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PENGELOLA KEPEGAWAIAN)" sheetId="1" r:id="rId1"/>
  </sheets>
  <definedNames>
    <definedName name="_xlnm.Print_Area" localSheetId="0">'PENGELOLA KEPEGAWAIAN)'!$A$2:$K$111</definedName>
  </definedNames>
  <calcPr fullCalcOnLoad="1"/>
</workbook>
</file>

<file path=xl/sharedStrings.xml><?xml version="1.0" encoding="utf-8"?>
<sst xmlns="http://schemas.openxmlformats.org/spreadsheetml/2006/main" count="295" uniqueCount="110">
  <si>
    <t>1.</t>
  </si>
  <si>
    <t>2.</t>
  </si>
  <si>
    <t>3.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</si>
  <si>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</si>
  <si>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</si>
  <si>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</si>
  <si>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</si>
  <si>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</si>
  <si>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</si>
  <si>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</si>
  <si>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</si>
  <si>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</si>
  <si>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</si>
  <si>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</si>
  <si>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</si>
  <si>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</si>
  <si>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</si>
  <si>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</si>
  <si>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</si>
  <si>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</si>
  <si>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orng</t>
  </si>
  <si>
    <t>(jam)</t>
  </si>
  <si>
    <t>1 Bl   = 100  jam</t>
  </si>
  <si>
    <t>1 Mggu= 25 jam</t>
  </si>
  <si>
    <t>1 Hr   = 5 jam</t>
  </si>
  <si>
    <t>IKHTISAR JABATAN  :</t>
  </si>
  <si>
    <t>Dokumen</t>
  </si>
  <si>
    <t>Bahan</t>
  </si>
  <si>
    <t>Materi</t>
  </si>
  <si>
    <t xml:space="preserve">Dokumen </t>
  </si>
  <si>
    <t>KEBUT. PEG.</t>
  </si>
  <si>
    <t>Memvalidasi konsep</t>
  </si>
  <si>
    <t>Melakukan konsultasi penyusunan konsep rencana kegiatan</t>
  </si>
  <si>
    <t>Meresum materi yang diperlukan</t>
  </si>
  <si>
    <t>Menyelia pengumpulan bahan konsep program</t>
  </si>
  <si>
    <t>Mempelajari dan memahami regulasi</t>
  </si>
  <si>
    <t>Melaporkan kepada atasan</t>
  </si>
  <si>
    <t>Data</t>
  </si>
  <si>
    <t xml:space="preserve">Mempelajari program – program sebelumnya dan tahun berjalan. </t>
  </si>
  <si>
    <t>Mendokumentasikan peraturan perundang-undangan</t>
  </si>
  <si>
    <t>Menyusun program dan rencana kerja dan melaksanakan pengelolaan kepegawaian, pengelolaan sistim kepegawaian, terkait menyiapkan usulan kenaikan pangkat, usulan pemberkasan purna tugas, surat perjanjian kontrak dan surat pemberian cuti pegawai.</t>
  </si>
  <si>
    <t>Menyusun program dan rencana kerja serta rencana kegiatan pelaksana  Kepegawaian.;</t>
  </si>
  <si>
    <r>
      <t>Mempelajari dan melaksanakan peraturan perundang-undangan yang terkait dengan pelaksanan kepegawaian dan yang terkait dengan bidang tugasnya</t>
    </r>
    <r>
      <rPr>
        <sz val="10"/>
        <color indexed="8"/>
        <rFont val="Arial"/>
        <family val="2"/>
      </rPr>
      <t xml:space="preserve"> :</t>
    </r>
  </si>
  <si>
    <r>
      <t>Menyiapkan data pegawai sesuai urutan kepangkatan :</t>
    </r>
    <r>
      <rPr>
        <sz val="10"/>
        <color indexed="8"/>
        <rFont val="Arial"/>
        <family val="2"/>
      </rPr>
      <t xml:space="preserve"> </t>
    </r>
  </si>
  <si>
    <t>Meminta kepada ASN untuk mengumpulkan berkas data pegawai</t>
  </si>
  <si>
    <t>Menyusun data pegawai sesuai urutan kepangkatan.</t>
  </si>
  <si>
    <t>Melaporkan kepada atasan.</t>
  </si>
  <si>
    <t>Mendistribusikan laporan.</t>
  </si>
  <si>
    <t xml:space="preserve">Menyiapkan usulan kenaikan pangkat  pegawai </t>
  </si>
  <si>
    <t>Menginformasikan kepada pegawai yang bersangkutan untuk mengumpulkan    persyaratan kenaikan pangkat :</t>
  </si>
  <si>
    <t>Mengoreksi persyaratan .</t>
  </si>
  <si>
    <t>Menyiapkan surat pengantar.</t>
  </si>
  <si>
    <t>Mengajukan ke BKPP.</t>
  </si>
  <si>
    <r>
      <t xml:space="preserve"> Menyiapkan konsep usulan penerimaan penghaargaan </t>
    </r>
    <r>
      <rPr>
        <sz val="10"/>
        <color indexed="8"/>
        <rFont val="Arial"/>
        <family val="2"/>
      </rPr>
      <t xml:space="preserve"> :</t>
    </r>
  </si>
  <si>
    <t>Menyiapkan data pegawai- pegawai yang layak diusulkan menerima penghargaan.</t>
  </si>
  <si>
    <t>Menyiapkan konsep surat usulan.</t>
  </si>
  <si>
    <t>Mengajiukan ke BPKK.</t>
  </si>
  <si>
    <t>Meyiapkan berkas usulan purna tugas  :</t>
  </si>
  <si>
    <t xml:space="preserve">Menginformasikan kepada pegawai yang bersangkutan untuk mengumpulkan persyaratan. </t>
  </si>
  <si>
    <t>Menyiapkan data pegawai yang mendekati masa purna tugas.</t>
  </si>
  <si>
    <t>Mengoreksi berkas persyaratan.</t>
  </si>
  <si>
    <t>Memproses usulan.</t>
  </si>
  <si>
    <t>Memantau penerbitan Surat Keputusan.</t>
  </si>
  <si>
    <t>Mengelola sistim informasi kepegawaiann :</t>
  </si>
  <si>
    <t>Menyiapkan data masing-masing pegawai</t>
  </si>
  <si>
    <t>Memproses ke sistim informasi pegawai.</t>
  </si>
  <si>
    <t>Mengapdate data.</t>
  </si>
  <si>
    <t>Menyiapkan Surat Keputusan pegawai honorer/ surat perjanjian untuk tenaga kontrak :</t>
  </si>
  <si>
    <t>Menyiapkan data pegawai honorer/kontrak</t>
  </si>
  <si>
    <t>Menyiapkan Surat Keputusan/ perjanjian kontrak.</t>
  </si>
  <si>
    <r>
      <t>Menyiapkan usulan peserta mengikuti diklat/ peningkatan Sumber Daya Manusia</t>
    </r>
    <r>
      <rPr>
        <sz val="10"/>
        <color indexed="8"/>
        <rFont val="Arial"/>
        <family val="2"/>
      </rPr>
      <t xml:space="preserve"> :</t>
    </r>
  </si>
  <si>
    <t>Meyiapkan surat edaran pengirimin peserta diklat.</t>
  </si>
  <si>
    <t>Menentukan pegawai yang akan dikirim mengikuti diklat.</t>
  </si>
  <si>
    <t>Menyiapkan surat penugasan</t>
  </si>
  <si>
    <t>Menginformasikan pegawai yang ditunjuk.</t>
  </si>
  <si>
    <t xml:space="preserve">Menyiapkan data pegawai yang melanggar kode etik pegawai : </t>
  </si>
  <si>
    <t>Menerima instruksi dari atasan untuk menyiapkan surat teguran.</t>
  </si>
  <si>
    <t>Menyiapkan data pelanggaran kode etik pegawai yang telah dilakukan.</t>
  </si>
  <si>
    <t>Menyerahkan surat teguran kepada pegawai yang bersangkutan</t>
  </si>
  <si>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 xml:space="preserve">Menyiapkan usulan surat cuti pegawai : </t>
    </r>
  </si>
  <si>
    <t>Menyiapkan usulan dari pegawai yang akan mengambil hak cuti.</t>
  </si>
  <si>
    <t>Mengonsep surat pemberian cuti pegawai dari kepala dinas.</t>
  </si>
  <si>
    <t>Menyerahkan surat pemberian ijin cuti kepada pegawai yang bersangkutan.</t>
  </si>
  <si>
    <t>Menyiapkan blanko DP3.</t>
  </si>
  <si>
    <t>Meminta penilaian kepada atasan langsung pegawai yang bersangkutan.</t>
  </si>
  <si>
    <t>Mengetik hasil penilian DP3</t>
  </si>
  <si>
    <t>Memintakan persetujuan pegawai yang bersangkutan</t>
  </si>
  <si>
    <t>Mendistribusikan arsip DP3 kepada masing-masing pegawai.</t>
  </si>
  <si>
    <t>Th--an</t>
  </si>
  <si>
    <r>
      <t>Mencatat kedalam buku cuti dan mendokumentasikan</t>
    </r>
    <r>
      <rPr>
        <b/>
        <sz val="10"/>
        <color indexed="8"/>
        <rFont val="Arial"/>
        <family val="2"/>
      </rPr>
      <t>.</t>
    </r>
  </si>
  <si>
    <t xml:space="preserve">NAMA JABATAN        : PENGELOLA KEPEGAWAIAN </t>
  </si>
  <si>
    <t>Menyiapkan dan mendokumentasikan DP3 Karyawan  :</t>
  </si>
  <si>
    <t>Menyiapkan dokumen penilaian pegawai :</t>
  </si>
  <si>
    <t xml:space="preserve">Menyiapkan buku kerja harian </t>
  </si>
  <si>
    <t>Menyiapkan SKP</t>
  </si>
  <si>
    <t>Memintakan penilaian kepada atasan</t>
  </si>
  <si>
    <t>Hr-an</t>
  </si>
  <si>
    <t xml:space="preserve">Menyusun Analisis Jabatan </t>
  </si>
  <si>
    <t>Menyusun uraian jabatan</t>
  </si>
  <si>
    <t>Menganalisis beban kerja</t>
  </si>
  <si>
    <t>Menyusun peta jabatan</t>
  </si>
  <si>
    <t xml:space="preserve">Mengevaluasi jabatan </t>
  </si>
  <si>
    <t>Melakukan penandatanganan perjanjian kontrak kerja</t>
  </si>
  <si>
    <t>Mendokumentasikan surat perjanjian</t>
  </si>
  <si>
    <t>Mendokumentasikan  berkas kepegawaian</t>
  </si>
  <si>
    <t xml:space="preserve">Memantau proses penerbitan Surat Keputusan. </t>
  </si>
  <si>
    <t xml:space="preserve"> ANALISIS BEBAN KERJA (ABK) PENGELOLA KEPEGAWAIAN</t>
  </si>
  <si>
    <t>UNIT KERJA                : DINAS PARIWISATA KABUPATEN DEMAK</t>
  </si>
  <si>
    <t>1 Orang</t>
  </si>
  <si>
    <t>Menigsi buku kegiatan harian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</si>
</sst>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Bookman Old Style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double"/>
      <bottom style="double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5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 quotePrefix="1">
      <alignment horizontal="center" vertical="center"/>
      <protection/>
    </xf>
    <xf numFmtId="0" fontId="3" fillId="0" borderId="0" xfId="60" applyFont="1">
      <alignment/>
      <protection/>
    </xf>
    <xf numFmtId="0" fontId="3" fillId="0" borderId="0" xfId="0" applyFont="1" applyAlignment="1">
      <alignment horizontal="right"/>
    </xf>
    <xf numFmtId="0" fontId="66" fillId="0" borderId="0" xfId="0" applyFont="1" applyAlignment="1">
      <alignment wrapText="1"/>
    </xf>
    <xf numFmtId="49" fontId="7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5" fillId="0" borderId="0" xfId="60" applyFont="1" applyAlignment="1">
      <alignment horizontal="left"/>
      <protection/>
    </xf>
    <xf numFmtId="180" fontId="6" fillId="0" borderId="0" xfId="60" applyNumberFormat="1" applyFont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vertical="center" wrapText="1"/>
      <protection/>
    </xf>
    <xf numFmtId="171" fontId="5" fillId="0" borderId="0" xfId="42" applyFont="1" applyBorder="1" applyAlignment="1" quotePrefix="1">
      <alignment vertical="center"/>
    </xf>
    <xf numFmtId="171" fontId="5" fillId="0" borderId="0" xfId="42" applyFont="1" applyBorder="1" applyAlignment="1">
      <alignment vertical="center"/>
    </xf>
    <xf numFmtId="171" fontId="5" fillId="0" borderId="0" xfId="42" applyFont="1" applyBorder="1" applyAlignment="1" quotePrefix="1">
      <alignment/>
    </xf>
    <xf numFmtId="171" fontId="5" fillId="0" borderId="0" xfId="42" applyFont="1" applyBorder="1" applyAlignment="1">
      <alignment/>
    </xf>
    <xf numFmtId="0" fontId="6" fillId="0" borderId="0" xfId="60" applyFont="1" applyAlignment="1">
      <alignment horizontal="center"/>
      <protection/>
    </xf>
    <xf numFmtId="184" fontId="5" fillId="0" borderId="0" xfId="42" applyNumberFormat="1" applyFont="1" applyAlignment="1">
      <alignment horizontal="center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49" fontId="9" fillId="33" borderId="13" xfId="60" applyNumberFormat="1" applyFont="1" applyFill="1" applyBorder="1" applyAlignment="1">
      <alignment horizontal="center" vertical="center"/>
      <protection/>
    </xf>
    <xf numFmtId="49" fontId="9" fillId="33" borderId="14" xfId="60" applyNumberFormat="1" applyFont="1" applyFill="1" applyBorder="1" applyAlignment="1">
      <alignment horizontal="center" vertical="center"/>
      <protection/>
    </xf>
    <xf numFmtId="49" fontId="10" fillId="34" borderId="15" xfId="60" applyNumberFormat="1" applyFont="1" applyFill="1" applyBorder="1" applyAlignment="1">
      <alignment horizontal="center" vertical="center"/>
      <protection/>
    </xf>
    <xf numFmtId="49" fontId="10" fillId="34" borderId="16" xfId="60" applyNumberFormat="1" applyFont="1" applyFill="1" applyBorder="1" applyAlignment="1">
      <alignment horizontal="center" vertical="center"/>
      <protection/>
    </xf>
    <xf numFmtId="49" fontId="10" fillId="34" borderId="17" xfId="60" applyNumberFormat="1" applyFont="1" applyFill="1" applyBorder="1" applyAlignment="1">
      <alignment horizontal="center" vertical="center"/>
      <protection/>
    </xf>
    <xf numFmtId="49" fontId="10" fillId="34" borderId="18" xfId="60" applyNumberFormat="1" applyFont="1" applyFill="1" applyBorder="1" applyAlignment="1">
      <alignment horizontal="center" vertical="center"/>
      <protection/>
    </xf>
    <xf numFmtId="49" fontId="11" fillId="34" borderId="18" xfId="60" applyNumberFormat="1" applyFont="1" applyFill="1" applyBorder="1" applyAlignment="1">
      <alignment horizontal="center" vertical="center"/>
      <protection/>
    </xf>
    <xf numFmtId="49" fontId="10" fillId="34" borderId="19" xfId="60" applyNumberFormat="1" applyFont="1" applyFill="1" applyBorder="1" applyAlignment="1">
      <alignment horizontal="left" vertical="center"/>
      <protection/>
    </xf>
    <xf numFmtId="0" fontId="12" fillId="0" borderId="15" xfId="0" applyFont="1" applyBorder="1" applyAlignment="1">
      <alignment horizontal="center" vertical="center" wrapText="1"/>
    </xf>
    <xf numFmtId="0" fontId="67" fillId="0" borderId="20" xfId="0" applyFont="1" applyBorder="1" applyAlignment="1">
      <alignment vertical="center"/>
    </xf>
    <xf numFmtId="0" fontId="8" fillId="0" borderId="21" xfId="60" applyFont="1" applyBorder="1" applyAlignment="1">
      <alignment horizontal="center" vertical="center" wrapText="1"/>
      <protection/>
    </xf>
    <xf numFmtId="49" fontId="9" fillId="33" borderId="22" xfId="60" applyNumberFormat="1" applyFont="1" applyFill="1" applyBorder="1" applyAlignment="1">
      <alignment horizontal="center" vertical="center"/>
      <protection/>
    </xf>
    <xf numFmtId="49" fontId="11" fillId="34" borderId="16" xfId="60" applyNumberFormat="1" applyFont="1" applyFill="1" applyBorder="1" applyAlignment="1">
      <alignment horizontal="center" vertical="center"/>
      <protection/>
    </xf>
    <xf numFmtId="187" fontId="5" fillId="0" borderId="0" xfId="60" applyNumberFormat="1" applyFont="1" applyBorder="1">
      <alignment/>
      <protection/>
    </xf>
    <xf numFmtId="171" fontId="5" fillId="0" borderId="0" xfId="42" applyFont="1" applyBorder="1" applyAlignment="1">
      <alignment horizontal="right"/>
    </xf>
    <xf numFmtId="0" fontId="6" fillId="0" borderId="0" xfId="60" applyFont="1" applyAlignment="1">
      <alignment horizontal="right"/>
      <protection/>
    </xf>
    <xf numFmtId="171" fontId="5" fillId="0" borderId="0" xfId="60" applyNumberFormat="1" applyFont="1">
      <alignment/>
      <protection/>
    </xf>
    <xf numFmtId="0" fontId="5" fillId="0" borderId="0" xfId="60" applyFont="1" applyBorder="1" applyAlignment="1">
      <alignment horizontal="right"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184" fontId="6" fillId="0" borderId="0" xfId="42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171" fontId="5" fillId="0" borderId="0" xfId="42" applyFont="1" applyBorder="1" applyAlignment="1">
      <alignment horizontal="center"/>
    </xf>
    <xf numFmtId="0" fontId="68" fillId="0" borderId="0" xfId="0" applyFont="1" applyAlignment="1">
      <alignment horizontal="justify" vertical="center"/>
    </xf>
    <xf numFmtId="0" fontId="1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justify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60" applyFont="1" applyBorder="1" applyAlignment="1">
      <alignment horizontal="center" vertical="center" wrapText="1"/>
      <protection/>
    </xf>
    <xf numFmtId="0" fontId="69" fillId="0" borderId="26" xfId="0" applyFont="1" applyBorder="1" applyAlignment="1" quotePrefix="1">
      <alignment horizontal="left" vertical="center" wrapText="1"/>
    </xf>
    <xf numFmtId="0" fontId="68" fillId="0" borderId="27" xfId="0" applyFont="1" applyBorder="1" applyAlignment="1">
      <alignment horizontal="justify" vertical="center"/>
    </xf>
    <xf numFmtId="0" fontId="69" fillId="0" borderId="28" xfId="0" applyFont="1" applyBorder="1" applyAlignment="1" quotePrefix="1">
      <alignment horizontal="left" vertical="center" wrapText="1"/>
    </xf>
    <xf numFmtId="0" fontId="69" fillId="0" borderId="29" xfId="0" applyFont="1" applyBorder="1" applyAlignment="1" quotePrefix="1">
      <alignment horizontal="left" vertical="center" wrapText="1"/>
    </xf>
    <xf numFmtId="0" fontId="68" fillId="0" borderId="30" xfId="0" applyFont="1" applyBorder="1" applyAlignment="1">
      <alignment horizontal="justify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60" applyFont="1" applyBorder="1" applyAlignment="1">
      <alignment horizontal="center" vertical="center" wrapText="1"/>
      <protection/>
    </xf>
    <xf numFmtId="0" fontId="68" fillId="0" borderId="24" xfId="0" applyFont="1" applyBorder="1" applyAlignment="1">
      <alignment/>
    </xf>
    <xf numFmtId="0" fontId="2" fillId="0" borderId="31" xfId="60" applyFont="1" applyBorder="1" applyAlignment="1">
      <alignment horizontal="center" vertical="center" wrapText="1"/>
      <protection/>
    </xf>
    <xf numFmtId="0" fontId="68" fillId="0" borderId="30" xfId="0" applyFont="1" applyBorder="1" applyAlignment="1">
      <alignment/>
    </xf>
    <xf numFmtId="0" fontId="68" fillId="0" borderId="33" xfId="0" applyFont="1" applyBorder="1" applyAlignment="1">
      <alignment horizontal="justify" vertical="center"/>
    </xf>
    <xf numFmtId="0" fontId="68" fillId="0" borderId="34" xfId="0" applyFont="1" applyBorder="1" applyAlignment="1">
      <alignment horizontal="justify" vertical="center"/>
    </xf>
    <xf numFmtId="182" fontId="2" fillId="0" borderId="26" xfId="0" applyNumberFormat="1" applyFont="1" applyBorder="1" applyAlignment="1">
      <alignment horizontal="center" vertical="center" wrapText="1"/>
    </xf>
    <xf numFmtId="182" fontId="2" fillId="0" borderId="28" xfId="0" applyNumberFormat="1" applyFont="1" applyBorder="1" applyAlignment="1">
      <alignment horizontal="center" vertical="center" wrapText="1"/>
    </xf>
    <xf numFmtId="0" fontId="68" fillId="0" borderId="35" xfId="0" applyFont="1" applyBorder="1" applyAlignment="1">
      <alignment horizontal="justify" vertical="center"/>
    </xf>
    <xf numFmtId="0" fontId="2" fillId="0" borderId="36" xfId="0" applyFont="1" applyBorder="1" applyAlignment="1">
      <alignment horizontal="left" vertical="center" wrapText="1"/>
    </xf>
    <xf numFmtId="182" fontId="14" fillId="35" borderId="36" xfId="0" applyNumberFormat="1" applyFont="1" applyFill="1" applyBorder="1" applyAlignment="1">
      <alignment horizontal="center" vertical="center" wrapText="1"/>
    </xf>
    <xf numFmtId="0" fontId="15" fillId="0" borderId="37" xfId="60" applyFont="1" applyBorder="1" applyAlignment="1">
      <alignment horizontal="left" vertical="center"/>
      <protection/>
    </xf>
    <xf numFmtId="0" fontId="15" fillId="0" borderId="38" xfId="60" applyFont="1" applyBorder="1" applyAlignment="1">
      <alignment horizontal="left" vertical="center"/>
      <protection/>
    </xf>
    <xf numFmtId="0" fontId="15" fillId="0" borderId="39" xfId="60" applyFont="1" applyBorder="1" applyAlignment="1">
      <alignment horizontal="left" vertical="center"/>
      <protection/>
    </xf>
    <xf numFmtId="182" fontId="2" fillId="0" borderId="29" xfId="0" applyNumberFormat="1" applyFont="1" applyBorder="1" applyAlignment="1">
      <alignment horizontal="center" vertical="center" wrapText="1"/>
    </xf>
    <xf numFmtId="0" fontId="15" fillId="0" borderId="40" xfId="60" applyFont="1" applyBorder="1" applyAlignment="1">
      <alignment horizontal="left" vertical="center"/>
      <protection/>
    </xf>
    <xf numFmtId="0" fontId="15" fillId="0" borderId="19" xfId="60" applyFont="1" applyBorder="1" applyAlignment="1">
      <alignment horizontal="left" vertical="center"/>
      <protection/>
    </xf>
    <xf numFmtId="0" fontId="14" fillId="0" borderId="39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vertical="center"/>
      <protection/>
    </xf>
    <xf numFmtId="0" fontId="14" fillId="0" borderId="38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vertical="center"/>
      <protection/>
    </xf>
    <xf numFmtId="0" fontId="2" fillId="0" borderId="40" xfId="60" applyFont="1" applyBorder="1" applyAlignment="1">
      <alignment vertical="center"/>
      <protection/>
    </xf>
    <xf numFmtId="0" fontId="2" fillId="0" borderId="38" xfId="60" applyFont="1" applyBorder="1" applyAlignment="1">
      <alignment vertical="center"/>
      <protection/>
    </xf>
    <xf numFmtId="182" fontId="2" fillId="0" borderId="32" xfId="0" applyNumberFormat="1" applyFont="1" applyBorder="1" applyAlignment="1">
      <alignment horizontal="center" vertical="center" wrapText="1"/>
    </xf>
    <xf numFmtId="0" fontId="2" fillId="0" borderId="41" xfId="60" applyFont="1" applyBorder="1" applyAlignment="1">
      <alignment vertical="center"/>
      <protection/>
    </xf>
    <xf numFmtId="182" fontId="2" fillId="0" borderId="2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60" applyFont="1" applyBorder="1" applyAlignment="1">
      <alignment horizontal="center" vertical="center" wrapText="1"/>
      <protection/>
    </xf>
    <xf numFmtId="187" fontId="2" fillId="0" borderId="25" xfId="0" applyNumberFormat="1" applyFont="1" applyBorder="1" applyAlignment="1">
      <alignment horizontal="center" vertical="center" wrapText="1"/>
    </xf>
    <xf numFmtId="0" fontId="2" fillId="0" borderId="43" xfId="60" applyFont="1" applyBorder="1" applyAlignment="1">
      <alignment vertical="center"/>
      <protection/>
    </xf>
    <xf numFmtId="187" fontId="2" fillId="0" borderId="31" xfId="0" applyNumberFormat="1" applyFont="1" applyBorder="1" applyAlignment="1">
      <alignment horizontal="center" vertical="center" wrapText="1"/>
    </xf>
    <xf numFmtId="187" fontId="2" fillId="0" borderId="32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0" fontId="70" fillId="0" borderId="28" xfId="0" applyFont="1" applyBorder="1" applyAlignment="1" quotePrefix="1">
      <alignment horizontal="left" vertical="center" wrapText="1"/>
    </xf>
    <xf numFmtId="0" fontId="70" fillId="0" borderId="29" xfId="0" applyFont="1" applyBorder="1" applyAlignment="1" quotePrefix="1">
      <alignment horizontal="left" vertical="center" wrapText="1"/>
    </xf>
    <xf numFmtId="0" fontId="71" fillId="0" borderId="29" xfId="0" applyFont="1" applyBorder="1" applyAlignment="1" quotePrefix="1">
      <alignment wrapText="1"/>
    </xf>
    <xf numFmtId="0" fontId="13" fillId="0" borderId="30" xfId="0" applyFont="1" applyBorder="1" applyAlignment="1">
      <alignment horizontal="justify" vertical="center"/>
    </xf>
    <xf numFmtId="0" fontId="70" fillId="0" borderId="26" xfId="0" applyFont="1" applyBorder="1" applyAlignment="1" quotePrefix="1">
      <alignment horizontal="left" vertical="center" wrapText="1"/>
    </xf>
    <xf numFmtId="0" fontId="2" fillId="0" borderId="24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15" fillId="0" borderId="43" xfId="60" applyFont="1" applyBorder="1" applyAlignment="1">
      <alignment horizontal="left" vertical="center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72" fillId="0" borderId="30" xfId="0" applyFont="1" applyBorder="1" applyAlignment="1">
      <alignment horizontal="justify" vertical="center"/>
    </xf>
    <xf numFmtId="0" fontId="73" fillId="0" borderId="0" xfId="0" applyFont="1" applyAlignment="1">
      <alignment horizontal="justify" vertical="center"/>
    </xf>
    <xf numFmtId="0" fontId="69" fillId="0" borderId="26" xfId="0" applyFont="1" applyBorder="1" applyAlignment="1" quotePrefix="1">
      <alignment horizontal="left" vertical="center"/>
    </xf>
    <xf numFmtId="0" fontId="69" fillId="0" borderId="28" xfId="0" applyFont="1" applyBorder="1" applyAlignment="1" quotePrefix="1">
      <alignment horizontal="left" vertical="center"/>
    </xf>
    <xf numFmtId="0" fontId="69" fillId="0" borderId="29" xfId="0" applyFont="1" applyBorder="1" applyAlignment="1" quotePrefix="1">
      <alignment horizontal="left" vertical="center"/>
    </xf>
    <xf numFmtId="0" fontId="67" fillId="0" borderId="30" xfId="0" applyFont="1" applyBorder="1" applyAlignment="1">
      <alignment vertical="center"/>
    </xf>
    <xf numFmtId="0" fontId="74" fillId="0" borderId="44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49" fontId="9" fillId="33" borderId="47" xfId="60" applyNumberFormat="1" applyFont="1" applyFill="1" applyBorder="1" applyAlignment="1">
      <alignment horizontal="center" vertical="center"/>
      <protection/>
    </xf>
    <xf numFmtId="0" fontId="74" fillId="0" borderId="15" xfId="0" applyFont="1" applyBorder="1" applyAlignment="1">
      <alignment horizontal="center" vertical="center" wrapText="1"/>
    </xf>
    <xf numFmtId="182" fontId="14" fillId="35" borderId="18" xfId="0" applyNumberFormat="1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18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50" xfId="0" applyNumberFormat="1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11" fillId="0" borderId="19" xfId="60" applyFont="1" applyBorder="1" applyAlignment="1">
      <alignment vertical="center"/>
      <protection/>
    </xf>
    <xf numFmtId="0" fontId="71" fillId="0" borderId="26" xfId="0" applyFont="1" applyBorder="1" applyAlignment="1" quotePrefix="1">
      <alignment wrapText="1"/>
    </xf>
    <xf numFmtId="0" fontId="11" fillId="0" borderId="38" xfId="60" applyFont="1" applyBorder="1" applyAlignment="1">
      <alignment vertical="center"/>
      <protection/>
    </xf>
    <xf numFmtId="0" fontId="71" fillId="0" borderId="28" xfId="0" applyFont="1" applyBorder="1" applyAlignment="1" quotePrefix="1">
      <alignment wrapText="1"/>
    </xf>
    <xf numFmtId="0" fontId="11" fillId="0" borderId="39" xfId="60" applyFont="1" applyBorder="1" applyAlignment="1">
      <alignment vertical="center"/>
      <protection/>
    </xf>
    <xf numFmtId="0" fontId="68" fillId="0" borderId="51" xfId="0" applyFont="1" applyBorder="1" applyAlignment="1">
      <alignment horizontal="justify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2" xfId="60" applyFont="1" applyBorder="1" applyAlignment="1">
      <alignment horizontal="center" vertical="center" wrapText="1"/>
      <protection/>
    </xf>
    <xf numFmtId="187" fontId="2" fillId="0" borderId="5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/>
    </xf>
    <xf numFmtId="0" fontId="2" fillId="0" borderId="18" xfId="60" applyFont="1" applyBorder="1" applyAlignment="1">
      <alignment horizontal="center" vertical="center" wrapText="1"/>
      <protection/>
    </xf>
    <xf numFmtId="187" fontId="2" fillId="0" borderId="18" xfId="0" applyNumberFormat="1" applyFont="1" applyBorder="1" applyAlignment="1">
      <alignment horizontal="center" vertical="center" wrapText="1"/>
    </xf>
    <xf numFmtId="0" fontId="18" fillId="0" borderId="0" xfId="60" applyFont="1">
      <alignment/>
      <protection/>
    </xf>
    <xf numFmtId="0" fontId="18" fillId="0" borderId="0" xfId="60" applyFont="1" applyAlignment="1">
      <alignment/>
      <protection/>
    </xf>
    <xf numFmtId="0" fontId="74" fillId="0" borderId="15" xfId="0" applyFont="1" applyBorder="1" applyAlignment="1">
      <alignment horizontal="center" vertical="center" wrapText="1"/>
    </xf>
    <xf numFmtId="0" fontId="19" fillId="0" borderId="0" xfId="60" applyFont="1" applyAlignment="1">
      <alignment horizontal="center"/>
      <protection/>
    </xf>
    <xf numFmtId="0" fontId="19" fillId="0" borderId="0" xfId="60" applyFont="1">
      <alignment/>
      <protection/>
    </xf>
    <xf numFmtId="0" fontId="19" fillId="0" borderId="0" xfId="60" applyFont="1" applyAlignment="1">
      <alignment/>
      <protection/>
    </xf>
    <xf numFmtId="0" fontId="68" fillId="0" borderId="53" xfId="0" applyFont="1" applyBorder="1" applyAlignment="1">
      <alignment horizontal="justify" vertical="center"/>
    </xf>
    <xf numFmtId="187" fontId="2" fillId="0" borderId="42" xfId="0" applyNumberFormat="1" applyFont="1" applyBorder="1" applyAlignment="1">
      <alignment horizontal="center" vertical="center" wrapText="1"/>
    </xf>
    <xf numFmtId="0" fontId="69" fillId="0" borderId="16" xfId="0" applyFont="1" applyBorder="1" applyAlignment="1" quotePrefix="1">
      <alignment horizontal="left" vertical="center" wrapText="1"/>
    </xf>
    <xf numFmtId="0" fontId="68" fillId="0" borderId="54" xfId="0" applyFont="1" applyBorder="1" applyAlignment="1">
      <alignment horizontal="justify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60" applyFont="1" applyBorder="1" applyAlignment="1">
      <alignment horizontal="center" vertical="center" wrapText="1"/>
      <protection/>
    </xf>
    <xf numFmtId="0" fontId="12" fillId="35" borderId="55" xfId="0" applyFont="1" applyFill="1" applyBorder="1" applyAlignment="1">
      <alignment horizontal="right" vertical="center"/>
    </xf>
    <xf numFmtId="182" fontId="12" fillId="35" borderId="55" xfId="0" applyNumberFormat="1" applyFont="1" applyFill="1" applyBorder="1" applyAlignment="1">
      <alignment horizontal="right" vertical="center"/>
    </xf>
    <xf numFmtId="0" fontId="14" fillId="35" borderId="56" xfId="0" applyFont="1" applyFill="1" applyBorder="1" applyAlignment="1">
      <alignment horizontal="center" vertical="center" wrapText="1"/>
    </xf>
    <xf numFmtId="196" fontId="14" fillId="35" borderId="56" xfId="0" applyNumberFormat="1" applyFont="1" applyFill="1" applyBorder="1" applyAlignment="1">
      <alignment horizontal="center" vertical="center" wrapText="1"/>
    </xf>
    <xf numFmtId="187" fontId="14" fillId="35" borderId="18" xfId="0" applyNumberFormat="1" applyFont="1" applyFill="1" applyBorder="1" applyAlignment="1">
      <alignment horizontal="center" vertical="center" wrapText="1"/>
    </xf>
    <xf numFmtId="0" fontId="71" fillId="35" borderId="36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63" fillId="35" borderId="36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182" fontId="14" fillId="35" borderId="57" xfId="0" applyNumberFormat="1" applyFont="1" applyFill="1" applyBorder="1" applyAlignment="1">
      <alignment horizontal="center" vertical="center" wrapText="1"/>
    </xf>
    <xf numFmtId="182" fontId="71" fillId="35" borderId="36" xfId="0" applyNumberFormat="1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71" fillId="0" borderId="58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justify" vertical="center" wrapText="1"/>
    </xf>
    <xf numFmtId="0" fontId="0" fillId="0" borderId="62" xfId="0" applyBorder="1" applyAlignment="1">
      <alignment vertical="center" wrapText="1"/>
    </xf>
    <xf numFmtId="0" fontId="71" fillId="0" borderId="61" xfId="0" applyFont="1" applyBorder="1" applyAlignment="1">
      <alignment vertical="center" wrapText="1"/>
    </xf>
    <xf numFmtId="0" fontId="74" fillId="0" borderId="6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60" applyFont="1" applyAlignment="1">
      <alignment vertical="top"/>
      <protection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64" xfId="60" applyFont="1" applyBorder="1" applyAlignment="1">
      <alignment horizontal="center" vertical="center" wrapText="1"/>
      <protection/>
    </xf>
    <xf numFmtId="49" fontId="9" fillId="33" borderId="47" xfId="60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justify" vertical="center" wrapText="1"/>
    </xf>
    <xf numFmtId="182" fontId="14" fillId="35" borderId="18" xfId="0" applyNumberFormat="1" applyFont="1" applyFill="1" applyBorder="1" applyAlignment="1">
      <alignment horizontal="center" vertical="center" wrapText="1"/>
    </xf>
    <xf numFmtId="182" fontId="68" fillId="0" borderId="18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justify" vertical="center" wrapText="1"/>
    </xf>
    <xf numFmtId="0" fontId="0" fillId="0" borderId="6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187" fontId="12" fillId="35" borderId="57" xfId="0" applyNumberFormat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3" fillId="0" borderId="66" xfId="0" applyFont="1" applyBorder="1" applyAlignment="1">
      <alignment vertical="center" wrapText="1"/>
    </xf>
    <xf numFmtId="0" fontId="63" fillId="0" borderId="58" xfId="0" applyFont="1" applyBorder="1" applyAlignment="1">
      <alignment vertical="center" wrapText="1"/>
    </xf>
    <xf numFmtId="0" fontId="63" fillId="0" borderId="59" xfId="0" applyFont="1" applyBorder="1" applyAlignment="1">
      <alignment vertical="center" wrapText="1"/>
    </xf>
    <xf numFmtId="0" fontId="14" fillId="0" borderId="57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187" fontId="14" fillId="35" borderId="57" xfId="0" applyNumberFormat="1" applyFont="1" applyFill="1" applyBorder="1" applyAlignment="1">
      <alignment horizontal="center" vertical="center" wrapText="1"/>
    </xf>
    <xf numFmtId="182" fontId="63" fillId="35" borderId="3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9"/>
  <sheetViews>
    <sheetView tabSelected="1" zoomScalePageLayoutView="0" workbookViewId="0" topLeftCell="A95">
      <selection activeCell="C112" sqref="C112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3" ht="15">
      <c r="A2" s="190"/>
      <c r="B2" s="190"/>
      <c r="C2" s="190"/>
    </row>
    <row r="3" spans="1:11" s="1" customFormat="1" ht="18.75" customHeight="1">
      <c r="A3" s="191" t="s">
        <v>106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ht="9.75" customHeight="1"/>
    <row r="5" spans="1:5" s="8" customFormat="1" ht="19.5" customHeight="1">
      <c r="A5" s="154" t="s">
        <v>0</v>
      </c>
      <c r="B5" s="155" t="s">
        <v>90</v>
      </c>
      <c r="C5" s="155"/>
      <c r="D5" s="156"/>
      <c r="E5" s="152"/>
    </row>
    <row r="6" spans="1:5" s="8" customFormat="1" ht="12.75" customHeight="1">
      <c r="A6" s="154" t="s">
        <v>1</v>
      </c>
      <c r="B6" s="155" t="s">
        <v>107</v>
      </c>
      <c r="C6" s="155"/>
      <c r="D6" s="156"/>
      <c r="E6" s="152"/>
    </row>
    <row r="7" spans="1:5" s="8" customFormat="1" ht="13.5" customHeight="1">
      <c r="A7" s="154" t="s">
        <v>2</v>
      </c>
      <c r="B7" s="155" t="s">
        <v>25</v>
      </c>
      <c r="C7" s="155"/>
      <c r="D7" s="154"/>
      <c r="E7" s="151"/>
    </row>
    <row r="8" spans="1:11" s="10" customFormat="1" ht="27.75" customHeight="1">
      <c r="A8" s="9"/>
      <c r="B8" s="192" t="s">
        <v>40</v>
      </c>
      <c r="C8" s="193"/>
      <c r="D8" s="193"/>
      <c r="E8" s="193"/>
      <c r="F8" s="193"/>
      <c r="G8" s="193"/>
      <c r="H8" s="193"/>
      <c r="I8" s="193"/>
      <c r="J8" s="193"/>
      <c r="K8" s="193"/>
    </row>
    <row r="9" ht="12.75" customHeight="1" thickBot="1">
      <c r="C9" s="112"/>
    </row>
    <row r="10" spans="1:11" s="2" customFormat="1" ht="59.25" customHeight="1" thickBot="1">
      <c r="A10" s="26" t="s">
        <v>3</v>
      </c>
      <c r="B10" s="194" t="s">
        <v>8</v>
      </c>
      <c r="C10" s="195"/>
      <c r="D10" s="27" t="s">
        <v>9</v>
      </c>
      <c r="E10" s="27" t="s">
        <v>10</v>
      </c>
      <c r="F10" s="27" t="s">
        <v>17</v>
      </c>
      <c r="G10" s="27" t="s">
        <v>11</v>
      </c>
      <c r="H10" s="27" t="s">
        <v>12</v>
      </c>
      <c r="I10" s="27" t="s">
        <v>13</v>
      </c>
      <c r="J10" s="39" t="s">
        <v>30</v>
      </c>
      <c r="K10" s="28" t="s">
        <v>7</v>
      </c>
    </row>
    <row r="11" spans="1:11" s="5" customFormat="1" ht="10.5" customHeight="1" thickBot="1" thickTop="1">
      <c r="A11" s="29">
        <v>1</v>
      </c>
      <c r="B11" s="196">
        <v>2</v>
      </c>
      <c r="C11" s="196"/>
      <c r="D11" s="123">
        <v>3</v>
      </c>
      <c r="E11" s="123">
        <v>4</v>
      </c>
      <c r="F11" s="123">
        <v>5</v>
      </c>
      <c r="G11" s="123">
        <v>6</v>
      </c>
      <c r="H11" s="123"/>
      <c r="I11" s="123"/>
      <c r="J11" s="40"/>
      <c r="K11" s="30">
        <v>8</v>
      </c>
    </row>
    <row r="12" spans="1:11" s="11" customFormat="1" ht="11.25" customHeight="1" thickTop="1">
      <c r="A12" s="31"/>
      <c r="B12" s="32"/>
      <c r="C12" s="33"/>
      <c r="D12" s="34"/>
      <c r="E12" s="35" t="s">
        <v>21</v>
      </c>
      <c r="F12" s="35" t="s">
        <v>21</v>
      </c>
      <c r="G12" s="34"/>
      <c r="H12" s="35" t="s">
        <v>21</v>
      </c>
      <c r="I12" s="35"/>
      <c r="J12" s="41"/>
      <c r="K12" s="36"/>
    </row>
    <row r="13" spans="1:11" s="12" customFormat="1" ht="35.25" customHeight="1">
      <c r="A13" s="54" t="s">
        <v>0</v>
      </c>
      <c r="B13" s="181" t="s">
        <v>41</v>
      </c>
      <c r="C13" s="175"/>
      <c r="D13" s="75"/>
      <c r="E13" s="127">
        <f>SUM(E14:E18)</f>
        <v>4</v>
      </c>
      <c r="F13" s="127"/>
      <c r="G13" s="127">
        <v>3</v>
      </c>
      <c r="H13" s="127">
        <f>SUM(H14:H18)</f>
        <v>11</v>
      </c>
      <c r="I13" s="127">
        <f>SUM(I14:I18)</f>
        <v>11</v>
      </c>
      <c r="J13" s="76">
        <f>SUM(J14:J18)</f>
        <v>0.009166666666666667</v>
      </c>
      <c r="K13" s="77" t="s">
        <v>14</v>
      </c>
    </row>
    <row r="14" spans="1:12" s="12" customFormat="1" ht="14.25" customHeight="1">
      <c r="A14" s="117"/>
      <c r="B14" s="59" t="s">
        <v>6</v>
      </c>
      <c r="C14" s="60" t="s">
        <v>38</v>
      </c>
      <c r="D14" s="65" t="s">
        <v>27</v>
      </c>
      <c r="E14" s="65">
        <v>1</v>
      </c>
      <c r="F14" s="65" t="s">
        <v>19</v>
      </c>
      <c r="G14" s="65">
        <v>2</v>
      </c>
      <c r="H14" s="65">
        <f>E14*G14</f>
        <v>2</v>
      </c>
      <c r="I14" s="65">
        <f>H14*1</f>
        <v>2</v>
      </c>
      <c r="J14" s="91">
        <f>+I14/1200</f>
        <v>0.0016666666666666668</v>
      </c>
      <c r="K14" s="78" t="s">
        <v>15</v>
      </c>
      <c r="L14" s="12">
        <f>720/72000</f>
        <v>0.01</v>
      </c>
    </row>
    <row r="15" spans="1:11" s="12" customFormat="1" ht="14.25" customHeight="1">
      <c r="A15" s="118"/>
      <c r="B15" s="61" t="s">
        <v>6</v>
      </c>
      <c r="C15" s="56" t="s">
        <v>34</v>
      </c>
      <c r="D15" s="57" t="s">
        <v>4</v>
      </c>
      <c r="E15" s="57">
        <v>1</v>
      </c>
      <c r="F15" s="57" t="s">
        <v>19</v>
      </c>
      <c r="G15" s="57">
        <v>3</v>
      </c>
      <c r="H15" s="57">
        <f>E15*G15</f>
        <v>3</v>
      </c>
      <c r="I15" s="57">
        <f>H15*1</f>
        <v>3</v>
      </c>
      <c r="J15" s="93">
        <f>+I15/1200</f>
        <v>0.0025</v>
      </c>
      <c r="K15" s="79" t="s">
        <v>16</v>
      </c>
    </row>
    <row r="16" spans="1:13" s="12" customFormat="1" ht="14.25" customHeight="1">
      <c r="A16" s="118"/>
      <c r="B16" s="61" t="s">
        <v>6</v>
      </c>
      <c r="C16" s="56" t="s">
        <v>32</v>
      </c>
      <c r="D16" s="57" t="s">
        <v>26</v>
      </c>
      <c r="E16" s="57">
        <v>1</v>
      </c>
      <c r="F16" s="57" t="s">
        <v>19</v>
      </c>
      <c r="G16" s="57">
        <v>3</v>
      </c>
      <c r="H16" s="57">
        <f>E16*G16</f>
        <v>3</v>
      </c>
      <c r="I16" s="57">
        <f>H16*1</f>
        <v>3</v>
      </c>
      <c r="J16" s="93">
        <f>+I16/1200</f>
        <v>0.0025</v>
      </c>
      <c r="K16" s="79"/>
      <c r="M16" s="12">
        <f>72000/60</f>
        <v>1200</v>
      </c>
    </row>
    <row r="17" spans="1:11" s="12" customFormat="1" ht="14.25" customHeight="1">
      <c r="A17" s="118"/>
      <c r="B17" s="61" t="s">
        <v>6</v>
      </c>
      <c r="C17" s="67" t="s">
        <v>31</v>
      </c>
      <c r="D17" s="57" t="s">
        <v>26</v>
      </c>
      <c r="E17" s="57">
        <v>1</v>
      </c>
      <c r="F17" s="57" t="s">
        <v>19</v>
      </c>
      <c r="G17" s="57">
        <v>3</v>
      </c>
      <c r="H17" s="57">
        <f>+E17*G17</f>
        <v>3</v>
      </c>
      <c r="I17" s="57">
        <f>H17*1</f>
        <v>3</v>
      </c>
      <c r="J17" s="93">
        <f>+I17/1200</f>
        <v>0.0025</v>
      </c>
      <c r="K17" s="108"/>
    </row>
    <row r="18" spans="1:11" s="12" customFormat="1" ht="14.25" customHeight="1">
      <c r="A18" s="119"/>
      <c r="B18" s="62"/>
      <c r="C18" s="69"/>
      <c r="D18" s="64"/>
      <c r="E18" s="64"/>
      <c r="F18" s="64"/>
      <c r="G18" s="64"/>
      <c r="H18" s="64"/>
      <c r="I18" s="64"/>
      <c r="J18" s="130"/>
      <c r="K18" s="81"/>
    </row>
    <row r="19" spans="1:13" s="12" customFormat="1" ht="28.5" customHeight="1">
      <c r="A19" s="205" t="s">
        <v>1</v>
      </c>
      <c r="B19" s="201" t="s">
        <v>42</v>
      </c>
      <c r="C19" s="202"/>
      <c r="D19" s="183"/>
      <c r="E19" s="171">
        <f>SUM(E21:E25)</f>
        <v>4</v>
      </c>
      <c r="F19" s="171"/>
      <c r="G19" s="171">
        <v>3</v>
      </c>
      <c r="H19" s="171">
        <f>+H21++H22+H23+H25</f>
        <v>9</v>
      </c>
      <c r="I19" s="171">
        <f>+I21++I22+I23+I25</f>
        <v>9</v>
      </c>
      <c r="J19" s="198">
        <f>+J21+J22+J23+J24</f>
        <v>0.01</v>
      </c>
      <c r="K19" s="82" t="s">
        <v>22</v>
      </c>
      <c r="M19" s="12">
        <f>6000/60</f>
        <v>100</v>
      </c>
    </row>
    <row r="20" spans="1:11" s="12" customFormat="1" ht="28.5" customHeight="1">
      <c r="A20" s="189"/>
      <c r="B20" s="174"/>
      <c r="C20" s="175"/>
      <c r="D20" s="184"/>
      <c r="E20" s="200"/>
      <c r="F20" s="200"/>
      <c r="G20" s="200"/>
      <c r="H20" s="200"/>
      <c r="I20" s="200"/>
      <c r="J20" s="199"/>
      <c r="K20" s="82"/>
    </row>
    <row r="21" spans="1:13" s="12" customFormat="1" ht="14.25" customHeight="1">
      <c r="A21" s="117"/>
      <c r="B21" s="105" t="s">
        <v>6</v>
      </c>
      <c r="C21" s="60" t="s">
        <v>35</v>
      </c>
      <c r="D21" s="65" t="s">
        <v>28</v>
      </c>
      <c r="E21" s="65">
        <v>1</v>
      </c>
      <c r="F21" s="65" t="s">
        <v>19</v>
      </c>
      <c r="G21" s="65">
        <v>3</v>
      </c>
      <c r="H21" s="65">
        <f>E21*G21</f>
        <v>3</v>
      </c>
      <c r="I21" s="65">
        <f>H21*1</f>
        <v>3</v>
      </c>
      <c r="J21" s="91">
        <f>+I21/1200</f>
        <v>0.0025</v>
      </c>
      <c r="K21" s="78" t="s">
        <v>23</v>
      </c>
      <c r="M21" s="12">
        <f>1500/60</f>
        <v>25</v>
      </c>
    </row>
    <row r="22" spans="1:11" s="12" customFormat="1" ht="14.25" customHeight="1">
      <c r="A22" s="118"/>
      <c r="B22" s="101" t="s">
        <v>6</v>
      </c>
      <c r="C22" s="56" t="s">
        <v>33</v>
      </c>
      <c r="D22" s="57" t="s">
        <v>28</v>
      </c>
      <c r="E22" s="57">
        <v>1</v>
      </c>
      <c r="F22" s="57" t="s">
        <v>19</v>
      </c>
      <c r="G22" s="57">
        <v>3</v>
      </c>
      <c r="H22" s="57">
        <f>E22*G22</f>
        <v>3</v>
      </c>
      <c r="I22" s="57">
        <f>+H22*1</f>
        <v>3</v>
      </c>
      <c r="J22" s="93">
        <f>+I22/1200</f>
        <v>0.0025</v>
      </c>
      <c r="K22" s="83"/>
    </row>
    <row r="23" spans="1:11" s="12" customFormat="1" ht="14.25" customHeight="1">
      <c r="A23" s="118"/>
      <c r="B23" s="101" t="s">
        <v>6</v>
      </c>
      <c r="C23" s="56" t="s">
        <v>39</v>
      </c>
      <c r="D23" s="57" t="s">
        <v>4</v>
      </c>
      <c r="E23" s="57">
        <v>1</v>
      </c>
      <c r="F23" s="57" t="s">
        <v>19</v>
      </c>
      <c r="G23" s="57">
        <v>3</v>
      </c>
      <c r="H23" s="57">
        <f>E23*G23</f>
        <v>3</v>
      </c>
      <c r="I23" s="57">
        <f>+H23*1</f>
        <v>3</v>
      </c>
      <c r="J23" s="93">
        <f>+I23/1200</f>
        <v>0.0025</v>
      </c>
      <c r="K23" s="83"/>
    </row>
    <row r="24" spans="1:11" s="12" customFormat="1" ht="14.25" customHeight="1">
      <c r="A24" s="118"/>
      <c r="B24" s="101" t="s">
        <v>6</v>
      </c>
      <c r="C24" s="56" t="s">
        <v>36</v>
      </c>
      <c r="D24" s="57" t="s">
        <v>4</v>
      </c>
      <c r="E24" s="57">
        <v>1</v>
      </c>
      <c r="F24" s="57" t="s">
        <v>19</v>
      </c>
      <c r="G24" s="57">
        <v>3</v>
      </c>
      <c r="H24" s="57">
        <f>E24*G24</f>
        <v>3</v>
      </c>
      <c r="I24" s="57">
        <f>+H24*1</f>
        <v>3</v>
      </c>
      <c r="J24" s="73">
        <f>+I24/1200</f>
        <v>0.0025</v>
      </c>
      <c r="K24" s="83"/>
    </row>
    <row r="25" spans="1:11" s="12" customFormat="1" ht="14.25" customHeight="1">
      <c r="A25" s="119"/>
      <c r="B25" s="62"/>
      <c r="C25" s="63"/>
      <c r="D25" s="64"/>
      <c r="E25" s="64"/>
      <c r="F25" s="64"/>
      <c r="G25" s="64"/>
      <c r="H25" s="64"/>
      <c r="I25" s="64"/>
      <c r="J25" s="130"/>
      <c r="K25" s="84"/>
    </row>
    <row r="26" spans="1:13" s="12" customFormat="1" ht="27.75" customHeight="1">
      <c r="A26" s="37">
        <v>3</v>
      </c>
      <c r="B26" s="185" t="s">
        <v>43</v>
      </c>
      <c r="C26" s="186"/>
      <c r="D26" s="55"/>
      <c r="E26" s="126">
        <f>SUM(E27:E31)</f>
        <v>8</v>
      </c>
      <c r="F26" s="126"/>
      <c r="G26" s="126">
        <v>3</v>
      </c>
      <c r="H26" s="126">
        <f>SUM(H27:H31)</f>
        <v>22</v>
      </c>
      <c r="I26" s="126">
        <f>SUM(I27:I31)</f>
        <v>22</v>
      </c>
      <c r="J26" s="125">
        <f>SUM(J27:J31)</f>
        <v>0.018333333333333333</v>
      </c>
      <c r="K26" s="82" t="s">
        <v>22</v>
      </c>
      <c r="M26" s="12">
        <f>6000/60</f>
        <v>100</v>
      </c>
    </row>
    <row r="27" spans="1:13" s="12" customFormat="1" ht="14.25" customHeight="1">
      <c r="A27" s="120"/>
      <c r="B27" s="113" t="s">
        <v>6</v>
      </c>
      <c r="C27" s="60" t="s">
        <v>44</v>
      </c>
      <c r="D27" s="131" t="s">
        <v>27</v>
      </c>
      <c r="E27" s="131">
        <v>1</v>
      </c>
      <c r="F27" s="131" t="s">
        <v>19</v>
      </c>
      <c r="G27" s="131">
        <v>1</v>
      </c>
      <c r="H27" s="131">
        <f>+E27*G27</f>
        <v>1</v>
      </c>
      <c r="I27" s="131">
        <f>+H27*1</f>
        <v>1</v>
      </c>
      <c r="J27" s="132">
        <f>+I27/1200</f>
        <v>0.0008333333333333334</v>
      </c>
      <c r="K27" s="78" t="s">
        <v>23</v>
      </c>
      <c r="M27" s="12">
        <f>1500/60</f>
        <v>25</v>
      </c>
    </row>
    <row r="28" spans="1:11" s="12" customFormat="1" ht="14.25" customHeight="1">
      <c r="A28" s="121"/>
      <c r="B28" s="114" t="s">
        <v>6</v>
      </c>
      <c r="C28" s="56" t="s">
        <v>45</v>
      </c>
      <c r="D28" s="133" t="s">
        <v>26</v>
      </c>
      <c r="E28" s="133">
        <v>4</v>
      </c>
      <c r="F28" s="133" t="s">
        <v>19</v>
      </c>
      <c r="G28" s="133">
        <v>3</v>
      </c>
      <c r="H28" s="133">
        <f>+G28*E28</f>
        <v>12</v>
      </c>
      <c r="I28" s="133">
        <f>+H28*1</f>
        <v>12</v>
      </c>
      <c r="J28" s="134">
        <f>+I28/1200</f>
        <v>0.01</v>
      </c>
      <c r="K28" s="79" t="s">
        <v>24</v>
      </c>
    </row>
    <row r="29" spans="1:11" s="12" customFormat="1" ht="14.25" customHeight="1">
      <c r="A29" s="121"/>
      <c r="B29" s="114" t="s">
        <v>6</v>
      </c>
      <c r="C29" s="56" t="s">
        <v>46</v>
      </c>
      <c r="D29" s="133" t="s">
        <v>4</v>
      </c>
      <c r="E29" s="133">
        <v>1</v>
      </c>
      <c r="F29" s="133" t="s">
        <v>19</v>
      </c>
      <c r="G29" s="133">
        <v>3</v>
      </c>
      <c r="H29" s="133">
        <f>E29*G29</f>
        <v>3</v>
      </c>
      <c r="I29" s="133">
        <f>H29*1</f>
        <v>3</v>
      </c>
      <c r="J29" s="134">
        <f>+I29/1200</f>
        <v>0.0025</v>
      </c>
      <c r="K29" s="85"/>
    </row>
    <row r="30" spans="1:11" s="12" customFormat="1" ht="14.25" customHeight="1">
      <c r="A30" s="121"/>
      <c r="B30" s="114" t="s">
        <v>6</v>
      </c>
      <c r="C30" s="56" t="s">
        <v>47</v>
      </c>
      <c r="D30" s="133" t="s">
        <v>26</v>
      </c>
      <c r="E30" s="133">
        <v>2</v>
      </c>
      <c r="F30" s="133" t="s">
        <v>19</v>
      </c>
      <c r="G30" s="133">
        <v>3</v>
      </c>
      <c r="H30" s="133">
        <f>E30*G30</f>
        <v>6</v>
      </c>
      <c r="I30" s="133">
        <f>H30*1</f>
        <v>6</v>
      </c>
      <c r="J30" s="134">
        <f>+I30/1200</f>
        <v>0.005</v>
      </c>
      <c r="K30" s="83"/>
    </row>
    <row r="31" spans="1:11" s="12" customFormat="1" ht="14.25" customHeight="1">
      <c r="A31" s="122"/>
      <c r="B31" s="115"/>
      <c r="C31" s="116"/>
      <c r="D31" s="135"/>
      <c r="E31" s="135"/>
      <c r="F31" s="135"/>
      <c r="G31" s="135"/>
      <c r="H31" s="135"/>
      <c r="I31" s="135"/>
      <c r="J31" s="136"/>
      <c r="K31" s="84"/>
    </row>
    <row r="32" spans="1:11" s="13" customFormat="1" ht="24.75" customHeight="1">
      <c r="A32" s="37">
        <v>4</v>
      </c>
      <c r="B32" s="187" t="s">
        <v>48</v>
      </c>
      <c r="C32" s="186"/>
      <c r="D32" s="55"/>
      <c r="E32" s="126">
        <f>SUM(E33:E39)</f>
        <v>12</v>
      </c>
      <c r="F32" s="126"/>
      <c r="G32" s="126">
        <v>8</v>
      </c>
      <c r="H32" s="126">
        <f>SUM(H33:H39)</f>
        <v>96</v>
      </c>
      <c r="I32" s="126">
        <f>SUM(I33:I39)</f>
        <v>184</v>
      </c>
      <c r="J32" s="125">
        <f>SUM(J33:J39)</f>
        <v>0.15333333333333332</v>
      </c>
      <c r="K32" s="86"/>
    </row>
    <row r="33" spans="1:13" s="13" customFormat="1" ht="27.75" customHeight="1">
      <c r="A33" s="117"/>
      <c r="B33" s="113" t="s">
        <v>6</v>
      </c>
      <c r="C33" s="74" t="s">
        <v>49</v>
      </c>
      <c r="D33" s="65" t="s">
        <v>29</v>
      </c>
      <c r="E33" s="65">
        <v>2</v>
      </c>
      <c r="F33" s="65" t="s">
        <v>19</v>
      </c>
      <c r="G33" s="65">
        <v>8</v>
      </c>
      <c r="H33" s="65">
        <f>E33*G33</f>
        <v>16</v>
      </c>
      <c r="I33" s="65">
        <f>H33*1</f>
        <v>16</v>
      </c>
      <c r="J33" s="72">
        <f aca="true" t="shared" si="0" ref="J33:J38">+I33/1200</f>
        <v>0.013333333333333334</v>
      </c>
      <c r="K33" s="87"/>
      <c r="L33" s="13">
        <f>15000/1200</f>
        <v>12.5</v>
      </c>
      <c r="M33" s="13" t="s">
        <v>20</v>
      </c>
    </row>
    <row r="34" spans="1:11" s="13" customFormat="1" ht="14.25" customHeight="1">
      <c r="A34" s="118"/>
      <c r="B34" s="114" t="s">
        <v>6</v>
      </c>
      <c r="C34" s="70" t="s">
        <v>50</v>
      </c>
      <c r="D34" s="57" t="s">
        <v>29</v>
      </c>
      <c r="E34" s="57">
        <v>1</v>
      </c>
      <c r="F34" s="57" t="s">
        <v>19</v>
      </c>
      <c r="G34" s="57">
        <v>8</v>
      </c>
      <c r="H34" s="57">
        <f>+G34*E34</f>
        <v>8</v>
      </c>
      <c r="I34" s="57">
        <f>+H34*1</f>
        <v>8</v>
      </c>
      <c r="J34" s="73">
        <f t="shared" si="0"/>
        <v>0.006666666666666667</v>
      </c>
      <c r="K34" s="83"/>
    </row>
    <row r="35" spans="1:11" s="13" customFormat="1" ht="14.25" customHeight="1">
      <c r="A35" s="118"/>
      <c r="B35" s="114"/>
      <c r="C35" s="70" t="s">
        <v>51</v>
      </c>
      <c r="D35" s="57" t="s">
        <v>29</v>
      </c>
      <c r="E35" s="57">
        <v>3</v>
      </c>
      <c r="F35" s="57" t="s">
        <v>19</v>
      </c>
      <c r="G35" s="57">
        <v>8</v>
      </c>
      <c r="H35" s="57">
        <f>+G35*E35</f>
        <v>24</v>
      </c>
      <c r="I35" s="57">
        <f>+H35*1</f>
        <v>24</v>
      </c>
      <c r="J35" s="73">
        <f t="shared" si="0"/>
        <v>0.02</v>
      </c>
      <c r="K35" s="83"/>
    </row>
    <row r="36" spans="1:11" s="13" customFormat="1" ht="14.25" customHeight="1">
      <c r="A36" s="118"/>
      <c r="B36" s="114"/>
      <c r="C36" s="70" t="s">
        <v>36</v>
      </c>
      <c r="D36" s="57" t="s">
        <v>29</v>
      </c>
      <c r="E36" s="57">
        <v>1</v>
      </c>
      <c r="F36" s="57" t="s">
        <v>19</v>
      </c>
      <c r="G36" s="57">
        <v>8</v>
      </c>
      <c r="H36" s="57">
        <f>+G36*E36</f>
        <v>8</v>
      </c>
      <c r="I36" s="57">
        <f>+H36*1</f>
        <v>8</v>
      </c>
      <c r="J36" s="73">
        <f t="shared" si="0"/>
        <v>0.006666666666666667</v>
      </c>
      <c r="K36" s="83"/>
    </row>
    <row r="37" spans="1:11" s="13" customFormat="1" ht="14.25" customHeight="1">
      <c r="A37" s="118"/>
      <c r="B37" s="114" t="s">
        <v>6</v>
      </c>
      <c r="C37" s="70" t="s">
        <v>52</v>
      </c>
      <c r="D37" s="57" t="s">
        <v>29</v>
      </c>
      <c r="E37" s="57">
        <v>4</v>
      </c>
      <c r="F37" s="57" t="s">
        <v>19</v>
      </c>
      <c r="G37" s="57">
        <v>8</v>
      </c>
      <c r="H37" s="57">
        <f>+G37*E37</f>
        <v>32</v>
      </c>
      <c r="I37" s="57">
        <f>+H37*1</f>
        <v>32</v>
      </c>
      <c r="J37" s="73">
        <f t="shared" si="0"/>
        <v>0.02666666666666667</v>
      </c>
      <c r="K37" s="83"/>
    </row>
    <row r="38" spans="1:11" s="13" customFormat="1" ht="14.25" customHeight="1">
      <c r="A38" s="118"/>
      <c r="B38" s="114" t="s">
        <v>6</v>
      </c>
      <c r="C38" s="70" t="s">
        <v>105</v>
      </c>
      <c r="D38" s="57" t="s">
        <v>4</v>
      </c>
      <c r="E38" s="57">
        <v>1</v>
      </c>
      <c r="F38" s="57" t="s">
        <v>18</v>
      </c>
      <c r="G38" s="57">
        <v>8</v>
      </c>
      <c r="H38" s="57">
        <f>+G38*E38</f>
        <v>8</v>
      </c>
      <c r="I38" s="57">
        <f>+H38*12</f>
        <v>96</v>
      </c>
      <c r="J38" s="73">
        <f t="shared" si="0"/>
        <v>0.08</v>
      </c>
      <c r="K38" s="83"/>
    </row>
    <row r="39" spans="1:11" s="13" customFormat="1" ht="14.25" customHeight="1">
      <c r="A39" s="119"/>
      <c r="B39" s="62"/>
      <c r="C39" s="71"/>
      <c r="D39" s="64"/>
      <c r="E39" s="64"/>
      <c r="F39" s="64"/>
      <c r="G39" s="64"/>
      <c r="H39" s="64"/>
      <c r="I39" s="64"/>
      <c r="J39" s="80"/>
      <c r="K39" s="89"/>
    </row>
    <row r="40" spans="1:11" s="13" customFormat="1" ht="27.75" customHeight="1">
      <c r="A40" s="37">
        <v>5</v>
      </c>
      <c r="B40" s="172" t="s">
        <v>53</v>
      </c>
      <c r="C40" s="182"/>
      <c r="D40" s="55"/>
      <c r="E40" s="126">
        <f>SUM(E41:E45)</f>
        <v>7</v>
      </c>
      <c r="F40" s="126"/>
      <c r="G40" s="126">
        <v>1</v>
      </c>
      <c r="H40" s="126">
        <f>SUM(H41:H45)</f>
        <v>7</v>
      </c>
      <c r="I40" s="126">
        <f>SUM(I41:I45)</f>
        <v>7</v>
      </c>
      <c r="J40" s="125">
        <f>SUM(J41:J45)</f>
        <v>0.005833333333333334</v>
      </c>
      <c r="K40" s="86"/>
    </row>
    <row r="41" spans="1:11" s="13" customFormat="1" ht="27.75" customHeight="1">
      <c r="A41" s="117"/>
      <c r="B41" s="113" t="s">
        <v>6</v>
      </c>
      <c r="C41" s="60" t="s">
        <v>54</v>
      </c>
      <c r="D41" s="65" t="s">
        <v>26</v>
      </c>
      <c r="E41" s="65">
        <v>1</v>
      </c>
      <c r="F41" s="65" t="s">
        <v>88</v>
      </c>
      <c r="G41" s="65">
        <v>1</v>
      </c>
      <c r="H41" s="65">
        <f>E41*G41</f>
        <v>1</v>
      </c>
      <c r="I41" s="65">
        <f>H41*1</f>
        <v>1</v>
      </c>
      <c r="J41" s="72">
        <f>+I41/1200</f>
        <v>0.0008333333333333334</v>
      </c>
      <c r="K41" s="90"/>
    </row>
    <row r="42" spans="1:11" s="13" customFormat="1" ht="14.25" customHeight="1">
      <c r="A42" s="118"/>
      <c r="B42" s="114" t="s">
        <v>6</v>
      </c>
      <c r="C42" s="56" t="s">
        <v>46</v>
      </c>
      <c r="D42" s="57" t="s">
        <v>26</v>
      </c>
      <c r="E42" s="110">
        <v>1</v>
      </c>
      <c r="F42" s="57" t="s">
        <v>19</v>
      </c>
      <c r="G42" s="57">
        <v>1</v>
      </c>
      <c r="H42" s="57">
        <f>+E42*G42</f>
        <v>1</v>
      </c>
      <c r="I42" s="57">
        <f>H42*1</f>
        <v>1</v>
      </c>
      <c r="J42" s="73">
        <f>+I42/1200</f>
        <v>0.0008333333333333334</v>
      </c>
      <c r="K42" s="88"/>
    </row>
    <row r="43" spans="1:11" s="13" customFormat="1" ht="14.25" customHeight="1">
      <c r="A43" s="118"/>
      <c r="B43" s="114" t="s">
        <v>6</v>
      </c>
      <c r="C43" s="56" t="s">
        <v>55</v>
      </c>
      <c r="D43" s="57" t="s">
        <v>26</v>
      </c>
      <c r="E43" s="110">
        <v>1</v>
      </c>
      <c r="F43" s="57" t="s">
        <v>19</v>
      </c>
      <c r="G43" s="57">
        <v>1</v>
      </c>
      <c r="H43" s="57">
        <f>E43*G43</f>
        <v>1</v>
      </c>
      <c r="I43" s="57">
        <f>H43*1</f>
        <v>1</v>
      </c>
      <c r="J43" s="73">
        <f>+I43/1200</f>
        <v>0.0008333333333333334</v>
      </c>
      <c r="K43" s="88"/>
    </row>
    <row r="44" spans="1:11" s="13" customFormat="1" ht="14.25" customHeight="1">
      <c r="A44" s="118"/>
      <c r="B44" s="114" t="s">
        <v>6</v>
      </c>
      <c r="C44" s="56" t="s">
        <v>56</v>
      </c>
      <c r="D44" s="57" t="s">
        <v>26</v>
      </c>
      <c r="E44" s="110">
        <v>4</v>
      </c>
      <c r="F44" s="57" t="s">
        <v>19</v>
      </c>
      <c r="G44" s="57">
        <v>1</v>
      </c>
      <c r="H44" s="57">
        <f>E44*G44</f>
        <v>4</v>
      </c>
      <c r="I44" s="57">
        <f>H44*1</f>
        <v>4</v>
      </c>
      <c r="J44" s="73">
        <f>+I44/1200</f>
        <v>0.0033333333333333335</v>
      </c>
      <c r="K44" s="88"/>
    </row>
    <row r="45" spans="1:11" s="13" customFormat="1" ht="14.25" customHeight="1">
      <c r="A45" s="119"/>
      <c r="B45" s="62"/>
      <c r="C45" s="71"/>
      <c r="D45" s="64"/>
      <c r="E45" s="64"/>
      <c r="F45" s="64"/>
      <c r="G45" s="64"/>
      <c r="H45" s="64"/>
      <c r="I45" s="64"/>
      <c r="J45" s="80"/>
      <c r="K45" s="89"/>
    </row>
    <row r="46" spans="1:11" s="13" customFormat="1" ht="27.75" customHeight="1">
      <c r="A46" s="124">
        <v>6</v>
      </c>
      <c r="B46" s="185" t="s">
        <v>57</v>
      </c>
      <c r="C46" s="197"/>
      <c r="D46" s="55"/>
      <c r="E46" s="126">
        <f>SUM(E47:E53)</f>
        <v>8</v>
      </c>
      <c r="F46" s="126"/>
      <c r="G46" s="126">
        <v>2</v>
      </c>
      <c r="H46" s="126">
        <f>SUM(H47:H53)</f>
        <v>16</v>
      </c>
      <c r="I46" s="126">
        <f>SUM(I47:I53)</f>
        <v>132</v>
      </c>
      <c r="J46" s="125">
        <f>SUM(J47:J53)</f>
        <v>0.11</v>
      </c>
      <c r="K46" s="86"/>
    </row>
    <row r="47" spans="1:11" s="13" customFormat="1" ht="15" customHeight="1">
      <c r="A47" s="117"/>
      <c r="B47" s="113" t="s">
        <v>6</v>
      </c>
      <c r="C47" s="60" t="s">
        <v>59</v>
      </c>
      <c r="D47" s="65" t="s">
        <v>26</v>
      </c>
      <c r="E47" s="65">
        <v>1</v>
      </c>
      <c r="F47" s="65" t="s">
        <v>19</v>
      </c>
      <c r="G47" s="65">
        <v>2</v>
      </c>
      <c r="H47" s="65">
        <f>E47*G47</f>
        <v>2</v>
      </c>
      <c r="I47" s="65">
        <f>H47*48</f>
        <v>96</v>
      </c>
      <c r="J47" s="72">
        <f aca="true" t="shared" si="1" ref="J47:J52">+I47/1200</f>
        <v>0.08</v>
      </c>
      <c r="K47" s="90"/>
    </row>
    <row r="48" spans="1:11" s="13" customFormat="1" ht="27.75" customHeight="1">
      <c r="A48" s="118"/>
      <c r="B48" s="114" t="s">
        <v>6</v>
      </c>
      <c r="C48" s="56" t="s">
        <v>58</v>
      </c>
      <c r="D48" s="57" t="s">
        <v>4</v>
      </c>
      <c r="E48" s="57">
        <v>1</v>
      </c>
      <c r="F48" s="57" t="s">
        <v>19</v>
      </c>
      <c r="G48" s="57">
        <v>2</v>
      </c>
      <c r="H48" s="57">
        <f>+G48*E48</f>
        <v>2</v>
      </c>
      <c r="I48" s="57">
        <f>+H48*1</f>
        <v>2</v>
      </c>
      <c r="J48" s="137">
        <f t="shared" si="1"/>
        <v>0.0016666666666666668</v>
      </c>
      <c r="K48" s="92"/>
    </row>
    <row r="49" spans="1:11" s="13" customFormat="1" ht="15" customHeight="1">
      <c r="A49" s="118"/>
      <c r="B49" s="114" t="s">
        <v>6</v>
      </c>
      <c r="C49" s="56" t="s">
        <v>60</v>
      </c>
      <c r="D49" s="57" t="s">
        <v>26</v>
      </c>
      <c r="E49" s="57">
        <v>1</v>
      </c>
      <c r="F49" s="57" t="s">
        <v>19</v>
      </c>
      <c r="G49" s="57">
        <v>2</v>
      </c>
      <c r="H49" s="57">
        <f>+G49*E49</f>
        <v>2</v>
      </c>
      <c r="I49" s="57">
        <f>+H49*1</f>
        <v>2</v>
      </c>
      <c r="J49" s="137">
        <f t="shared" si="1"/>
        <v>0.0016666666666666668</v>
      </c>
      <c r="K49" s="92"/>
    </row>
    <row r="50" spans="1:11" s="13" customFormat="1" ht="15" customHeight="1">
      <c r="A50" s="118"/>
      <c r="B50" s="114" t="s">
        <v>6</v>
      </c>
      <c r="C50" s="56" t="s">
        <v>61</v>
      </c>
      <c r="D50" s="57" t="s">
        <v>26</v>
      </c>
      <c r="E50" s="57">
        <v>3</v>
      </c>
      <c r="F50" s="57" t="s">
        <v>19</v>
      </c>
      <c r="G50" s="57">
        <v>2</v>
      </c>
      <c r="H50" s="57">
        <f>+G50*E50</f>
        <v>6</v>
      </c>
      <c r="I50" s="57">
        <f>+H50*1</f>
        <v>6</v>
      </c>
      <c r="J50" s="137">
        <f t="shared" si="1"/>
        <v>0.005</v>
      </c>
      <c r="K50" s="88"/>
    </row>
    <row r="51" spans="1:11" s="13" customFormat="1" ht="15" customHeight="1">
      <c r="A51" s="118"/>
      <c r="B51" s="114" t="s">
        <v>6</v>
      </c>
      <c r="C51" s="56" t="s">
        <v>46</v>
      </c>
      <c r="D51" s="57" t="s">
        <v>26</v>
      </c>
      <c r="E51" s="57">
        <v>1</v>
      </c>
      <c r="F51" s="57" t="s">
        <v>19</v>
      </c>
      <c r="G51" s="57">
        <v>2</v>
      </c>
      <c r="H51" s="57">
        <f>+G51*E51</f>
        <v>2</v>
      </c>
      <c r="I51" s="57">
        <f>+H51*1</f>
        <v>2</v>
      </c>
      <c r="J51" s="137">
        <f t="shared" si="1"/>
        <v>0.0016666666666666668</v>
      </c>
      <c r="K51" s="88"/>
    </row>
    <row r="52" spans="1:11" s="13" customFormat="1" ht="15" customHeight="1">
      <c r="A52" s="129"/>
      <c r="B52" s="114" t="s">
        <v>6</v>
      </c>
      <c r="C52" s="56" t="s">
        <v>62</v>
      </c>
      <c r="D52" s="57" t="s">
        <v>4</v>
      </c>
      <c r="E52" s="57">
        <v>1</v>
      </c>
      <c r="F52" s="57" t="s">
        <v>18</v>
      </c>
      <c r="G52" s="57">
        <v>2</v>
      </c>
      <c r="H52" s="57">
        <f>+G52*E52</f>
        <v>2</v>
      </c>
      <c r="I52" s="57">
        <f>+H52*12</f>
        <v>24</v>
      </c>
      <c r="J52" s="100">
        <f t="shared" si="1"/>
        <v>0.02</v>
      </c>
      <c r="K52" s="97"/>
    </row>
    <row r="53" spans="1:11" s="13" customFormat="1" ht="15" customHeight="1">
      <c r="A53" s="119"/>
      <c r="B53" s="115"/>
      <c r="C53" s="63"/>
      <c r="D53" s="64"/>
      <c r="E53" s="64"/>
      <c r="F53" s="64"/>
      <c r="G53" s="64"/>
      <c r="H53" s="64"/>
      <c r="I53" s="64"/>
      <c r="J53" s="80"/>
      <c r="K53" s="89"/>
    </row>
    <row r="54" spans="1:11" s="13" customFormat="1" ht="30" customHeight="1">
      <c r="A54" s="124">
        <v>7</v>
      </c>
      <c r="B54" s="181" t="s">
        <v>63</v>
      </c>
      <c r="C54" s="175"/>
      <c r="D54" s="55"/>
      <c r="E54" s="126">
        <f>SUM(E55:E60)</f>
        <v>18</v>
      </c>
      <c r="F54" s="126"/>
      <c r="G54" s="126">
        <v>1</v>
      </c>
      <c r="H54" s="126">
        <f>SUM(H55:H60)</f>
        <v>82</v>
      </c>
      <c r="I54" s="126">
        <f>SUM(I55:I60)</f>
        <v>126</v>
      </c>
      <c r="J54" s="125">
        <f>SUM(J55:J60)</f>
        <v>0.10500000000000001</v>
      </c>
      <c r="K54" s="86"/>
    </row>
    <row r="55" spans="1:11" s="13" customFormat="1" ht="14.25" customHeight="1">
      <c r="A55" s="117"/>
      <c r="B55" s="113" t="s">
        <v>6</v>
      </c>
      <c r="C55" s="60" t="s">
        <v>64</v>
      </c>
      <c r="D55" s="65" t="s">
        <v>37</v>
      </c>
      <c r="E55" s="65">
        <v>2</v>
      </c>
      <c r="F55" s="66" t="s">
        <v>19</v>
      </c>
      <c r="G55" s="65">
        <v>1</v>
      </c>
      <c r="H55" s="65">
        <f>+G55*E55</f>
        <v>2</v>
      </c>
      <c r="I55" s="65">
        <f>+H55*1</f>
        <v>2</v>
      </c>
      <c r="J55" s="91">
        <f>+I55/1200</f>
        <v>0.0016666666666666668</v>
      </c>
      <c r="K55" s="90"/>
    </row>
    <row r="56" spans="1:11" s="13" customFormat="1" ht="14.25" customHeight="1">
      <c r="A56" s="118"/>
      <c r="B56" s="114" t="s">
        <v>6</v>
      </c>
      <c r="C56" s="56" t="s">
        <v>65</v>
      </c>
      <c r="D56" s="57" t="s">
        <v>26</v>
      </c>
      <c r="E56" s="57">
        <v>2</v>
      </c>
      <c r="F56" s="58" t="s">
        <v>19</v>
      </c>
      <c r="G56" s="57">
        <v>3</v>
      </c>
      <c r="H56" s="57">
        <f>+G56*E56</f>
        <v>6</v>
      </c>
      <c r="I56" s="57">
        <f>+H56*1</f>
        <v>6</v>
      </c>
      <c r="J56" s="93">
        <f>+I56/1200</f>
        <v>0.005</v>
      </c>
      <c r="K56" s="88"/>
    </row>
    <row r="57" spans="1:11" s="13" customFormat="1" ht="14.25" customHeight="1">
      <c r="A57" s="118"/>
      <c r="B57" s="114" t="s">
        <v>6</v>
      </c>
      <c r="C57" s="56" t="s">
        <v>66</v>
      </c>
      <c r="D57" s="57" t="s">
        <v>26</v>
      </c>
      <c r="E57" s="57">
        <v>3</v>
      </c>
      <c r="F57" s="58" t="s">
        <v>18</v>
      </c>
      <c r="G57" s="57">
        <v>1</v>
      </c>
      <c r="H57" s="57">
        <f>+G57*E57</f>
        <v>3</v>
      </c>
      <c r="I57" s="57">
        <f>+H57*12</f>
        <v>36</v>
      </c>
      <c r="J57" s="93">
        <f>+I57/1200</f>
        <v>0.03</v>
      </c>
      <c r="K57" s="88"/>
    </row>
    <row r="58" spans="1:11" s="13" customFormat="1" ht="14.25" customHeight="1">
      <c r="A58" s="118"/>
      <c r="B58" s="114" t="s">
        <v>6</v>
      </c>
      <c r="C58" s="56" t="s">
        <v>36</v>
      </c>
      <c r="D58" s="57" t="s">
        <v>26</v>
      </c>
      <c r="E58" s="57">
        <v>1</v>
      </c>
      <c r="F58" s="58" t="s">
        <v>18</v>
      </c>
      <c r="G58" s="57">
        <v>1</v>
      </c>
      <c r="H58" s="57">
        <f>+G58*E58</f>
        <v>1</v>
      </c>
      <c r="I58" s="57">
        <f>+H58*12</f>
        <v>12</v>
      </c>
      <c r="J58" s="93">
        <f>+I58/1200</f>
        <v>0.01</v>
      </c>
      <c r="K58" s="88"/>
    </row>
    <row r="59" spans="1:11" s="13" customFormat="1" ht="14.25" customHeight="1">
      <c r="A59" s="129"/>
      <c r="B59" s="114" t="s">
        <v>6</v>
      </c>
      <c r="C59" s="144" t="s">
        <v>104</v>
      </c>
      <c r="D59" s="57" t="s">
        <v>26</v>
      </c>
      <c r="E59" s="145">
        <v>10</v>
      </c>
      <c r="F59" s="146" t="s">
        <v>19</v>
      </c>
      <c r="G59" s="145">
        <v>7</v>
      </c>
      <c r="H59" s="145">
        <f>+G59*E59</f>
        <v>70</v>
      </c>
      <c r="I59" s="57">
        <f>+H59*1</f>
        <v>70</v>
      </c>
      <c r="J59" s="93">
        <f>+I59/1200</f>
        <v>0.058333333333333334</v>
      </c>
      <c r="K59" s="97"/>
    </row>
    <row r="60" spans="1:11" s="13" customFormat="1" ht="14.25" customHeight="1">
      <c r="A60" s="119"/>
      <c r="B60" s="102"/>
      <c r="C60" s="104"/>
      <c r="D60" s="64"/>
      <c r="E60" s="64"/>
      <c r="F60" s="68"/>
      <c r="G60" s="64"/>
      <c r="H60" s="64"/>
      <c r="I60" s="64"/>
      <c r="J60" s="130"/>
      <c r="K60" s="89"/>
    </row>
    <row r="61" spans="1:11" s="13" customFormat="1" ht="28.5" customHeight="1">
      <c r="A61" s="124">
        <v>8</v>
      </c>
      <c r="B61" s="185" t="s">
        <v>67</v>
      </c>
      <c r="C61" s="186"/>
      <c r="D61" s="55"/>
      <c r="E61" s="126">
        <f>SUM(E62:E66)</f>
        <v>38</v>
      </c>
      <c r="F61" s="126"/>
      <c r="G61" s="126">
        <v>1</v>
      </c>
      <c r="H61" s="126">
        <f>SUM(H62:H66)</f>
        <v>38</v>
      </c>
      <c r="I61" s="126">
        <f>SUM(I62:I66)</f>
        <v>38</v>
      </c>
      <c r="J61" s="125">
        <f>SUM(J62:J66)</f>
        <v>0.03166666666666667</v>
      </c>
      <c r="K61" s="86"/>
    </row>
    <row r="62" spans="1:11" s="13" customFormat="1" ht="14.25" customHeight="1">
      <c r="A62" s="117"/>
      <c r="B62" s="113" t="s">
        <v>6</v>
      </c>
      <c r="C62" s="53" t="s">
        <v>68</v>
      </c>
      <c r="D62" s="65" t="s">
        <v>26</v>
      </c>
      <c r="E62" s="65">
        <v>2</v>
      </c>
      <c r="F62" s="66" t="s">
        <v>19</v>
      </c>
      <c r="G62" s="65">
        <v>1</v>
      </c>
      <c r="H62" s="65">
        <f>+E62*G62</f>
        <v>2</v>
      </c>
      <c r="I62" s="65">
        <f>+H62*1</f>
        <v>2</v>
      </c>
      <c r="J62" s="72">
        <f>+I62/1200</f>
        <v>0.0016666666666666668</v>
      </c>
      <c r="K62" s="90"/>
    </row>
    <row r="63" spans="1:11" s="13" customFormat="1" ht="14.25" customHeight="1">
      <c r="A63" s="128"/>
      <c r="B63" s="114" t="s">
        <v>6</v>
      </c>
      <c r="C63" s="53" t="s">
        <v>69</v>
      </c>
      <c r="D63" s="94" t="s">
        <v>26</v>
      </c>
      <c r="E63" s="94">
        <v>30</v>
      </c>
      <c r="F63" s="95" t="s">
        <v>19</v>
      </c>
      <c r="G63" s="94">
        <v>1</v>
      </c>
      <c r="H63" s="94">
        <f>+G63*E63</f>
        <v>30</v>
      </c>
      <c r="I63" s="94">
        <f>+H63*1</f>
        <v>30</v>
      </c>
      <c r="J63" s="137">
        <f>+I63/1200</f>
        <v>0.025</v>
      </c>
      <c r="K63" s="92"/>
    </row>
    <row r="64" spans="1:11" s="13" customFormat="1" ht="14.25" customHeight="1">
      <c r="A64" s="128"/>
      <c r="B64" s="114" t="s">
        <v>6</v>
      </c>
      <c r="C64" s="53" t="s">
        <v>102</v>
      </c>
      <c r="D64" s="94" t="s">
        <v>26</v>
      </c>
      <c r="E64" s="94">
        <v>5</v>
      </c>
      <c r="F64" s="95" t="s">
        <v>19</v>
      </c>
      <c r="G64" s="94">
        <v>1</v>
      </c>
      <c r="H64" s="94">
        <f>+G64*E64</f>
        <v>5</v>
      </c>
      <c r="I64" s="94">
        <f>+H64*1</f>
        <v>5</v>
      </c>
      <c r="J64" s="137">
        <f>+I64/1200</f>
        <v>0.004166666666666667</v>
      </c>
      <c r="K64" s="92"/>
    </row>
    <row r="65" spans="1:11" s="13" customFormat="1" ht="14.25" customHeight="1">
      <c r="A65" s="118"/>
      <c r="B65" s="114" t="s">
        <v>6</v>
      </c>
      <c r="C65" s="53" t="s">
        <v>103</v>
      </c>
      <c r="D65" s="94" t="s">
        <v>26</v>
      </c>
      <c r="E65" s="57">
        <v>1</v>
      </c>
      <c r="F65" s="95" t="s">
        <v>19</v>
      </c>
      <c r="G65" s="94">
        <v>1</v>
      </c>
      <c r="H65" s="94">
        <f>+G65*E65</f>
        <v>1</v>
      </c>
      <c r="I65" s="94">
        <f>+H65*1</f>
        <v>1</v>
      </c>
      <c r="J65" s="73">
        <f>+I65/1200</f>
        <v>0.0008333333333333334</v>
      </c>
      <c r="K65" s="88"/>
    </row>
    <row r="66" spans="1:11" s="13" customFormat="1" ht="14.25" customHeight="1">
      <c r="A66" s="119"/>
      <c r="B66" s="62"/>
      <c r="C66" s="63"/>
      <c r="D66" s="64"/>
      <c r="E66" s="64"/>
      <c r="F66" s="68"/>
      <c r="G66" s="64"/>
      <c r="H66" s="64"/>
      <c r="I66" s="64"/>
      <c r="J66" s="80"/>
      <c r="K66" s="89"/>
    </row>
    <row r="67" spans="1:11" s="13" customFormat="1" ht="24.75" customHeight="1">
      <c r="A67" s="124">
        <v>9</v>
      </c>
      <c r="B67" s="185" t="s">
        <v>70</v>
      </c>
      <c r="C67" s="186"/>
      <c r="D67" s="55"/>
      <c r="E67" s="126">
        <f>SUM(E68:E73)</f>
        <v>6</v>
      </c>
      <c r="F67" s="126"/>
      <c r="G67" s="126">
        <v>8</v>
      </c>
      <c r="H67" s="126">
        <f>SUM(H68:H73)</f>
        <v>48</v>
      </c>
      <c r="I67" s="126">
        <f>SUM(I68:I73)</f>
        <v>48</v>
      </c>
      <c r="J67" s="125">
        <f>SUM(J68:J73)</f>
        <v>0.04</v>
      </c>
      <c r="K67" s="86"/>
    </row>
    <row r="68" spans="1:11" s="13" customFormat="1" ht="14.25" customHeight="1">
      <c r="A68" s="117"/>
      <c r="B68" s="59" t="s">
        <v>6</v>
      </c>
      <c r="C68" s="60" t="s">
        <v>71</v>
      </c>
      <c r="D68" s="65" t="s">
        <v>26</v>
      </c>
      <c r="E68" s="65">
        <v>1</v>
      </c>
      <c r="F68" s="66" t="s">
        <v>19</v>
      </c>
      <c r="G68" s="65">
        <v>8</v>
      </c>
      <c r="H68" s="65">
        <f>+G68*E68</f>
        <v>8</v>
      </c>
      <c r="I68" s="107">
        <f>+H68*1</f>
        <v>8</v>
      </c>
      <c r="J68" s="72">
        <f>+I68/1200</f>
        <v>0.006666666666666667</v>
      </c>
      <c r="K68" s="90"/>
    </row>
    <row r="69" spans="1:11" s="13" customFormat="1" ht="14.25" customHeight="1">
      <c r="A69" s="118"/>
      <c r="B69" s="61" t="s">
        <v>6</v>
      </c>
      <c r="C69" s="56" t="s">
        <v>36</v>
      </c>
      <c r="D69" s="57" t="s">
        <v>26</v>
      </c>
      <c r="E69" s="57">
        <v>1</v>
      </c>
      <c r="F69" s="58" t="s">
        <v>19</v>
      </c>
      <c r="G69" s="57">
        <v>8</v>
      </c>
      <c r="H69" s="57">
        <f>+G69*E69</f>
        <v>8</v>
      </c>
      <c r="I69" s="106">
        <f>+H69*1</f>
        <v>8</v>
      </c>
      <c r="J69" s="73">
        <f>+I69/1200</f>
        <v>0.006666666666666667</v>
      </c>
      <c r="K69" s="88"/>
    </row>
    <row r="70" spans="1:11" s="13" customFormat="1" ht="14.25" customHeight="1">
      <c r="A70" s="118"/>
      <c r="B70" s="61" t="s">
        <v>6</v>
      </c>
      <c r="C70" s="56" t="s">
        <v>72</v>
      </c>
      <c r="D70" s="57" t="s">
        <v>26</v>
      </c>
      <c r="E70" s="57">
        <v>1</v>
      </c>
      <c r="F70" s="58" t="s">
        <v>19</v>
      </c>
      <c r="G70" s="57">
        <v>8</v>
      </c>
      <c r="H70" s="57">
        <f>+G70*E70</f>
        <v>8</v>
      </c>
      <c r="I70" s="106">
        <f>+H70*1</f>
        <v>8</v>
      </c>
      <c r="J70" s="73">
        <f>+I70/1200</f>
        <v>0.006666666666666667</v>
      </c>
      <c r="K70" s="88"/>
    </row>
    <row r="71" spans="1:11" s="13" customFormat="1" ht="14.25" customHeight="1">
      <c r="A71" s="118"/>
      <c r="B71" s="61" t="s">
        <v>6</v>
      </c>
      <c r="C71" s="56" t="s">
        <v>73</v>
      </c>
      <c r="D71" s="57" t="s">
        <v>26</v>
      </c>
      <c r="E71" s="57">
        <v>2</v>
      </c>
      <c r="F71" s="58" t="s">
        <v>19</v>
      </c>
      <c r="G71" s="57">
        <v>8</v>
      </c>
      <c r="H71" s="57">
        <f>+G71*E71</f>
        <v>16</v>
      </c>
      <c r="I71" s="106">
        <f>+H71*1</f>
        <v>16</v>
      </c>
      <c r="J71" s="73">
        <f>+I71/1200</f>
        <v>0.013333333333333334</v>
      </c>
      <c r="K71" s="88"/>
    </row>
    <row r="72" spans="1:11" s="13" customFormat="1" ht="14.25" customHeight="1">
      <c r="A72" s="118"/>
      <c r="B72" s="61" t="s">
        <v>6</v>
      </c>
      <c r="C72" s="56" t="s">
        <v>74</v>
      </c>
      <c r="D72" s="57" t="s">
        <v>4</v>
      </c>
      <c r="E72" s="57">
        <v>1</v>
      </c>
      <c r="F72" s="58" t="s">
        <v>19</v>
      </c>
      <c r="G72" s="57">
        <v>8</v>
      </c>
      <c r="H72" s="57">
        <f>+G72*E72</f>
        <v>8</v>
      </c>
      <c r="I72" s="106">
        <f>+H72*1</f>
        <v>8</v>
      </c>
      <c r="J72" s="73">
        <f>+I72/1200</f>
        <v>0.006666666666666667</v>
      </c>
      <c r="K72" s="88"/>
    </row>
    <row r="73" spans="1:11" s="13" customFormat="1" ht="14.25" customHeight="1">
      <c r="A73" s="119"/>
      <c r="B73" s="62"/>
      <c r="C73" s="111"/>
      <c r="D73" s="64"/>
      <c r="E73" s="64"/>
      <c r="F73" s="68"/>
      <c r="G73" s="64"/>
      <c r="H73" s="64"/>
      <c r="I73" s="64"/>
      <c r="J73" s="80"/>
      <c r="K73" s="89"/>
    </row>
    <row r="74" spans="1:11" s="13" customFormat="1" ht="14.25" customHeight="1">
      <c r="A74" s="206">
        <v>10</v>
      </c>
      <c r="B74" s="172" t="s">
        <v>75</v>
      </c>
      <c r="C74" s="173"/>
      <c r="D74" s="183"/>
      <c r="E74" s="171">
        <f>SUM(E76:E79)</f>
        <v>4</v>
      </c>
      <c r="F74" s="171"/>
      <c r="G74" s="171">
        <v>1</v>
      </c>
      <c r="H74" s="171">
        <f>SUM(H76:H79)</f>
        <v>4</v>
      </c>
      <c r="I74" s="171">
        <f>SUM(I76:I79)</f>
        <v>4</v>
      </c>
      <c r="J74" s="167">
        <f>SUM(J76:J79)</f>
        <v>0.0033333333333333335</v>
      </c>
      <c r="K74" s="86"/>
    </row>
    <row r="75" spans="1:11" s="13" customFormat="1" ht="14.25" customHeight="1">
      <c r="A75" s="207"/>
      <c r="B75" s="174"/>
      <c r="C75" s="175"/>
      <c r="D75" s="184"/>
      <c r="E75" s="168"/>
      <c r="F75" s="168"/>
      <c r="G75" s="168"/>
      <c r="H75" s="168"/>
      <c r="I75" s="168"/>
      <c r="J75" s="168"/>
      <c r="K75" s="86"/>
    </row>
    <row r="76" spans="1:11" s="13" customFormat="1" ht="14.25" customHeight="1">
      <c r="A76" s="117"/>
      <c r="B76" s="59" t="s">
        <v>6</v>
      </c>
      <c r="C76" s="60" t="s">
        <v>76</v>
      </c>
      <c r="D76" s="65" t="s">
        <v>4</v>
      </c>
      <c r="E76" s="65">
        <v>1</v>
      </c>
      <c r="F76" s="66" t="s">
        <v>19</v>
      </c>
      <c r="G76" s="65">
        <v>1</v>
      </c>
      <c r="H76" s="65">
        <f>+G76*E76</f>
        <v>1</v>
      </c>
      <c r="I76" s="109">
        <f>+H76*1</f>
        <v>1</v>
      </c>
      <c r="J76" s="99">
        <f>+I76/1200</f>
        <v>0.0008333333333333334</v>
      </c>
      <c r="K76" s="90"/>
    </row>
    <row r="77" spans="1:11" s="13" customFormat="1" ht="14.25" customHeight="1">
      <c r="A77" s="118"/>
      <c r="B77" s="61" t="s">
        <v>6</v>
      </c>
      <c r="C77" s="56" t="s">
        <v>77</v>
      </c>
      <c r="D77" s="57" t="s">
        <v>26</v>
      </c>
      <c r="E77" s="57">
        <v>1</v>
      </c>
      <c r="F77" s="58" t="s">
        <v>19</v>
      </c>
      <c r="G77" s="57">
        <v>1</v>
      </c>
      <c r="H77" s="57">
        <f>+G77*E77</f>
        <v>1</v>
      </c>
      <c r="I77" s="110">
        <f>+H77*1</f>
        <v>1</v>
      </c>
      <c r="J77" s="96">
        <f>+I77/1200</f>
        <v>0.0008333333333333334</v>
      </c>
      <c r="K77" s="88"/>
    </row>
    <row r="78" spans="1:11" s="13" customFormat="1" ht="14.25" customHeight="1">
      <c r="A78" s="118"/>
      <c r="B78" s="61" t="s">
        <v>6</v>
      </c>
      <c r="C78" s="56" t="s">
        <v>46</v>
      </c>
      <c r="D78" s="57" t="s">
        <v>26</v>
      </c>
      <c r="E78" s="57">
        <v>1</v>
      </c>
      <c r="F78" s="58" t="s">
        <v>19</v>
      </c>
      <c r="G78" s="57">
        <v>1</v>
      </c>
      <c r="H78" s="57">
        <f>+G78*E78</f>
        <v>1</v>
      </c>
      <c r="I78" s="110">
        <f>+H78*1</f>
        <v>1</v>
      </c>
      <c r="J78" s="96">
        <f>+I78/1200</f>
        <v>0.0008333333333333334</v>
      </c>
      <c r="K78" s="88"/>
    </row>
    <row r="79" spans="1:11" s="13" customFormat="1" ht="14.25" customHeight="1">
      <c r="A79" s="118"/>
      <c r="B79" s="61" t="s">
        <v>6</v>
      </c>
      <c r="C79" s="67" t="s">
        <v>78</v>
      </c>
      <c r="D79" s="57" t="s">
        <v>26</v>
      </c>
      <c r="E79" s="57">
        <v>1</v>
      </c>
      <c r="F79" s="58" t="s">
        <v>19</v>
      </c>
      <c r="G79" s="57">
        <v>1</v>
      </c>
      <c r="H79" s="57">
        <f>+G79*E79</f>
        <v>1</v>
      </c>
      <c r="I79" s="110">
        <f>+H79*1</f>
        <v>1</v>
      </c>
      <c r="J79" s="96">
        <f>+I79/1200</f>
        <v>0.0008333333333333334</v>
      </c>
      <c r="K79" s="88"/>
    </row>
    <row r="80" spans="1:11" s="13" customFormat="1" ht="14.25" customHeight="1">
      <c r="A80" s="119"/>
      <c r="B80" s="103"/>
      <c r="C80" s="63"/>
      <c r="D80" s="64"/>
      <c r="E80" s="64"/>
      <c r="F80" s="68"/>
      <c r="G80" s="64"/>
      <c r="H80" s="64"/>
      <c r="I80" s="64"/>
      <c r="J80" s="98"/>
      <c r="K80" s="89"/>
    </row>
    <row r="81" spans="1:11" s="13" customFormat="1" ht="14.25" customHeight="1">
      <c r="A81" s="188">
        <v>11</v>
      </c>
      <c r="B81" s="201" t="s">
        <v>79</v>
      </c>
      <c r="C81" s="202"/>
      <c r="D81" s="213"/>
      <c r="E81" s="178">
        <f>SUM(E83:E86)</f>
        <v>4</v>
      </c>
      <c r="F81" s="178"/>
      <c r="G81" s="178">
        <v>1</v>
      </c>
      <c r="H81" s="178">
        <f>SUM(H83:H86)</f>
        <v>4</v>
      </c>
      <c r="I81" s="178">
        <f>SUM(I83:I86)</f>
        <v>48</v>
      </c>
      <c r="J81" s="176">
        <f>SUM(J83:J86)</f>
        <v>0.04</v>
      </c>
      <c r="K81" s="208"/>
    </row>
    <row r="82" spans="1:11" s="13" customFormat="1" ht="14.25" customHeight="1">
      <c r="A82" s="189"/>
      <c r="B82" s="174"/>
      <c r="C82" s="175"/>
      <c r="D82" s="184"/>
      <c r="E82" s="168"/>
      <c r="F82" s="168"/>
      <c r="G82" s="168"/>
      <c r="H82" s="168"/>
      <c r="I82" s="168"/>
      <c r="J82" s="177"/>
      <c r="K82" s="209"/>
    </row>
    <row r="83" spans="1:11" s="13" customFormat="1" ht="14.25" customHeight="1">
      <c r="A83" s="117"/>
      <c r="B83" s="59" t="s">
        <v>6</v>
      </c>
      <c r="C83" s="60" t="s">
        <v>80</v>
      </c>
      <c r="D83" s="65" t="s">
        <v>26</v>
      </c>
      <c r="E83" s="65">
        <v>1</v>
      </c>
      <c r="F83" s="66" t="s">
        <v>18</v>
      </c>
      <c r="G83" s="65">
        <v>1</v>
      </c>
      <c r="H83" s="65">
        <f>+G83*E83</f>
        <v>1</v>
      </c>
      <c r="I83" s="65">
        <f>+H83*12</f>
        <v>12</v>
      </c>
      <c r="J83" s="99">
        <f>+I83/1200</f>
        <v>0.01</v>
      </c>
      <c r="K83" s="90"/>
    </row>
    <row r="84" spans="1:11" s="13" customFormat="1" ht="14.25" customHeight="1">
      <c r="A84" s="118"/>
      <c r="B84" s="61" t="s">
        <v>6</v>
      </c>
      <c r="C84" s="56" t="s">
        <v>81</v>
      </c>
      <c r="D84" s="57" t="s">
        <v>26</v>
      </c>
      <c r="E84" s="57">
        <v>1</v>
      </c>
      <c r="F84" s="58" t="s">
        <v>18</v>
      </c>
      <c r="G84" s="57">
        <v>1</v>
      </c>
      <c r="H84" s="57">
        <f>+G84*E84</f>
        <v>1</v>
      </c>
      <c r="I84" s="57">
        <f>+H84*12</f>
        <v>12</v>
      </c>
      <c r="J84" s="96">
        <f>+I84/1200</f>
        <v>0.01</v>
      </c>
      <c r="K84" s="88"/>
    </row>
    <row r="85" spans="1:11" s="13" customFormat="1" ht="14.25" customHeight="1">
      <c r="A85" s="118"/>
      <c r="B85" s="61" t="s">
        <v>6</v>
      </c>
      <c r="C85" s="56" t="s">
        <v>82</v>
      </c>
      <c r="D85" s="57" t="s">
        <v>26</v>
      </c>
      <c r="E85" s="57">
        <v>1</v>
      </c>
      <c r="F85" s="58" t="s">
        <v>18</v>
      </c>
      <c r="G85" s="57">
        <v>1</v>
      </c>
      <c r="H85" s="57">
        <f>+G85*E85</f>
        <v>1</v>
      </c>
      <c r="I85" s="57">
        <f>+H85*12</f>
        <v>12</v>
      </c>
      <c r="J85" s="96">
        <f>+I85/1200</f>
        <v>0.01</v>
      </c>
      <c r="K85" s="88"/>
    </row>
    <row r="86" spans="1:11" s="13" customFormat="1" ht="14.25" customHeight="1">
      <c r="A86" s="118"/>
      <c r="B86" s="61" t="s">
        <v>6</v>
      </c>
      <c r="C86" s="56" t="s">
        <v>89</v>
      </c>
      <c r="D86" s="57" t="s">
        <v>26</v>
      </c>
      <c r="E86" s="57">
        <v>1</v>
      </c>
      <c r="F86" s="58" t="s">
        <v>18</v>
      </c>
      <c r="G86" s="57">
        <v>1</v>
      </c>
      <c r="H86" s="57">
        <f>+G86*E86</f>
        <v>1</v>
      </c>
      <c r="I86" s="57">
        <f>+H86*12</f>
        <v>12</v>
      </c>
      <c r="J86" s="96">
        <f>+I86/1200</f>
        <v>0.01</v>
      </c>
      <c r="K86" s="88"/>
    </row>
    <row r="87" spans="1:11" s="13" customFormat="1" ht="14.25" customHeight="1">
      <c r="A87" s="119"/>
      <c r="B87" s="103"/>
      <c r="C87" s="63"/>
      <c r="D87" s="64"/>
      <c r="E87" s="64"/>
      <c r="F87" s="68"/>
      <c r="G87" s="64"/>
      <c r="H87" s="64"/>
      <c r="I87" s="64"/>
      <c r="J87" s="98"/>
      <c r="K87" s="89"/>
    </row>
    <row r="88" spans="1:11" s="13" customFormat="1" ht="14.25" customHeight="1">
      <c r="A88" s="188">
        <v>12</v>
      </c>
      <c r="B88" s="172" t="s">
        <v>92</v>
      </c>
      <c r="C88" s="203"/>
      <c r="D88" s="211"/>
      <c r="E88" s="169">
        <f>SUM(E90:E92)</f>
        <v>4</v>
      </c>
      <c r="F88" s="169"/>
      <c r="G88" s="169">
        <v>1</v>
      </c>
      <c r="H88" s="169">
        <f>SUM(H90:H92)</f>
        <v>4</v>
      </c>
      <c r="I88" s="169">
        <f>SUM(I90:I92)</f>
        <v>243</v>
      </c>
      <c r="J88" s="210">
        <f>SUM(J90:J92)</f>
        <v>0.2025</v>
      </c>
      <c r="K88" s="139"/>
    </row>
    <row r="89" spans="1:11" s="13" customFormat="1" ht="14.25" customHeight="1">
      <c r="A89" s="207"/>
      <c r="B89" s="204"/>
      <c r="C89" s="203"/>
      <c r="D89" s="212"/>
      <c r="E89" s="170"/>
      <c r="F89" s="170"/>
      <c r="G89" s="170"/>
      <c r="H89" s="170"/>
      <c r="I89" s="170"/>
      <c r="J89" s="170"/>
      <c r="K89" s="139"/>
    </row>
    <row r="90" spans="1:11" s="13" customFormat="1" ht="14.25" customHeight="1">
      <c r="A90" s="117"/>
      <c r="B90" s="140"/>
      <c r="C90" s="60" t="s">
        <v>93</v>
      </c>
      <c r="D90" s="65" t="s">
        <v>26</v>
      </c>
      <c r="E90" s="65">
        <v>1</v>
      </c>
      <c r="F90" s="66" t="s">
        <v>96</v>
      </c>
      <c r="G90" s="65">
        <v>1</v>
      </c>
      <c r="H90" s="65">
        <f>+G90*E90</f>
        <v>1</v>
      </c>
      <c r="I90" s="109">
        <f>+H90*240</f>
        <v>240</v>
      </c>
      <c r="J90" s="99">
        <f>+I90/1200</f>
        <v>0.2</v>
      </c>
      <c r="K90" s="141"/>
    </row>
    <row r="91" spans="1:11" s="13" customFormat="1" ht="14.25" customHeight="1">
      <c r="A91" s="118"/>
      <c r="B91" s="142"/>
      <c r="C91" s="56" t="s">
        <v>94</v>
      </c>
      <c r="D91" s="57" t="s">
        <v>26</v>
      </c>
      <c r="E91" s="57">
        <v>2</v>
      </c>
      <c r="F91" s="58" t="s">
        <v>19</v>
      </c>
      <c r="G91" s="57">
        <v>1</v>
      </c>
      <c r="H91" s="57">
        <f>+G91*E91</f>
        <v>2</v>
      </c>
      <c r="I91" s="110">
        <f>+H91*1</f>
        <v>2</v>
      </c>
      <c r="J91" s="96">
        <f>+I91/1200</f>
        <v>0.0016666666666666668</v>
      </c>
      <c r="K91" s="143"/>
    </row>
    <row r="92" spans="1:11" s="13" customFormat="1" ht="14.25" customHeight="1">
      <c r="A92" s="118"/>
      <c r="B92" s="142"/>
      <c r="C92" s="56" t="s">
        <v>95</v>
      </c>
      <c r="D92" s="57" t="s">
        <v>26</v>
      </c>
      <c r="E92" s="57">
        <v>1</v>
      </c>
      <c r="F92" s="58" t="s">
        <v>19</v>
      </c>
      <c r="G92" s="57">
        <v>1</v>
      </c>
      <c r="H92" s="57">
        <f>+G92*E92</f>
        <v>1</v>
      </c>
      <c r="I92" s="110">
        <f>+H92*1</f>
        <v>1</v>
      </c>
      <c r="J92" s="96">
        <f>+I92/1200</f>
        <v>0.0008333333333333334</v>
      </c>
      <c r="K92" s="143"/>
    </row>
    <row r="93" spans="1:11" s="13" customFormat="1" ht="14.25" customHeight="1">
      <c r="A93" s="119"/>
      <c r="B93" s="103"/>
      <c r="C93" s="63"/>
      <c r="D93" s="64"/>
      <c r="E93" s="64"/>
      <c r="F93" s="68"/>
      <c r="G93" s="64"/>
      <c r="H93" s="64"/>
      <c r="I93" s="64"/>
      <c r="J93" s="98"/>
      <c r="K93" s="89"/>
    </row>
    <row r="94" spans="1:11" s="13" customFormat="1" ht="14.25" customHeight="1">
      <c r="A94" s="188">
        <v>13</v>
      </c>
      <c r="B94" s="201" t="s">
        <v>91</v>
      </c>
      <c r="C94" s="202"/>
      <c r="D94" s="213"/>
      <c r="E94" s="178">
        <f>SUM(E96:E101)</f>
        <v>32</v>
      </c>
      <c r="F94" s="178"/>
      <c r="G94" s="178">
        <v>1</v>
      </c>
      <c r="H94" s="178">
        <f>SUM(H96:H101)</f>
        <v>32</v>
      </c>
      <c r="I94" s="178">
        <f>SUM(I96:I101)</f>
        <v>271</v>
      </c>
      <c r="J94" s="219">
        <f>SUM(J96:J101)</f>
        <v>0.22583333333333336</v>
      </c>
      <c r="K94" s="208"/>
    </row>
    <row r="95" spans="1:11" s="13" customFormat="1" ht="14.25" customHeight="1">
      <c r="A95" s="189"/>
      <c r="B95" s="174"/>
      <c r="C95" s="175"/>
      <c r="D95" s="184"/>
      <c r="E95" s="168"/>
      <c r="F95" s="168"/>
      <c r="G95" s="168"/>
      <c r="H95" s="168"/>
      <c r="I95" s="168"/>
      <c r="J95" s="168"/>
      <c r="K95" s="209"/>
    </row>
    <row r="96" spans="1:11" s="13" customFormat="1" ht="14.25" customHeight="1">
      <c r="A96" s="117"/>
      <c r="B96" s="59" t="s">
        <v>6</v>
      </c>
      <c r="C96" s="60" t="s">
        <v>83</v>
      </c>
      <c r="D96" s="65" t="s">
        <v>26</v>
      </c>
      <c r="E96" s="65">
        <v>8</v>
      </c>
      <c r="F96" s="66" t="s">
        <v>19</v>
      </c>
      <c r="G96" s="65">
        <v>1</v>
      </c>
      <c r="H96" s="65">
        <f aca="true" t="shared" si="2" ref="H96:H101">+G96*E96</f>
        <v>8</v>
      </c>
      <c r="I96" s="65">
        <f>+H96*1</f>
        <v>8</v>
      </c>
      <c r="J96" s="99">
        <f aca="true" t="shared" si="3" ref="J96:J101">+I96/1200</f>
        <v>0.006666666666666667</v>
      </c>
      <c r="K96" s="90"/>
    </row>
    <row r="97" spans="1:11" s="13" customFormat="1" ht="14.25" customHeight="1">
      <c r="A97" s="128"/>
      <c r="B97" s="59" t="s">
        <v>6</v>
      </c>
      <c r="C97" s="157" t="s">
        <v>109</v>
      </c>
      <c r="D97" s="94" t="s">
        <v>26</v>
      </c>
      <c r="E97" s="94">
        <v>1</v>
      </c>
      <c r="F97" s="95" t="s">
        <v>96</v>
      </c>
      <c r="G97" s="94">
        <v>1</v>
      </c>
      <c r="H97" s="94">
        <f t="shared" si="2"/>
        <v>1</v>
      </c>
      <c r="I97" s="94">
        <f>+H97*240</f>
        <v>240</v>
      </c>
      <c r="J97" s="158">
        <f t="shared" si="3"/>
        <v>0.2</v>
      </c>
      <c r="K97" s="92"/>
    </row>
    <row r="98" spans="1:11" s="13" customFormat="1" ht="14.25" customHeight="1">
      <c r="A98" s="118"/>
      <c r="B98" s="61" t="s">
        <v>6</v>
      </c>
      <c r="C98" s="56" t="s">
        <v>84</v>
      </c>
      <c r="D98" s="57" t="s">
        <v>26</v>
      </c>
      <c r="E98" s="57">
        <v>3</v>
      </c>
      <c r="F98" s="58" t="s">
        <v>19</v>
      </c>
      <c r="G98" s="57">
        <v>1</v>
      </c>
      <c r="H98" s="57">
        <f t="shared" si="2"/>
        <v>3</v>
      </c>
      <c r="I98" s="57">
        <f>+H98*1</f>
        <v>3</v>
      </c>
      <c r="J98" s="96">
        <f t="shared" si="3"/>
        <v>0.0025</v>
      </c>
      <c r="K98" s="88"/>
    </row>
    <row r="99" spans="1:11" s="13" customFormat="1" ht="14.25" customHeight="1">
      <c r="A99" s="118"/>
      <c r="B99" s="61" t="s">
        <v>6</v>
      </c>
      <c r="C99" s="56" t="s">
        <v>85</v>
      </c>
      <c r="D99" s="57" t="s">
        <v>26</v>
      </c>
      <c r="E99" s="57">
        <v>10</v>
      </c>
      <c r="F99" s="58" t="s">
        <v>19</v>
      </c>
      <c r="G99" s="57">
        <v>1</v>
      </c>
      <c r="H99" s="57">
        <f t="shared" si="2"/>
        <v>10</v>
      </c>
      <c r="I99" s="57">
        <f>+H99*1</f>
        <v>10</v>
      </c>
      <c r="J99" s="96">
        <f t="shared" si="3"/>
        <v>0.008333333333333333</v>
      </c>
      <c r="K99" s="88"/>
    </row>
    <row r="100" spans="1:11" s="13" customFormat="1" ht="14.25" customHeight="1">
      <c r="A100" s="118"/>
      <c r="B100" s="61" t="s">
        <v>6</v>
      </c>
      <c r="C100" s="56" t="s">
        <v>86</v>
      </c>
      <c r="D100" s="57" t="s">
        <v>26</v>
      </c>
      <c r="E100" s="57">
        <v>5</v>
      </c>
      <c r="F100" s="58" t="s">
        <v>19</v>
      </c>
      <c r="G100" s="57">
        <v>1</v>
      </c>
      <c r="H100" s="57">
        <f t="shared" si="2"/>
        <v>5</v>
      </c>
      <c r="I100" s="57">
        <f>+H100*1</f>
        <v>5</v>
      </c>
      <c r="J100" s="96">
        <f t="shared" si="3"/>
        <v>0.004166666666666667</v>
      </c>
      <c r="K100" s="88"/>
    </row>
    <row r="101" spans="1:11" s="13" customFormat="1" ht="14.25" customHeight="1">
      <c r="A101" s="118"/>
      <c r="B101" s="61" t="s">
        <v>6</v>
      </c>
      <c r="C101" s="56" t="s">
        <v>87</v>
      </c>
      <c r="D101" s="57" t="s">
        <v>26</v>
      </c>
      <c r="E101" s="57">
        <v>5</v>
      </c>
      <c r="F101" s="58" t="s">
        <v>19</v>
      </c>
      <c r="G101" s="57">
        <v>1</v>
      </c>
      <c r="H101" s="57">
        <f t="shared" si="2"/>
        <v>5</v>
      </c>
      <c r="I101" s="57">
        <f>+H101*1</f>
        <v>5</v>
      </c>
      <c r="J101" s="96">
        <f t="shared" si="3"/>
        <v>0.004166666666666667</v>
      </c>
      <c r="K101" s="88"/>
    </row>
    <row r="102" spans="1:11" s="13" customFormat="1" ht="14.25" customHeight="1">
      <c r="A102" s="119"/>
      <c r="B102" s="62"/>
      <c r="C102" s="63"/>
      <c r="D102" s="64"/>
      <c r="E102" s="64"/>
      <c r="F102" s="68"/>
      <c r="G102" s="64"/>
      <c r="H102" s="64"/>
      <c r="I102" s="64"/>
      <c r="J102" s="98"/>
      <c r="K102" s="89"/>
    </row>
    <row r="103" spans="1:11" s="13" customFormat="1" ht="14.25" customHeight="1">
      <c r="A103" s="188">
        <v>14</v>
      </c>
      <c r="B103" s="201" t="s">
        <v>97</v>
      </c>
      <c r="C103" s="214"/>
      <c r="D103" s="217"/>
      <c r="E103" s="178">
        <f>+E105+E106+E107+E108</f>
        <v>253</v>
      </c>
      <c r="F103" s="178"/>
      <c r="G103" s="178">
        <v>1</v>
      </c>
      <c r="H103" s="178">
        <f>+H105+H106+H107+H108</f>
        <v>253</v>
      </c>
      <c r="I103" s="178">
        <f>+I105+I106+I107+I108</f>
        <v>253</v>
      </c>
      <c r="J103" s="176">
        <f>+J105+J106+J107+J108</f>
        <v>0.21083333333333332</v>
      </c>
      <c r="K103" s="217"/>
    </row>
    <row r="104" spans="1:11" s="13" customFormat="1" ht="14.25" customHeight="1">
      <c r="A104" s="189"/>
      <c r="B104" s="215"/>
      <c r="C104" s="216"/>
      <c r="D104" s="218"/>
      <c r="E104" s="170"/>
      <c r="F104" s="170"/>
      <c r="G104" s="170"/>
      <c r="H104" s="170"/>
      <c r="I104" s="170"/>
      <c r="J104" s="220"/>
      <c r="K104" s="218"/>
    </row>
    <row r="105" spans="1:11" s="13" customFormat="1" ht="14.25" customHeight="1">
      <c r="A105" s="138"/>
      <c r="B105" s="59" t="s">
        <v>6</v>
      </c>
      <c r="C105" s="148" t="s">
        <v>98</v>
      </c>
      <c r="D105" s="55" t="s">
        <v>29</v>
      </c>
      <c r="E105" s="55">
        <v>100</v>
      </c>
      <c r="F105" s="149" t="s">
        <v>19</v>
      </c>
      <c r="G105" s="55">
        <v>1</v>
      </c>
      <c r="H105" s="55">
        <f>+E105*G105</f>
        <v>100</v>
      </c>
      <c r="I105" s="55">
        <f>+H105*1</f>
        <v>100</v>
      </c>
      <c r="J105" s="150">
        <f>+I105/1200</f>
        <v>0.08333333333333333</v>
      </c>
      <c r="K105" s="86"/>
    </row>
    <row r="106" spans="1:11" s="13" customFormat="1" ht="14.25" customHeight="1">
      <c r="A106" s="129"/>
      <c r="B106" s="61" t="s">
        <v>6</v>
      </c>
      <c r="C106" s="144" t="s">
        <v>99</v>
      </c>
      <c r="D106" s="145" t="s">
        <v>29</v>
      </c>
      <c r="E106" s="145">
        <v>100</v>
      </c>
      <c r="F106" s="146" t="s">
        <v>19</v>
      </c>
      <c r="G106" s="145">
        <v>1</v>
      </c>
      <c r="H106" s="145">
        <f>+G106*E106</f>
        <v>100</v>
      </c>
      <c r="I106" s="145">
        <f>+H106*1</f>
        <v>100</v>
      </c>
      <c r="J106" s="147">
        <f>+I106/1200</f>
        <v>0.08333333333333333</v>
      </c>
      <c r="K106" s="97"/>
    </row>
    <row r="107" spans="1:11" s="13" customFormat="1" ht="14.25" customHeight="1">
      <c r="A107" s="129"/>
      <c r="B107" s="61" t="s">
        <v>6</v>
      </c>
      <c r="C107" s="144" t="s">
        <v>100</v>
      </c>
      <c r="D107" s="145" t="s">
        <v>29</v>
      </c>
      <c r="E107" s="145">
        <v>3</v>
      </c>
      <c r="F107" s="146" t="s">
        <v>19</v>
      </c>
      <c r="G107" s="145">
        <v>1</v>
      </c>
      <c r="H107" s="145">
        <f>+G107*E107</f>
        <v>3</v>
      </c>
      <c r="I107" s="145">
        <f>+H107*1</f>
        <v>3</v>
      </c>
      <c r="J107" s="147">
        <f>+I107/1200</f>
        <v>0.0025</v>
      </c>
      <c r="K107" s="97"/>
    </row>
    <row r="108" spans="1:11" s="13" customFormat="1" ht="14.25" customHeight="1">
      <c r="A108" s="129"/>
      <c r="B108" s="61" t="s">
        <v>6</v>
      </c>
      <c r="C108" s="144" t="s">
        <v>101</v>
      </c>
      <c r="D108" s="145" t="s">
        <v>29</v>
      </c>
      <c r="E108" s="145">
        <v>50</v>
      </c>
      <c r="F108" s="146" t="s">
        <v>19</v>
      </c>
      <c r="G108" s="145">
        <v>1</v>
      </c>
      <c r="H108" s="145">
        <f>+G108*E108</f>
        <v>50</v>
      </c>
      <c r="I108" s="145">
        <f>+H108*1</f>
        <v>50</v>
      </c>
      <c r="J108" s="147">
        <f>+I108/1200</f>
        <v>0.041666666666666664</v>
      </c>
      <c r="K108" s="97"/>
    </row>
    <row r="109" spans="1:11" s="13" customFormat="1" ht="14.25" customHeight="1">
      <c r="A109" s="119"/>
      <c r="B109" s="62"/>
      <c r="C109" s="63"/>
      <c r="D109" s="64"/>
      <c r="E109" s="64"/>
      <c r="F109" s="68"/>
      <c r="G109" s="64"/>
      <c r="H109" s="64"/>
      <c r="I109" s="64"/>
      <c r="J109" s="98"/>
      <c r="K109" s="89"/>
    </row>
    <row r="110" spans="1:11" s="13" customFormat="1" ht="14.25" customHeight="1">
      <c r="A110" s="153"/>
      <c r="B110" s="159"/>
      <c r="C110" s="160"/>
      <c r="D110" s="161"/>
      <c r="E110" s="161"/>
      <c r="F110" s="162"/>
      <c r="G110" s="161"/>
      <c r="H110" s="165">
        <f>+H103+H94+H88+H81+H74+H67+H61+H54+H46+H40+H32+H26+H19+H13</f>
        <v>626</v>
      </c>
      <c r="I110" s="165">
        <f>+I103+I94+I88+I81+I74+I67+I61+I54+I46+I40+I32+I26+I19+I13</f>
        <v>1396</v>
      </c>
      <c r="J110" s="166">
        <f>+J103+J94+J88+J81+J74+J67+J61+J54+J46+J40+J32+J26+J19+J13</f>
        <v>1.1658333333333335</v>
      </c>
      <c r="K110" s="86"/>
    </row>
    <row r="111" spans="1:11" s="13" customFormat="1" ht="19.5" customHeight="1" thickBot="1">
      <c r="A111" s="179" t="s">
        <v>5</v>
      </c>
      <c r="B111" s="180"/>
      <c r="C111" s="180"/>
      <c r="D111" s="180"/>
      <c r="E111" s="180"/>
      <c r="F111" s="180"/>
      <c r="G111" s="180"/>
      <c r="H111" s="163"/>
      <c r="I111" s="163"/>
      <c r="J111" s="164" t="s">
        <v>108</v>
      </c>
      <c r="K111" s="38"/>
    </row>
    <row r="113" spans="3:11" ht="15">
      <c r="C113" s="24"/>
      <c r="D113" s="18"/>
      <c r="E113" s="18"/>
      <c r="F113" s="18"/>
      <c r="G113" s="19"/>
      <c r="H113" s="20"/>
      <c r="I113" s="21"/>
      <c r="J113" s="21"/>
      <c r="K113" s="42"/>
    </row>
    <row r="114" spans="4:11" ht="15">
      <c r="D114" s="18"/>
      <c r="E114" s="18"/>
      <c r="F114" s="18"/>
      <c r="G114" s="19"/>
      <c r="H114" s="22"/>
      <c r="I114" s="43"/>
      <c r="J114" s="23"/>
      <c r="K114" s="14"/>
    </row>
    <row r="115" spans="4:10" ht="15">
      <c r="D115" s="25"/>
      <c r="E115" s="2"/>
      <c r="F115" s="2"/>
      <c r="G115" s="6"/>
      <c r="I115" s="4"/>
      <c r="J115" s="2"/>
    </row>
    <row r="116" spans="4:11" ht="15">
      <c r="D116" s="25"/>
      <c r="E116" s="2"/>
      <c r="G116" s="7"/>
      <c r="H116" s="15"/>
      <c r="I116" s="44"/>
      <c r="J116" s="17"/>
      <c r="K116" s="17"/>
    </row>
    <row r="117" spans="4:11" ht="15">
      <c r="D117" s="25"/>
      <c r="E117" s="2"/>
      <c r="G117" s="7"/>
      <c r="H117" s="15"/>
      <c r="I117" s="44"/>
      <c r="J117" s="17"/>
      <c r="K117" s="17"/>
    </row>
    <row r="118" spans="4:11" ht="15">
      <c r="D118" s="25"/>
      <c r="E118" s="2"/>
      <c r="G118" s="7"/>
      <c r="H118" s="15"/>
      <c r="I118" s="44"/>
      <c r="J118" s="17"/>
      <c r="K118" s="17"/>
    </row>
    <row r="119" spans="4:9" ht="15">
      <c r="D119" s="25"/>
      <c r="E119" s="2"/>
      <c r="I119" s="4"/>
    </row>
    <row r="120" spans="4:9" ht="15">
      <c r="D120" s="25"/>
      <c r="E120" s="2"/>
      <c r="I120" s="4"/>
    </row>
    <row r="121" spans="4:9" ht="15">
      <c r="D121" s="25"/>
      <c r="E121" s="2"/>
      <c r="I121" s="4"/>
    </row>
    <row r="122" spans="4:9" ht="15">
      <c r="D122" s="25"/>
      <c r="E122" s="2"/>
      <c r="I122" s="4"/>
    </row>
    <row r="123" spans="2:9" ht="15">
      <c r="B123" s="46"/>
      <c r="C123" s="16"/>
      <c r="D123" s="47"/>
      <c r="E123" s="48"/>
      <c r="F123" s="16"/>
      <c r="I123" s="4"/>
    </row>
    <row r="124" spans="2:9" ht="15">
      <c r="B124" s="46"/>
      <c r="C124" s="16"/>
      <c r="D124" s="47"/>
      <c r="E124" s="48"/>
      <c r="F124" s="16"/>
      <c r="I124" s="4"/>
    </row>
    <row r="125" spans="2:6" ht="15">
      <c r="B125" s="46"/>
      <c r="C125" s="16"/>
      <c r="D125" s="47"/>
      <c r="E125" s="48"/>
      <c r="F125" s="16"/>
    </row>
    <row r="126" spans="2:9" ht="15">
      <c r="B126" s="46"/>
      <c r="C126" s="16"/>
      <c r="D126" s="47"/>
      <c r="E126" s="48"/>
      <c r="F126" s="16"/>
      <c r="I126" s="45"/>
    </row>
    <row r="127" spans="2:6" ht="15">
      <c r="B127" s="46"/>
      <c r="C127" s="49"/>
      <c r="D127" s="50"/>
      <c r="E127" s="51"/>
      <c r="F127" s="16"/>
    </row>
    <row r="128" spans="2:6" ht="15">
      <c r="B128" s="46"/>
      <c r="C128" s="16"/>
      <c r="D128" s="52"/>
      <c r="E128" s="16"/>
      <c r="F128" s="16"/>
    </row>
    <row r="129" spans="2:6" ht="15">
      <c r="B129" s="46"/>
      <c r="C129" s="16"/>
      <c r="D129" s="48"/>
      <c r="E129" s="16"/>
      <c r="F129" s="16"/>
    </row>
  </sheetData>
  <sheetProtection/>
  <mergeCells count="71">
    <mergeCell ref="J103:J104"/>
    <mergeCell ref="K103:K104"/>
    <mergeCell ref="D94:D95"/>
    <mergeCell ref="H94:H95"/>
    <mergeCell ref="G94:G95"/>
    <mergeCell ref="F94:F95"/>
    <mergeCell ref="E94:E95"/>
    <mergeCell ref="A103:A104"/>
    <mergeCell ref="B103:C104"/>
    <mergeCell ref="D103:D104"/>
    <mergeCell ref="E103:E104"/>
    <mergeCell ref="F103:F104"/>
    <mergeCell ref="J94:J95"/>
    <mergeCell ref="I94:I95"/>
    <mergeCell ref="G103:G104"/>
    <mergeCell ref="H103:H104"/>
    <mergeCell ref="I103:I104"/>
    <mergeCell ref="K81:K82"/>
    <mergeCell ref="H88:H89"/>
    <mergeCell ref="I88:I89"/>
    <mergeCell ref="J88:J89"/>
    <mergeCell ref="B94:C95"/>
    <mergeCell ref="A94:A95"/>
    <mergeCell ref="K94:K95"/>
    <mergeCell ref="A88:A89"/>
    <mergeCell ref="D88:D89"/>
    <mergeCell ref="D81:D82"/>
    <mergeCell ref="I19:I20"/>
    <mergeCell ref="A19:A20"/>
    <mergeCell ref="E19:E20"/>
    <mergeCell ref="G19:G20"/>
    <mergeCell ref="A74:A75"/>
    <mergeCell ref="D19:D20"/>
    <mergeCell ref="J19:J20"/>
    <mergeCell ref="F19:F20"/>
    <mergeCell ref="B81:C82"/>
    <mergeCell ref="B88:C89"/>
    <mergeCell ref="E81:E82"/>
    <mergeCell ref="F81:F82"/>
    <mergeCell ref="G81:G82"/>
    <mergeCell ref="H81:H82"/>
    <mergeCell ref="B19:C20"/>
    <mergeCell ref="H19:H20"/>
    <mergeCell ref="A2:C2"/>
    <mergeCell ref="A3:K3"/>
    <mergeCell ref="B8:K8"/>
    <mergeCell ref="B10:C10"/>
    <mergeCell ref="B11:C11"/>
    <mergeCell ref="I74:I75"/>
    <mergeCell ref="B46:C46"/>
    <mergeCell ref="B54:C54"/>
    <mergeCell ref="B61:C61"/>
    <mergeCell ref="B67:C67"/>
    <mergeCell ref="A111:G111"/>
    <mergeCell ref="B13:C13"/>
    <mergeCell ref="B40:C40"/>
    <mergeCell ref="D74:D75"/>
    <mergeCell ref="E74:E75"/>
    <mergeCell ref="F74:F75"/>
    <mergeCell ref="G74:G75"/>
    <mergeCell ref="B26:C26"/>
    <mergeCell ref="B32:C32"/>
    <mergeCell ref="A81:A82"/>
    <mergeCell ref="J74:J75"/>
    <mergeCell ref="E88:E89"/>
    <mergeCell ref="F88:F89"/>
    <mergeCell ref="G88:G89"/>
    <mergeCell ref="H74:H75"/>
    <mergeCell ref="B74:C75"/>
    <mergeCell ref="J81:J82"/>
    <mergeCell ref="I81:I82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2018-03-09T19:38:38Z</cp:lastPrinted>
  <dcterms:created xsi:type="dcterms:W3CDTF">2012-01-12T04:09:51Z</dcterms:created>
  <dcterms:modified xsi:type="dcterms:W3CDTF">2018-03-09T22:04:52Z</dcterms:modified>
  <cp:category/>
  <cp:version/>
  <cp:contentType/>
  <cp:contentStatus/>
</cp:coreProperties>
</file>