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Sheet1" sheetId="1" r:id="rId1"/>
  </sheets>
  <externalReferences>
    <externalReference r:id="rId2"/>
  </externalReferenc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J21" s="1"/>
  <c r="G15"/>
  <c r="E15"/>
  <c r="D15"/>
  <c r="G17" s="1"/>
  <c r="I14"/>
  <c r="H14" s="1"/>
  <c r="F14"/>
  <c r="C14"/>
  <c r="B14"/>
  <c r="A14"/>
  <c r="I13"/>
  <c r="F13" s="1"/>
  <c r="C13"/>
  <c r="B13"/>
  <c r="A13"/>
  <c r="I12"/>
  <c r="F12" s="1"/>
  <c r="H12"/>
  <c r="C12"/>
  <c r="B12"/>
  <c r="A12"/>
  <c r="F6"/>
  <c r="E6"/>
  <c r="H13" l="1"/>
  <c r="I15"/>
  <c r="F15" l="1"/>
  <c r="I20"/>
  <c r="I18"/>
  <c r="H15"/>
</calcChain>
</file>

<file path=xl/sharedStrings.xml><?xml version="1.0" encoding="utf-8"?>
<sst xmlns="http://schemas.openxmlformats.org/spreadsheetml/2006/main" count="28" uniqueCount="26">
  <si>
    <t>TABEL 51</t>
  </si>
  <si>
    <t>JUMLAH TERDUGA TUBERKULOSIS, KASUS TUBERKULOSIS, KASUS TUBERKULOSIS ANAK, CASE NOTIFICATION RATE (CNR) PER 100.000 PENDUDUK</t>
  </si>
  <si>
    <t>NO</t>
  </si>
  <si>
    <t>KECAMATAN</t>
  </si>
  <si>
    <t>PUSKESMAS</t>
  </si>
  <si>
    <t>JUMLAH TERDUGA TUBERKULOSIS YANG MENDAPATKAN PELAYANAN SESUAI STANDAR</t>
  </si>
  <si>
    <t>JUMLAH SEMUA KASUS TUBERKULOSIS</t>
  </si>
  <si>
    <t>KASUS TUBERKULOSIS ANAK 0-14 TAHUN</t>
  </si>
  <si>
    <t>LAKI-LAKI</t>
  </si>
  <si>
    <t>PEREMPUAN</t>
  </si>
  <si>
    <t>LAKI-LAKI + PEREMPUAN</t>
  </si>
  <si>
    <t>JUMLAH</t>
  </si>
  <si>
    <t>%</t>
  </si>
  <si>
    <t>JUMLAH (KAB/KOTA)</t>
  </si>
  <si>
    <t xml:space="preserve">JUMLAH TERDUGA TUBERKULOSIS </t>
  </si>
  <si>
    <t>% ORANG TERDUGA TUBERKULOSIS (TBC) MENDAPATKAN PELAYANAN TUBERKULOSIS SESUAI STANDAR</t>
  </si>
  <si>
    <r>
      <rPr>
        <b/>
        <i/>
        <sz val="12"/>
        <rFont val="Arial"/>
        <family val="2"/>
      </rPr>
      <t xml:space="preserve">CNR SEMUA </t>
    </r>
    <r>
      <rPr>
        <b/>
        <sz val="12"/>
        <rFont val="Arial"/>
        <family val="2"/>
      </rPr>
      <t>KASUS TUBERKULOSIS PER 100.000 PENDUDUK</t>
    </r>
  </si>
  <si>
    <t>PERKIRAAN INSIDEN TUBERKULOSIS (DALAM ABSOLUT) BERDASARKAN MODELING TAHUN 2020</t>
  </si>
  <si>
    <t>CASE DETECTION RATE (%)</t>
  </si>
  <si>
    <t>CAKUPAN PENEMUAN KASUS TUBERKULOSIS ANAK (%)</t>
  </si>
  <si>
    <r>
      <t xml:space="preserve">Keterangan: </t>
    </r>
    <r>
      <rPr>
        <vertAlign val="superscript"/>
        <sz val="12"/>
        <rFont val="Arial"/>
        <family val="2"/>
      </rPr>
      <t/>
    </r>
  </si>
  <si>
    <t xml:space="preserve">Jumlah pasien adalah seluruh pasien Tuberkulosis yang ada di wilayah kerja puskesmas tersebut termasuk pasien yang ditemukan di RS, BBKPM/BPKPM/BP4, Lembaga Pemasyarakatan, </t>
  </si>
  <si>
    <t>Rumah Tahanan, Dokter Praktek Mandiri, Klinik dll</t>
  </si>
  <si>
    <t>DAN CASE DETECTION RATE (CDR) MENURUT JENIS KELAMIN DAN PUSKESMAS</t>
  </si>
  <si>
    <t>WILAYAH KECAMATAN MRANGGEN</t>
  </si>
  <si>
    <t>Sumber: Seksi Pencegahan dan Pengendalian Penyakit Menular (DINAS KESEHATAN KABUPATEN DEMAK)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</si>
</sst>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"/>
    <numFmt numFmtId="165" formatCode="_(* #,##0.0_);_(* \(#,##0.0\);_(* &quot;-&quot;_);_(@_)"/>
  </numFmts>
  <fonts count="10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3" fontId="1" fillId="0" borderId="9" xfId="1" applyNumberFormat="1" applyFont="1" applyBorder="1" applyAlignment="1">
      <alignment vertical="center"/>
    </xf>
    <xf numFmtId="3" fontId="1" fillId="0" borderId="9" xfId="1" applyNumberFormat="1" applyFont="1" applyBorder="1" applyAlignment="1">
      <alignment horizontal="right" vertical="center"/>
    </xf>
    <xf numFmtId="164" fontId="1" fillId="0" borderId="9" xfId="1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6" xfId="1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/>
    </xf>
    <xf numFmtId="3" fontId="1" fillId="0" borderId="6" xfId="1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" fontId="6" fillId="0" borderId="12" xfId="1" applyNumberFormat="1" applyFont="1" applyBorder="1" applyAlignment="1">
      <alignment horizontal="right" vertical="center"/>
    </xf>
    <xf numFmtId="164" fontId="6" fillId="0" borderId="12" xfId="1" applyNumberFormat="1" applyFont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164" fontId="6" fillId="2" borderId="1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4" xfId="1" applyNumberFormat="1" applyFont="1" applyBorder="1" applyAlignment="1">
      <alignment horizontal="right" vertical="center"/>
    </xf>
    <xf numFmtId="164" fontId="6" fillId="0" borderId="8" xfId="1" applyNumberFormat="1" applyFont="1" applyBorder="1" applyAlignment="1">
      <alignment horizontal="right" vertical="center"/>
    </xf>
    <xf numFmtId="37" fontId="6" fillId="2" borderId="14" xfId="1" applyNumberFormat="1" applyFont="1" applyFill="1" applyBorder="1" applyAlignment="1">
      <alignment horizontal="right" vertical="center"/>
    </xf>
    <xf numFmtId="0" fontId="6" fillId="2" borderId="14" xfId="1" applyNumberFormat="1" applyFont="1" applyFill="1" applyBorder="1" applyAlignment="1">
      <alignment horizontal="right" vertical="center"/>
    </xf>
    <xf numFmtId="0" fontId="6" fillId="2" borderId="8" xfId="1" applyNumberFormat="1" applyFont="1" applyFill="1" applyBorder="1" applyAlignment="1">
      <alignment horizontal="right" vertical="center"/>
    </xf>
    <xf numFmtId="39" fontId="6" fillId="0" borderId="14" xfId="1" applyNumberFormat="1" applyFont="1" applyBorder="1" applyAlignment="1">
      <alignment vertical="center"/>
    </xf>
    <xf numFmtId="1" fontId="6" fillId="0" borderId="8" xfId="1" applyNumberFormat="1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1" fontId="1" fillId="0" borderId="0" xfId="0" applyNumberFormat="1" applyFont="1" applyAlignment="1">
      <alignment vertical="center"/>
    </xf>
    <xf numFmtId="165" fontId="1" fillId="0" borderId="0" xfId="1" applyNumberFormat="1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9" fontId="6" fillId="0" borderId="14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Comma [0] 2 2" xfId="1"/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28">
          <cell r="E28">
            <v>1192712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4" sqref="A24"/>
    </sheetView>
  </sheetViews>
  <sheetFormatPr defaultRowHeight="15"/>
  <cols>
    <col min="1" max="1" width="5.7109375" customWidth="1"/>
    <col min="2" max="2" width="22.7109375" customWidth="1"/>
    <col min="3" max="3" width="29.5703125" bestFit="1" customWidth="1"/>
    <col min="4" max="4" width="23.140625" customWidth="1"/>
    <col min="5" max="9" width="16.85546875" customWidth="1"/>
    <col min="10" max="10" width="22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6.5">
      <c r="A4" s="52" t="s">
        <v>23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6.5">
      <c r="A5" s="3"/>
      <c r="B5" s="3"/>
      <c r="C5" s="3"/>
      <c r="D5" s="52" t="s">
        <v>24</v>
      </c>
      <c r="E5" s="52"/>
      <c r="F5" s="52"/>
      <c r="G5" s="52"/>
      <c r="H5" s="3"/>
      <c r="I5" s="4"/>
      <c r="J5" s="4"/>
    </row>
    <row r="6" spans="1:10" ht="16.5">
      <c r="A6" s="3"/>
      <c r="B6" s="3"/>
      <c r="C6" s="3"/>
      <c r="D6" s="3"/>
      <c r="E6" s="4" t="str">
        <f>'[1]1'!E6</f>
        <v xml:space="preserve">TAHUN </v>
      </c>
      <c r="F6" s="5">
        <f>'[1]1'!F6</f>
        <v>2020</v>
      </c>
      <c r="G6" s="3"/>
      <c r="H6" s="3"/>
      <c r="I6" s="4"/>
      <c r="J6" s="4"/>
    </row>
    <row r="7" spans="1:10" ht="15.75" thickBot="1">
      <c r="A7" s="6"/>
      <c r="B7" s="6"/>
      <c r="C7" s="6"/>
      <c r="D7" s="6"/>
      <c r="E7" s="6"/>
      <c r="F7" s="6"/>
      <c r="G7" s="6"/>
      <c r="H7" s="6"/>
      <c r="I7" s="2"/>
      <c r="J7" s="2"/>
    </row>
    <row r="8" spans="1:10">
      <c r="A8" s="53" t="s">
        <v>2</v>
      </c>
      <c r="B8" s="53" t="s">
        <v>3</v>
      </c>
      <c r="C8" s="53" t="s">
        <v>4</v>
      </c>
      <c r="D8" s="56" t="s">
        <v>5</v>
      </c>
      <c r="E8" s="58" t="s">
        <v>6</v>
      </c>
      <c r="F8" s="59"/>
      <c r="G8" s="59"/>
      <c r="H8" s="59"/>
      <c r="I8" s="60"/>
      <c r="J8" s="61" t="s">
        <v>7</v>
      </c>
    </row>
    <row r="9" spans="1:10">
      <c r="A9" s="54"/>
      <c r="B9" s="54"/>
      <c r="C9" s="54"/>
      <c r="D9" s="57"/>
      <c r="E9" s="64" t="s">
        <v>8</v>
      </c>
      <c r="F9" s="65"/>
      <c r="G9" s="64" t="s">
        <v>9</v>
      </c>
      <c r="H9" s="65"/>
      <c r="I9" s="47" t="s">
        <v>10</v>
      </c>
      <c r="J9" s="62"/>
    </row>
    <row r="10" spans="1:10">
      <c r="A10" s="55"/>
      <c r="B10" s="55"/>
      <c r="C10" s="55"/>
      <c r="D10" s="48"/>
      <c r="E10" s="7" t="s">
        <v>11</v>
      </c>
      <c r="F10" s="8" t="s">
        <v>12</v>
      </c>
      <c r="G10" s="7" t="s">
        <v>11</v>
      </c>
      <c r="H10" s="8" t="s">
        <v>12</v>
      </c>
      <c r="I10" s="48"/>
      <c r="J10" s="63"/>
    </row>
    <row r="11" spans="1:10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</row>
    <row r="12" spans="1:10">
      <c r="A12" s="10">
        <f>'[1]9'!A9</f>
        <v>1</v>
      </c>
      <c r="B12" s="11" t="str">
        <f>'[1]9'!B9</f>
        <v>MRANGGEN</v>
      </c>
      <c r="C12" s="11" t="str">
        <f>'[1]9'!C9</f>
        <v>Puskesmas Mranggen I</v>
      </c>
      <c r="D12" s="12">
        <v>0</v>
      </c>
      <c r="E12" s="13">
        <v>25</v>
      </c>
      <c r="F12" s="14">
        <f>E12/I12*100</f>
        <v>59.523809523809526</v>
      </c>
      <c r="G12" s="13">
        <v>17</v>
      </c>
      <c r="H12" s="14">
        <f>G12/I12*100</f>
        <v>40.476190476190474</v>
      </c>
      <c r="I12" s="13">
        <f>SUM(E12,G12)</f>
        <v>42</v>
      </c>
      <c r="J12" s="12">
        <v>0</v>
      </c>
    </row>
    <row r="13" spans="1:10">
      <c r="A13" s="15">
        <f>'[1]9'!A10</f>
        <v>2</v>
      </c>
      <c r="B13" s="16" t="str">
        <f>'[1]9'!B10</f>
        <v>MRANGGEN</v>
      </c>
      <c r="C13" s="16" t="str">
        <f>'[1]9'!C10</f>
        <v>Puskesmas Mranggen II</v>
      </c>
      <c r="D13" s="17">
        <v>40</v>
      </c>
      <c r="E13" s="18">
        <v>20</v>
      </c>
      <c r="F13" s="19">
        <f t="shared" ref="F13:F14" si="0">E13/I13*100</f>
        <v>50</v>
      </c>
      <c r="G13" s="18">
        <v>20</v>
      </c>
      <c r="H13" s="19">
        <f t="shared" ref="H13:H14" si="1">G13/I13*100</f>
        <v>50</v>
      </c>
      <c r="I13" s="18">
        <f>SUM(E13,G13)</f>
        <v>40</v>
      </c>
      <c r="J13" s="20">
        <v>13</v>
      </c>
    </row>
    <row r="14" spans="1:10">
      <c r="A14" s="15">
        <f>'[1]9'!A11</f>
        <v>3</v>
      </c>
      <c r="B14" s="16" t="str">
        <f>'[1]9'!B11</f>
        <v>MRANGGEN</v>
      </c>
      <c r="C14" s="16" t="str">
        <f>'[1]9'!C11</f>
        <v>Puskesmas Mranggen III</v>
      </c>
      <c r="D14" s="17">
        <v>135</v>
      </c>
      <c r="E14" s="18">
        <v>18</v>
      </c>
      <c r="F14" s="19">
        <f t="shared" si="0"/>
        <v>48.648648648648653</v>
      </c>
      <c r="G14" s="18">
        <v>19</v>
      </c>
      <c r="H14" s="19">
        <f t="shared" si="1"/>
        <v>51.351351351351347</v>
      </c>
      <c r="I14" s="18">
        <f t="shared" ref="I14" si="2">SUM(E14,G14)</f>
        <v>37</v>
      </c>
      <c r="J14" s="20">
        <v>5</v>
      </c>
    </row>
    <row r="15" spans="1:10" ht="15.75">
      <c r="A15" s="21" t="s">
        <v>13</v>
      </c>
      <c r="B15" s="22"/>
      <c r="C15" s="23"/>
      <c r="D15" s="24">
        <f>SUM(D12:D14)</f>
        <v>175</v>
      </c>
      <c r="E15" s="24">
        <f>SUM(E12:E14)</f>
        <v>63</v>
      </c>
      <c r="F15" s="25">
        <f>E15/I15*100</f>
        <v>52.941176470588239</v>
      </c>
      <c r="G15" s="24">
        <f>SUM(G12:G14)</f>
        <v>56</v>
      </c>
      <c r="H15" s="25">
        <f>G15/I15*100</f>
        <v>47.058823529411761</v>
      </c>
      <c r="I15" s="24">
        <f>SUM(I12:I14)</f>
        <v>119</v>
      </c>
      <c r="J15" s="24">
        <f>SUM(J12:J14)</f>
        <v>18</v>
      </c>
    </row>
    <row r="16" spans="1:10" ht="15.75">
      <c r="A16" s="21" t="s">
        <v>14</v>
      </c>
      <c r="B16" s="22"/>
      <c r="C16" s="22"/>
      <c r="D16" s="24">
        <v>7359</v>
      </c>
      <c r="E16" s="26"/>
      <c r="F16" s="27"/>
      <c r="G16" s="26"/>
      <c r="H16" s="27"/>
      <c r="I16" s="26"/>
      <c r="J16" s="28"/>
    </row>
    <row r="17" spans="1:10" ht="15.75">
      <c r="A17" s="29" t="s">
        <v>15</v>
      </c>
      <c r="B17" s="30"/>
      <c r="C17" s="30"/>
      <c r="D17" s="31"/>
      <c r="E17" s="31"/>
      <c r="F17" s="2"/>
      <c r="G17" s="32">
        <f>D15/D16*100</f>
        <v>2.378040494632423</v>
      </c>
      <c r="H17" s="33"/>
      <c r="I17" s="34"/>
      <c r="J17" s="35"/>
    </row>
    <row r="18" spans="1:10" ht="15.75">
      <c r="A18" s="21" t="s">
        <v>16</v>
      </c>
      <c r="B18" s="22"/>
      <c r="C18" s="22"/>
      <c r="D18" s="36"/>
      <c r="E18" s="49"/>
      <c r="F18" s="49"/>
      <c r="G18" s="49"/>
      <c r="H18" s="49"/>
      <c r="I18" s="37">
        <f>I15/'[1]2'!$E$28*100000</f>
        <v>9.9772619039634041</v>
      </c>
      <c r="J18" s="38"/>
    </row>
    <row r="19" spans="1:10" ht="15.75">
      <c r="A19" s="39" t="s">
        <v>17</v>
      </c>
      <c r="B19" s="39"/>
      <c r="C19" s="39"/>
      <c r="D19" s="22"/>
      <c r="E19" s="22"/>
      <c r="F19" s="22"/>
      <c r="G19" s="22"/>
      <c r="H19" s="22"/>
      <c r="I19" s="40">
        <v>2386</v>
      </c>
      <c r="J19" s="38"/>
    </row>
    <row r="20" spans="1:10" ht="15.75">
      <c r="A20" s="41" t="s">
        <v>18</v>
      </c>
      <c r="B20" s="21"/>
      <c r="C20" s="22"/>
      <c r="D20" s="22"/>
      <c r="E20" s="22"/>
      <c r="F20" s="22"/>
      <c r="G20" s="22"/>
      <c r="H20" s="22"/>
      <c r="I20" s="42">
        <f>I15/I19*100</f>
        <v>4.9874266554903599</v>
      </c>
      <c r="J20" s="38"/>
    </row>
    <row r="21" spans="1:10" ht="16.5" thickBot="1">
      <c r="A21" s="50" t="s">
        <v>19</v>
      </c>
      <c r="B21" s="51"/>
      <c r="C21" s="51"/>
      <c r="D21" s="51"/>
      <c r="E21" s="51"/>
      <c r="F21" s="51"/>
      <c r="G21" s="51"/>
      <c r="H21" s="51"/>
      <c r="I21" s="51"/>
      <c r="J21" s="43">
        <f>J15/(12%*I19)*100</f>
        <v>6.2866722548197824</v>
      </c>
    </row>
    <row r="22" spans="1:10">
      <c r="A22" s="2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44" t="s">
        <v>25</v>
      </c>
      <c r="B23" s="44"/>
      <c r="C23" s="2"/>
      <c r="D23" s="2"/>
      <c r="E23" s="2"/>
      <c r="F23" s="2"/>
      <c r="G23" s="2"/>
      <c r="H23" s="2"/>
      <c r="I23" s="45"/>
      <c r="J23" s="46"/>
    </row>
    <row r="24" spans="1:10" ht="18">
      <c r="A24" s="44" t="s">
        <v>20</v>
      </c>
      <c r="B24" s="44"/>
      <c r="C24" s="2"/>
      <c r="D24" s="2"/>
      <c r="E24" s="2"/>
      <c r="F24" s="2"/>
      <c r="G24" s="2"/>
      <c r="H24" s="2"/>
      <c r="I24" s="2"/>
      <c r="J24" s="2"/>
    </row>
    <row r="25" spans="1:10">
      <c r="A25" s="44"/>
      <c r="B25" s="44" t="s">
        <v>21</v>
      </c>
      <c r="C25" s="2"/>
      <c r="D25" s="2"/>
      <c r="E25" s="2"/>
      <c r="F25" s="2"/>
      <c r="G25" s="2"/>
      <c r="H25" s="2"/>
      <c r="I25" s="2"/>
      <c r="J25" s="2"/>
    </row>
    <row r="26" spans="1:10">
      <c r="A26" s="44"/>
      <c r="B26" s="44" t="s">
        <v>22</v>
      </c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</sheetData>
  <mergeCells count="14">
    <mergeCell ref="I9:I10"/>
    <mergeCell ref="E18:H18"/>
    <mergeCell ref="A21:I21"/>
    <mergeCell ref="A3:J3"/>
    <mergeCell ref="A4:J4"/>
    <mergeCell ref="A8:A10"/>
    <mergeCell ref="B8:B10"/>
    <mergeCell ref="C8:C10"/>
    <mergeCell ref="D8:D10"/>
    <mergeCell ref="E8:I8"/>
    <mergeCell ref="J8:J10"/>
    <mergeCell ref="E9:F9"/>
    <mergeCell ref="G9:H9"/>
    <mergeCell ref="D5:G5"/>
  </mergeCells>
  <conditionalFormatting sqref="E24">
    <cfRule type="cellIs" dxfId="0" priority="1" stopIfTrue="1" operator="not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Lenovo</cp:lastModifiedBy>
  <dcterms:created xsi:type="dcterms:W3CDTF">2021-07-05T02:46:49Z</dcterms:created>
  <dcterms:modified xsi:type="dcterms:W3CDTF">2021-10-01T04:05:48Z</dcterms:modified>
</cp:coreProperties>
</file>