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SET BARU 2015\"/>
    </mc:Choice>
  </mc:AlternateContent>
  <bookViews>
    <workbookView xWindow="0" yWindow="-15" windowWidth="20730" windowHeight="6360" firstSheet="3" activeTab="7"/>
  </bookViews>
  <sheets>
    <sheet name="LAMP. REKON 1" sheetId="9" r:id="rId1"/>
    <sheet name="LAMP.BA REKON 2 new" sheetId="10" r:id="rId2"/>
    <sheet name="BA REKON INTERN" sheetId="11" r:id="rId3"/>
    <sheet name="BA REKON EKSTERN" sheetId="12" r:id="rId4"/>
    <sheet name="Rekap 2015" sheetId="17" r:id="rId5"/>
    <sheet name="BI OK" sheetId="21" r:id="rId6"/>
    <sheet name="REKAPMUTASI 2014" sheetId="13" r:id="rId7"/>
    <sheet name="MUTASI ok" sheetId="19" r:id="rId8"/>
    <sheet name="KIB A" sheetId="3" r:id="rId9"/>
    <sheet name="KIB B." sheetId="24" r:id="rId10"/>
    <sheet name="DAFTAR MUTASI" sheetId="15" state="hidden" r:id="rId11"/>
    <sheet name="dfatr mutasi 2" sheetId="14" state="hidden" r:id="rId12"/>
    <sheet name="BI 2014 2014" sheetId="1" state="hidden" r:id="rId13"/>
    <sheet name="REKAPBI (2014)" sheetId="2" state="hidden" r:id="rId14"/>
    <sheet name="KIB B" sheetId="4" state="hidden" r:id="rId15"/>
    <sheet name="KIB B 15" sheetId="18" state="hidden" r:id="rId16"/>
    <sheet name="KIB C" sheetId="5" r:id="rId17"/>
    <sheet name="KIB D" sheetId="8" r:id="rId18"/>
    <sheet name="KIB F" sheetId="7" r:id="rId19"/>
    <sheet name="KIB E" sheetId="6" r:id="rId20"/>
    <sheet name="cek" sheetId="23" r:id="rId21"/>
    <sheet name="Sheet1" sheetId="25" r:id="rId22"/>
  </sheets>
  <definedNames>
    <definedName name="_xlnm._FilterDatabase" localSheetId="12" hidden="1">'BI 2014 2014'!#REF!</definedName>
    <definedName name="_xlnm._FilterDatabase" localSheetId="11" hidden="1">'dfatr mutasi 2'!#REF!</definedName>
    <definedName name="_xlnm._FilterDatabase" localSheetId="16" hidden="1">'KIB C'!$A$18:$Z$18</definedName>
    <definedName name="KIBA" localSheetId="20">#REF!</definedName>
    <definedName name="KIBA" localSheetId="8">#REF!</definedName>
    <definedName name="KIBA" localSheetId="14">#REF!</definedName>
    <definedName name="KIBA" localSheetId="9">#REF!</definedName>
    <definedName name="KIBA" localSheetId="16">#REF!</definedName>
    <definedName name="KIBA" localSheetId="17">#REF!</definedName>
    <definedName name="KIBA" localSheetId="19">#REF!</definedName>
    <definedName name="KIBA" localSheetId="18">#REF!</definedName>
    <definedName name="KIBA" localSheetId="13">#REF!</definedName>
    <definedName name="KIBA">#REF!</definedName>
    <definedName name="KIBB" localSheetId="20">#REF!</definedName>
    <definedName name="KIBB" localSheetId="8">#REF!</definedName>
    <definedName name="KIBB" localSheetId="14">#REF!</definedName>
    <definedName name="KIBB" localSheetId="9">#REF!</definedName>
    <definedName name="KIBB" localSheetId="16">#REF!</definedName>
    <definedName name="KIBB" localSheetId="17">#REF!</definedName>
    <definedName name="KIBB" localSheetId="19">#REF!</definedName>
    <definedName name="KIBB" localSheetId="18">#REF!</definedName>
    <definedName name="KIBB" localSheetId="13">#REF!</definedName>
    <definedName name="KIBB">#REF!</definedName>
    <definedName name="KIBC" localSheetId="20">#REF!</definedName>
    <definedName name="KIBC" localSheetId="8">#REF!</definedName>
    <definedName name="KIBC" localSheetId="14">#REF!</definedName>
    <definedName name="KIBC" localSheetId="9">#REF!</definedName>
    <definedName name="KIBC" localSheetId="16">#REF!</definedName>
    <definedName name="KIBC" localSheetId="17">#REF!</definedName>
    <definedName name="KIBC" localSheetId="19">#REF!</definedName>
    <definedName name="KIBC" localSheetId="18">#REF!</definedName>
    <definedName name="KIBC" localSheetId="13">#REF!</definedName>
    <definedName name="KIBC">#REF!</definedName>
    <definedName name="KIBD" localSheetId="20">#REF!</definedName>
    <definedName name="KIBD" localSheetId="8">#REF!</definedName>
    <definedName name="KIBD" localSheetId="14">#REF!</definedName>
    <definedName name="KIBD" localSheetId="9">#REF!</definedName>
    <definedName name="KIBD" localSheetId="16">#REF!</definedName>
    <definedName name="KIBD" localSheetId="17">#REF!</definedName>
    <definedName name="KIBD" localSheetId="19">#REF!</definedName>
    <definedName name="KIBD" localSheetId="18">#REF!</definedName>
    <definedName name="KIBD" localSheetId="13">#REF!</definedName>
    <definedName name="KIBD">#REF!</definedName>
    <definedName name="KIBE" localSheetId="20">#REF!</definedName>
    <definedName name="KIBE" localSheetId="8">#REF!</definedName>
    <definedName name="KIBE" localSheetId="14">#REF!</definedName>
    <definedName name="KIBE" localSheetId="9">#REF!</definedName>
    <definedName name="KIBE" localSheetId="16">#REF!</definedName>
    <definedName name="KIBE" localSheetId="17">#REF!</definedName>
    <definedName name="KIBE" localSheetId="19">#REF!</definedName>
    <definedName name="KIBE" localSheetId="18">#REF!</definedName>
    <definedName name="KIBE" localSheetId="13">#REF!</definedName>
    <definedName name="KIBE">#REF!</definedName>
    <definedName name="KIBF" localSheetId="20">#REF!</definedName>
    <definedName name="KIBF" localSheetId="8">#REF!</definedName>
    <definedName name="KIBF" localSheetId="14">#REF!</definedName>
    <definedName name="KIBF" localSheetId="9">#REF!</definedName>
    <definedName name="KIBF" localSheetId="16">#REF!</definedName>
    <definedName name="KIBF" localSheetId="17">#REF!</definedName>
    <definedName name="KIBF" localSheetId="19">#REF!</definedName>
    <definedName name="KIBF" localSheetId="18">#REF!</definedName>
    <definedName name="KIBF" localSheetId="13">#REF!</definedName>
    <definedName name="KIBF">#REF!</definedName>
    <definedName name="_xlnm.Print_Area" localSheetId="3">'BA REKON EKSTERN'!$A$1:$H$54</definedName>
    <definedName name="_xlnm.Print_Area" localSheetId="21">Sheet1!$A$2:$R$13</definedName>
  </definedNames>
  <calcPr calcId="152511"/>
</workbook>
</file>

<file path=xl/calcChain.xml><?xml version="1.0" encoding="utf-8"?>
<calcChain xmlns="http://schemas.openxmlformats.org/spreadsheetml/2006/main">
  <c r="J19" i="9" l="1"/>
  <c r="G19" i="9"/>
  <c r="Z116" i="19"/>
  <c r="Z115" i="19"/>
  <c r="AI93" i="19" s="1"/>
  <c r="AA2" i="25" l="1"/>
  <c r="P31" i="3"/>
  <c r="U260" i="19"/>
  <c r="J42" i="13"/>
  <c r="L249" i="21"/>
  <c r="P42" i="5" s="1"/>
  <c r="P30" i="8" s="1"/>
  <c r="R223" i="24"/>
  <c r="Q223" i="24"/>
  <c r="A206" i="24"/>
  <c r="A203" i="24"/>
  <c r="A204" i="24" s="1"/>
  <c r="A205" i="24" s="1"/>
  <c r="A153" i="24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  <c r="A172" i="24" s="1"/>
  <c r="A173" i="24" s="1"/>
  <c r="A174" i="24" s="1"/>
  <c r="A175" i="24" s="1"/>
  <c r="A176" i="24" s="1"/>
  <c r="A177" i="24" s="1"/>
  <c r="A178" i="24" s="1"/>
  <c r="A179" i="24" s="1"/>
  <c r="A180" i="24" s="1"/>
  <c r="A181" i="24" s="1"/>
  <c r="A182" i="24" s="1"/>
  <c r="A183" i="24" s="1"/>
  <c r="A184" i="24" s="1"/>
  <c r="A185" i="24" s="1"/>
  <c r="A186" i="24" s="1"/>
  <c r="A187" i="24" s="1"/>
  <c r="A188" i="24" s="1"/>
  <c r="A189" i="24" s="1"/>
  <c r="A190" i="24" s="1"/>
  <c r="A191" i="24" s="1"/>
  <c r="A192" i="24" s="1"/>
  <c r="A193" i="24" s="1"/>
  <c r="A194" i="24" s="1"/>
  <c r="A195" i="24" s="1"/>
  <c r="A196" i="24" s="1"/>
  <c r="A197" i="24" s="1"/>
  <c r="A198" i="24" s="1"/>
  <c r="A199" i="24" s="1"/>
  <c r="A200" i="24" s="1"/>
  <c r="A201" i="24" s="1"/>
  <c r="A131" i="24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R127" i="24"/>
  <c r="Q127" i="24"/>
  <c r="R123" i="24"/>
  <c r="Q123" i="24"/>
  <c r="A39" i="24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9" i="24" s="1"/>
  <c r="A90" i="24" s="1"/>
  <c r="A91" i="24" s="1"/>
  <c r="A92" i="24" s="1"/>
  <c r="A93" i="24" s="1"/>
  <c r="A94" i="24" s="1"/>
  <c r="R27" i="24"/>
  <c r="Q27" i="24"/>
  <c r="R19" i="24"/>
  <c r="Q19" i="24"/>
  <c r="Q17" i="24" s="1"/>
  <c r="S131" i="19"/>
  <c r="Q130" i="21"/>
  <c r="E22" i="17" s="1"/>
  <c r="U29" i="19"/>
  <c r="I15" i="13" s="1"/>
  <c r="I10" i="13" s="1"/>
  <c r="T29" i="19"/>
  <c r="H15" i="13" s="1"/>
  <c r="V29" i="19"/>
  <c r="S29" i="19"/>
  <c r="Q28" i="21"/>
  <c r="S228" i="19"/>
  <c r="G19" i="13" s="1"/>
  <c r="K19" i="13" s="1"/>
  <c r="G18" i="19"/>
  <c r="I60" i="10"/>
  <c r="J60" i="10"/>
  <c r="R19" i="9"/>
  <c r="R130" i="21"/>
  <c r="F22" i="17" s="1"/>
  <c r="O21" i="9"/>
  <c r="U21" i="9"/>
  <c r="R28" i="21"/>
  <c r="F19" i="17" s="1"/>
  <c r="E23" i="17"/>
  <c r="Q20" i="21"/>
  <c r="E16" i="17" s="1"/>
  <c r="E19" i="17"/>
  <c r="Q126" i="21"/>
  <c r="E21" i="17" s="1"/>
  <c r="R226" i="21"/>
  <c r="F23" i="17" s="1"/>
  <c r="Q226" i="21"/>
  <c r="R234" i="21"/>
  <c r="F27" i="17" s="1"/>
  <c r="F26" i="17" s="1"/>
  <c r="Q234" i="21"/>
  <c r="E27" i="17" s="1"/>
  <c r="Q239" i="21"/>
  <c r="E32" i="17" s="1"/>
  <c r="N26" i="9"/>
  <c r="N25" i="9" s="1"/>
  <c r="O19" i="9"/>
  <c r="O14" i="9" s="1"/>
  <c r="X243" i="19"/>
  <c r="W243" i="19"/>
  <c r="T243" i="19"/>
  <c r="H24" i="5" s="1"/>
  <c r="S243" i="19"/>
  <c r="G23" i="19" s="1"/>
  <c r="X228" i="19"/>
  <c r="W228" i="19"/>
  <c r="T228" i="19"/>
  <c r="H19" i="19" s="1"/>
  <c r="X131" i="19"/>
  <c r="W131" i="19"/>
  <c r="T131" i="19"/>
  <c r="H18" i="19" s="1"/>
  <c r="A209" i="21"/>
  <c r="A206" i="21"/>
  <c r="A207" i="21" s="1"/>
  <c r="A208" i="21" s="1"/>
  <c r="A156" i="2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R239" i="21"/>
  <c r="F32" i="17" s="1"/>
  <c r="R14" i="9"/>
  <c r="O29" i="9"/>
  <c r="J14" i="10"/>
  <c r="G37" i="11" s="1"/>
  <c r="I16" i="23"/>
  <c r="I17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F98" i="23"/>
  <c r="G98" i="23"/>
  <c r="I98" i="23"/>
  <c r="A94" i="23"/>
  <c r="A95" i="23"/>
  <c r="A96" i="23" s="1"/>
  <c r="A97" i="23" s="1"/>
  <c r="A22" i="23"/>
  <c r="A23" i="23"/>
  <c r="A24" i="23" s="1"/>
  <c r="A25" i="23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G18" i="23"/>
  <c r="I18" i="23" s="1"/>
  <c r="F18" i="23"/>
  <c r="A134" i="2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R126" i="21"/>
  <c r="F21" i="17" s="1"/>
  <c r="A40" i="2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90" i="21" s="1"/>
  <c r="A91" i="21" s="1"/>
  <c r="A92" i="21" s="1"/>
  <c r="A93" i="21" s="1"/>
  <c r="A94" i="21" s="1"/>
  <c r="A95" i="21" s="1"/>
  <c r="R20" i="21"/>
  <c r="F16" i="17" s="1"/>
  <c r="C40" i="10"/>
  <c r="T250" i="19"/>
  <c r="H30" i="5" s="1"/>
  <c r="S250" i="19"/>
  <c r="G29" i="19" s="1"/>
  <c r="T127" i="19"/>
  <c r="H17" i="19" s="1"/>
  <c r="S127" i="19"/>
  <c r="G17" i="13" s="1"/>
  <c r="K17" i="13" s="1"/>
  <c r="T21" i="19"/>
  <c r="H12" i="6" s="1"/>
  <c r="S21" i="19"/>
  <c r="G12" i="13" s="1"/>
  <c r="X21" i="19"/>
  <c r="W21" i="19"/>
  <c r="N29" i="9"/>
  <c r="U32" i="9"/>
  <c r="U22" i="9"/>
  <c r="U20" i="9"/>
  <c r="U15" i="9"/>
  <c r="U243" i="19"/>
  <c r="V243" i="19"/>
  <c r="U250" i="19"/>
  <c r="V250" i="19"/>
  <c r="W250" i="19"/>
  <c r="X250" i="19"/>
  <c r="U228" i="19"/>
  <c r="V228" i="19"/>
  <c r="U131" i="19"/>
  <c r="V131" i="19"/>
  <c r="U127" i="19"/>
  <c r="V127" i="19"/>
  <c r="W127" i="19"/>
  <c r="X127" i="19"/>
  <c r="J15" i="13"/>
  <c r="U21" i="19"/>
  <c r="V21" i="19"/>
  <c r="A135" i="19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24" i="19" s="1"/>
  <c r="A41" i="19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51" i="10"/>
  <c r="A52" i="10" s="1"/>
  <c r="A53" i="10" s="1"/>
  <c r="A54" i="10" s="1"/>
  <c r="A55" i="10" s="1"/>
  <c r="A56" i="10" s="1"/>
  <c r="Z37" i="15"/>
  <c r="Z112" i="15"/>
  <c r="AA106" i="15"/>
  <c r="AA104" i="15"/>
  <c r="Z106" i="15"/>
  <c r="Z104" i="15"/>
  <c r="A120" i="15"/>
  <c r="A121" i="15"/>
  <c r="A122" i="15" s="1"/>
  <c r="A123" i="15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55" i="15"/>
  <c r="A56" i="15"/>
  <c r="A57" i="15" s="1"/>
  <c r="A58" i="15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6" i="18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38" i="18"/>
  <c r="A39" i="18" s="1"/>
  <c r="A40" i="18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R28" i="18"/>
  <c r="Q28" i="18"/>
  <c r="Q20" i="18"/>
  <c r="R20" i="18"/>
  <c r="Q110" i="18"/>
  <c r="R110" i="18"/>
  <c r="Q114" i="18"/>
  <c r="R114" i="18"/>
  <c r="Q197" i="18"/>
  <c r="Q204" i="18" s="1"/>
  <c r="R197" i="18"/>
  <c r="U33" i="18"/>
  <c r="X29" i="15"/>
  <c r="W29" i="15"/>
  <c r="T29" i="15"/>
  <c r="S29" i="15"/>
  <c r="I14" i="10"/>
  <c r="A5" i="10"/>
  <c r="A6" i="10" s="1"/>
  <c r="A7" i="10" s="1"/>
  <c r="A8" i="10" s="1"/>
  <c r="A9" i="10" s="1"/>
  <c r="A10" i="10" s="1"/>
  <c r="V19" i="9"/>
  <c r="S118" i="15"/>
  <c r="W207" i="15"/>
  <c r="T201" i="15"/>
  <c r="W201" i="15"/>
  <c r="T118" i="15"/>
  <c r="W118" i="15"/>
  <c r="T114" i="15"/>
  <c r="W114" i="15"/>
  <c r="T21" i="15"/>
  <c r="W21" i="15"/>
  <c r="W19" i="15"/>
  <c r="AA112" i="15"/>
  <c r="AA28" i="15"/>
  <c r="T101" i="18"/>
  <c r="AA33" i="15"/>
  <c r="Z33" i="15"/>
  <c r="AA32" i="15"/>
  <c r="Z32" i="15"/>
  <c r="AA31" i="15"/>
  <c r="AA29" i="15" s="1"/>
  <c r="AB29" i="15" s="1"/>
  <c r="Z31" i="15"/>
  <c r="Z29" i="15"/>
  <c r="AC29" i="15" s="1"/>
  <c r="AA121" i="15"/>
  <c r="Z121" i="15"/>
  <c r="AA119" i="15"/>
  <c r="Z119" i="15"/>
  <c r="AA120" i="15"/>
  <c r="Z120" i="15"/>
  <c r="Z20" i="15"/>
  <c r="AA20" i="15"/>
  <c r="Z22" i="15"/>
  <c r="AA22" i="15"/>
  <c r="Z23" i="15"/>
  <c r="AA23" i="15"/>
  <c r="Z24" i="15"/>
  <c r="AA24" i="15"/>
  <c r="Z25" i="15"/>
  <c r="AA25" i="15"/>
  <c r="Z26" i="15"/>
  <c r="AA26" i="15"/>
  <c r="Z27" i="15"/>
  <c r="AA27" i="15"/>
  <c r="Z28" i="15"/>
  <c r="Z30" i="15"/>
  <c r="AA30" i="15"/>
  <c r="Z34" i="15"/>
  <c r="AA34" i="15"/>
  <c r="Z35" i="15"/>
  <c r="AA35" i="15"/>
  <c r="Z36" i="15"/>
  <c r="AA36" i="15"/>
  <c r="Z101" i="15"/>
  <c r="AA101" i="15"/>
  <c r="Z102" i="15"/>
  <c r="AA102" i="15"/>
  <c r="Z103" i="15"/>
  <c r="AA103" i="15"/>
  <c r="Z105" i="15"/>
  <c r="AA105" i="15"/>
  <c r="Z107" i="15"/>
  <c r="AA107" i="15"/>
  <c r="Z108" i="15"/>
  <c r="AA108" i="15"/>
  <c r="Z109" i="15"/>
  <c r="AA109" i="15"/>
  <c r="Z110" i="15"/>
  <c r="AA110" i="15"/>
  <c r="AA37" i="15"/>
  <c r="Z38" i="15"/>
  <c r="AA38" i="15"/>
  <c r="Z39" i="15"/>
  <c r="AA39" i="15"/>
  <c r="Z40" i="15"/>
  <c r="AA40" i="15"/>
  <c r="Z41" i="15"/>
  <c r="AA41" i="15"/>
  <c r="Z42" i="15"/>
  <c r="AA42" i="15"/>
  <c r="Z43" i="15"/>
  <c r="AA43" i="15"/>
  <c r="Z44" i="15"/>
  <c r="AA44" i="15"/>
  <c r="Z45" i="15"/>
  <c r="AA45" i="15"/>
  <c r="Z46" i="15"/>
  <c r="AA46" i="15"/>
  <c r="Z47" i="15"/>
  <c r="AA47" i="15"/>
  <c r="Z48" i="15"/>
  <c r="AA48" i="15"/>
  <c r="Z49" i="15"/>
  <c r="AA49" i="15"/>
  <c r="Z50" i="15"/>
  <c r="AA50" i="15"/>
  <c r="Z51" i="15"/>
  <c r="AA51" i="15"/>
  <c r="Z52" i="15"/>
  <c r="AA52" i="15"/>
  <c r="Z53" i="15"/>
  <c r="AA53" i="15"/>
  <c r="Z54" i="15"/>
  <c r="AA54" i="15"/>
  <c r="Z55" i="15"/>
  <c r="AA55" i="15"/>
  <c r="Z56" i="15"/>
  <c r="AA56" i="15"/>
  <c r="Z57" i="15"/>
  <c r="AA57" i="15"/>
  <c r="Z58" i="15"/>
  <c r="AA58" i="15"/>
  <c r="Z59" i="15"/>
  <c r="AA59" i="15"/>
  <c r="Z60" i="15"/>
  <c r="AA60" i="15"/>
  <c r="Z61" i="15"/>
  <c r="AA61" i="15"/>
  <c r="Z62" i="15"/>
  <c r="AA62" i="15"/>
  <c r="Z63" i="15"/>
  <c r="AA63" i="15"/>
  <c r="Z64" i="15"/>
  <c r="AA64" i="15"/>
  <c r="Z65" i="15"/>
  <c r="AA65" i="15"/>
  <c r="Z66" i="15"/>
  <c r="AA66" i="15"/>
  <c r="Z67" i="15"/>
  <c r="AA67" i="15"/>
  <c r="Z68" i="15"/>
  <c r="AA68" i="15"/>
  <c r="Z69" i="15"/>
  <c r="AA69" i="15"/>
  <c r="Z70" i="15"/>
  <c r="AA70" i="15"/>
  <c r="Z71" i="15"/>
  <c r="AA71" i="15"/>
  <c r="Z72" i="15"/>
  <c r="AA72" i="15"/>
  <c r="Z73" i="15"/>
  <c r="AA73" i="15"/>
  <c r="Z74" i="15"/>
  <c r="AA74" i="15"/>
  <c r="Z75" i="15"/>
  <c r="AA75" i="15"/>
  <c r="Z76" i="15"/>
  <c r="AA76" i="15"/>
  <c r="Z77" i="15"/>
  <c r="AA77" i="15"/>
  <c r="Z78" i="15"/>
  <c r="AA78" i="15"/>
  <c r="Z79" i="15"/>
  <c r="AA79" i="15"/>
  <c r="Z80" i="15"/>
  <c r="AA80" i="15"/>
  <c r="Z81" i="15"/>
  <c r="AA81" i="15"/>
  <c r="Z82" i="15"/>
  <c r="AA82" i="15"/>
  <c r="Z83" i="15"/>
  <c r="AA83" i="15"/>
  <c r="Z84" i="15"/>
  <c r="AA84" i="15"/>
  <c r="Z85" i="15"/>
  <c r="AA85" i="15"/>
  <c r="Z86" i="15"/>
  <c r="AA86" i="15"/>
  <c r="Z87" i="15"/>
  <c r="AA87" i="15"/>
  <c r="Z88" i="15"/>
  <c r="AA88" i="15"/>
  <c r="Z89" i="15"/>
  <c r="AA89" i="15"/>
  <c r="Z90" i="15"/>
  <c r="AA90" i="15"/>
  <c r="Z91" i="15"/>
  <c r="AA91" i="15"/>
  <c r="Z92" i="15"/>
  <c r="AA92" i="15"/>
  <c r="Z93" i="15"/>
  <c r="AA93" i="15"/>
  <c r="Z94" i="15"/>
  <c r="AA94" i="15"/>
  <c r="Z95" i="15"/>
  <c r="AA95" i="15"/>
  <c r="Z96" i="15"/>
  <c r="AA96" i="15"/>
  <c r="Z97" i="15"/>
  <c r="AA97" i="15"/>
  <c r="Z98" i="15"/>
  <c r="AA98" i="15"/>
  <c r="Z99" i="15"/>
  <c r="AA99" i="15"/>
  <c r="Z100" i="15"/>
  <c r="AA100" i="15"/>
  <c r="Z111" i="15"/>
  <c r="AA111" i="15"/>
  <c r="Z113" i="15"/>
  <c r="AA113" i="15"/>
  <c r="Z115" i="15"/>
  <c r="AA115" i="15"/>
  <c r="Z116" i="15"/>
  <c r="AA116" i="15"/>
  <c r="Z117" i="15"/>
  <c r="AA117" i="15"/>
  <c r="Z122" i="15"/>
  <c r="AA122" i="15"/>
  <c r="Z123" i="15"/>
  <c r="AA123" i="15"/>
  <c r="Z124" i="15"/>
  <c r="AA124" i="15"/>
  <c r="Z125" i="15"/>
  <c r="AA125" i="15"/>
  <c r="Z126" i="15"/>
  <c r="AA126" i="15"/>
  <c r="Z127" i="15"/>
  <c r="AA127" i="15"/>
  <c r="Z128" i="15"/>
  <c r="AA128" i="15"/>
  <c r="Z129" i="15"/>
  <c r="AA129" i="15"/>
  <c r="Z130" i="15"/>
  <c r="AA130" i="15"/>
  <c r="Z131" i="15"/>
  <c r="AA131" i="15"/>
  <c r="Z132" i="15"/>
  <c r="AA132" i="15"/>
  <c r="Z133" i="15"/>
  <c r="AA133" i="15"/>
  <c r="Z134" i="15"/>
  <c r="AA134" i="15"/>
  <c r="Z135" i="15"/>
  <c r="AA135" i="15"/>
  <c r="Z136" i="15"/>
  <c r="AA136" i="15"/>
  <c r="Z137" i="15"/>
  <c r="AA137" i="15"/>
  <c r="Z138" i="15"/>
  <c r="AA138" i="15"/>
  <c r="Z139" i="15"/>
  <c r="AA139" i="15"/>
  <c r="Z140" i="15"/>
  <c r="AA140" i="15"/>
  <c r="Z141" i="15"/>
  <c r="AA141" i="15"/>
  <c r="Z142" i="15"/>
  <c r="AA142" i="15"/>
  <c r="Z144" i="15"/>
  <c r="AA144" i="15"/>
  <c r="Z145" i="15"/>
  <c r="AA145" i="15"/>
  <c r="Z146" i="15"/>
  <c r="AA146" i="15"/>
  <c r="Z147" i="15"/>
  <c r="AA147" i="15"/>
  <c r="Z148" i="15"/>
  <c r="AA148" i="15"/>
  <c r="Z149" i="15"/>
  <c r="AA149" i="15"/>
  <c r="Z150" i="15"/>
  <c r="AA150" i="15"/>
  <c r="Z151" i="15"/>
  <c r="AA151" i="15"/>
  <c r="Z152" i="15"/>
  <c r="AA152" i="15"/>
  <c r="Z153" i="15"/>
  <c r="AA153" i="15"/>
  <c r="Z154" i="15"/>
  <c r="AA154" i="15"/>
  <c r="Z155" i="15"/>
  <c r="AA155" i="15"/>
  <c r="Z156" i="15"/>
  <c r="AA156" i="15"/>
  <c r="Z157" i="15"/>
  <c r="AA157" i="15"/>
  <c r="Z158" i="15"/>
  <c r="AA158" i="15"/>
  <c r="Z159" i="15"/>
  <c r="AA159" i="15"/>
  <c r="Z160" i="15"/>
  <c r="AA160" i="15"/>
  <c r="Z161" i="15"/>
  <c r="AA161" i="15"/>
  <c r="Z162" i="15"/>
  <c r="AA162" i="15"/>
  <c r="Z163" i="15"/>
  <c r="AA163" i="15"/>
  <c r="Z164" i="15"/>
  <c r="AA164" i="15"/>
  <c r="Z165" i="15"/>
  <c r="AA165" i="15"/>
  <c r="Z166" i="15"/>
  <c r="AA166" i="15"/>
  <c r="Z167" i="15"/>
  <c r="AA167" i="15"/>
  <c r="Z168" i="15"/>
  <c r="AA168" i="15"/>
  <c r="Z169" i="15"/>
  <c r="AA169" i="15"/>
  <c r="Z170" i="15"/>
  <c r="AA170" i="15"/>
  <c r="Z171" i="15"/>
  <c r="AA171" i="15"/>
  <c r="Z172" i="15"/>
  <c r="AA172" i="15"/>
  <c r="Z173" i="15"/>
  <c r="AA173" i="15"/>
  <c r="Z174" i="15"/>
  <c r="AA174" i="15"/>
  <c r="Z175" i="15"/>
  <c r="AA175" i="15"/>
  <c r="Z176" i="15"/>
  <c r="AA176" i="15"/>
  <c r="Z177" i="15"/>
  <c r="AA177" i="15"/>
  <c r="Z178" i="15"/>
  <c r="AA178" i="15"/>
  <c r="Z179" i="15"/>
  <c r="AA179" i="15"/>
  <c r="Z180" i="15"/>
  <c r="AA180" i="15"/>
  <c r="Z181" i="15"/>
  <c r="AA181" i="15"/>
  <c r="Z182" i="15"/>
  <c r="AA182" i="15"/>
  <c r="Z183" i="15"/>
  <c r="AA183" i="15"/>
  <c r="Z184" i="15"/>
  <c r="AA184" i="15"/>
  <c r="Z185" i="15"/>
  <c r="AA185" i="15"/>
  <c r="Z186" i="15"/>
  <c r="AA186" i="15"/>
  <c r="Z187" i="15"/>
  <c r="AA187" i="15"/>
  <c r="Z188" i="15"/>
  <c r="AA188" i="15"/>
  <c r="Z189" i="15"/>
  <c r="AA189" i="15"/>
  <c r="Z190" i="15"/>
  <c r="AA190" i="15"/>
  <c r="Z191" i="15"/>
  <c r="AA191" i="15"/>
  <c r="Z192" i="15"/>
  <c r="AA192" i="15"/>
  <c r="Z193" i="15"/>
  <c r="AA193" i="15"/>
  <c r="Z194" i="15"/>
  <c r="AA194" i="15"/>
  <c r="Z195" i="15"/>
  <c r="AA195" i="15"/>
  <c r="Z196" i="15"/>
  <c r="AA196" i="15"/>
  <c r="Z143" i="15"/>
  <c r="AA143" i="15"/>
  <c r="Z197" i="15"/>
  <c r="AA197" i="15"/>
  <c r="Z198" i="15"/>
  <c r="AA198" i="15"/>
  <c r="Z199" i="15"/>
  <c r="AA199" i="15"/>
  <c r="Z200" i="15"/>
  <c r="AA200" i="15"/>
  <c r="Z202" i="15"/>
  <c r="AA202" i="15"/>
  <c r="Z203" i="15"/>
  <c r="AA203" i="15"/>
  <c r="Z204" i="15"/>
  <c r="AA204" i="15"/>
  <c r="Z205" i="15"/>
  <c r="AA205" i="15"/>
  <c r="Z206" i="15"/>
  <c r="AA206" i="15"/>
  <c r="Z208" i="15"/>
  <c r="AA208" i="15"/>
  <c r="Z209" i="15"/>
  <c r="AA209" i="15"/>
  <c r="Z210" i="15"/>
  <c r="AA210" i="15"/>
  <c r="Z211" i="15"/>
  <c r="AA211" i="15"/>
  <c r="AA213" i="15"/>
  <c r="Z213" i="15"/>
  <c r="U21" i="15"/>
  <c r="V21" i="15"/>
  <c r="X21" i="15"/>
  <c r="S21" i="15"/>
  <c r="S19" i="15" s="1"/>
  <c r="U29" i="15"/>
  <c r="V29" i="15"/>
  <c r="U114" i="15"/>
  <c r="V114" i="15"/>
  <c r="X114" i="15"/>
  <c r="AA114" i="15"/>
  <c r="AB115" i="15" s="1"/>
  <c r="S114" i="15"/>
  <c r="U118" i="15"/>
  <c r="V118" i="15"/>
  <c r="X118" i="15"/>
  <c r="U201" i="15"/>
  <c r="V201" i="15"/>
  <c r="X201" i="15"/>
  <c r="AA201" i="15" s="1"/>
  <c r="S201" i="15"/>
  <c r="T207" i="15"/>
  <c r="U207" i="15"/>
  <c r="V207" i="15"/>
  <c r="X207" i="15"/>
  <c r="S207" i="15"/>
  <c r="T212" i="15"/>
  <c r="U212" i="15"/>
  <c r="U220" i="15"/>
  <c r="V212" i="15"/>
  <c r="W212" i="15"/>
  <c r="W220" i="15" s="1"/>
  <c r="X212" i="15"/>
  <c r="S212" i="15"/>
  <c r="AC145" i="15"/>
  <c r="AB145" i="15"/>
  <c r="AB92" i="15"/>
  <c r="AD102" i="15"/>
  <c r="AC102" i="15"/>
  <c r="AC105" i="15"/>
  <c r="AB102" i="15"/>
  <c r="AB105" i="15"/>
  <c r="T29" i="14"/>
  <c r="T14" i="9"/>
  <c r="U116" i="14"/>
  <c r="V116" i="14"/>
  <c r="P116" i="14"/>
  <c r="Q116" i="14"/>
  <c r="R116" i="14"/>
  <c r="S116" i="14"/>
  <c r="X117" i="14"/>
  <c r="X116" i="14"/>
  <c r="W117" i="14"/>
  <c r="W116" i="14"/>
  <c r="U111" i="14"/>
  <c r="V111" i="14"/>
  <c r="P111" i="14"/>
  <c r="Q111" i="14"/>
  <c r="R111" i="14"/>
  <c r="R124" i="14"/>
  <c r="S111" i="14"/>
  <c r="W113" i="14"/>
  <c r="X113" i="14"/>
  <c r="X112" i="14"/>
  <c r="W112" i="14"/>
  <c r="U105" i="14"/>
  <c r="V105" i="14"/>
  <c r="P105" i="14"/>
  <c r="Q105" i="14"/>
  <c r="R105" i="14"/>
  <c r="S105" i="14"/>
  <c r="W107" i="14"/>
  <c r="X107" i="14"/>
  <c r="X106" i="14"/>
  <c r="W106" i="14"/>
  <c r="X101" i="14"/>
  <c r="X100" i="14" s="1"/>
  <c r="W101" i="14"/>
  <c r="W100" i="14" s="1"/>
  <c r="U100" i="14"/>
  <c r="V100" i="14"/>
  <c r="P100" i="14"/>
  <c r="Q100" i="14"/>
  <c r="R100" i="14"/>
  <c r="S100" i="14"/>
  <c r="U96" i="14"/>
  <c r="V96" i="14"/>
  <c r="P96" i="14"/>
  <c r="Q96" i="14"/>
  <c r="R96" i="14"/>
  <c r="S96" i="14"/>
  <c r="X97" i="14"/>
  <c r="X96" i="14" s="1"/>
  <c r="W97" i="14"/>
  <c r="W96" i="14" s="1"/>
  <c r="U29" i="14"/>
  <c r="V29" i="14"/>
  <c r="W31" i="14"/>
  <c r="X31" i="14"/>
  <c r="W32" i="14"/>
  <c r="X32" i="14"/>
  <c r="W33" i="14"/>
  <c r="X33" i="14"/>
  <c r="W34" i="14"/>
  <c r="X34" i="14"/>
  <c r="W35" i="14"/>
  <c r="X35" i="14"/>
  <c r="W36" i="14"/>
  <c r="X36" i="14"/>
  <c r="W37" i="14"/>
  <c r="X37" i="14"/>
  <c r="W38" i="14"/>
  <c r="X38" i="14"/>
  <c r="W39" i="14"/>
  <c r="X39" i="14"/>
  <c r="W40" i="14"/>
  <c r="X40" i="14"/>
  <c r="W41" i="14"/>
  <c r="X41" i="14"/>
  <c r="W42" i="14"/>
  <c r="X42" i="14"/>
  <c r="W43" i="14"/>
  <c r="X43" i="14"/>
  <c r="W44" i="14"/>
  <c r="X44" i="14"/>
  <c r="W45" i="14"/>
  <c r="X45" i="14"/>
  <c r="W46" i="14"/>
  <c r="X46" i="14"/>
  <c r="W47" i="14"/>
  <c r="X47" i="14"/>
  <c r="W48" i="14"/>
  <c r="X48" i="14"/>
  <c r="W49" i="14"/>
  <c r="X49" i="14"/>
  <c r="W50" i="14"/>
  <c r="X50" i="14"/>
  <c r="W51" i="14"/>
  <c r="X51" i="14"/>
  <c r="W52" i="14"/>
  <c r="X52" i="14"/>
  <c r="W53" i="14"/>
  <c r="X53" i="14"/>
  <c r="W54" i="14"/>
  <c r="X54" i="14"/>
  <c r="W55" i="14"/>
  <c r="X55" i="14"/>
  <c r="W56" i="14"/>
  <c r="X56" i="14"/>
  <c r="W57" i="14"/>
  <c r="X57" i="14"/>
  <c r="W58" i="14"/>
  <c r="X58" i="14"/>
  <c r="W59" i="14"/>
  <c r="X59" i="14"/>
  <c r="W60" i="14"/>
  <c r="X60" i="14"/>
  <c r="W61" i="14"/>
  <c r="X61" i="14"/>
  <c r="W62" i="14"/>
  <c r="X62" i="14"/>
  <c r="W63" i="14"/>
  <c r="X63" i="14"/>
  <c r="W64" i="14"/>
  <c r="X64" i="14"/>
  <c r="W65" i="14"/>
  <c r="X65" i="14"/>
  <c r="W66" i="14"/>
  <c r="X66" i="14"/>
  <c r="W67" i="14"/>
  <c r="X67" i="14"/>
  <c r="W68" i="14"/>
  <c r="X68" i="14"/>
  <c r="W69" i="14"/>
  <c r="X69" i="14"/>
  <c r="W70" i="14"/>
  <c r="X70" i="14"/>
  <c r="W71" i="14"/>
  <c r="X71" i="14"/>
  <c r="W72" i="14"/>
  <c r="X72" i="14"/>
  <c r="W73" i="14"/>
  <c r="X73" i="14"/>
  <c r="W74" i="14"/>
  <c r="X74" i="14"/>
  <c r="W75" i="14"/>
  <c r="X75" i="14"/>
  <c r="W76" i="14"/>
  <c r="X76" i="14"/>
  <c r="W77" i="14"/>
  <c r="X77" i="14"/>
  <c r="W78" i="14"/>
  <c r="X78" i="14"/>
  <c r="W79" i="14"/>
  <c r="X79" i="14"/>
  <c r="W80" i="14"/>
  <c r="X80" i="14"/>
  <c r="W81" i="14"/>
  <c r="X81" i="14"/>
  <c r="W82" i="14"/>
  <c r="X82" i="14"/>
  <c r="W83" i="14"/>
  <c r="X83" i="14"/>
  <c r="W84" i="14"/>
  <c r="X84" i="14"/>
  <c r="W85" i="14"/>
  <c r="X85" i="14"/>
  <c r="W86" i="14"/>
  <c r="X86" i="14"/>
  <c r="W87" i="14"/>
  <c r="X87" i="14"/>
  <c r="W89" i="14"/>
  <c r="X89" i="14"/>
  <c r="W90" i="14"/>
  <c r="X90" i="14"/>
  <c r="W91" i="14"/>
  <c r="X91" i="14"/>
  <c r="W92" i="14"/>
  <c r="X92" i="14"/>
  <c r="X30" i="14"/>
  <c r="X29" i="14" s="1"/>
  <c r="W30" i="14"/>
  <c r="W29" i="14" s="1"/>
  <c r="W23" i="14"/>
  <c r="X23" i="14"/>
  <c r="W24" i="14"/>
  <c r="X24" i="14"/>
  <c r="W25" i="14"/>
  <c r="X25" i="14"/>
  <c r="W26" i="14"/>
  <c r="X26" i="14"/>
  <c r="W27" i="14"/>
  <c r="X27" i="14"/>
  <c r="X22" i="14"/>
  <c r="X21" i="14" s="1"/>
  <c r="X19" i="14" s="1"/>
  <c r="X124" i="14" s="1"/>
  <c r="W22" i="14"/>
  <c r="W21" i="14" s="1"/>
  <c r="W19" i="14" s="1"/>
  <c r="W124" i="14" s="1"/>
  <c r="Q121" i="14"/>
  <c r="P121" i="14"/>
  <c r="Q29" i="14"/>
  <c r="P29" i="14"/>
  <c r="Q21" i="14"/>
  <c r="Q19" i="14" s="1"/>
  <c r="Q124" i="14" s="1"/>
  <c r="P21" i="14"/>
  <c r="U21" i="14"/>
  <c r="V21" i="14"/>
  <c r="S29" i="14"/>
  <c r="S21" i="14"/>
  <c r="T21" i="14"/>
  <c r="T19" i="14" s="1"/>
  <c r="T124" i="14" s="1"/>
  <c r="T121" i="14"/>
  <c r="S121" i="14"/>
  <c r="T116" i="14"/>
  <c r="T111" i="14"/>
  <c r="T105" i="14"/>
  <c r="G105" i="14"/>
  <c r="F105" i="14"/>
  <c r="E105" i="14"/>
  <c r="D105" i="14"/>
  <c r="C105" i="14"/>
  <c r="T100" i="14"/>
  <c r="T96" i="14"/>
  <c r="G21" i="14"/>
  <c r="F21" i="14"/>
  <c r="E21" i="14"/>
  <c r="D21" i="14"/>
  <c r="C21" i="14"/>
  <c r="S31" i="1"/>
  <c r="F19" i="2" s="1"/>
  <c r="R31" i="1"/>
  <c r="H14" i="9"/>
  <c r="I14" i="9"/>
  <c r="J14" i="9"/>
  <c r="K14" i="9"/>
  <c r="L14" i="9"/>
  <c r="M14" i="9"/>
  <c r="S17" i="4"/>
  <c r="S21" i="1"/>
  <c r="F10" i="13"/>
  <c r="T29" i="9"/>
  <c r="S123" i="1"/>
  <c r="R123" i="1"/>
  <c r="E35" i="17" s="1"/>
  <c r="E34" i="17" s="1"/>
  <c r="E35" i="2"/>
  <c r="E34" i="2" s="1"/>
  <c r="S118" i="1"/>
  <c r="R118" i="1"/>
  <c r="E32" i="2"/>
  <c r="E30" i="2" s="1"/>
  <c r="S113" i="1"/>
  <c r="R113" i="1"/>
  <c r="E27" i="2"/>
  <c r="E26" i="2" s="1"/>
  <c r="S107" i="1"/>
  <c r="F23" i="2" s="1"/>
  <c r="R107" i="1"/>
  <c r="E23" i="2" s="1"/>
  <c r="G107" i="1"/>
  <c r="F107" i="1"/>
  <c r="E107" i="1"/>
  <c r="D107" i="1"/>
  <c r="C107" i="1"/>
  <c r="S102" i="1"/>
  <c r="F22" i="2"/>
  <c r="R102" i="1"/>
  <c r="E22" i="2"/>
  <c r="S98" i="1"/>
  <c r="F21" i="2"/>
  <c r="R98" i="1"/>
  <c r="U16" i="9"/>
  <c r="U23" i="9"/>
  <c r="U18" i="9"/>
  <c r="X18" i="9" s="1"/>
  <c r="U17" i="9"/>
  <c r="L36" i="13"/>
  <c r="K36" i="13"/>
  <c r="L33" i="13"/>
  <c r="L32" i="13" s="1"/>
  <c r="K33" i="13"/>
  <c r="J32" i="13"/>
  <c r="I32" i="13"/>
  <c r="H32" i="13"/>
  <c r="G32" i="13"/>
  <c r="F32" i="13"/>
  <c r="E32" i="13"/>
  <c r="L30" i="13"/>
  <c r="K30" i="13"/>
  <c r="L28" i="13"/>
  <c r="K28" i="13"/>
  <c r="L27" i="13"/>
  <c r="K27" i="13"/>
  <c r="J26" i="13"/>
  <c r="I26" i="13"/>
  <c r="F26" i="13"/>
  <c r="E26" i="13"/>
  <c r="L24" i="13"/>
  <c r="K24" i="13"/>
  <c r="J22" i="13"/>
  <c r="I22" i="13"/>
  <c r="F22" i="13"/>
  <c r="E22" i="13"/>
  <c r="L21" i="13"/>
  <c r="K21" i="13"/>
  <c r="L20" i="13"/>
  <c r="K20" i="13"/>
  <c r="L16" i="13"/>
  <c r="K16" i="13"/>
  <c r="L14" i="13"/>
  <c r="K14" i="13"/>
  <c r="L13" i="13"/>
  <c r="K13" i="13"/>
  <c r="L11" i="13"/>
  <c r="K11" i="13"/>
  <c r="E10" i="13"/>
  <c r="L8" i="13"/>
  <c r="K8" i="13"/>
  <c r="E33" i="12"/>
  <c r="E31" i="12"/>
  <c r="F30" i="12"/>
  <c r="G30" i="12" s="1"/>
  <c r="E30" i="12"/>
  <c r="E21" i="12"/>
  <c r="F37" i="11"/>
  <c r="E37" i="11"/>
  <c r="J24" i="10"/>
  <c r="I24" i="10"/>
  <c r="W40" i="9"/>
  <c r="V40" i="9"/>
  <c r="U40" i="9"/>
  <c r="X40" i="9"/>
  <c r="F40" i="9"/>
  <c r="W38" i="9"/>
  <c r="V38" i="9"/>
  <c r="X38" i="9"/>
  <c r="U38" i="9"/>
  <c r="F38" i="9"/>
  <c r="W37" i="9"/>
  <c r="V37" i="9"/>
  <c r="U37" i="9"/>
  <c r="F37" i="9"/>
  <c r="W36" i="9"/>
  <c r="V36" i="9"/>
  <c r="U36" i="9"/>
  <c r="U35" i="9"/>
  <c r="E35" i="11" s="1"/>
  <c r="F36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E35" i="9"/>
  <c r="D35" i="9"/>
  <c r="C35" i="9"/>
  <c r="W33" i="9"/>
  <c r="V33" i="9"/>
  <c r="U33" i="9"/>
  <c r="X33" i="9" s="1"/>
  <c r="F33" i="9"/>
  <c r="W32" i="9"/>
  <c r="V32" i="9"/>
  <c r="X32" i="9" s="1"/>
  <c r="F32" i="9"/>
  <c r="W31" i="9"/>
  <c r="V31" i="9"/>
  <c r="U31" i="9"/>
  <c r="U29" i="9"/>
  <c r="E34" i="11" s="1"/>
  <c r="E28" i="12" s="1"/>
  <c r="F31" i="9"/>
  <c r="W30" i="9"/>
  <c r="W29" i="9"/>
  <c r="V30" i="9"/>
  <c r="U30" i="9"/>
  <c r="F30" i="9"/>
  <c r="F29" i="9" s="1"/>
  <c r="S29" i="9"/>
  <c r="R29" i="9"/>
  <c r="Q29" i="9"/>
  <c r="P29" i="9"/>
  <c r="M29" i="9"/>
  <c r="L29" i="9"/>
  <c r="K29" i="9"/>
  <c r="J29" i="9"/>
  <c r="I29" i="9"/>
  <c r="H29" i="9"/>
  <c r="G29" i="9"/>
  <c r="E29" i="9"/>
  <c r="D29" i="9"/>
  <c r="C29" i="9"/>
  <c r="W27" i="9"/>
  <c r="V27" i="9"/>
  <c r="U27" i="9"/>
  <c r="U25" i="9" s="1"/>
  <c r="E33" i="11" s="1"/>
  <c r="F27" i="9"/>
  <c r="W26" i="9"/>
  <c r="V26" i="9"/>
  <c r="V25" i="9" s="1"/>
  <c r="F26" i="9"/>
  <c r="F25" i="9" s="1"/>
  <c r="T25" i="9"/>
  <c r="T42" i="9" s="1"/>
  <c r="S25" i="9"/>
  <c r="R25" i="9"/>
  <c r="Q25" i="9"/>
  <c r="P25" i="9"/>
  <c r="O25" i="9"/>
  <c r="M25" i="9"/>
  <c r="M42" i="9" s="1"/>
  <c r="L25" i="9"/>
  <c r="L42" i="9" s="1"/>
  <c r="K25" i="9"/>
  <c r="K42" i="9"/>
  <c r="J25" i="9"/>
  <c r="I25" i="9"/>
  <c r="I42" i="9" s="1"/>
  <c r="H25" i="9"/>
  <c r="G25" i="9"/>
  <c r="E25" i="9"/>
  <c r="D25" i="9"/>
  <c r="C25" i="9"/>
  <c r="W23" i="9"/>
  <c r="V23" i="9"/>
  <c r="F23" i="9"/>
  <c r="W22" i="9"/>
  <c r="V22" i="9"/>
  <c r="F22" i="9"/>
  <c r="W21" i="9"/>
  <c r="V21" i="9"/>
  <c r="F21" i="9"/>
  <c r="W20" i="9"/>
  <c r="V20" i="9"/>
  <c r="X20" i="9"/>
  <c r="F20" i="9"/>
  <c r="W19" i="9"/>
  <c r="F19" i="9"/>
  <c r="W18" i="9"/>
  <c r="V18" i="9"/>
  <c r="F18" i="9"/>
  <c r="W17" i="9"/>
  <c r="V17" i="9"/>
  <c r="F17" i="9"/>
  <c r="W16" i="9"/>
  <c r="V16" i="9"/>
  <c r="X16" i="9" s="1"/>
  <c r="F16" i="9"/>
  <c r="W15" i="9"/>
  <c r="G39" i="11"/>
  <c r="G34" i="12" s="1"/>
  <c r="G33" i="12" s="1"/>
  <c r="V15" i="9"/>
  <c r="V14" i="9" s="1"/>
  <c r="F15" i="9"/>
  <c r="S14" i="9"/>
  <c r="S42" i="9" s="1"/>
  <c r="Q14" i="9"/>
  <c r="Q42" i="9" s="1"/>
  <c r="P14" i="9"/>
  <c r="P42" i="9" s="1"/>
  <c r="E14" i="9"/>
  <c r="E42" i="9"/>
  <c r="D14" i="9"/>
  <c r="D42" i="9"/>
  <c r="C14" i="9"/>
  <c r="C42" i="9"/>
  <c r="W12" i="9"/>
  <c r="W42" i="9" s="1"/>
  <c r="V12" i="9"/>
  <c r="U12" i="9"/>
  <c r="F12" i="9"/>
  <c r="S28" i="8"/>
  <c r="R28" i="8"/>
  <c r="E31" i="11"/>
  <c r="E25" i="12" s="1"/>
  <c r="S95" i="4"/>
  <c r="R95" i="4"/>
  <c r="G95" i="4"/>
  <c r="F95" i="4"/>
  <c r="E95" i="4"/>
  <c r="D95" i="4"/>
  <c r="C95" i="4"/>
  <c r="S90" i="4"/>
  <c r="R90" i="4"/>
  <c r="S87" i="4"/>
  <c r="S100" i="4"/>
  <c r="R87" i="4"/>
  <c r="R17" i="4"/>
  <c r="G17" i="4"/>
  <c r="F17" i="4"/>
  <c r="E17" i="4"/>
  <c r="D17" i="4"/>
  <c r="C17" i="4"/>
  <c r="R29" i="6"/>
  <c r="S29" i="6"/>
  <c r="R41" i="5"/>
  <c r="S41" i="5"/>
  <c r="S17" i="3"/>
  <c r="R17" i="3"/>
  <c r="S16" i="1"/>
  <c r="R16" i="1"/>
  <c r="E12" i="17"/>
  <c r="E12" i="2"/>
  <c r="F16" i="2"/>
  <c r="R21" i="1"/>
  <c r="E16" i="2"/>
  <c r="G21" i="1"/>
  <c r="F21" i="1"/>
  <c r="E21" i="1"/>
  <c r="D21" i="1"/>
  <c r="C21" i="1"/>
  <c r="V19" i="14"/>
  <c r="V124" i="14" s="1"/>
  <c r="S19" i="14"/>
  <c r="S124" i="14" s="1"/>
  <c r="P19" i="14"/>
  <c r="P124" i="14" s="1"/>
  <c r="W105" i="14"/>
  <c r="X111" i="14"/>
  <c r="X105" i="14"/>
  <c r="W111" i="14"/>
  <c r="E21" i="2"/>
  <c r="AA212" i="15"/>
  <c r="AA21" i="15"/>
  <c r="AB21" i="15" s="1"/>
  <c r="F32" i="2"/>
  <c r="F30" i="2" s="1"/>
  <c r="Z114" i="15"/>
  <c r="Z212" i="15"/>
  <c r="Z201" i="15"/>
  <c r="Q18" i="18"/>
  <c r="R18" i="18"/>
  <c r="F35" i="2"/>
  <c r="F34" i="2" s="1"/>
  <c r="R204" i="18"/>
  <c r="AA207" i="15"/>
  <c r="U19" i="14"/>
  <c r="U124" i="14"/>
  <c r="Z207" i="15"/>
  <c r="X19" i="15"/>
  <c r="AA218" i="15"/>
  <c r="AA118" i="15"/>
  <c r="AB119" i="15" s="1"/>
  <c r="T19" i="15"/>
  <c r="AA19" i="15" s="1"/>
  <c r="AA18" i="15" s="1"/>
  <c r="Z118" i="15"/>
  <c r="AC32" i="15"/>
  <c r="K32" i="13"/>
  <c r="F40" i="13"/>
  <c r="N14" i="9"/>
  <c r="X36" i="9"/>
  <c r="X35" i="9" s="1"/>
  <c r="F35" i="11" s="1"/>
  <c r="F29" i="12" s="1"/>
  <c r="X26" i="9"/>
  <c r="X25" i="9" s="1"/>
  <c r="F33" i="11" s="1"/>
  <c r="F27" i="12" s="1"/>
  <c r="T220" i="15"/>
  <c r="X12" i="9"/>
  <c r="F31" i="11" s="1"/>
  <c r="F27" i="2"/>
  <c r="F26" i="2" s="1"/>
  <c r="W14" i="9"/>
  <c r="X31" i="9"/>
  <c r="F35" i="9"/>
  <c r="V35" i="9"/>
  <c r="E40" i="13"/>
  <c r="X23" i="9"/>
  <c r="E19" i="2"/>
  <c r="R19" i="1"/>
  <c r="R126" i="1" s="1"/>
  <c r="X220" i="15"/>
  <c r="V29" i="9"/>
  <c r="X30" i="9"/>
  <c r="F14" i="9"/>
  <c r="W25" i="9"/>
  <c r="X27" i="9"/>
  <c r="W35" i="9"/>
  <c r="X37" i="9"/>
  <c r="X17" i="9"/>
  <c r="H42" i="9"/>
  <c r="V220" i="15"/>
  <c r="Z21" i="15"/>
  <c r="X22" i="9"/>
  <c r="S16" i="4"/>
  <c r="H12" i="13"/>
  <c r="L12" i="13" s="1"/>
  <c r="X29" i="9" l="1"/>
  <c r="F34" i="11" s="1"/>
  <c r="F28" i="12" s="1"/>
  <c r="F25" i="12"/>
  <c r="G31" i="11"/>
  <c r="V42" i="9"/>
  <c r="F42" i="9"/>
  <c r="G33" i="11"/>
  <c r="E29" i="12"/>
  <c r="G35" i="11"/>
  <c r="S126" i="1"/>
  <c r="Z19" i="15"/>
  <c r="S220" i="15"/>
  <c r="S19" i="1"/>
  <c r="F14" i="2"/>
  <c r="X15" i="9"/>
  <c r="F35" i="17"/>
  <c r="F34" i="17" s="1"/>
  <c r="J42" i="9"/>
  <c r="R42" i="9"/>
  <c r="R43" i="9" s="1"/>
  <c r="X21" i="9"/>
  <c r="N42" i="9"/>
  <c r="I40" i="13"/>
  <c r="L232" i="24"/>
  <c r="R17" i="24"/>
  <c r="A95" i="24"/>
  <c r="A96" i="24" s="1"/>
  <c r="A97" i="24" s="1"/>
  <c r="A98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52" i="24"/>
  <c r="H29" i="19"/>
  <c r="H12" i="19"/>
  <c r="W29" i="19"/>
  <c r="H29" i="13"/>
  <c r="H26" i="13" s="1"/>
  <c r="H17" i="13"/>
  <c r="L17" i="13" s="1"/>
  <c r="H17" i="5"/>
  <c r="G15" i="13"/>
  <c r="K15" i="13" s="1"/>
  <c r="H19" i="13"/>
  <c r="L19" i="13" s="1"/>
  <c r="G24" i="5"/>
  <c r="H19" i="5"/>
  <c r="G23" i="13"/>
  <c r="G22" i="13" s="1"/>
  <c r="H12" i="3"/>
  <c r="H12" i="5"/>
  <c r="X29" i="19"/>
  <c r="T19" i="19"/>
  <c r="T258" i="19" s="1"/>
  <c r="H18" i="13"/>
  <c r="L18" i="13" s="1"/>
  <c r="H18" i="5"/>
  <c r="J15" i="19"/>
  <c r="S19" i="19"/>
  <c r="S258" i="19" s="1"/>
  <c r="V19" i="19"/>
  <c r="V258" i="19" s="1"/>
  <c r="U19" i="19"/>
  <c r="U258" i="19" s="1"/>
  <c r="I15" i="19"/>
  <c r="G18" i="13"/>
  <c r="K18" i="13" s="1"/>
  <c r="G29" i="13"/>
  <c r="G26" i="13" s="1"/>
  <c r="W19" i="19"/>
  <c r="W258" i="19" s="1"/>
  <c r="H15" i="19"/>
  <c r="G19" i="19"/>
  <c r="G19" i="5"/>
  <c r="G30" i="5"/>
  <c r="E27" i="12"/>
  <c r="G27" i="12" s="1"/>
  <c r="E14" i="2"/>
  <c r="E46" i="2" s="1"/>
  <c r="G34" i="11"/>
  <c r="F30" i="17"/>
  <c r="Q18" i="21"/>
  <c r="Q247" i="21" s="1"/>
  <c r="E30" i="17"/>
  <c r="O42" i="9"/>
  <c r="F46" i="2"/>
  <c r="G28" i="12"/>
  <c r="G29" i="12"/>
  <c r="G25" i="12"/>
  <c r="R18" i="21"/>
  <c r="F14" i="17"/>
  <c r="A96" i="21"/>
  <c r="A97" i="21" s="1"/>
  <c r="A98" i="21" s="1"/>
  <c r="A99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55" i="21"/>
  <c r="J10" i="13"/>
  <c r="J40" i="13" s="1"/>
  <c r="L15" i="13"/>
  <c r="K12" i="13"/>
  <c r="G17" i="5"/>
  <c r="H23" i="13"/>
  <c r="G17" i="19"/>
  <c r="G17" i="8"/>
  <c r="G18" i="5"/>
  <c r="H23" i="19"/>
  <c r="G12" i="19"/>
  <c r="E14" i="17"/>
  <c r="E26" i="17"/>
  <c r="U19" i="9"/>
  <c r="U14" i="9" s="1"/>
  <c r="G14" i="9"/>
  <c r="G42" i="9" s="1"/>
  <c r="R247" i="21" l="1"/>
  <c r="U20" i="21"/>
  <c r="L25" i="7"/>
  <c r="P31" i="6"/>
  <c r="L29" i="13"/>
  <c r="L26" i="13" s="1"/>
  <c r="K23" i="13"/>
  <c r="K22" i="13" s="1"/>
  <c r="H10" i="13"/>
  <c r="X19" i="19"/>
  <c r="X258" i="19" s="1"/>
  <c r="L10" i="13"/>
  <c r="K29" i="13"/>
  <c r="K26" i="13" s="1"/>
  <c r="G10" i="13"/>
  <c r="G40" i="13" s="1"/>
  <c r="F46" i="17"/>
  <c r="E46" i="17"/>
  <c r="N43" i="9"/>
  <c r="L23" i="13"/>
  <c r="L22" i="13" s="1"/>
  <c r="H22" i="13"/>
  <c r="K10" i="13"/>
  <c r="X19" i="9"/>
  <c r="X14" i="9" s="1"/>
  <c r="F32" i="11" s="1"/>
  <c r="F26" i="12" s="1"/>
  <c r="F24" i="12" s="1"/>
  <c r="F35" i="12" s="1"/>
  <c r="E32" i="11"/>
  <c r="U42" i="9"/>
  <c r="X42" i="9" s="1"/>
  <c r="H40" i="13" l="1"/>
  <c r="L40" i="13"/>
  <c r="K40" i="13"/>
  <c r="F30" i="11"/>
  <c r="F41" i="11" s="1"/>
  <c r="E30" i="11"/>
  <c r="E41" i="11" s="1"/>
  <c r="E26" i="12"/>
  <c r="G32" i="11"/>
  <c r="G30" i="11" s="1"/>
  <c r="G41" i="11" s="1"/>
  <c r="E24" i="12" l="1"/>
  <c r="E35" i="12" s="1"/>
  <c r="G26" i="12"/>
  <c r="G24" i="12" s="1"/>
  <c r="G32" i="12" s="1"/>
  <c r="G31" i="12" s="1"/>
  <c r="G35" i="12" s="1"/>
</calcChain>
</file>

<file path=xl/comments1.xml><?xml version="1.0" encoding="utf-8"?>
<comments xmlns="http://schemas.openxmlformats.org/spreadsheetml/2006/main">
  <authors>
    <author>user</author>
  </authors>
  <commentList>
    <comment ref="X9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1446000
</t>
        </r>
      </text>
    </comment>
  </commentList>
</comments>
</file>

<file path=xl/sharedStrings.xml><?xml version="1.0" encoding="utf-8"?>
<sst xmlns="http://schemas.openxmlformats.org/spreadsheetml/2006/main" count="11609" uniqueCount="828">
  <si>
    <t>BUKU INVENTARIS</t>
  </si>
  <si>
    <t xml:space="preserve"> TAHUN 2014</t>
  </si>
  <si>
    <t>PROPINSI</t>
  </si>
  <si>
    <t>:  JAWA TENGAH</t>
  </si>
  <si>
    <t>KABUPATEN/KOTA</t>
  </si>
  <si>
    <t>:  Demak</t>
  </si>
  <si>
    <t>UNIT KERJA</t>
  </si>
  <si>
    <t>:  DINAS KESEHATAN KABUPATEN DEMAK</t>
  </si>
  <si>
    <t>SATUAN KERJA</t>
  </si>
  <si>
    <t>NO. KODE LOKASI</t>
  </si>
  <si>
    <t>:  12.11.02.07.00</t>
  </si>
  <si>
    <t>Nomor</t>
  </si>
  <si>
    <t>Spesifikasi Barang</t>
  </si>
  <si>
    <t>Asal / Cara Perolehan Barang</t>
  </si>
  <si>
    <t>Tahun Beli/ Perolehan</t>
  </si>
  <si>
    <t>Ukuran Barang / Konstruksi PSD</t>
  </si>
  <si>
    <t>Satuan</t>
  </si>
  <si>
    <t>Keadaan Barang B/RR/RB</t>
  </si>
  <si>
    <t xml:space="preserve">Jumlah </t>
  </si>
  <si>
    <t>Keterangan</t>
  </si>
  <si>
    <t>No. Urut</t>
  </si>
  <si>
    <t>KODE_GAB</t>
  </si>
  <si>
    <t>Kode Barang</t>
  </si>
  <si>
    <t>Register</t>
  </si>
  <si>
    <t>Nama / Jenis Barang</t>
  </si>
  <si>
    <t>Merk / Type</t>
  </si>
  <si>
    <t>No.Sertifikat</t>
  </si>
  <si>
    <t xml:space="preserve">Bahan </t>
  </si>
  <si>
    <t>No.Pabrik</t>
  </si>
  <si>
    <t>Jumlah</t>
  </si>
  <si>
    <t>Harga</t>
  </si>
  <si>
    <t>No.Chasis</t>
  </si>
  <si>
    <t>No.Mesin</t>
  </si>
  <si>
    <t>TANAH</t>
  </si>
  <si>
    <t>01</t>
  </si>
  <si>
    <t>001</t>
  </si>
  <si>
    <t>B</t>
  </si>
  <si>
    <t>PERALATAN DAN MESIN</t>
  </si>
  <si>
    <t>02.03</t>
  </si>
  <si>
    <t>Besi</t>
  </si>
  <si>
    <t>-</t>
  </si>
  <si>
    <t>Buah</t>
  </si>
  <si>
    <t>RB</t>
  </si>
  <si>
    <t>APBD</t>
  </si>
  <si>
    <t>02.03.01.05.001 Sepeda Motor</t>
  </si>
  <si>
    <t>Sepeda Motor</t>
  </si>
  <si>
    <t>Honda 125</t>
  </si>
  <si>
    <t>JB01E1033365</t>
  </si>
  <si>
    <t>Kr.anyar 2</t>
  </si>
  <si>
    <t>APBN</t>
  </si>
  <si>
    <t>VEGA</t>
  </si>
  <si>
    <t>MN34T21053917</t>
  </si>
  <si>
    <t>JICA</t>
  </si>
  <si>
    <t>H-9670-GE</t>
  </si>
  <si>
    <t>Pkm Karanganyar II</t>
  </si>
  <si>
    <t>HONDA</t>
  </si>
  <si>
    <t>NB 41E-1765774</t>
  </si>
  <si>
    <t>H-9690-HE</t>
  </si>
  <si>
    <t>02.06</t>
  </si>
  <si>
    <t>02</t>
  </si>
  <si>
    <t>05</t>
  </si>
  <si>
    <t>03</t>
  </si>
  <si>
    <t>02.07</t>
  </si>
  <si>
    <t>02.09</t>
  </si>
  <si>
    <t>BANGUNAN GEDUNG</t>
  </si>
  <si>
    <t>JALAN IRIGASI DAN JARINGAN</t>
  </si>
  <si>
    <t>ASET TETAP LAINNYA</t>
  </si>
  <si>
    <t>Mengetahui :</t>
  </si>
  <si>
    <t>Pengurus Barang</t>
  </si>
  <si>
    <t>06</t>
  </si>
  <si>
    <t>050</t>
  </si>
  <si>
    <t>016</t>
  </si>
  <si>
    <t>Alat rumah tangga</t>
  </si>
  <si>
    <t>Pusk Kr.anyar2</t>
  </si>
  <si>
    <t>040</t>
  </si>
  <si>
    <t>010</t>
  </si>
  <si>
    <t>Alat kantor</t>
  </si>
  <si>
    <t>041</t>
  </si>
  <si>
    <t>Almari Kaca</t>
  </si>
  <si>
    <t>Pusk. Karanganyar 2</t>
  </si>
  <si>
    <t>030</t>
  </si>
  <si>
    <t>Kalkulator</t>
  </si>
  <si>
    <t>031</t>
  </si>
  <si>
    <t>014</t>
  </si>
  <si>
    <t>Tabung Gas LPG</t>
  </si>
  <si>
    <t>Pusk. Karanganyar II</t>
  </si>
  <si>
    <t>002</t>
  </si>
  <si>
    <t>006</t>
  </si>
  <si>
    <t>Kompor Gas</t>
  </si>
  <si>
    <t>039</t>
  </si>
  <si>
    <t>Gelas / Piring</t>
  </si>
  <si>
    <t>04</t>
  </si>
  <si>
    <t>Kipas Angin</t>
  </si>
  <si>
    <t>003</t>
  </si>
  <si>
    <t>015</t>
  </si>
  <si>
    <t>Rak Obat</t>
  </si>
  <si>
    <t>028</t>
  </si>
  <si>
    <t>Kursi tamu/sofa</t>
  </si>
  <si>
    <t>073</t>
  </si>
  <si>
    <t>Almari buku</t>
  </si>
  <si>
    <t>Kayu</t>
  </si>
  <si>
    <t>Pkm Karanganyar 2</t>
  </si>
  <si>
    <t>009</t>
  </si>
  <si>
    <t>005</t>
  </si>
  <si>
    <t>Tempat Tidur</t>
  </si>
  <si>
    <t>kayu</t>
  </si>
  <si>
    <t>AC 1/2 PK</t>
  </si>
  <si>
    <t>TV</t>
  </si>
  <si>
    <t>Meja Resepsionis</t>
  </si>
  <si>
    <t>Kursi Kerja</t>
  </si>
  <si>
    <t>Rak Status Pasien</t>
  </si>
  <si>
    <t>Kipas angin</t>
  </si>
  <si>
    <t>011</t>
  </si>
  <si>
    <t>Komputer</t>
  </si>
  <si>
    <t>Elektronika</t>
  </si>
  <si>
    <t>Karanganyar II</t>
  </si>
  <si>
    <t>L G</t>
  </si>
  <si>
    <t>09</t>
  </si>
  <si>
    <t>15</t>
  </si>
  <si>
    <t>UPS/Stabiliser</t>
  </si>
  <si>
    <t>elektronik</t>
  </si>
  <si>
    <t>037</t>
  </si>
  <si>
    <t>Flash Disk</t>
  </si>
  <si>
    <t>038</t>
  </si>
  <si>
    <t>Mouse</t>
  </si>
  <si>
    <t>004</t>
  </si>
  <si>
    <t>Keybord</t>
  </si>
  <si>
    <t>042</t>
  </si>
  <si>
    <t>Kabel</t>
  </si>
  <si>
    <t>043</t>
  </si>
  <si>
    <t>CD</t>
  </si>
  <si>
    <t>008</t>
  </si>
  <si>
    <t>Printer</t>
  </si>
  <si>
    <t>074</t>
  </si>
  <si>
    <t>Laptop</t>
  </si>
  <si>
    <t>Puskesmas Karanganyar II</t>
  </si>
  <si>
    <t>AC  1/2  PK</t>
  </si>
  <si>
    <t>AC   1 PK</t>
  </si>
  <si>
    <t>AC</t>
  </si>
  <si>
    <t>Laptop//Notebook</t>
  </si>
  <si>
    <t>JKN/BPJS</t>
  </si>
  <si>
    <t>Kursi Kerja/rapat</t>
  </si>
  <si>
    <t>AC 1 PK</t>
  </si>
  <si>
    <t>Kursi Rapat</t>
  </si>
  <si>
    <t>Kursi Panjang/Tunggu</t>
  </si>
  <si>
    <t>Rak Buku</t>
  </si>
  <si>
    <t>Laptop Toshiba</t>
  </si>
  <si>
    <t>Laptop Accer</t>
  </si>
  <si>
    <t>Almari</t>
  </si>
  <si>
    <t>Meja</t>
  </si>
  <si>
    <t>02.06.02.06.050 Alat Rumah Tangga Lain-lain</t>
  </si>
  <si>
    <t>02.06.01.05.040 Alat Kantor Lainnya (Lain-lain)</t>
  </si>
  <si>
    <t>02.06.02.01.001 Lemari Kayu</t>
  </si>
  <si>
    <t>02.06.02.05.014 Alat Dapur Lain-lain</t>
  </si>
  <si>
    <t>02.06.02.05.002 Kompor Gas</t>
  </si>
  <si>
    <t>02.06.02.04.006 Kipas Angin</t>
  </si>
  <si>
    <t>02.06.01.04.003 Rak Kayu</t>
  </si>
  <si>
    <t>02.06.02.01.028 Kursi Tamu</t>
  </si>
  <si>
    <t>02.06.02.01.009 Tempat Tidur Kayu (lengkap)</t>
  </si>
  <si>
    <t>02.06.02.04.003 AC Unit</t>
  </si>
  <si>
    <t>02.06.02.06.003 Televisi</t>
  </si>
  <si>
    <t>02.06.04.01.009 Meja Kerja Pejabat Lain-lain</t>
  </si>
  <si>
    <t>02.06.02.01.006 Kursi Kayu/Rotan/Bambu</t>
  </si>
  <si>
    <t>02.09.01.15.028 Stabilizer</t>
  </si>
  <si>
    <t>02.06.03.05.010 Peralatan Personal Komputer  Lain-lain</t>
  </si>
  <si>
    <t>02.06.03.05.009 Keyboard</t>
  </si>
  <si>
    <t>02.06.03.04.008 Printer</t>
  </si>
  <si>
    <t>02.06.03.02.002 Lap Top</t>
  </si>
  <si>
    <t/>
  </si>
  <si>
    <t>02.06.02.06.008 Sound System</t>
  </si>
  <si>
    <t>019</t>
  </si>
  <si>
    <t>Audio</t>
  </si>
  <si>
    <t>Elektronik</t>
  </si>
  <si>
    <t>02.08</t>
  </si>
  <si>
    <t>08</t>
  </si>
  <si>
    <t>02.08.01.01.068 ALat Kedokteran Umum Lain Lain</t>
  </si>
  <si>
    <t>068</t>
  </si>
  <si>
    <t xml:space="preserve">Gynecolog BED </t>
  </si>
  <si>
    <t>Foto Meter</t>
  </si>
  <si>
    <t>Alat Tes GCU</t>
  </si>
  <si>
    <t>Gedung PKM Karanganyar 2</t>
  </si>
  <si>
    <t>Pusk.Kr.anyar 2</t>
  </si>
  <si>
    <t>Gedung PUSTU Wonoketingal</t>
  </si>
  <si>
    <t>Lampu PJU</t>
  </si>
  <si>
    <t>SKPD</t>
  </si>
  <si>
    <t xml:space="preserve"> : Kesehatan</t>
  </si>
  <si>
    <t>KABUPATEN</t>
  </si>
  <si>
    <t xml:space="preserve"> : Demak</t>
  </si>
  <si>
    <t>PROVINSI</t>
  </si>
  <si>
    <t xml:space="preserve"> : Jawa Tengah</t>
  </si>
  <si>
    <t>KODE LOKASI :12.11.02.07.00</t>
  </si>
  <si>
    <t>REKAPITULASI BUKU INVENTARIS</t>
  </si>
  <si>
    <t>NO. URUT</t>
  </si>
  <si>
    <t>GOL</t>
  </si>
  <si>
    <t>KODE</t>
  </si>
  <si>
    <t>NAMA BIDANG BARANG</t>
  </si>
  <si>
    <t>JUMLAH BARANG</t>
  </si>
  <si>
    <t>JUMLAH HARGA</t>
  </si>
  <si>
    <t>KETERANGAN</t>
  </si>
  <si>
    <t>BIDANG</t>
  </si>
  <si>
    <t>DLM RIBUAN</t>
  </si>
  <si>
    <t>BARANG</t>
  </si>
  <si>
    <t>(Rp.)</t>
  </si>
  <si>
    <t>a. Alat-alat Besar</t>
  </si>
  <si>
    <t>b. Alat-alat Angkutan</t>
  </si>
  <si>
    <t>c. Alat-alat Bengkel dan Alat Ukur</t>
  </si>
  <si>
    <t>d. Alat-alat Pertanian/Peternakan</t>
  </si>
  <si>
    <t>e. Alat-alat Kantor dan Rumah Tangga &amp;</t>
  </si>
  <si>
    <t xml:space="preserve">    Alat Komputer</t>
  </si>
  <si>
    <t>07</t>
  </si>
  <si>
    <t>g. Alat-alat Studio dan Komunikasi</t>
  </si>
  <si>
    <t>h. Alat-alat Kedokteran</t>
  </si>
  <si>
    <t>i. Alat-alat Laboratorium</t>
  </si>
  <si>
    <t>j. Alat-alat Keamanan</t>
  </si>
  <si>
    <t>GEDUNG DAN BANGUNAN</t>
  </si>
  <si>
    <t>a. Bangunan Gedung</t>
  </si>
  <si>
    <t>b. Bangunan Monumen</t>
  </si>
  <si>
    <t>JALAN, IRIGASI DAN JARINGAN</t>
  </si>
  <si>
    <t>a. Jalan dan Jembatan</t>
  </si>
  <si>
    <t>d. Jaringan</t>
  </si>
  <si>
    <t>C. Instalasi</t>
  </si>
  <si>
    <t>a. Buku Perpustakaan</t>
  </si>
  <si>
    <t>b. Barang Bercorak Kesenian/Kebudayaan</t>
  </si>
  <si>
    <t>c. Hewan Ternak dan Tumbuhan</t>
  </si>
  <si>
    <t>d. Aset Tak berwujud</t>
  </si>
  <si>
    <t>KONSTRUKSI DALAM PENGERJAAN</t>
  </si>
  <si>
    <t>ASSET TAK BERWUJUD</t>
  </si>
  <si>
    <t>Total</t>
  </si>
  <si>
    <t>KARTU INVENTARIS BARANG ( KIB ) A</t>
  </si>
  <si>
    <t>A. TANAH</t>
  </si>
  <si>
    <t>TAHUN 2014</t>
  </si>
  <si>
    <t>11</t>
  </si>
  <si>
    <t>007</t>
  </si>
  <si>
    <t>KARTU INVENTARIS BARANG ( KIB ) B</t>
  </si>
  <si>
    <t>B.  PERALATAN  DAN MESIN</t>
  </si>
  <si>
    <t>03.11.01.06.010 Bangunan Klinik/Puskesmas/Laboratorium</t>
  </si>
  <si>
    <t xml:space="preserve">  GEDUNG  DAN  BANGUNAN</t>
  </si>
  <si>
    <t>KARTU INVENTARIS BARANG ( KIB ) C</t>
  </si>
  <si>
    <t>E. ASET LAINNYA</t>
  </si>
  <si>
    <t>KARTU INVENTARIS BARANG ( KIB ) E</t>
  </si>
  <si>
    <t>TOTAL</t>
  </si>
  <si>
    <t>Tanggal</t>
  </si>
  <si>
    <t>Beton/Tidak</t>
  </si>
  <si>
    <t>Bertingkat/Tidak</t>
  </si>
  <si>
    <t>Nilai Kontrak (Rp)</t>
  </si>
  <si>
    <t>Asal Usul Pembiayaan</t>
  </si>
  <si>
    <t>Nomor Kode Tanah</t>
  </si>
  <si>
    <t>Status Tanah</t>
  </si>
  <si>
    <t>Tgl.Bln, Tahun Mulai</t>
  </si>
  <si>
    <t xml:space="preserve">Dokumen </t>
  </si>
  <si>
    <t>Letak / Lokasi/Alamat</t>
  </si>
  <si>
    <t>Luas Lantai (M2)</t>
  </si>
  <si>
    <t>Konstruksi Bangunan</t>
  </si>
  <si>
    <t>Bangunan (P, SP, D)</t>
  </si>
  <si>
    <t>Nama Barang / Jenis Barang</t>
  </si>
  <si>
    <t>F.  KONSTRUKSI  DALAM  PENGERJAAN</t>
  </si>
  <si>
    <t>KARTU INVENTARS BARANG ( KIB ) F</t>
  </si>
  <si>
    <t>KARTU INVENTARIS BARANG ( KIB ) D</t>
  </si>
  <si>
    <t>D.  JALAN, IRIGASI  DAN  JARINGAN</t>
  </si>
  <si>
    <t>I.</t>
  </si>
  <si>
    <t>REKONSILIASI KARTU INVENTARIS BARANG DAN NERACA</t>
  </si>
  <si>
    <t>NO</t>
  </si>
  <si>
    <t>JENIS BARANG</t>
  </si>
  <si>
    <t>SALDO AWAL</t>
  </si>
  <si>
    <t>MUTASI</t>
  </si>
  <si>
    <t>KIB - NERACA</t>
  </si>
  <si>
    <t>SALDO AKHIR</t>
  </si>
  <si>
    <t>KIB</t>
  </si>
  <si>
    <t>ASET LAINNYA</t>
  </si>
  <si>
    <t>EKSTRA                   KOMPTABLE</t>
  </si>
  <si>
    <t>NERACA</t>
  </si>
  <si>
    <t>PENAMBAHAN</t>
  </si>
  <si>
    <t>PENGURANGAN</t>
  </si>
  <si>
    <t xml:space="preserve">ASET LAINNYA      </t>
  </si>
  <si>
    <t>EKSTRA       KOMPTABEL</t>
  </si>
  <si>
    <t>BELANJA MODAL</t>
  </si>
  <si>
    <t xml:space="preserve">BELANJA NON MODAL               </t>
  </si>
  <si>
    <t>HIBAH</t>
  </si>
  <si>
    <t>MUTASI SKPD TAMBAH</t>
  </si>
  <si>
    <t>KOREKSI</t>
  </si>
  <si>
    <t>PENGHAPUSAN</t>
  </si>
  <si>
    <t>MUTASI SKPD KELUAR</t>
  </si>
  <si>
    <t>EKSTRA   KOMPTABEL</t>
  </si>
  <si>
    <t>ATRIBUSI</t>
  </si>
  <si>
    <t>SALAH PENGGANGGARAN (BELANJA YG MEMBENTUK ASET)</t>
  </si>
  <si>
    <t xml:space="preserve">APBN </t>
  </si>
  <si>
    <t>APBD PROP.</t>
  </si>
  <si>
    <t>SPI</t>
  </si>
  <si>
    <t>PIHAK KE III</t>
  </si>
  <si>
    <t>3= (4+5+6)</t>
  </si>
  <si>
    <t>6=(3-4-5)</t>
  </si>
  <si>
    <t>17= (3) + (7 s/d 11)  -       (12 s/d 14 )</t>
  </si>
  <si>
    <t>18= (4+16)</t>
  </si>
  <si>
    <t>19= (5+15)</t>
  </si>
  <si>
    <t>20= (17-18-19)</t>
  </si>
  <si>
    <t>A.1</t>
  </si>
  <si>
    <t xml:space="preserve"> </t>
  </si>
  <si>
    <t>ALAT BESAR</t>
  </si>
  <si>
    <t>ALAT ANGKUTAN</t>
  </si>
  <si>
    <t>ALAT BENGKEL DAN UKUR</t>
  </si>
  <si>
    <t>ALAT PERTANIAN</t>
  </si>
  <si>
    <t>ALAT KANTOR DAN RUMAH TANGGA</t>
  </si>
  <si>
    <t>ALAT STUDIO DAN KOMUNIKASI</t>
  </si>
  <si>
    <t>ALAT KEDOKTERAN</t>
  </si>
  <si>
    <t>ALAT LABORATORIUM</t>
  </si>
  <si>
    <t>ALAT PERSENJATAAN/KEAMANAN</t>
  </si>
  <si>
    <t>C</t>
  </si>
  <si>
    <t>MONUMEN</t>
  </si>
  <si>
    <t>D</t>
  </si>
  <si>
    <t>JALAN, JEMBATAN DAN JARINGAN</t>
  </si>
  <si>
    <t>JALAN DAN JEMBATAN</t>
  </si>
  <si>
    <t>BANGUNAN AIR/IRIGASI</t>
  </si>
  <si>
    <t>INSTALASI</t>
  </si>
  <si>
    <t>JARINGAN</t>
  </si>
  <si>
    <t>E</t>
  </si>
  <si>
    <t>BUKU DAN PERPUSTAKAAN</t>
  </si>
  <si>
    <t>BARANG BERCORAK KEBUDAYAAN</t>
  </si>
  <si>
    <t>HEWAN DAN TERNAK SERTA TANAMAN</t>
  </si>
  <si>
    <t>F.20</t>
  </si>
  <si>
    <t>TOTAL ASET (A+B+C+D+E+F)</t>
  </si>
  <si>
    <t>JUMLAH MUTASI TAMBAH =</t>
  </si>
  <si>
    <t>JUMLAH MUTASI KURANG =</t>
  </si>
  <si>
    <t>II.</t>
  </si>
  <si>
    <t xml:space="preserve">No. </t>
  </si>
  <si>
    <t>NAMA BARANG</t>
  </si>
  <si>
    <t>KODE BARANG</t>
  </si>
  <si>
    <t>HARGA</t>
  </si>
  <si>
    <t>JUMLAH</t>
  </si>
  <si>
    <t>III.</t>
  </si>
  <si>
    <t>EKSTRAKOMPTABLE</t>
  </si>
  <si>
    <t>EKSTRAKOMPATABLE ALAT KANTOR DAN RT</t>
  </si>
  <si>
    <t>12</t>
  </si>
  <si>
    <t>IV.</t>
  </si>
  <si>
    <t>PENGUNGKAPAN LAIN-LAIN</t>
  </si>
  <si>
    <t>a.</t>
  </si>
  <si>
    <t>TIDAK ADA</t>
  </si>
  <si>
    <t>b.</t>
  </si>
  <si>
    <t>PEJABAT REKON KIB DAN NERACA</t>
  </si>
  <si>
    <t>TANDA TANGAN</t>
  </si>
  <si>
    <t>………………………</t>
  </si>
  <si>
    <t>Bendahara Pengeluaran</t>
  </si>
  <si>
    <t>PEMERINTAH  KABUPATEN DEMAK</t>
  </si>
  <si>
    <t>BERITA ACARA REKONSILIASI INTERNAL DATA BARANG MILIK DAERAH</t>
  </si>
  <si>
    <t xml:space="preserve">I. </t>
  </si>
  <si>
    <t>Nama</t>
  </si>
  <si>
    <t>:</t>
  </si>
  <si>
    <t>NIP</t>
  </si>
  <si>
    <t>Jabatan</t>
  </si>
  <si>
    <t>Bendahara Barang</t>
  </si>
  <si>
    <t>Hasil Rekonsiliasi Data :</t>
  </si>
  <si>
    <t>No</t>
  </si>
  <si>
    <t>Akun Neraca</t>
  </si>
  <si>
    <t>SELISIH</t>
  </si>
  <si>
    <t>(1)</t>
  </si>
  <si>
    <t>(2)</t>
  </si>
  <si>
    <t>(3)</t>
  </si>
  <si>
    <t>(4)</t>
  </si>
  <si>
    <t xml:space="preserve">(5) </t>
  </si>
  <si>
    <t>A</t>
  </si>
  <si>
    <t>ASET TETAP</t>
  </si>
  <si>
    <t>Tanah</t>
  </si>
  <si>
    <t>Peralatan dan Mesin</t>
  </si>
  <si>
    <t>Gedung dan Bangunan</t>
  </si>
  <si>
    <t>jalan, Irigasi dan Jaringan</t>
  </si>
  <si>
    <t>Aset Tetap Lainnya</t>
  </si>
  <si>
    <t>Konstruksi Dalam Pengerjaan</t>
  </si>
  <si>
    <t>Aset Lain-Lain</t>
  </si>
  <si>
    <t xml:space="preserve">TOTAL ASET </t>
  </si>
  <si>
    <t>Rincian terlampir</t>
  </si>
  <si>
    <t>Hal-hal penting lainnya mengenai data BMD terkait penyusunan laporan keuangan disajikan dalam Lampiran berita Acara ini, yang merupakan bagian yang tidak terpisahkan dari Berita Acara ini.</t>
  </si>
  <si>
    <t>Mengetahui;</t>
  </si>
  <si>
    <t>PEMERINTAH KABUPATEN DEMAK</t>
  </si>
  <si>
    <t>BERITA ACARA REKONSILIASI BARANG MILIK DAERAH</t>
  </si>
  <si>
    <t>Dengan hasil sebagai berikut :</t>
  </si>
  <si>
    <t xml:space="preserve">Rekonsiliasi dilaksanakan secara bersama-sama yang hasilnya dituangkan dalam Berita Acara Rekonsiliasi ini dengan dilampiri laporan hasil Rekonsiliasi Internal SKPD yang merupakan bagian yang tidak terpisahkan dari Berita Acara Rekonsiliasi ini. </t>
  </si>
  <si>
    <t>Demikian Berita Acara ini dibuat untuk dilaksanakan, dan apabila di kemudian hari terdapat kekeliruan akan dilakukan perbaikan sebagaimana mestinya.</t>
  </si>
  <si>
    <t>An. Pembantu Pengelola Barang</t>
  </si>
  <si>
    <t>Pengguna Barang</t>
  </si>
  <si>
    <t>Kepala Bidang Kekayaan</t>
  </si>
  <si>
    <t>BETTI SUSILOWATI, S.Sos,MM</t>
  </si>
  <si>
    <t>NIP. 19690821 199001 2 001</t>
  </si>
  <si>
    <t>Nama Bidang Barang</t>
  </si>
  <si>
    <t>Mutasi/Perubahan selama</t>
  </si>
  <si>
    <t>Kode</t>
  </si>
  <si>
    <t>Bidang</t>
  </si>
  <si>
    <t>Bertambah</t>
  </si>
  <si>
    <t>Berkurang</t>
  </si>
  <si>
    <t>Barang</t>
  </si>
  <si>
    <t>6</t>
  </si>
  <si>
    <t>8</t>
  </si>
  <si>
    <t>10</t>
  </si>
  <si>
    <t xml:space="preserve">   Alat Komputer</t>
  </si>
  <si>
    <t>b. Bangunan Air/Irigasi</t>
  </si>
  <si>
    <t>c. Instalasi</t>
  </si>
  <si>
    <t>DAFTAR MUTASI BARANG MILIK DAERAH</t>
  </si>
  <si>
    <t>KABUPATEN DEMAK</t>
  </si>
  <si>
    <t xml:space="preserve"> SEMESTER 2 TAHUN ANGGARAN 2014</t>
  </si>
  <si>
    <t>N O M O R</t>
  </si>
  <si>
    <t>SPESIFIKASI BARANG</t>
  </si>
  <si>
    <t>Bahan</t>
  </si>
  <si>
    <t>Ukuran</t>
  </si>
  <si>
    <t>Satuan/No. Pol</t>
  </si>
  <si>
    <t>JUMLAH ( Bertambah )</t>
  </si>
  <si>
    <t>Asal/Cara</t>
  </si>
  <si>
    <t>Tahun</t>
  </si>
  <si>
    <t>Barang /</t>
  </si>
  <si>
    <t>Keadaan</t>
  </si>
  <si>
    <t>Nama / Jenis</t>
  </si>
  <si>
    <t>Merk /</t>
  </si>
  <si>
    <t>Perolehan</t>
  </si>
  <si>
    <t>Konstruksi</t>
  </si>
  <si>
    <t>Type</t>
  </si>
  <si>
    <t>N0.Chasis</t>
  </si>
  <si>
    <t>(P, S, D)</t>
  </si>
  <si>
    <t>(B/KB/RB)</t>
  </si>
  <si>
    <t>( Rp.)</t>
  </si>
  <si>
    <t xml:space="preserve">Pengurus Barang </t>
  </si>
  <si>
    <t>Saldo awal periode ...&lt;semester ... /Desember./2015&gt; Tahun Anggaran ... 2015 terdapat selisih antara penyajian nilai BMD menurut NERACA sebesar Rp........... dengan rincian sebagai berikut:</t>
  </si>
  <si>
    <t>PADA PUSKESMAS KARANGANYAR 2 KABUPATEN DEMAK</t>
  </si>
  <si>
    <t>MIFTACHAH</t>
  </si>
  <si>
    <t>19670703 199503 2 002</t>
  </si>
  <si>
    <t>dalam hal ini bertindak untuk dan atas nama penanggung jawab Barang pada PUSKESMAS KARANGANYAR 2 Kab. Demak untuk selanjutnya disebut Pihak Pertama ;</t>
  </si>
  <si>
    <t>SUGYANTI</t>
  </si>
  <si>
    <r>
      <t xml:space="preserve">19770304 </t>
    </r>
    <r>
      <rPr>
        <sz val="10"/>
        <color indexed="8"/>
        <rFont val="Arial"/>
        <family val="2"/>
      </rPr>
      <t xml:space="preserve">200604 </t>
    </r>
    <r>
      <rPr>
        <sz val="11"/>
        <color indexed="8"/>
        <rFont val="Arial"/>
        <family val="2"/>
      </rPr>
      <t>2 016</t>
    </r>
  </si>
  <si>
    <t>dalam hal ini bertindak untuk dan atas nama penanggung jawab Keuangan pada Kantor PUSKESMAS KARANGANYAR 2                                                                   Kab. Demak, untuk selanjutnya disebut Pihak Kedua ;</t>
  </si>
  <si>
    <t>Mftachah</t>
  </si>
  <si>
    <t>NIP. 19670703 199503 2 002</t>
  </si>
  <si>
    <t>NIP. 19770304 200604 2 016</t>
  </si>
  <si>
    <t>Kepala Puskesmas Karanganyar 2</t>
  </si>
  <si>
    <t>Ka. PUSKESMAS</t>
  </si>
  <si>
    <t>KARANGANYAR 2 KABUPATEN DEMAK</t>
  </si>
  <si>
    <t>Keadaan 01-01-2015</t>
  </si>
  <si>
    <t>Keadaan 31-06-2015</t>
  </si>
  <si>
    <t>HONDA 125</t>
  </si>
  <si>
    <t>MOBIL AMBULANCE</t>
  </si>
  <si>
    <t>IZUZU</t>
  </si>
  <si>
    <t>dr.Joko Purnomo Suko</t>
  </si>
  <si>
    <t>NIP. 19751018 200801 1 003</t>
  </si>
  <si>
    <t>Sugiyanti</t>
  </si>
  <si>
    <t>19770304 200604 2 016</t>
  </si>
  <si>
    <t>Miftachah</t>
  </si>
  <si>
    <t>Ka.Puskesmas Karanganyar II</t>
  </si>
  <si>
    <t>dr.Joko Purnomo Sukp</t>
  </si>
  <si>
    <t>Nip. 19751018 200801 1 003</t>
  </si>
  <si>
    <t>Demak,   30 Juni 2015</t>
  </si>
  <si>
    <t>Nip. 19670703 199503 2 002</t>
  </si>
  <si>
    <t>Demak, 30 Juni 2015</t>
  </si>
  <si>
    <t>Ka.Puskesmas Karanganyar</t>
  </si>
  <si>
    <t>Mesin Ketik</t>
  </si>
  <si>
    <t>campuran</t>
  </si>
  <si>
    <t>ALAT RUMAH TANGGA</t>
  </si>
  <si>
    <t>NOMOR : 440 /  122    / 2015</t>
  </si>
  <si>
    <t>Fresher</t>
  </si>
  <si>
    <t>Bangku Tunggu</t>
  </si>
  <si>
    <t>Rak Status</t>
  </si>
  <si>
    <t>KULKAS</t>
  </si>
  <si>
    <t>LAPTOP</t>
  </si>
  <si>
    <t>PRNTER</t>
  </si>
  <si>
    <t>PANASONIC</t>
  </si>
  <si>
    <t>THOSIBA</t>
  </si>
  <si>
    <t>HP PAVLON 14''</t>
  </si>
  <si>
    <t>HP ADVANTAGE</t>
  </si>
  <si>
    <t xml:space="preserve">AC 1/2 PK </t>
  </si>
  <si>
    <t>Plastik</t>
  </si>
  <si>
    <t>Pkm Karanganyar 3</t>
  </si>
  <si>
    <t>Pkm Karanganyar 4</t>
  </si>
  <si>
    <t>Pkm Karanganyar 5</t>
  </si>
  <si>
    <t>Pkm Karanganyar 6</t>
  </si>
  <si>
    <t>Plastk</t>
  </si>
  <si>
    <t>1</t>
  </si>
  <si>
    <t>2</t>
  </si>
  <si>
    <t>3</t>
  </si>
  <si>
    <t>4</t>
  </si>
  <si>
    <t>5</t>
  </si>
  <si>
    <t>Pusk KARANGANYAR 2</t>
  </si>
  <si>
    <t>Pusk KARANGANYAR 5</t>
  </si>
  <si>
    <t>Pusk KARANGANYAR 7</t>
  </si>
  <si>
    <t>GUDANG</t>
  </si>
  <si>
    <t>R</t>
  </si>
  <si>
    <t>alat laboratorum</t>
  </si>
  <si>
    <t>double catat</t>
  </si>
  <si>
    <t xml:space="preserve"> 01  Januari 2015 s/d 30 Juni 2015</t>
  </si>
  <si>
    <t>Alat Studio Komunikasi</t>
  </si>
  <si>
    <t>Alat Kedokteran</t>
  </si>
  <si>
    <t>Alat Laboratorium</t>
  </si>
  <si>
    <t>Alat Angkutan</t>
  </si>
  <si>
    <t>Jumlah Akhir</t>
  </si>
  <si>
    <t>Jumlah ( Berkurang )</t>
  </si>
  <si>
    <t>JUMLAH TOTAL</t>
  </si>
  <si>
    <t>JUMLAH AWAL</t>
  </si>
  <si>
    <t>KOMPUTER</t>
  </si>
  <si>
    <t>Ruang tunggu</t>
  </si>
  <si>
    <t>Almari kayu</t>
  </si>
  <si>
    <t>Imunisasi</t>
  </si>
  <si>
    <t>Almari Arsip</t>
  </si>
  <si>
    <t>Alumunium</t>
  </si>
  <si>
    <t>KIA</t>
  </si>
  <si>
    <t>Meja kayu</t>
  </si>
  <si>
    <t>Rak Obat Kayu</t>
  </si>
  <si>
    <t>Gudang obat</t>
  </si>
  <si>
    <t>Kursi penjalin 1 set</t>
  </si>
  <si>
    <t>Ruang tunggu belakang</t>
  </si>
  <si>
    <t>Kulkas</t>
  </si>
  <si>
    <t>R. Imunisasi</t>
  </si>
  <si>
    <t>Almari kaca Etalase</t>
  </si>
  <si>
    <t>kaca</t>
  </si>
  <si>
    <t>R. UGD</t>
  </si>
  <si>
    <t>R. Jaga</t>
  </si>
  <si>
    <t>komputer Notebook HP Pavilon G4</t>
  </si>
  <si>
    <t>printer canon pixma ip 2770</t>
  </si>
  <si>
    <t>Modem ZTE AC 30</t>
  </si>
  <si>
    <t xml:space="preserve">Gelas </t>
  </si>
  <si>
    <t>KACA</t>
  </si>
  <si>
    <t>PIRING</t>
  </si>
  <si>
    <t>SENDOK</t>
  </si>
  <si>
    <t>STENLIS</t>
  </si>
  <si>
    <t>MANGKOK</t>
  </si>
  <si>
    <t>MAGIC COM</t>
  </si>
  <si>
    <t>CAMPURAN</t>
  </si>
  <si>
    <t>Papsmear Kit</t>
  </si>
  <si>
    <t>One Med</t>
  </si>
  <si>
    <t>Poskesdes Kit</t>
  </si>
  <si>
    <t>Pengukur TB/BB</t>
  </si>
  <si>
    <t>Timbangan Bayi</t>
  </si>
  <si>
    <t>Doppler</t>
  </si>
  <si>
    <t>One Med/Pen Type</t>
  </si>
  <si>
    <t>Bed Pasien</t>
  </si>
  <si>
    <t>MAK N/C</t>
  </si>
  <si>
    <t>Halogen Examination Set</t>
  </si>
  <si>
    <t>Choongwae</t>
  </si>
  <si>
    <t>Diagnostic Set</t>
  </si>
  <si>
    <t>Reister</t>
  </si>
  <si>
    <t>Sterilisator</t>
  </si>
  <si>
    <t>Ellitech</t>
  </si>
  <si>
    <t>Bak Instrumen Besar</t>
  </si>
  <si>
    <t>Plata</t>
  </si>
  <si>
    <t>Waskom Stainles</t>
  </si>
  <si>
    <t>Alat Isihara Tes</t>
  </si>
  <si>
    <t>Geha</t>
  </si>
  <si>
    <t>Vakum Set</t>
  </si>
  <si>
    <t>Medela</t>
  </si>
  <si>
    <t>Tensimeter</t>
  </si>
  <si>
    <t>Pencabut Gigi Dewasa Set</t>
  </si>
  <si>
    <t>Long Life</t>
  </si>
  <si>
    <t>Penambal Gigi Dewasa Set</t>
  </si>
  <si>
    <t>ASA</t>
  </si>
  <si>
    <t>Skeler Dewasa</t>
  </si>
  <si>
    <t>Minor Surgery Set</t>
  </si>
  <si>
    <t>Aesculap</t>
  </si>
  <si>
    <t>PH Meter Digital</t>
  </si>
  <si>
    <t>PH Tail</t>
  </si>
  <si>
    <t>Comperator Kimia Air</t>
  </si>
  <si>
    <t>Hanna</t>
  </si>
  <si>
    <t>Botol Sampel Bakteriologis</t>
  </si>
  <si>
    <t>Germany</t>
  </si>
  <si>
    <t>Jerigen Plastik</t>
  </si>
  <si>
    <t>Lokal</t>
  </si>
  <si>
    <t>Tas Peralatan</t>
  </si>
  <si>
    <t>Food Model</t>
  </si>
  <si>
    <t>Almari Pasien</t>
  </si>
  <si>
    <t>Paramount Bed</t>
  </si>
  <si>
    <t>Standart</t>
  </si>
  <si>
    <t>plastik</t>
  </si>
  <si>
    <t>AISYAH</t>
  </si>
  <si>
    <t>TUNGGU INAP BELAKANG</t>
  </si>
  <si>
    <t>SALWA</t>
  </si>
  <si>
    <t>Paramount</t>
  </si>
  <si>
    <t>stenlistil</t>
  </si>
  <si>
    <t>Stenlistil</t>
  </si>
  <si>
    <t>UGD</t>
  </si>
  <si>
    <t>TUNGGU BELAKANG</t>
  </si>
  <si>
    <t>BP</t>
  </si>
  <si>
    <t>Blangkar</t>
  </si>
  <si>
    <t>TUNGGU DEPAN</t>
  </si>
  <si>
    <t>Box tempat bayi</t>
  </si>
  <si>
    <t>My Life</t>
  </si>
  <si>
    <t>FATIMAH</t>
  </si>
  <si>
    <t>Children Bed</t>
  </si>
  <si>
    <t>pb-2200</t>
  </si>
  <si>
    <t>Kecil</t>
  </si>
  <si>
    <t>Dopler Elektrik</t>
  </si>
  <si>
    <t>Yamamoto</t>
  </si>
  <si>
    <t>Hemato Analiser</t>
  </si>
  <si>
    <t>Mindray</t>
  </si>
  <si>
    <t>LABORAT</t>
  </si>
  <si>
    <t>Incubator</t>
  </si>
  <si>
    <t>Klinipet SMK</t>
  </si>
  <si>
    <t>Dragon</t>
  </si>
  <si>
    <t>sedang</t>
  </si>
  <si>
    <t>Kursi Roda</t>
  </si>
  <si>
    <t>MAK</t>
  </si>
  <si>
    <t>Campuran</t>
  </si>
  <si>
    <t>Lampu Examination</t>
  </si>
  <si>
    <t>TLA100H</t>
  </si>
  <si>
    <t>Lampu Stirilisator UV</t>
  </si>
  <si>
    <t>Besar</t>
  </si>
  <si>
    <t>Nebulizer</t>
  </si>
  <si>
    <t>UN-82</t>
  </si>
  <si>
    <t>Sketsel</t>
  </si>
  <si>
    <t>Partus set</t>
  </si>
  <si>
    <t>Pispot</t>
  </si>
  <si>
    <t>Pulse Oksimeter</t>
  </si>
  <si>
    <t>Sedang</t>
  </si>
  <si>
    <t>POLI GIGI</t>
  </si>
  <si>
    <t>Sucsion Elektrik</t>
  </si>
  <si>
    <t>My Live</t>
  </si>
  <si>
    <t>Tabung Oksigen</t>
  </si>
  <si>
    <t>Tensi meter air raksa</t>
  </si>
  <si>
    <t xml:space="preserve">Tensi meter dorong </t>
  </si>
  <si>
    <t>ABN</t>
  </si>
  <si>
    <t>Tiang Infus</t>
  </si>
  <si>
    <t>Timbangan bayi mecanical</t>
  </si>
  <si>
    <t>YAMATO</t>
  </si>
  <si>
    <t>Timbangan Injak + Pengukur</t>
  </si>
  <si>
    <t>Troli Food</t>
  </si>
  <si>
    <t>Troli Dressing</t>
  </si>
  <si>
    <t>Tromol Kassa</t>
  </si>
  <si>
    <t>Healt</t>
  </si>
  <si>
    <t>02.08.01.01.068 Alat Kedokteran Umum Lan Lan</t>
  </si>
  <si>
    <t>Gynecolog BED</t>
  </si>
  <si>
    <t>CAUTER</t>
  </si>
  <si>
    <t>DKK</t>
  </si>
  <si>
    <t>BLM TERCTT</t>
  </si>
  <si>
    <t>BELI BARU</t>
  </si>
  <si>
    <t xml:space="preserve"> TAHUN 2015</t>
  </si>
  <si>
    <t>TAHUN 2015</t>
  </si>
  <si>
    <t>Brangkas</t>
  </si>
  <si>
    <t>baja</t>
  </si>
  <si>
    <t>Chubbes</t>
  </si>
  <si>
    <t>Baja</t>
  </si>
  <si>
    <t>R Gudang Obat</t>
  </si>
  <si>
    <t>R.Gudang Obat</t>
  </si>
  <si>
    <t>Crakk</t>
  </si>
  <si>
    <t>Bed Pasien crakk</t>
  </si>
  <si>
    <t>Pkm  Karanganyar 2</t>
  </si>
  <si>
    <t>Pkm Karanganyar  2</t>
  </si>
  <si>
    <t>R.dpn dr bp2 tb&amp;kusta 2 jaga kia2 imunisas gigi2 loket</t>
  </si>
  <si>
    <t>gdng 3 lkt 1 pol&amp;tb 1 kia 1</t>
  </si>
  <si>
    <t>Tu 3 Apt 1 gdng 1 lab 1</t>
  </si>
  <si>
    <t>NITA</t>
  </si>
  <si>
    <t>BUAH</t>
  </si>
  <si>
    <t>ABBD</t>
  </si>
  <si>
    <t>elektronk</t>
  </si>
  <si>
    <t>771.555.56</t>
  </si>
  <si>
    <t>besi</t>
  </si>
  <si>
    <t>Kursi sofa</t>
  </si>
  <si>
    <t>Busa</t>
  </si>
  <si>
    <t>689.475.00</t>
  </si>
  <si>
    <t>loket</t>
  </si>
  <si>
    <t>Kursi sofa 1 set</t>
  </si>
  <si>
    <t>Ruang dr</t>
  </si>
  <si>
    <t>Pusk KARANGANYAR 3</t>
  </si>
  <si>
    <t>terdapat koreksi keluar di karenakan doubel catat  81 400 000 dengan rincian sebagai berikut:</t>
  </si>
  <si>
    <t>koreksi</t>
  </si>
  <si>
    <t>alat kantor</t>
  </si>
  <si>
    <t>:  Puskesmas Karanganyar 2</t>
  </si>
  <si>
    <t>9000.000,00</t>
  </si>
  <si>
    <t>500</t>
  </si>
  <si>
    <t>4.769.000.00</t>
  </si>
  <si>
    <t>a. Peralatan Mesin</t>
  </si>
  <si>
    <t>b. Gedung Bangunan</t>
  </si>
  <si>
    <t>c. Jembatan dan Jaringan</t>
  </si>
  <si>
    <t>TAHUN    2015</t>
  </si>
  <si>
    <t>02.03.01.05.001 Mobil Ambulance</t>
  </si>
  <si>
    <t>02.06.02.06.03 TV</t>
  </si>
  <si>
    <t>02.06.02.04.11 Fresher</t>
  </si>
  <si>
    <t>02.06.02.01.33 Bangku Tunggu</t>
  </si>
  <si>
    <t>02.06.02.01.01 Almari</t>
  </si>
  <si>
    <t>02.08.01.08.59 Meja</t>
  </si>
  <si>
    <t>06.06.01.04.03 Rak Status</t>
  </si>
  <si>
    <t>06.06.01.01.01 Alat Kantor</t>
  </si>
  <si>
    <t>02.06.02.01.03 AC 1/2 PK</t>
  </si>
  <si>
    <t>02.06.02.01.03 AC 1 PK</t>
  </si>
  <si>
    <t>02.06.02.01.03 AC</t>
  </si>
  <si>
    <t>02.06.03.02.02 Laptop/ Notebook</t>
  </si>
  <si>
    <t>02.06.04.03.07 Kursi Kerja/rapat</t>
  </si>
  <si>
    <t>02.06.03.05.03 Printer</t>
  </si>
  <si>
    <t>02.06.04.03.07 Kursi Rapat</t>
  </si>
  <si>
    <t>02.06.02.01.33 Kursi Panjang/Tunggu</t>
  </si>
  <si>
    <t>02.06.02.01.01 AC 1/2 PK</t>
  </si>
  <si>
    <t>02.06.02.01.01 Rak Buku</t>
  </si>
  <si>
    <t>02.06.03.02.02 Laptop Accer</t>
  </si>
  <si>
    <t>02.06.02.01.05 Meja</t>
  </si>
  <si>
    <t>02.06.03.04.011 Komputer</t>
  </si>
  <si>
    <t>02.06.03.02.02 Kulkas</t>
  </si>
  <si>
    <t>02.06.03.02.02 Laptop</t>
  </si>
  <si>
    <t>02.06.02.06.10 Gelas</t>
  </si>
  <si>
    <t>02.06.02.06.10 Piring</t>
  </si>
  <si>
    <t>02.06.02.06.10 Sendok</t>
  </si>
  <si>
    <t>02.06.02.06.10 Mangkok</t>
  </si>
  <si>
    <t>02.06.02.06.10 Magic Com</t>
  </si>
  <si>
    <t>02.06.02.05.02 Kompor Gas</t>
  </si>
  <si>
    <t>02.06.02.01.01 Almari Kayu</t>
  </si>
  <si>
    <t>02.06.02.01.01 Almari Arsip</t>
  </si>
  <si>
    <t>02.06.02.01.05 Meja Kayu</t>
  </si>
  <si>
    <t>02.06.01.04.03 Rak Obat Kayu</t>
  </si>
  <si>
    <t>02.06.01.04.03 Rak Status</t>
  </si>
  <si>
    <t>06.02.02.01.49 Kursi Penjalin 1 set</t>
  </si>
  <si>
    <t>06.02.02.01.49 Kursi sofa 1 set</t>
  </si>
  <si>
    <t>02.06.02.04.11 Kulkas</t>
  </si>
  <si>
    <t>02.06.02.01.01 Almari Kaca Etalase</t>
  </si>
  <si>
    <t>02.06.01.04.10 Brangkas</t>
  </si>
  <si>
    <t>02.06.03.06.04 Modem ZTE AC 30</t>
  </si>
  <si>
    <t>02.08.01.08.01 Minor Surgery Set</t>
  </si>
  <si>
    <t>02.06.02.02.05 Pengukur TB/BB</t>
  </si>
  <si>
    <t>02.06.02.02.05 Timbangan Bayi</t>
  </si>
  <si>
    <t>02.06.01.13.02 Bed Pasien</t>
  </si>
  <si>
    <t>02.09.01.01.05 Sterilisator</t>
  </si>
  <si>
    <t>02.08.01.13.02 Almari Pasien</t>
  </si>
  <si>
    <t>02.06.01.13.02 Bed Pasien crakk</t>
  </si>
  <si>
    <t>02.08.01.13.01 Children Bed</t>
  </si>
  <si>
    <t>02.08.01.12.73 Incubator</t>
  </si>
  <si>
    <t>02.09.02.05.15 Klinipet SMK</t>
  </si>
  <si>
    <t>02.06.02.01.09 Kursi Roda</t>
  </si>
  <si>
    <t>02.08.01.09.70 Lampu Examination</t>
  </si>
  <si>
    <t>02.08.01.08.26 Lampu Stirilisator UV</t>
  </si>
  <si>
    <t xml:space="preserve">02.08.01.10.47 Nebulizer </t>
  </si>
  <si>
    <t>02.06.02.01.01 Sketsel</t>
  </si>
  <si>
    <t>02.08.02.01.01 Partus Set</t>
  </si>
  <si>
    <t>02.08.01.09.74 Pispot</t>
  </si>
  <si>
    <t>02.08.01.12.11 Pulse Oksimeter</t>
  </si>
  <si>
    <t>02.08.01.01.01 Sterilisator</t>
  </si>
  <si>
    <t>02.08.01.12.81 Tiang Infus</t>
  </si>
  <si>
    <t>02.06.08.01.01 Timbangan Bayi mecanical</t>
  </si>
  <si>
    <t>02.06.02.06.03 Timbangan Injak + Pengukur</t>
  </si>
  <si>
    <t>02.08.01.11.06 Troli Food</t>
  </si>
  <si>
    <t>02.08.01.11.06 Troli Dressing</t>
  </si>
  <si>
    <t>02.08.01.03.65 Tromol Kassa</t>
  </si>
  <si>
    <t>02.09.01.02.10 Foto Meter</t>
  </si>
  <si>
    <t>02.09.01.35.21 Alat Tes GCU</t>
  </si>
  <si>
    <t>04.15.01.04.04 Lampu PJU</t>
  </si>
  <si>
    <t>02.06.03.04.11 Komputer Notebook HP Pavilon G4</t>
  </si>
  <si>
    <t>02.06.03.04.08 Printer canon pixma IP 2770</t>
  </si>
  <si>
    <t>02.08.01.03.65 Papsmear Kit</t>
  </si>
  <si>
    <t>02.08.01.03.65 Poskesdes Kit</t>
  </si>
  <si>
    <t>02.06.01.03.65 Doppler</t>
  </si>
  <si>
    <t xml:space="preserve">02.06.01.03.65 Halogen Examination Set </t>
  </si>
  <si>
    <t>02.06.01.03.65 Diagnostic Set</t>
  </si>
  <si>
    <t>02.08.01.01.44 Bak Instrumen Besar</t>
  </si>
  <si>
    <t>02.08.01.01.08 Waskom Stainles</t>
  </si>
  <si>
    <t>02.08.01.04.09 Alat Isihara Tes</t>
  </si>
  <si>
    <t>02.08.01.01.68 Vakum Set</t>
  </si>
  <si>
    <t>02.09.01.01.05 Tensimeter</t>
  </si>
  <si>
    <t>02.07.02.02.04 Pencabut Gigi Dewasa Set</t>
  </si>
  <si>
    <t>02.08.01.02.39 Penambal Gigi Dewasa Set</t>
  </si>
  <si>
    <t>02.08.01.02.47 Skeler Dewasa</t>
  </si>
  <si>
    <t>02.04.03.09.13 PH Meter Digital</t>
  </si>
  <si>
    <t>02.07.02.02.04 Comperator Kimia Air</t>
  </si>
  <si>
    <t>02.09.02.05.69 Botol Sampel Bakteriologis</t>
  </si>
  <si>
    <t>02.06.02.06.50 Jiregen Plastik</t>
  </si>
  <si>
    <t>02.06.02.06.50 Tas Peralatan</t>
  </si>
  <si>
    <t>02.08.01.02.55 Food Model</t>
  </si>
  <si>
    <t>02.03.04.03.04 Blangkar</t>
  </si>
  <si>
    <t>02.09.01.02.02 Box tempat bayi</t>
  </si>
  <si>
    <t>02.06.01.03.65 Doppler Elektrik</t>
  </si>
  <si>
    <t>02.09.01.20.01 Hemato Analiser</t>
  </si>
  <si>
    <t>74</t>
  </si>
  <si>
    <t>02.09.01.01.05 Tensi meter air raksa</t>
  </si>
  <si>
    <t>02.08.01.12.11 Tabung Oksigen</t>
  </si>
  <si>
    <t>02.08.01.03.65 Sucsion Electrik</t>
  </si>
  <si>
    <t>02.09.01.02.05 Tensi meter dorong</t>
  </si>
  <si>
    <t>RAK STATUS</t>
  </si>
  <si>
    <t>KURSI SOFA</t>
  </si>
  <si>
    <t>DOBLE CATAT</t>
  </si>
  <si>
    <t>Kurs Tunggu pasien</t>
  </si>
  <si>
    <t>Bandara D4 Silver</t>
  </si>
  <si>
    <t>Rakuda</t>
  </si>
  <si>
    <t>Rawat inap</t>
  </si>
  <si>
    <t>Kurs Rapat</t>
  </si>
  <si>
    <t>Chitose</t>
  </si>
  <si>
    <t>R.Fatimah</t>
  </si>
  <si>
    <t xml:space="preserve">Almar kayu </t>
  </si>
  <si>
    <t>lokal</t>
  </si>
  <si>
    <t xml:space="preserve">Laptop </t>
  </si>
  <si>
    <t>Assus</t>
  </si>
  <si>
    <t>R.IMUNSASI</t>
  </si>
  <si>
    <t>Komputer PC</t>
  </si>
  <si>
    <t>ACCER ACT</t>
  </si>
  <si>
    <t>TENS METER HHG</t>
  </si>
  <si>
    <t>SPHYGIMET</t>
  </si>
  <si>
    <t>STETOSKOP DEWASA</t>
  </si>
  <si>
    <t>YAMAMOTO GKEN</t>
  </si>
  <si>
    <t>TMBANGAN INJAK DIGITAL</t>
  </si>
  <si>
    <t>LOKAL</t>
  </si>
  <si>
    <t>SENTER</t>
  </si>
  <si>
    <t>POCKET DOPPLER</t>
  </si>
  <si>
    <t>MOERTR LENGKAP</t>
  </si>
  <si>
    <t>IMPORTE 10 CM</t>
  </si>
  <si>
    <t>LAMPU SOROT HALOGEN</t>
  </si>
  <si>
    <t>TLA 100 H</t>
  </si>
  <si>
    <t>MTOCOCHE</t>
  </si>
  <si>
    <t>LAMPU OPERASI</t>
  </si>
  <si>
    <t>MY LIFE</t>
  </si>
  <si>
    <t>PANTOM BAYI</t>
  </si>
  <si>
    <t>HB TEST</t>
  </si>
  <si>
    <t>QUICKCHK</t>
  </si>
  <si>
    <t>BATH ASSMBLY</t>
  </si>
  <si>
    <t>HEALT</t>
  </si>
  <si>
    <t>GEDUNG BANGUNAN BANDUNGREJO</t>
  </si>
  <si>
    <t>R FATMAH</t>
  </si>
  <si>
    <t xml:space="preserve"> SEMESTER11 TAHUN ANGGARAN 2016</t>
  </si>
  <si>
    <t>Bed pasien</t>
  </si>
  <si>
    <t>BESI</t>
  </si>
  <si>
    <t>MIKROSCOPE</t>
  </si>
  <si>
    <t>CENTRIFUGE</t>
  </si>
  <si>
    <t>ABPD</t>
  </si>
  <si>
    <t>Gedung PUSTU Bandung rejo</t>
  </si>
  <si>
    <t>Pusk.Kr.anyar 3</t>
  </si>
  <si>
    <t>HB TES</t>
  </si>
  <si>
    <t>BATH ASEMBLY</t>
  </si>
  <si>
    <t>MKRO PIPET</t>
  </si>
  <si>
    <t>MIKRO PIPET</t>
  </si>
  <si>
    <t>Meja Kerja</t>
  </si>
  <si>
    <t>R. FATIMAH</t>
  </si>
  <si>
    <t>Blm tercatat</t>
  </si>
  <si>
    <t>BLM TERCATAT</t>
  </si>
  <si>
    <t>doble catat</t>
  </si>
  <si>
    <t>Terdapat  mutasi tambah BMD  karena  belum tercatat pada Buku Inventaris Dinas Kesehatan tahun 2014 dengan total  sebesar Rp 1.518.885.073,62  dengan rincian sebagai berikut:</t>
  </si>
  <si>
    <t>a. GEDUNG BANGUNAN BANDUNGREJO</t>
  </si>
  <si>
    <t>menyatakan  bahwa  telah  melakukan  Rekonsiliasi  Data  Barang  Milik  Daerah  (BMD)  pada lingkup internal Kantor PUSKESMAS KARANGANYAR 2 Kabupaten Demak dengan cara membandingkan data BMD  pada Laporan Barang Pengguna/Kuasa Pengguna yang disusun oleh Bendahara  Barang dengan Laporan Keuangan SKPD  yang disusun oleh Pejabat Penatausahaan Keuangan/Bendaraha Pengeluaran untuk periode 31 Desember 2015, dengan hasil sebagai berikut:</t>
  </si>
  <si>
    <t>Pada hari ini Kamis, tanggal Tiga puluh satu bulan Desember tahun Dua Ribu Lima belas bertempat di PUSKESMAS KARANGANYAR DUA Kabupaten Demak kami yang bertanda tangan di bawah ini:</t>
  </si>
  <si>
    <t>Per- 31 Desember 2015</t>
  </si>
  <si>
    <t>Demikian Berita Acara ini dibuat untuk bahan penyusunan Laporan BMD  Periode 31 Desember 2015, dan apabila di kemudian hari terdapat kekeliruan akan dilakukan perbaikan sebagaimana mestinya.</t>
  </si>
  <si>
    <t>Pada hari ini Kamis, tanggal Sepuluh bulan Januari tahun Dua ribu enam belas  telah diselenggarakan rekonsiliasi barang milik daerah antara SKPD Puskesmas Karanganyar 2 kabupaten Demak, yang selanjutnya disebut Pengguna Barang, dengan Dinas Pengelolaan Keuangan dan Kekayaan Daerah Kabupaten Demak, yang selanjutnya disebut Pembantu Pengelola Barang Milik Pemerintah Kabupaten Demak.</t>
  </si>
  <si>
    <t>Demak,   31 Desember 2015</t>
  </si>
  <si>
    <t>Terdapat  mutasi tambah BMD  dari Puskesmas Karanganyar 1 ke Puskesmas Karanganyar 2 dengan total  sebesar Rp 240.500.875,00  dengan rincian sebagai berikut:</t>
  </si>
  <si>
    <t>Neon Box</t>
  </si>
  <si>
    <t>Korden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</si>
</sst>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Rp&quot;#,##0_);\(&quot;Rp&quot;#,##0\)"/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0"/>
    <numFmt numFmtId="166" formatCode="_(* #,##0.00_);_(* \(#,##0.00\);_(* &quot;-&quot;_);_(@_)"/>
    <numFmt numFmtId="167" formatCode="_(* #,##0.000_);_(* \(#,##0.000\);_(* &quot;-&quot;_);_(@_)"/>
    <numFmt numFmtId="168" formatCode="_(* #,##0_);_(* \(#,##0\);_(* &quot;-&quot;??_);_(@_)"/>
    <numFmt numFmtId="169" formatCode="dd/mm/yyyy;@"/>
    <numFmt numFmtId="170" formatCode="_-* #,##0.00_-;\-* #,##0.00_-;_-* &quot;-&quot;_-;_-@_-"/>
    <numFmt numFmtId="171" formatCode="[$-421]dd\ mmmm\ yyyy;@"/>
    <numFmt numFmtId="172" formatCode="_(* #,##0.000_);_(* \(#,##0.000\);_(* &quot;-&quot;???_);_(@_)"/>
  </numFmts>
  <fonts count="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9"/>
      <color indexed="8"/>
      <name val="Cambria"/>
      <family val="2"/>
      <charset val="1"/>
    </font>
    <font>
      <sz val="10"/>
      <name val="Arial"/>
      <family val="2"/>
      <charset val="134"/>
    </font>
    <font>
      <sz val="11"/>
      <color indexed="8"/>
      <name val="Arial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  <charset val="178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7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Arial"/>
      <family val="2"/>
    </font>
    <font>
      <sz val="24"/>
      <color theme="1"/>
      <name val="Arial"/>
      <family val="2"/>
    </font>
    <font>
      <b/>
      <u/>
      <sz val="10"/>
      <color theme="1"/>
      <name val="Arial"/>
      <family val="2"/>
    </font>
    <font>
      <b/>
      <u val="singleAccounting"/>
      <sz val="9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Calibri"/>
      <family val="2"/>
      <charset val="1"/>
    </font>
    <font>
      <sz val="11"/>
      <color theme="1"/>
      <name val="Times New Roman"/>
      <family val="1"/>
    </font>
    <font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i/>
      <sz val="9"/>
      <color theme="1"/>
      <name val="Arial"/>
      <family val="2"/>
    </font>
    <font>
      <sz val="11"/>
      <color theme="1"/>
      <name val="Symbol"/>
      <family val="1"/>
      <charset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17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Arial Black"/>
      <family val="2"/>
    </font>
    <font>
      <b/>
      <u/>
      <sz val="12"/>
      <color theme="1"/>
      <name val="Arial"/>
      <family val="2"/>
    </font>
    <font>
      <b/>
      <sz val="18"/>
      <color theme="1"/>
      <name val="Calibri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Calibri"/>
      <family val="2"/>
    </font>
    <font>
      <b/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59">
    <xf numFmtId="0" fontId="0" fillId="0" borderId="0"/>
    <xf numFmtId="43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</cellStyleXfs>
  <cellXfs count="1751">
    <xf numFmtId="0" fontId="0" fillId="0" borderId="0" xfId="0"/>
    <xf numFmtId="0" fontId="25" fillId="0" borderId="0" xfId="251" applyFont="1" applyFill="1"/>
    <xf numFmtId="0" fontId="25" fillId="0" borderId="0" xfId="251" applyFont="1" applyFill="1" applyAlignment="1">
      <alignment horizontal="right"/>
    </xf>
    <xf numFmtId="0" fontId="25" fillId="0" borderId="0" xfId="251" applyFont="1" applyFill="1" applyAlignment="1">
      <alignment horizontal="left"/>
    </xf>
    <xf numFmtId="0" fontId="25" fillId="0" borderId="0" xfId="251" applyFont="1" applyFill="1" applyAlignment="1">
      <alignment horizontal="center"/>
    </xf>
    <xf numFmtId="0" fontId="25" fillId="0" borderId="0" xfId="251" applyFont="1" applyFill="1" applyBorder="1" applyAlignment="1">
      <alignment horizontal="center"/>
    </xf>
    <xf numFmtId="0" fontId="25" fillId="0" borderId="0" xfId="251" applyFont="1" applyFill="1" applyBorder="1"/>
    <xf numFmtId="0" fontId="25" fillId="0" borderId="0" xfId="251" applyFont="1" applyFill="1" applyAlignment="1">
      <alignment horizontal="centerContinuous"/>
    </xf>
    <xf numFmtId="43" fontId="25" fillId="0" borderId="0" xfId="251" applyNumberFormat="1" applyFont="1" applyFill="1"/>
    <xf numFmtId="0" fontId="25" fillId="0" borderId="1" xfId="251" applyFont="1" applyFill="1" applyBorder="1" applyAlignment="1">
      <alignment horizontal="center" vertical="center" wrapText="1"/>
    </xf>
    <xf numFmtId="0" fontId="25" fillId="0" borderId="2" xfId="251" applyFont="1" applyFill="1" applyBorder="1" applyAlignment="1">
      <alignment horizontal="center"/>
    </xf>
    <xf numFmtId="0" fontId="25" fillId="0" borderId="3" xfId="251" applyFont="1" applyFill="1" applyBorder="1" applyAlignment="1">
      <alignment horizontal="center" vertical="center" wrapText="1"/>
    </xf>
    <xf numFmtId="0" fontId="25" fillId="0" borderId="4" xfId="251" applyFont="1" applyFill="1" applyBorder="1" applyAlignment="1">
      <alignment horizontal="center" vertical="center" wrapText="1"/>
    </xf>
    <xf numFmtId="41" fontId="26" fillId="0" borderId="5" xfId="251" applyNumberFormat="1" applyFont="1" applyFill="1" applyBorder="1" applyAlignment="1">
      <alignment horizontal="right"/>
    </xf>
    <xf numFmtId="41" fontId="26" fillId="0" borderId="6" xfId="251" applyNumberFormat="1" applyFont="1" applyFill="1" applyBorder="1" applyAlignment="1"/>
    <xf numFmtId="41" fontId="26" fillId="0" borderId="6" xfId="251" applyNumberFormat="1" applyFont="1" applyFill="1" applyBorder="1" applyAlignment="1"/>
    <xf numFmtId="41" fontId="26" fillId="0" borderId="7" xfId="251" applyNumberFormat="1" applyFont="1" applyFill="1" applyBorder="1" applyAlignment="1"/>
    <xf numFmtId="41" fontId="25" fillId="0" borderId="8" xfId="251" applyNumberFormat="1" applyFont="1" applyFill="1" applyBorder="1" applyAlignment="1"/>
    <xf numFmtId="41" fontId="25" fillId="0" borderId="9" xfId="251" applyNumberFormat="1" applyFont="1" applyFill="1" applyBorder="1" applyAlignment="1"/>
    <xf numFmtId="41" fontId="25" fillId="0" borderId="0" xfId="251" applyNumberFormat="1" applyFont="1" applyFill="1" applyAlignment="1"/>
    <xf numFmtId="0" fontId="26" fillId="0" borderId="10" xfId="251" applyFont="1" applyFill="1" applyBorder="1" applyAlignment="1">
      <alignment horizontal="center"/>
    </xf>
    <xf numFmtId="0" fontId="26" fillId="0" borderId="10" xfId="251" applyFont="1" applyFill="1" applyBorder="1"/>
    <xf numFmtId="0" fontId="25" fillId="0" borderId="10" xfId="251" applyFont="1" applyFill="1" applyBorder="1"/>
    <xf numFmtId="0" fontId="25" fillId="0" borderId="10" xfId="251" applyFont="1" applyFill="1" applyBorder="1" applyAlignment="1">
      <alignment horizontal="center"/>
    </xf>
    <xf numFmtId="0" fontId="25" fillId="0" borderId="11" xfId="251" applyFont="1" applyFill="1" applyBorder="1" applyAlignment="1">
      <alignment horizontal="right"/>
    </xf>
    <xf numFmtId="0" fontId="25" fillId="0" borderId="12" xfId="251" applyFont="1" applyFill="1" applyBorder="1" applyAlignment="1">
      <alignment vertical="center" wrapText="1"/>
    </xf>
    <xf numFmtId="0" fontId="25" fillId="0" borderId="12" xfId="251" applyFont="1" applyFill="1" applyBorder="1"/>
    <xf numFmtId="0" fontId="25" fillId="0" borderId="12" xfId="251" applyFont="1" applyFill="1" applyBorder="1" applyAlignment="1">
      <alignment vertical="center"/>
    </xf>
    <xf numFmtId="0" fontId="25" fillId="0" borderId="12" xfId="251" applyFont="1" applyFill="1" applyBorder="1" applyAlignment="1">
      <alignment horizontal="left" vertical="center"/>
    </xf>
    <xf numFmtId="0" fontId="25" fillId="0" borderId="12" xfId="251" applyFont="1" applyFill="1" applyBorder="1" applyAlignment="1">
      <alignment horizontal="center"/>
    </xf>
    <xf numFmtId="0" fontId="25" fillId="0" borderId="12" xfId="251" applyFont="1" applyFill="1" applyBorder="1" applyAlignment="1">
      <alignment horizontal="center" vertical="center"/>
    </xf>
    <xf numFmtId="164" fontId="25" fillId="0" borderId="12" xfId="5" applyNumberFormat="1" applyFont="1" applyFill="1" applyBorder="1" applyAlignment="1">
      <alignment horizontal="center" vertical="center"/>
    </xf>
    <xf numFmtId="164" fontId="25" fillId="0" borderId="12" xfId="5" applyNumberFormat="1" applyFont="1" applyFill="1" applyBorder="1" applyAlignment="1"/>
    <xf numFmtId="43" fontId="25" fillId="0" borderId="12" xfId="5" applyNumberFormat="1" applyFont="1" applyFill="1" applyBorder="1" applyAlignment="1"/>
    <xf numFmtId="0" fontId="25" fillId="0" borderId="13" xfId="251" applyFont="1" applyFill="1" applyBorder="1" applyAlignment="1">
      <alignment horizontal="left" vertical="center"/>
    </xf>
    <xf numFmtId="0" fontId="25" fillId="0" borderId="14" xfId="251" applyFont="1" applyFill="1" applyBorder="1" applyAlignment="1">
      <alignment horizontal="right"/>
    </xf>
    <xf numFmtId="0" fontId="25" fillId="0" borderId="10" xfId="251" applyFont="1" applyFill="1" applyBorder="1" applyAlignment="1">
      <alignment wrapText="1"/>
    </xf>
    <xf numFmtId="165" fontId="25" fillId="0" borderId="10" xfId="251" applyNumberFormat="1" applyFont="1" applyFill="1" applyBorder="1" applyAlignment="1" applyProtection="1">
      <alignment horizontal="center"/>
      <protection hidden="1"/>
    </xf>
    <xf numFmtId="49" fontId="25" fillId="0" borderId="10" xfId="251" applyNumberFormat="1" applyFont="1" applyFill="1" applyBorder="1" applyAlignment="1">
      <alignment horizontal="center"/>
    </xf>
    <xf numFmtId="0" fontId="25" fillId="0" borderId="10" xfId="251" quotePrefix="1" applyFont="1" applyFill="1" applyBorder="1" applyAlignment="1">
      <alignment horizontal="center"/>
    </xf>
    <xf numFmtId="43" fontId="26" fillId="0" borderId="10" xfId="251" applyNumberFormat="1" applyFont="1" applyFill="1" applyBorder="1" applyAlignment="1">
      <alignment horizontal="center"/>
    </xf>
    <xf numFmtId="0" fontId="25" fillId="0" borderId="15" xfId="251" applyFont="1" applyFill="1" applyBorder="1" applyAlignment="1">
      <alignment horizontal="left"/>
    </xf>
    <xf numFmtId="0" fontId="26" fillId="0" borderId="10" xfId="251" quotePrefix="1" applyFont="1" applyFill="1" applyBorder="1"/>
    <xf numFmtId="0" fontId="25" fillId="0" borderId="16" xfId="251" applyFont="1" applyFill="1" applyBorder="1" applyAlignment="1">
      <alignment horizontal="right"/>
    </xf>
    <xf numFmtId="0" fontId="25" fillId="0" borderId="17" xfId="251" applyFont="1" applyFill="1" applyBorder="1" applyAlignment="1">
      <alignment wrapText="1"/>
    </xf>
    <xf numFmtId="165" fontId="25" fillId="0" borderId="17" xfId="251" applyNumberFormat="1" applyFont="1" applyFill="1" applyBorder="1" applyAlignment="1" applyProtection="1">
      <alignment horizontal="center"/>
      <protection hidden="1"/>
    </xf>
    <xf numFmtId="49" fontId="25" fillId="0" borderId="17" xfId="251" quotePrefix="1" applyNumberFormat="1" applyFont="1" applyFill="1" applyBorder="1" applyAlignment="1">
      <alignment horizontal="center"/>
    </xf>
    <xf numFmtId="0" fontId="25" fillId="0" borderId="17" xfId="251" applyFont="1" applyFill="1" applyBorder="1"/>
    <xf numFmtId="0" fontId="25" fillId="0" borderId="17" xfId="251" applyFont="1" applyFill="1" applyBorder="1" applyAlignment="1">
      <alignment horizontal="center"/>
    </xf>
    <xf numFmtId="0" fontId="25" fillId="0" borderId="17" xfId="251" quotePrefix="1" applyFont="1" applyFill="1" applyBorder="1" applyAlignment="1">
      <alignment horizontal="center"/>
    </xf>
    <xf numFmtId="43" fontId="25" fillId="0" borderId="17" xfId="251" applyNumberFormat="1" applyFont="1" applyFill="1" applyBorder="1"/>
    <xf numFmtId="0" fontId="25" fillId="0" borderId="18" xfId="251" applyFont="1" applyFill="1" applyBorder="1" applyAlignment="1">
      <alignment horizontal="left"/>
    </xf>
    <xf numFmtId="43" fontId="26" fillId="0" borderId="10" xfId="251" applyNumberFormat="1" applyFont="1" applyFill="1" applyBorder="1"/>
    <xf numFmtId="2" fontId="25" fillId="0" borderId="0" xfId="251" applyNumberFormat="1" applyFont="1" applyFill="1"/>
    <xf numFmtId="0" fontId="25" fillId="0" borderId="0" xfId="251" quotePrefix="1" applyFont="1" applyFill="1"/>
    <xf numFmtId="41" fontId="25" fillId="0" borderId="0" xfId="251" applyNumberFormat="1" applyFont="1" applyFill="1"/>
    <xf numFmtId="165" fontId="25" fillId="0" borderId="7" xfId="0" applyNumberFormat="1" applyFont="1" applyFill="1" applyBorder="1"/>
    <xf numFmtId="0" fontId="25" fillId="0" borderId="19" xfId="0" applyFont="1" applyFill="1" applyBorder="1" applyAlignment="1">
      <alignment vertical="center"/>
    </xf>
    <xf numFmtId="0" fontId="25" fillId="0" borderId="0" xfId="0" applyFont="1" applyFill="1"/>
    <xf numFmtId="165" fontId="25" fillId="0" borderId="7" xfId="251" applyNumberFormat="1" applyFont="1" applyFill="1" applyBorder="1" applyAlignment="1" applyProtection="1">
      <alignment horizontal="center"/>
      <protection hidden="1"/>
    </xf>
    <xf numFmtId="0" fontId="25" fillId="0" borderId="20" xfId="0" applyFont="1" applyFill="1" applyBorder="1"/>
    <xf numFmtId="0" fontId="25" fillId="0" borderId="7" xfId="251" applyFont="1" applyFill="1" applyBorder="1" applyAlignment="1">
      <alignment vertical="center"/>
    </xf>
    <xf numFmtId="41" fontId="26" fillId="0" borderId="15" xfId="251" applyNumberFormat="1" applyFont="1" applyFill="1" applyBorder="1" applyAlignment="1">
      <alignment horizontal="left"/>
    </xf>
    <xf numFmtId="41" fontId="25" fillId="0" borderId="15" xfId="251" applyNumberFormat="1" applyFont="1" applyFill="1" applyBorder="1" applyAlignment="1">
      <alignment horizontal="left"/>
    </xf>
    <xf numFmtId="43" fontId="25" fillId="0" borderId="0" xfId="1" applyFont="1" applyFill="1"/>
    <xf numFmtId="0" fontId="25" fillId="0" borderId="7" xfId="61" applyFont="1" applyFill="1" applyBorder="1" applyAlignment="1">
      <alignment horizontal="left" wrapText="1"/>
    </xf>
    <xf numFmtId="0" fontId="25" fillId="0" borderId="2" xfId="251" applyFont="1" applyFill="1" applyBorder="1" applyAlignment="1">
      <alignment wrapText="1"/>
    </xf>
    <xf numFmtId="0" fontId="25" fillId="0" borderId="7" xfId="251" applyFont="1" applyFill="1" applyBorder="1" applyAlignment="1">
      <alignment horizontal="right"/>
    </xf>
    <xf numFmtId="0" fontId="25" fillId="0" borderId="7" xfId="251" applyFont="1" applyFill="1" applyBorder="1" applyAlignment="1">
      <alignment wrapText="1"/>
    </xf>
    <xf numFmtId="0" fontId="25" fillId="0" borderId="7" xfId="251" applyFont="1" applyFill="1" applyBorder="1" applyAlignment="1">
      <alignment horizontal="left" vertical="center" wrapText="1"/>
    </xf>
    <xf numFmtId="165" fontId="25" fillId="0" borderId="7" xfId="251" applyNumberFormat="1" applyFont="1" applyFill="1" applyBorder="1" applyAlignment="1" applyProtection="1">
      <alignment horizontal="center" vertical="center"/>
      <protection hidden="1"/>
    </xf>
    <xf numFmtId="0" fontId="25" fillId="0" borderId="7" xfId="251" applyFont="1" applyFill="1" applyBorder="1" applyAlignment="1">
      <alignment horizontal="center"/>
    </xf>
    <xf numFmtId="0" fontId="25" fillId="0" borderId="7" xfId="251" quotePrefix="1" applyFont="1" applyFill="1" applyBorder="1" applyAlignment="1">
      <alignment horizontal="left"/>
    </xf>
    <xf numFmtId="0" fontId="25" fillId="0" borderId="7" xfId="251" applyFont="1" applyFill="1" applyBorder="1"/>
    <xf numFmtId="0" fontId="25" fillId="0" borderId="7" xfId="251" quotePrefix="1" applyFont="1" applyFill="1" applyBorder="1" applyAlignment="1">
      <alignment horizontal="center" vertical="center"/>
    </xf>
    <xf numFmtId="43" fontId="25" fillId="0" borderId="7" xfId="251" applyNumberFormat="1" applyFont="1" applyFill="1" applyBorder="1" applyAlignment="1">
      <alignment horizontal="center" vertical="center"/>
    </xf>
    <xf numFmtId="0" fontId="25" fillId="0" borderId="7" xfId="251" applyFont="1" applyFill="1" applyBorder="1" applyAlignment="1">
      <alignment horizontal="left" vertical="center"/>
    </xf>
    <xf numFmtId="0" fontId="25" fillId="0" borderId="21" xfId="251" applyFont="1" applyFill="1" applyBorder="1" applyAlignment="1">
      <alignment horizontal="right"/>
    </xf>
    <xf numFmtId="0" fontId="25" fillId="0" borderId="2" xfId="251" applyFont="1" applyFill="1" applyBorder="1"/>
    <xf numFmtId="165" fontId="25" fillId="0" borderId="2" xfId="251" applyNumberFormat="1" applyFont="1" applyFill="1" applyBorder="1" applyAlignment="1" applyProtection="1">
      <alignment horizontal="center"/>
      <protection hidden="1"/>
    </xf>
    <xf numFmtId="41" fontId="25" fillId="0" borderId="3" xfId="251" applyNumberFormat="1" applyFont="1" applyFill="1" applyBorder="1" applyAlignment="1">
      <alignment horizontal="left"/>
    </xf>
    <xf numFmtId="0" fontId="25" fillId="0" borderId="7" xfId="251" quotePrefix="1" applyFont="1" applyFill="1" applyBorder="1" applyAlignment="1">
      <alignment horizontal="center"/>
    </xf>
    <xf numFmtId="43" fontId="25" fillId="0" borderId="7" xfId="251" applyNumberFormat="1" applyFont="1" applyFill="1" applyBorder="1"/>
    <xf numFmtId="41" fontId="25" fillId="0" borderId="7" xfId="0" applyNumberFormat="1" applyFont="1" applyFill="1" applyBorder="1"/>
    <xf numFmtId="167" fontId="25" fillId="0" borderId="18" xfId="251" applyNumberFormat="1" applyFont="1" applyFill="1" applyBorder="1" applyAlignment="1">
      <alignment horizontal="left"/>
    </xf>
    <xf numFmtId="0" fontId="25" fillId="0" borderId="22" xfId="251" applyFont="1" applyFill="1" applyBorder="1" applyAlignment="1">
      <alignment horizontal="right"/>
    </xf>
    <xf numFmtId="0" fontId="25" fillId="0" borderId="23" xfId="251" applyFont="1" applyFill="1" applyBorder="1" applyAlignment="1">
      <alignment wrapText="1"/>
    </xf>
    <xf numFmtId="165" fontId="25" fillId="0" borderId="23" xfId="251" applyNumberFormat="1" applyFont="1" applyFill="1" applyBorder="1" applyAlignment="1" applyProtection="1">
      <alignment horizontal="center"/>
      <protection hidden="1"/>
    </xf>
    <xf numFmtId="0" fontId="25" fillId="0" borderId="23" xfId="251" quotePrefix="1" applyFont="1" applyFill="1" applyBorder="1" applyAlignment="1">
      <alignment horizontal="center"/>
    </xf>
    <xf numFmtId="0" fontId="26" fillId="0" borderId="23" xfId="251" applyFont="1" applyFill="1" applyBorder="1"/>
    <xf numFmtId="0" fontId="25" fillId="0" borderId="23" xfId="251" applyFont="1" applyFill="1" applyBorder="1" applyAlignment="1">
      <alignment horizontal="center"/>
    </xf>
    <xf numFmtId="0" fontId="25" fillId="0" borderId="23" xfId="251" applyFont="1" applyFill="1" applyBorder="1"/>
    <xf numFmtId="41" fontId="25" fillId="0" borderId="1" xfId="251" applyNumberFormat="1" applyFont="1" applyFill="1" applyBorder="1" applyAlignment="1">
      <alignment horizontal="left"/>
    </xf>
    <xf numFmtId="166" fontId="25" fillId="0" borderId="7" xfId="0" applyNumberFormat="1" applyFont="1" applyFill="1" applyBorder="1" applyAlignment="1">
      <alignment horizontal="right" vertical="center"/>
    </xf>
    <xf numFmtId="0" fontId="25" fillId="0" borderId="7" xfId="251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0" fillId="0" borderId="20" xfId="0" applyFont="1" applyFill="1" applyBorder="1"/>
    <xf numFmtId="0" fontId="25" fillId="0" borderId="0" xfId="0" applyFont="1" applyFill="1" applyAlignment="1">
      <alignment horizontal="center"/>
    </xf>
    <xf numFmtId="166" fontId="25" fillId="0" borderId="0" xfId="0" applyNumberFormat="1" applyFont="1" applyFill="1"/>
    <xf numFmtId="41" fontId="25" fillId="0" borderId="13" xfId="251" applyNumberFormat="1" applyFont="1" applyFill="1" applyBorder="1"/>
    <xf numFmtId="0" fontId="25" fillId="0" borderId="24" xfId="251" applyFont="1" applyFill="1" applyBorder="1" applyAlignment="1">
      <alignment horizontal="right"/>
    </xf>
    <xf numFmtId="0" fontId="25" fillId="0" borderId="25" xfId="251" applyFont="1" applyFill="1" applyBorder="1" applyAlignment="1">
      <alignment wrapText="1"/>
    </xf>
    <xf numFmtId="165" fontId="25" fillId="0" borderId="26" xfId="251" applyNumberFormat="1" applyFont="1" applyFill="1" applyBorder="1" applyAlignment="1">
      <alignment horizontal="center" vertical="center" wrapText="1"/>
    </xf>
    <xf numFmtId="165" fontId="25" fillId="0" borderId="27" xfId="251" applyNumberFormat="1" applyFont="1" applyFill="1" applyBorder="1" applyAlignment="1">
      <alignment horizontal="center" vertical="center" wrapText="1"/>
    </xf>
    <xf numFmtId="165" fontId="25" fillId="0" borderId="28" xfId="251" applyNumberFormat="1" applyFont="1" applyFill="1" applyBorder="1" applyAlignment="1">
      <alignment horizontal="center" vertical="center" wrapText="1"/>
    </xf>
    <xf numFmtId="49" fontId="25" fillId="0" borderId="29" xfId="251" applyNumberFormat="1" applyFont="1" applyFill="1" applyBorder="1" applyAlignment="1">
      <alignment horizontal="center" vertical="center" wrapText="1"/>
    </xf>
    <xf numFmtId="49" fontId="25" fillId="0" borderId="29" xfId="251" applyNumberFormat="1" applyFont="1" applyFill="1" applyBorder="1" applyAlignment="1">
      <alignment horizontal="left" vertical="center" wrapText="1"/>
    </xf>
    <xf numFmtId="0" fontId="25" fillId="0" borderId="29" xfId="251" applyFont="1" applyFill="1" applyBorder="1" applyAlignment="1">
      <alignment horizontal="center" vertical="top" wrapText="1"/>
    </xf>
    <xf numFmtId="0" fontId="25" fillId="0" borderId="29" xfId="251" applyFont="1" applyFill="1" applyBorder="1" applyAlignment="1">
      <alignment horizontal="center" vertical="center" wrapText="1"/>
    </xf>
    <xf numFmtId="49" fontId="25" fillId="0" borderId="29" xfId="251" quotePrefix="1" applyNumberFormat="1" applyFont="1" applyFill="1" applyBorder="1" applyAlignment="1">
      <alignment horizontal="center" vertical="center" wrapText="1"/>
    </xf>
    <xf numFmtId="43" fontId="25" fillId="0" borderId="29" xfId="251" quotePrefix="1" applyNumberFormat="1" applyFont="1" applyFill="1" applyBorder="1" applyAlignment="1">
      <alignment horizontal="center" vertical="center" wrapText="1"/>
    </xf>
    <xf numFmtId="0" fontId="25" fillId="0" borderId="30" xfId="251" applyFont="1" applyFill="1" applyBorder="1" applyAlignment="1">
      <alignment horizontal="left" vertical="center" wrapText="1"/>
    </xf>
    <xf numFmtId="168" fontId="25" fillId="0" borderId="0" xfId="1" applyNumberFormat="1" applyFont="1" applyFill="1"/>
    <xf numFmtId="43" fontId="25" fillId="0" borderId="0" xfId="0" applyNumberFormat="1" applyFont="1" applyFill="1"/>
    <xf numFmtId="43" fontId="26" fillId="0" borderId="0" xfId="0" applyNumberFormat="1" applyFont="1" applyFill="1" applyBorder="1" applyAlignment="1">
      <alignment horizontal="center" vertical="center" wrapText="1" shrinkToFit="1"/>
    </xf>
    <xf numFmtId="43" fontId="27" fillId="0" borderId="0" xfId="0" applyNumberFormat="1" applyFont="1" applyFill="1" applyAlignment="1"/>
    <xf numFmtId="0" fontId="27" fillId="0" borderId="0" xfId="251" applyFont="1" applyFill="1" applyAlignment="1">
      <alignment horizontal="center"/>
    </xf>
    <xf numFmtId="0" fontId="27" fillId="0" borderId="0" xfId="251" applyFont="1" applyFill="1" applyAlignment="1"/>
    <xf numFmtId="43" fontId="25" fillId="0" borderId="0" xfId="0" applyNumberFormat="1" applyFont="1" applyFill="1" applyAlignment="1"/>
    <xf numFmtId="0" fontId="25" fillId="0" borderId="0" xfId="251" applyFont="1" applyFill="1" applyAlignment="1"/>
    <xf numFmtId="0" fontId="25" fillId="0" borderId="7" xfId="0" applyFont="1" applyFill="1" applyBorder="1"/>
    <xf numFmtId="0" fontId="0" fillId="0" borderId="7" xfId="0" applyFont="1" applyFill="1" applyBorder="1"/>
    <xf numFmtId="165" fontId="25" fillId="0" borderId="7" xfId="61" applyNumberFormat="1" applyFont="1" applyFill="1" applyBorder="1" applyAlignment="1">
      <alignment horizontal="center"/>
    </xf>
    <xf numFmtId="165" fontId="25" fillId="0" borderId="12" xfId="251" applyNumberFormat="1" applyFont="1" applyFill="1" applyBorder="1" applyAlignment="1" applyProtection="1">
      <alignment horizontal="center"/>
      <protection hidden="1"/>
    </xf>
    <xf numFmtId="166" fontId="25" fillId="0" borderId="7" xfId="0" applyNumberFormat="1" applyFont="1" applyFill="1" applyBorder="1"/>
    <xf numFmtId="0" fontId="25" fillId="0" borderId="11" xfId="251" applyFont="1" applyFill="1" applyBorder="1" applyAlignment="1">
      <alignment horizontal="right"/>
    </xf>
    <xf numFmtId="0" fontId="25" fillId="0" borderId="12" xfId="251" applyFont="1" applyFill="1" applyBorder="1"/>
    <xf numFmtId="0" fontId="25" fillId="0" borderId="12" xfId="251" applyFont="1" applyFill="1" applyBorder="1" applyAlignment="1">
      <alignment horizontal="center"/>
    </xf>
    <xf numFmtId="0" fontId="25" fillId="0" borderId="12" xfId="251" applyFont="1" applyFill="1" applyBorder="1" applyAlignment="1">
      <alignment wrapText="1"/>
    </xf>
    <xf numFmtId="49" fontId="25" fillId="0" borderId="12" xfId="251" quotePrefix="1" applyNumberFormat="1" applyFont="1" applyFill="1" applyBorder="1" applyAlignment="1">
      <alignment horizontal="center"/>
    </xf>
    <xf numFmtId="43" fontId="25" fillId="0" borderId="12" xfId="251" applyNumberFormat="1" applyFont="1" applyFill="1" applyBorder="1"/>
    <xf numFmtId="0" fontId="25" fillId="0" borderId="13" xfId="251" applyFont="1" applyFill="1" applyBorder="1" applyAlignment="1">
      <alignment horizontal="left"/>
    </xf>
    <xf numFmtId="0" fontId="25" fillId="0" borderId="12" xfId="251" applyFont="1" applyFill="1" applyBorder="1" applyAlignment="1"/>
    <xf numFmtId="41" fontId="26" fillId="0" borderId="6" xfId="251" applyNumberFormat="1" applyFont="1" applyFill="1" applyBorder="1" applyAlignment="1"/>
    <xf numFmtId="41" fontId="28" fillId="0" borderId="0" xfId="0" applyNumberFormat="1" applyFont="1" applyFill="1" applyAlignment="1"/>
    <xf numFmtId="0" fontId="29" fillId="0" borderId="20" xfId="0" applyFont="1" applyFill="1" applyBorder="1" applyAlignment="1">
      <alignment horizontal="center" vertical="center" wrapText="1"/>
    </xf>
    <xf numFmtId="41" fontId="29" fillId="0" borderId="31" xfId="3" applyFont="1" applyFill="1" applyBorder="1"/>
    <xf numFmtId="41" fontId="29" fillId="0" borderId="20" xfId="3" applyFont="1" applyFill="1" applyBorder="1" applyAlignment="1">
      <alignment wrapText="1"/>
    </xf>
    <xf numFmtId="49" fontId="29" fillId="0" borderId="31" xfId="3" applyNumberFormat="1" applyFont="1" applyFill="1" applyBorder="1" applyAlignment="1">
      <alignment horizontal="left" vertical="top" wrapText="1"/>
    </xf>
    <xf numFmtId="49" fontId="29" fillId="0" borderId="31" xfId="3" applyNumberFormat="1" applyFont="1" applyFill="1" applyBorder="1" applyAlignment="1">
      <alignment horizontal="center"/>
    </xf>
    <xf numFmtId="41" fontId="29" fillId="0" borderId="31" xfId="3" applyFont="1" applyFill="1" applyBorder="1" applyAlignment="1">
      <alignment horizontal="center"/>
    </xf>
    <xf numFmtId="49" fontId="29" fillId="0" borderId="31" xfId="3" quotePrefix="1" applyNumberFormat="1" applyFont="1" applyFill="1" applyBorder="1" applyAlignment="1">
      <alignment horizontal="center"/>
    </xf>
    <xf numFmtId="41" fontId="29" fillId="0" borderId="12" xfId="3" applyFont="1" applyFill="1" applyBorder="1"/>
    <xf numFmtId="49" fontId="29" fillId="0" borderId="32" xfId="3" quotePrefix="1" applyNumberFormat="1" applyFont="1" applyFill="1" applyBorder="1" applyAlignment="1">
      <alignment horizontal="center"/>
    </xf>
    <xf numFmtId="41" fontId="29" fillId="0" borderId="12" xfId="3" applyFont="1" applyFill="1" applyBorder="1" applyAlignment="1">
      <alignment horizontal="center"/>
    </xf>
    <xf numFmtId="49" fontId="29" fillId="0" borderId="12" xfId="3" quotePrefix="1" applyNumberFormat="1" applyFont="1" applyFill="1" applyBorder="1" applyAlignment="1">
      <alignment horizontal="center"/>
    </xf>
    <xf numFmtId="41" fontId="29" fillId="0" borderId="33" xfId="3" applyFont="1" applyFill="1" applyBorder="1"/>
    <xf numFmtId="41" fontId="29" fillId="0" borderId="12" xfId="3" applyFont="1" applyFill="1" applyBorder="1" applyAlignment="1">
      <alignment wrapText="1"/>
    </xf>
    <xf numFmtId="41" fontId="29" fillId="0" borderId="33" xfId="3" applyFont="1" applyFill="1" applyBorder="1" applyAlignment="1">
      <alignment horizontal="center"/>
    </xf>
    <xf numFmtId="49" fontId="29" fillId="0" borderId="33" xfId="3" quotePrefix="1" applyNumberFormat="1" applyFont="1" applyFill="1" applyBorder="1" applyAlignment="1">
      <alignment horizontal="center"/>
    </xf>
    <xf numFmtId="41" fontId="29" fillId="0" borderId="34" xfId="3" applyFont="1" applyFill="1" applyBorder="1"/>
    <xf numFmtId="0" fontId="29" fillId="0" borderId="35" xfId="0" applyFont="1" applyFill="1" applyBorder="1"/>
    <xf numFmtId="0" fontId="29" fillId="0" borderId="0" xfId="0" applyFont="1" applyFill="1" applyBorder="1" applyAlignment="1">
      <alignment horizontal="center"/>
    </xf>
    <xf numFmtId="41" fontId="29" fillId="0" borderId="0" xfId="3" applyFont="1" applyFill="1" applyBorder="1"/>
    <xf numFmtId="0" fontId="29" fillId="0" borderId="0" xfId="0" applyFont="1" applyFill="1" applyBorder="1"/>
    <xf numFmtId="0" fontId="26" fillId="0" borderId="2" xfId="251" applyFont="1" applyFill="1" applyBorder="1"/>
    <xf numFmtId="0" fontId="25" fillId="0" borderId="20" xfId="73" applyFont="1" applyFill="1" applyBorder="1" applyAlignment="1">
      <alignment horizontal="left" vertical="top" wrapText="1"/>
    </xf>
    <xf numFmtId="0" fontId="25" fillId="0" borderId="20" xfId="73" applyFont="1" applyFill="1" applyBorder="1" applyAlignment="1">
      <alignment vertical="top" wrapText="1"/>
    </xf>
    <xf numFmtId="41" fontId="30" fillId="0" borderId="0" xfId="0" applyNumberFormat="1" applyFont="1" applyFill="1" applyAlignment="1"/>
    <xf numFmtId="0" fontId="25" fillId="0" borderId="0" xfId="0" applyFont="1" applyFill="1" applyBorder="1"/>
    <xf numFmtId="0" fontId="29" fillId="0" borderId="0" xfId="0" applyFont="1" applyFill="1" applyAlignment="1">
      <alignment horizontal="center"/>
    </xf>
    <xf numFmtId="43" fontId="30" fillId="0" borderId="0" xfId="0" applyNumberFormat="1" applyFont="1" applyFill="1" applyAlignment="1"/>
    <xf numFmtId="43" fontId="28" fillId="0" borderId="0" xfId="0" applyNumberFormat="1" applyFont="1" applyFill="1" applyAlignment="1"/>
    <xf numFmtId="0" fontId="28" fillId="0" borderId="0" xfId="0" applyFont="1" applyFill="1" applyAlignment="1">
      <alignment horizontal="center"/>
    </xf>
    <xf numFmtId="43" fontId="31" fillId="0" borderId="0" xfId="0" applyNumberFormat="1" applyFont="1" applyFill="1" applyBorder="1" applyAlignment="1">
      <alignment horizontal="center" vertical="center" wrapText="1" shrinkToFit="1"/>
    </xf>
    <xf numFmtId="0" fontId="30" fillId="0" borderId="0" xfId="0" applyFont="1" applyFill="1"/>
    <xf numFmtId="166" fontId="32" fillId="0" borderId="0" xfId="3" applyNumberFormat="1" applyFont="1" applyFill="1"/>
    <xf numFmtId="41" fontId="30" fillId="0" borderId="0" xfId="0" applyNumberFormat="1" applyFont="1" applyFill="1"/>
    <xf numFmtId="41" fontId="0" fillId="0" borderId="0" xfId="0" applyNumberFormat="1" applyFont="1" applyFill="1"/>
    <xf numFmtId="41" fontId="33" fillId="0" borderId="0" xfId="0" applyNumberFormat="1" applyFont="1" applyFill="1"/>
    <xf numFmtId="0" fontId="30" fillId="0" borderId="0" xfId="0" applyFont="1" applyFill="1" applyAlignment="1">
      <alignment horizontal="center"/>
    </xf>
    <xf numFmtId="43" fontId="25" fillId="0" borderId="7" xfId="5" applyNumberFormat="1" applyFont="1" applyFill="1" applyBorder="1" applyAlignment="1"/>
    <xf numFmtId="164" fontId="25" fillId="0" borderId="7" xfId="5" applyNumberFormat="1" applyFont="1" applyFill="1" applyBorder="1" applyAlignment="1"/>
    <xf numFmtId="164" fontId="25" fillId="0" borderId="7" xfId="5" applyNumberFormat="1" applyFont="1" applyFill="1" applyBorder="1" applyAlignment="1">
      <alignment horizontal="center" vertical="center"/>
    </xf>
    <xf numFmtId="0" fontId="25" fillId="0" borderId="7" xfId="251" applyFont="1" applyFill="1" applyBorder="1" applyAlignment="1">
      <alignment horizontal="center" vertical="center"/>
    </xf>
    <xf numFmtId="0" fontId="25" fillId="0" borderId="1" xfId="251" applyFont="1" applyFill="1" applyBorder="1" applyAlignment="1">
      <alignment horizontal="center"/>
    </xf>
    <xf numFmtId="164" fontId="26" fillId="0" borderId="23" xfId="5" applyNumberFormat="1" applyFont="1" applyFill="1" applyBorder="1" applyAlignment="1"/>
    <xf numFmtId="0" fontId="26" fillId="0" borderId="23" xfId="251" applyFont="1" applyFill="1" applyBorder="1" applyAlignment="1">
      <alignment horizontal="center"/>
    </xf>
    <xf numFmtId="0" fontId="26" fillId="0" borderId="23" xfId="251" applyFont="1" applyFill="1" applyBorder="1" applyAlignment="1">
      <alignment horizontal="left" indent="1"/>
    </xf>
    <xf numFmtId="0" fontId="26" fillId="0" borderId="22" xfId="251" applyFont="1" applyFill="1" applyBorder="1" applyAlignment="1">
      <alignment horizontal="right" indent="1"/>
    </xf>
    <xf numFmtId="0" fontId="29" fillId="0" borderId="0" xfId="0" applyFont="1" applyFill="1" applyAlignment="1">
      <alignment horizontal="centerContinuous"/>
    </xf>
    <xf numFmtId="0" fontId="29" fillId="0" borderId="0" xfId="0" applyFont="1" applyFill="1" applyAlignment="1">
      <alignment horizontal="left"/>
    </xf>
    <xf numFmtId="43" fontId="29" fillId="0" borderId="0" xfId="0" applyNumberFormat="1" applyFont="1" applyFill="1"/>
    <xf numFmtId="0" fontId="29" fillId="0" borderId="0" xfId="0" applyFont="1" applyFill="1"/>
    <xf numFmtId="4" fontId="34" fillId="0" borderId="0" xfId="0" applyNumberFormat="1" applyFont="1" applyAlignment="1">
      <alignment vertical="center"/>
    </xf>
    <xf numFmtId="0" fontId="35" fillId="0" borderId="2" xfId="0" applyFont="1" applyFill="1" applyBorder="1" applyAlignment="1">
      <alignment horizontal="left" indent="1"/>
    </xf>
    <xf numFmtId="0" fontId="35" fillId="0" borderId="2" xfId="0" applyFont="1" applyFill="1" applyBorder="1" applyAlignment="1">
      <alignment horizontal="center"/>
    </xf>
    <xf numFmtId="164" fontId="36" fillId="0" borderId="2" xfId="3" applyNumberFormat="1" applyFont="1" applyFill="1" applyBorder="1" applyAlignment="1">
      <alignment horizontal="center"/>
    </xf>
    <xf numFmtId="0" fontId="35" fillId="0" borderId="2" xfId="0" quotePrefix="1" applyFont="1" applyFill="1" applyBorder="1" applyAlignment="1">
      <alignment horizontal="center"/>
    </xf>
    <xf numFmtId="0" fontId="35" fillId="0" borderId="2" xfId="0" applyFont="1" applyFill="1" applyBorder="1"/>
    <xf numFmtId="164" fontId="37" fillId="0" borderId="2" xfId="3" applyNumberFormat="1" applyFont="1" applyFill="1" applyBorder="1"/>
    <xf numFmtId="43" fontId="33" fillId="0" borderId="0" xfId="0" applyNumberFormat="1" applyFont="1" applyFill="1" applyAlignment="1"/>
    <xf numFmtId="43" fontId="38" fillId="0" borderId="0" xfId="0" applyNumberFormat="1" applyFont="1" applyFill="1" applyAlignment="1"/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43" fontId="40" fillId="0" borderId="0" xfId="0" applyNumberFormat="1" applyFont="1" applyFill="1" applyBorder="1" applyAlignment="1">
      <alignment horizontal="center" vertical="center" wrapText="1" shrinkToFit="1"/>
    </xf>
    <xf numFmtId="168" fontId="0" fillId="0" borderId="0" xfId="0" applyNumberFormat="1" applyFont="1" applyFill="1"/>
    <xf numFmtId="43" fontId="25" fillId="0" borderId="0" xfId="1" applyNumberFormat="1" applyFont="1" applyFill="1"/>
    <xf numFmtId="43" fontId="30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0" borderId="0" xfId="0" applyFont="1" applyFill="1"/>
    <xf numFmtId="43" fontId="33" fillId="0" borderId="0" xfId="0" applyNumberFormat="1" applyFont="1" applyFill="1"/>
    <xf numFmtId="41" fontId="32" fillId="0" borderId="0" xfId="3" applyFont="1" applyFill="1"/>
    <xf numFmtId="170" fontId="41" fillId="0" borderId="19" xfId="0" applyNumberFormat="1" applyFont="1" applyFill="1" applyBorder="1" applyAlignment="1">
      <alignment horizontal="center" vertical="center" wrapText="1" shrinkToFit="1"/>
    </xf>
    <xf numFmtId="164" fontId="41" fillId="0" borderId="19" xfId="0" applyNumberFormat="1" applyFont="1" applyFill="1" applyBorder="1" applyAlignment="1">
      <alignment horizontal="center" vertical="center" wrapText="1" shrinkToFit="1"/>
    </xf>
    <xf numFmtId="0" fontId="41" fillId="0" borderId="19" xfId="0" applyFont="1" applyFill="1" applyBorder="1" applyAlignment="1">
      <alignment horizontal="center" vertical="center" wrapText="1" shrinkToFit="1"/>
    </xf>
    <xf numFmtId="164" fontId="32" fillId="0" borderId="19" xfId="3" applyNumberFormat="1" applyFont="1" applyFill="1" applyBorder="1"/>
    <xf numFmtId="0" fontId="0" fillId="0" borderId="19" xfId="0" applyFont="1" applyFill="1" applyBorder="1" applyAlignment="1">
      <alignment horizontal="left" indent="1"/>
    </xf>
    <xf numFmtId="0" fontId="0" fillId="0" borderId="19" xfId="0" applyFont="1" applyFill="1" applyBorder="1"/>
    <xf numFmtId="164" fontId="42" fillId="0" borderId="2" xfId="3" applyNumberFormat="1" applyFont="1" applyFill="1" applyBorder="1" applyAlignment="1">
      <alignment horizontal="center"/>
    </xf>
    <xf numFmtId="170" fontId="0" fillId="0" borderId="0" xfId="0" applyNumberFormat="1" applyFont="1" applyFill="1"/>
    <xf numFmtId="166" fontId="0" fillId="0" borderId="0" xfId="0" applyNumberFormat="1" applyFont="1" applyFill="1"/>
    <xf numFmtId="168" fontId="32" fillId="0" borderId="2" xfId="3" applyNumberFormat="1" applyFont="1" applyFill="1" applyBorder="1"/>
    <xf numFmtId="0" fontId="29" fillId="0" borderId="2" xfId="0" applyFont="1" applyFill="1" applyBorder="1" applyAlignment="1">
      <alignment horizontal="left" indent="1"/>
    </xf>
    <xf numFmtId="164" fontId="32" fillId="0" borderId="2" xfId="3" applyNumberFormat="1" applyFont="1" applyFill="1" applyBorder="1" applyAlignment="1">
      <alignment horizontal="center"/>
    </xf>
    <xf numFmtId="0" fontId="0" fillId="0" borderId="2" xfId="0" quotePrefix="1" applyFont="1" applyFill="1" applyBorder="1" applyAlignment="1">
      <alignment horizontal="center"/>
    </xf>
    <xf numFmtId="2" fontId="0" fillId="0" borderId="0" xfId="0" applyNumberFormat="1" applyFont="1" applyFill="1"/>
    <xf numFmtId="164" fontId="32" fillId="0" borderId="2" xfId="3" applyNumberFormat="1" applyFont="1" applyFill="1" applyBorder="1"/>
    <xf numFmtId="0" fontId="0" fillId="0" borderId="2" xfId="0" applyFont="1" applyFill="1" applyBorder="1" applyAlignment="1">
      <alignment horizontal="left" indent="1"/>
    </xf>
    <xf numFmtId="170" fontId="42" fillId="0" borderId="2" xfId="3" applyNumberFormat="1" applyFont="1" applyFill="1" applyBorder="1"/>
    <xf numFmtId="164" fontId="42" fillId="0" borderId="2" xfId="3" applyNumberFormat="1" applyFont="1" applyFill="1" applyBorder="1"/>
    <xf numFmtId="0" fontId="41" fillId="0" borderId="2" xfId="0" applyFont="1" applyFill="1" applyBorder="1" applyAlignment="1">
      <alignment horizontal="left" indent="1"/>
    </xf>
    <xf numFmtId="0" fontId="29" fillId="0" borderId="2" xfId="0" quotePrefix="1" applyFont="1" applyFill="1" applyBorder="1" applyAlignment="1">
      <alignment horizontal="center"/>
    </xf>
    <xf numFmtId="0" fontId="41" fillId="0" borderId="2" xfId="0" quotePrefix="1" applyFont="1" applyFill="1" applyBorder="1" applyAlignment="1">
      <alignment horizontal="center"/>
    </xf>
    <xf numFmtId="43" fontId="0" fillId="0" borderId="2" xfId="0" applyNumberFormat="1" applyFont="1" applyFill="1" applyBorder="1"/>
    <xf numFmtId="0" fontId="0" fillId="0" borderId="2" xfId="0" applyFont="1" applyFill="1" applyBorder="1"/>
    <xf numFmtId="43" fontId="26" fillId="0" borderId="7" xfId="0" applyNumberFormat="1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43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0" fillId="0" borderId="2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25" fillId="0" borderId="0" xfId="0" applyFont="1" applyFill="1" applyAlignment="1">
      <alignment horizontal="right"/>
    </xf>
    <xf numFmtId="0" fontId="41" fillId="0" borderId="0" xfId="0" applyFont="1" applyFill="1" applyAlignment="1"/>
    <xf numFmtId="0" fontId="29" fillId="0" borderId="0" xfId="0" applyFont="1" applyFill="1" applyBorder="1" applyAlignment="1">
      <alignment horizontal="right"/>
    </xf>
    <xf numFmtId="43" fontId="0" fillId="0" borderId="0" xfId="0" applyNumberFormat="1" applyFont="1" applyFill="1"/>
    <xf numFmtId="0" fontId="0" fillId="0" borderId="0" xfId="0" applyFont="1" applyFill="1"/>
    <xf numFmtId="0" fontId="41" fillId="0" borderId="0" xfId="0" applyFont="1" applyFill="1"/>
    <xf numFmtId="0" fontId="0" fillId="0" borderId="0" xfId="0" applyFont="1" applyFill="1" applyAlignment="1">
      <alignment horizontal="left" indent="3"/>
    </xf>
    <xf numFmtId="0" fontId="32" fillId="0" borderId="7" xfId="3" applyNumberFormat="1" applyFont="1" applyFill="1" applyBorder="1" applyAlignment="1">
      <alignment horizontal="center" vertical="center"/>
    </xf>
    <xf numFmtId="43" fontId="26" fillId="0" borderId="7" xfId="251" applyNumberFormat="1" applyFont="1" applyFill="1" applyBorder="1"/>
    <xf numFmtId="0" fontId="26" fillId="0" borderId="7" xfId="251" quotePrefix="1" applyFont="1" applyFill="1" applyBorder="1"/>
    <xf numFmtId="0" fontId="25" fillId="0" borderId="7" xfId="0" applyFont="1" applyFill="1" applyBorder="1"/>
    <xf numFmtId="0" fontId="25" fillId="0" borderId="7" xfId="0" applyFont="1" applyFill="1" applyBorder="1" applyAlignment="1">
      <alignment horizontal="center"/>
    </xf>
    <xf numFmtId="165" fontId="25" fillId="0" borderId="7" xfId="61" applyNumberFormat="1" applyFont="1" applyFill="1" applyBorder="1" applyAlignment="1">
      <alignment horizontal="center"/>
    </xf>
    <xf numFmtId="165" fontId="25" fillId="0" borderId="7" xfId="61" applyNumberFormat="1" applyFont="1" applyFill="1" applyBorder="1" applyAlignment="1">
      <alignment horizontal="right"/>
    </xf>
    <xf numFmtId="166" fontId="25" fillId="0" borderId="7" xfId="61" applyNumberFormat="1" applyFont="1" applyFill="1" applyBorder="1" applyAlignment="1">
      <alignment horizontal="right"/>
    </xf>
    <xf numFmtId="4" fontId="25" fillId="0" borderId="7" xfId="0" applyNumberFormat="1" applyFont="1" applyFill="1" applyBorder="1"/>
    <xf numFmtId="0" fontId="25" fillId="0" borderId="7" xfId="74" applyFont="1" applyFill="1" applyBorder="1" applyAlignment="1">
      <alignment vertical="top"/>
    </xf>
    <xf numFmtId="0" fontId="25" fillId="0" borderId="7" xfId="74" applyFont="1" applyFill="1" applyBorder="1" applyAlignment="1"/>
    <xf numFmtId="0" fontId="25" fillId="0" borderId="7" xfId="74" applyFont="1" applyFill="1" applyBorder="1" applyAlignment="1">
      <alignment horizontal="left" vertical="top"/>
    </xf>
    <xf numFmtId="0" fontId="25" fillId="0" borderId="7" xfId="74" applyFont="1" applyFill="1" applyBorder="1" applyAlignment="1">
      <alignment horizontal="center" vertical="top"/>
    </xf>
    <xf numFmtId="0" fontId="25" fillId="0" borderId="7" xfId="98" applyFont="1" applyFill="1" applyBorder="1" applyAlignment="1">
      <alignment horizontal="center"/>
    </xf>
    <xf numFmtId="4" fontId="25" fillId="0" borderId="7" xfId="74" applyNumberFormat="1" applyFont="1" applyFill="1" applyBorder="1" applyAlignment="1">
      <alignment horizontal="right"/>
    </xf>
    <xf numFmtId="165" fontId="25" fillId="0" borderId="12" xfId="251" applyNumberFormat="1" applyFont="1" applyFill="1" applyBorder="1" applyAlignment="1" applyProtection="1">
      <alignment horizontal="center"/>
      <protection hidden="1"/>
    </xf>
    <xf numFmtId="0" fontId="25" fillId="0" borderId="12" xfId="251" applyFont="1" applyFill="1" applyBorder="1"/>
    <xf numFmtId="0" fontId="25" fillId="0" borderId="12" xfId="251" applyFont="1" applyFill="1" applyBorder="1" applyAlignment="1">
      <alignment vertical="center"/>
    </xf>
    <xf numFmtId="0" fontId="25" fillId="0" borderId="12" xfId="251" applyFont="1" applyFill="1" applyBorder="1" applyAlignment="1">
      <alignment horizontal="center"/>
    </xf>
    <xf numFmtId="0" fontId="25" fillId="0" borderId="12" xfId="251" applyFont="1" applyFill="1" applyBorder="1" applyAlignment="1">
      <alignment horizontal="center" vertical="center"/>
    </xf>
    <xf numFmtId="0" fontId="25" fillId="0" borderId="13" xfId="251" applyFont="1" applyFill="1" applyBorder="1" applyAlignment="1">
      <alignment horizontal="left" vertical="center"/>
    </xf>
    <xf numFmtId="0" fontId="25" fillId="0" borderId="12" xfId="251" quotePrefix="1" applyFont="1" applyFill="1" applyBorder="1" applyAlignment="1">
      <alignment horizontal="center"/>
    </xf>
    <xf numFmtId="43" fontId="25" fillId="0" borderId="12" xfId="251" applyNumberFormat="1" applyFont="1" applyFill="1" applyBorder="1"/>
    <xf numFmtId="0" fontId="25" fillId="0" borderId="13" xfId="251" applyFont="1" applyFill="1" applyBorder="1" applyAlignment="1">
      <alignment horizontal="left"/>
    </xf>
    <xf numFmtId="0" fontId="25" fillId="0" borderId="12" xfId="251" applyFont="1" applyFill="1" applyBorder="1" applyAlignment="1"/>
    <xf numFmtId="41" fontId="25" fillId="0" borderId="13" xfId="251" applyNumberFormat="1" applyFont="1" applyFill="1" applyBorder="1" applyAlignment="1">
      <alignment horizontal="left"/>
    </xf>
    <xf numFmtId="49" fontId="25" fillId="0" borderId="13" xfId="251" applyNumberFormat="1" applyFont="1" applyFill="1" applyBorder="1" applyAlignment="1">
      <alignment horizontal="left"/>
    </xf>
    <xf numFmtId="43" fontId="25" fillId="0" borderId="12" xfId="251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/>
    </xf>
    <xf numFmtId="41" fontId="29" fillId="0" borderId="33" xfId="3" applyFont="1" applyFill="1" applyBorder="1" applyAlignment="1">
      <alignment wrapText="1"/>
    </xf>
    <xf numFmtId="41" fontId="25" fillId="0" borderId="0" xfId="251" applyNumberFormat="1" applyFont="1" applyFill="1" applyAlignment="1">
      <alignment horizontal="center"/>
    </xf>
    <xf numFmtId="41" fontId="25" fillId="0" borderId="9" xfId="251" applyNumberFormat="1" applyFont="1" applyFill="1" applyBorder="1" applyAlignment="1">
      <alignment horizontal="center"/>
    </xf>
    <xf numFmtId="41" fontId="25" fillId="0" borderId="8" xfId="251" applyNumberFormat="1" applyFont="1" applyFill="1" applyBorder="1" applyAlignment="1">
      <alignment horizontal="center"/>
    </xf>
    <xf numFmtId="41" fontId="26" fillId="0" borderId="7" xfId="251" applyNumberFormat="1" applyFont="1" applyFill="1" applyBorder="1" applyAlignment="1">
      <alignment horizontal="center"/>
    </xf>
    <xf numFmtId="41" fontId="26" fillId="0" borderId="6" xfId="251" applyNumberFormat="1" applyFont="1" applyFill="1" applyBorder="1" applyAlignment="1">
      <alignment horizontal="center"/>
    </xf>
    <xf numFmtId="41" fontId="26" fillId="0" borderId="5" xfId="251" applyNumberFormat="1" applyFont="1" applyFill="1" applyBorder="1" applyAlignment="1">
      <alignment horizontal="center"/>
    </xf>
    <xf numFmtId="0" fontId="26" fillId="0" borderId="0" xfId="251" applyFont="1" applyFill="1"/>
    <xf numFmtId="43" fontId="26" fillId="0" borderId="29" xfId="251" quotePrefix="1" applyNumberFormat="1" applyFont="1" applyFill="1" applyBorder="1" applyAlignment="1">
      <alignment horizontal="center" vertical="center" wrapText="1"/>
    </xf>
    <xf numFmtId="49" fontId="26" fillId="0" borderId="29" xfId="251" quotePrefix="1" applyNumberFormat="1" applyFont="1" applyFill="1" applyBorder="1" applyAlignment="1">
      <alignment horizontal="center" vertical="center" wrapText="1"/>
    </xf>
    <xf numFmtId="0" fontId="26" fillId="0" borderId="29" xfId="251" applyFont="1" applyFill="1" applyBorder="1" applyAlignment="1">
      <alignment horizontal="center" vertical="center" wrapText="1"/>
    </xf>
    <xf numFmtId="0" fontId="26" fillId="0" borderId="29" xfId="251" applyFont="1" applyFill="1" applyBorder="1" applyAlignment="1">
      <alignment horizontal="center" vertical="top" wrapText="1"/>
    </xf>
    <xf numFmtId="49" fontId="26" fillId="0" borderId="29" xfId="251" applyNumberFormat="1" applyFont="1" applyFill="1" applyBorder="1" applyAlignment="1">
      <alignment horizontal="left" vertical="center" wrapText="1"/>
    </xf>
    <xf numFmtId="49" fontId="26" fillId="0" borderId="29" xfId="251" applyNumberFormat="1" applyFont="1" applyFill="1" applyBorder="1" applyAlignment="1">
      <alignment horizontal="center" vertical="center" wrapText="1"/>
    </xf>
    <xf numFmtId="165" fontId="26" fillId="0" borderId="28" xfId="251" applyNumberFormat="1" applyFont="1" applyFill="1" applyBorder="1" applyAlignment="1">
      <alignment horizontal="center" vertical="center" wrapText="1"/>
    </xf>
    <xf numFmtId="165" fontId="26" fillId="0" borderId="27" xfId="251" applyNumberFormat="1" applyFont="1" applyFill="1" applyBorder="1" applyAlignment="1">
      <alignment horizontal="center" vertical="center" wrapText="1"/>
    </xf>
    <xf numFmtId="41" fontId="25" fillId="0" borderId="36" xfId="251" applyNumberFormat="1" applyFont="1" applyFill="1" applyBorder="1" applyAlignment="1">
      <alignment horizontal="left"/>
    </xf>
    <xf numFmtId="0" fontId="25" fillId="0" borderId="36" xfId="251" applyFont="1" applyFill="1" applyBorder="1" applyAlignment="1">
      <alignment horizontal="left" vertical="center"/>
    </xf>
    <xf numFmtId="0" fontId="25" fillId="0" borderId="36" xfId="0" applyFont="1" applyFill="1" applyBorder="1" applyAlignment="1">
      <alignment horizontal="left" vertical="center"/>
    </xf>
    <xf numFmtId="0" fontId="25" fillId="0" borderId="36" xfId="0" applyFont="1" applyFill="1" applyBorder="1"/>
    <xf numFmtId="0" fontId="25" fillId="0" borderId="7" xfId="0" applyFont="1" applyFill="1" applyBorder="1" applyAlignment="1">
      <alignment vertical="center"/>
    </xf>
    <xf numFmtId="0" fontId="25" fillId="0" borderId="7" xfId="251" applyFont="1" applyFill="1" applyBorder="1" applyAlignment="1">
      <alignment horizontal="right" vertical="center"/>
    </xf>
    <xf numFmtId="0" fontId="25" fillId="0" borderId="7" xfId="251" applyFont="1" applyFill="1" applyBorder="1" applyAlignment="1">
      <alignment vertical="center" wrapText="1"/>
    </xf>
    <xf numFmtId="0" fontId="43" fillId="0" borderId="0" xfId="0" applyFont="1" applyFill="1" applyAlignment="1">
      <alignment horizontal="left"/>
    </xf>
    <xf numFmtId="0" fontId="29" fillId="0" borderId="0" xfId="0" quotePrefix="1" applyFont="1" applyFill="1" applyAlignment="1"/>
    <xf numFmtId="41" fontId="25" fillId="0" borderId="7" xfId="251" applyNumberFormat="1" applyFont="1" applyFill="1" applyBorder="1"/>
    <xf numFmtId="0" fontId="44" fillId="0" borderId="0" xfId="0" applyFont="1" applyFill="1" applyAlignment="1">
      <alignment horizontal="center"/>
    </xf>
    <xf numFmtId="0" fontId="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8" fillId="0" borderId="37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3" fontId="12" fillId="2" borderId="7" xfId="1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 applyProtection="1">
      <alignment horizontal="center" vertical="top" wrapText="1"/>
    </xf>
    <xf numFmtId="0" fontId="0" fillId="0" borderId="40" xfId="0" applyBorder="1" applyAlignment="1" applyProtection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40" xfId="0" applyBorder="1" applyAlignment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Protection="1">
      <protection locked="0"/>
    </xf>
    <xf numFmtId="43" fontId="11" fillId="2" borderId="39" xfId="1" applyFont="1" applyFill="1" applyBorder="1" applyAlignment="1" applyProtection="1">
      <alignment horizontal="left" shrinkToFit="1"/>
      <protection locked="0"/>
    </xf>
    <xf numFmtId="43" fontId="11" fillId="2" borderId="7" xfId="1" applyFont="1" applyFill="1" applyBorder="1" applyAlignment="1" applyProtection="1">
      <alignment shrinkToFit="1"/>
      <protection locked="0"/>
    </xf>
    <xf numFmtId="43" fontId="11" fillId="2" borderId="7" xfId="1" applyFont="1" applyFill="1" applyBorder="1" applyAlignment="1" applyProtection="1">
      <alignment shrinkToFit="1"/>
    </xf>
    <xf numFmtId="43" fontId="11" fillId="2" borderId="39" xfId="1" applyFont="1" applyFill="1" applyBorder="1" applyAlignment="1" applyProtection="1">
      <alignment shrinkToFit="1"/>
      <protection locked="0"/>
    </xf>
    <xf numFmtId="43" fontId="11" fillId="2" borderId="6" xfId="1" applyFont="1" applyFill="1" applyBorder="1" applyAlignment="1" applyProtection="1">
      <alignment shrinkToFit="1"/>
      <protection locked="0"/>
    </xf>
    <xf numFmtId="43" fontId="11" fillId="2" borderId="40" xfId="1" applyFont="1" applyFill="1" applyBorder="1" applyAlignment="1" applyProtection="1">
      <alignment shrinkToFit="1"/>
      <protection locked="0"/>
    </xf>
    <xf numFmtId="43" fontId="11" fillId="2" borderId="6" xfId="1" applyFont="1" applyFill="1" applyBorder="1" applyAlignment="1" applyProtection="1">
      <alignment shrinkToFit="1"/>
    </xf>
    <xf numFmtId="0" fontId="0" fillId="0" borderId="7" xfId="0" applyBorder="1"/>
    <xf numFmtId="0" fontId="0" fillId="0" borderId="38" xfId="0" applyBorder="1"/>
    <xf numFmtId="43" fontId="1" fillId="0" borderId="39" xfId="1" applyFont="1" applyBorder="1" applyAlignment="1" applyProtection="1">
      <alignment shrinkToFit="1"/>
    </xf>
    <xf numFmtId="43" fontId="1" fillId="0" borderId="7" xfId="1" applyFont="1" applyBorder="1" applyAlignment="1">
      <alignment shrinkToFit="1"/>
    </xf>
    <xf numFmtId="43" fontId="1" fillId="0" borderId="40" xfId="1" applyFont="1" applyBorder="1" applyAlignment="1" applyProtection="1">
      <alignment shrinkToFit="1"/>
    </xf>
    <xf numFmtId="43" fontId="1" fillId="0" borderId="39" xfId="1" applyFont="1" applyBorder="1" applyAlignment="1">
      <alignment shrinkToFit="1"/>
    </xf>
    <xf numFmtId="43" fontId="1" fillId="0" borderId="6" xfId="1" applyFont="1" applyBorder="1" applyAlignment="1" applyProtection="1">
      <alignment shrinkToFit="1"/>
      <protection locked="0"/>
    </xf>
    <xf numFmtId="43" fontId="1" fillId="0" borderId="40" xfId="1" applyFont="1" applyBorder="1" applyAlignment="1">
      <alignment shrinkToFit="1"/>
    </xf>
    <xf numFmtId="43" fontId="1" fillId="0" borderId="6" xfId="1" applyFont="1" applyBorder="1" applyAlignment="1" applyProtection="1">
      <alignment shrinkToFit="1"/>
    </xf>
    <xf numFmtId="43" fontId="1" fillId="0" borderId="7" xfId="1" applyFont="1" applyBorder="1" applyAlignment="1" applyProtection="1">
      <alignment shrinkToFit="1"/>
    </xf>
    <xf numFmtId="0" fontId="11" fillId="2" borderId="7" xfId="0" applyFont="1" applyFill="1" applyBorder="1" applyAlignment="1">
      <alignment horizontal="center" vertical="center"/>
    </xf>
    <xf numFmtId="0" fontId="0" fillId="2" borderId="38" xfId="0" applyFill="1" applyBorder="1"/>
    <xf numFmtId="43" fontId="11" fillId="2" borderId="39" xfId="1" applyFont="1" applyFill="1" applyBorder="1" applyAlignment="1" applyProtection="1">
      <alignment shrinkToFit="1"/>
    </xf>
    <xf numFmtId="43" fontId="11" fillId="2" borderId="7" xfId="1" applyFont="1" applyFill="1" applyBorder="1" applyAlignment="1">
      <alignment shrinkToFit="1"/>
    </xf>
    <xf numFmtId="43" fontId="11" fillId="2" borderId="39" xfId="1" applyFont="1" applyFill="1" applyBorder="1" applyAlignment="1">
      <alignment shrinkToFit="1"/>
    </xf>
    <xf numFmtId="43" fontId="11" fillId="2" borderId="40" xfId="1" applyFont="1" applyFill="1" applyBorder="1" applyAlignment="1">
      <alignment shrinkToFit="1"/>
    </xf>
    <xf numFmtId="0" fontId="0" fillId="0" borderId="38" xfId="0" applyBorder="1" applyAlignment="1">
      <alignment shrinkToFit="1"/>
    </xf>
    <xf numFmtId="43" fontId="1" fillId="0" borderId="39" xfId="1" applyFont="1" applyBorder="1" applyAlignment="1" applyProtection="1">
      <alignment shrinkToFit="1"/>
      <protection locked="0"/>
    </xf>
    <xf numFmtId="43" fontId="1" fillId="0" borderId="7" xfId="1" applyFont="1" applyBorder="1" applyAlignment="1" applyProtection="1">
      <alignment shrinkToFit="1"/>
      <protection locked="0"/>
    </xf>
    <xf numFmtId="43" fontId="1" fillId="0" borderId="40" xfId="1" applyFont="1" applyBorder="1" applyAlignment="1" applyProtection="1">
      <alignment shrinkToFit="1"/>
      <protection locked="0"/>
    </xf>
    <xf numFmtId="0" fontId="11" fillId="2" borderId="38" xfId="0" applyFont="1" applyFill="1" applyBorder="1"/>
    <xf numFmtId="43" fontId="11" fillId="2" borderId="40" xfId="1" applyFont="1" applyFill="1" applyBorder="1" applyAlignment="1" applyProtection="1">
      <alignment shrinkToFit="1"/>
    </xf>
    <xf numFmtId="0" fontId="0" fillId="2" borderId="0" xfId="0" applyFill="1"/>
    <xf numFmtId="0" fontId="13" fillId="0" borderId="0" xfId="0" applyFont="1" applyAlignment="1">
      <alignment vertical="center"/>
    </xf>
    <xf numFmtId="0" fontId="14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top" wrapText="1"/>
    </xf>
    <xf numFmtId="43" fontId="11" fillId="2" borderId="41" xfId="1" applyFont="1" applyFill="1" applyBorder="1" applyAlignment="1">
      <alignment vertical="center" shrinkToFit="1"/>
    </xf>
    <xf numFmtId="43" fontId="11" fillId="2" borderId="7" xfId="1" applyFont="1" applyFill="1" applyBorder="1" applyAlignment="1">
      <alignment vertical="center" shrinkToFit="1"/>
    </xf>
    <xf numFmtId="43" fontId="11" fillId="2" borderId="6" xfId="1" applyFont="1" applyFill="1" applyBorder="1" applyAlignment="1">
      <alignment vertical="center" shrinkToFit="1"/>
    </xf>
    <xf numFmtId="43" fontId="11" fillId="2" borderId="40" xfId="1" applyFont="1" applyFill="1" applyBorder="1" applyAlignment="1">
      <alignment vertical="center" shrinkToFit="1"/>
    </xf>
    <xf numFmtId="43" fontId="11" fillId="2" borderId="39" xfId="1" applyFont="1" applyFill="1" applyBorder="1" applyAlignment="1">
      <alignment vertical="center" shrinkToFit="1"/>
    </xf>
    <xf numFmtId="43" fontId="11" fillId="2" borderId="42" xfId="1" applyFont="1" applyFill="1" applyBorder="1" applyAlignment="1">
      <alignment vertical="center" shrinkToFit="1"/>
    </xf>
    <xf numFmtId="0" fontId="15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5" fillId="0" borderId="0" xfId="60" applyFont="1" applyFill="1" applyProtection="1">
      <protection locked="0"/>
    </xf>
    <xf numFmtId="0" fontId="25" fillId="0" borderId="0" xfId="60" applyFont="1" applyFill="1" applyAlignment="1" applyProtection="1">
      <protection locked="0"/>
    </xf>
    <xf numFmtId="0" fontId="45" fillId="0" borderId="0" xfId="60" applyFont="1" applyFill="1" applyAlignment="1" applyProtection="1">
      <protection locked="0"/>
    </xf>
    <xf numFmtId="43" fontId="45" fillId="0" borderId="0" xfId="60" applyNumberFormat="1" applyFont="1" applyFill="1" applyAlignment="1" applyProtection="1">
      <protection locked="0"/>
    </xf>
    <xf numFmtId="0" fontId="25" fillId="0" borderId="0" xfId="60" applyFont="1" applyFill="1"/>
    <xf numFmtId="0" fontId="25" fillId="0" borderId="38" xfId="60" applyFont="1" applyFill="1" applyBorder="1" applyAlignment="1" applyProtection="1">
      <alignment horizontal="center" vertical="center"/>
      <protection locked="0"/>
    </xf>
    <xf numFmtId="0" fontId="25" fillId="0" borderId="8" xfId="60" applyFont="1" applyFill="1" applyBorder="1" applyAlignment="1" applyProtection="1">
      <alignment vertical="center"/>
      <protection locked="0"/>
    </xf>
    <xf numFmtId="43" fontId="25" fillId="0" borderId="8" xfId="60" applyNumberFormat="1" applyFont="1" applyFill="1" applyBorder="1" applyAlignment="1" applyProtection="1">
      <alignment vertical="center"/>
      <protection locked="0"/>
    </xf>
    <xf numFmtId="0" fontId="25" fillId="0" borderId="6" xfId="60" applyFont="1" applyFill="1" applyBorder="1" applyAlignment="1" applyProtection="1">
      <alignment vertical="center"/>
      <protection locked="0"/>
    </xf>
    <xf numFmtId="0" fontId="26" fillId="0" borderId="19" xfId="60" applyFont="1" applyFill="1" applyBorder="1" applyAlignment="1" applyProtection="1">
      <alignment horizontal="center" vertical="center"/>
      <protection locked="0"/>
    </xf>
    <xf numFmtId="0" fontId="26" fillId="0" borderId="38" xfId="60" applyFont="1" applyFill="1" applyBorder="1" applyAlignment="1">
      <alignment horizontal="center" vertical="center"/>
    </xf>
    <xf numFmtId="0" fontId="26" fillId="0" borderId="38" xfId="60" applyFont="1" applyFill="1" applyBorder="1" applyAlignment="1" applyProtection="1">
      <alignment horizontal="center" vertical="center"/>
      <protection locked="0"/>
    </xf>
    <xf numFmtId="43" fontId="26" fillId="0" borderId="7" xfId="60" applyNumberFormat="1" applyFont="1" applyFill="1" applyBorder="1" applyAlignment="1" applyProtection="1">
      <alignment horizontal="center" vertical="center"/>
      <protection locked="0"/>
    </xf>
    <xf numFmtId="0" fontId="26" fillId="0" borderId="6" xfId="60" applyFont="1" applyFill="1" applyBorder="1" applyAlignment="1" applyProtection="1">
      <alignment horizontal="center" vertical="center"/>
      <protection locked="0"/>
    </xf>
    <xf numFmtId="0" fontId="25" fillId="0" borderId="7" xfId="60" applyFont="1" applyFill="1" applyBorder="1" applyAlignment="1" applyProtection="1">
      <alignment horizontal="center"/>
      <protection locked="0"/>
    </xf>
    <xf numFmtId="0" fontId="46" fillId="0" borderId="7" xfId="60" applyFont="1" applyFill="1" applyBorder="1" applyProtection="1">
      <protection locked="0"/>
    </xf>
    <xf numFmtId="0" fontId="25" fillId="0" borderId="7" xfId="60" applyFont="1" applyFill="1" applyBorder="1" applyProtection="1">
      <protection locked="0"/>
    </xf>
    <xf numFmtId="43" fontId="46" fillId="0" borderId="7" xfId="60" applyNumberFormat="1" applyFont="1" applyFill="1" applyBorder="1" applyProtection="1">
      <protection locked="0"/>
    </xf>
    <xf numFmtId="0" fontId="46" fillId="0" borderId="7" xfId="188" applyFont="1" applyFill="1" applyBorder="1" applyAlignment="1">
      <alignment horizontal="left" vertical="center"/>
    </xf>
    <xf numFmtId="0" fontId="25" fillId="0" borderId="7" xfId="188" applyFont="1" applyFill="1" applyBorder="1" applyAlignment="1">
      <alignment horizontal="left" vertical="center"/>
    </xf>
    <xf numFmtId="0" fontId="46" fillId="0" borderId="7" xfId="60" applyFont="1" applyFill="1" applyBorder="1" applyAlignment="1" applyProtection="1">
      <alignment horizontal="right"/>
      <protection locked="0"/>
    </xf>
    <xf numFmtId="43" fontId="46" fillId="0" borderId="7" xfId="28" applyNumberFormat="1" applyFont="1" applyFill="1" applyBorder="1" applyAlignment="1">
      <alignment horizontal="right" vertical="center"/>
    </xf>
    <xf numFmtId="0" fontId="46" fillId="0" borderId="7" xfId="188" applyFont="1" applyFill="1" applyBorder="1" applyAlignment="1">
      <alignment vertical="center"/>
    </xf>
    <xf numFmtId="0" fontId="47" fillId="0" borderId="7" xfId="188" applyFont="1" applyFill="1" applyBorder="1" applyAlignment="1">
      <alignment vertical="center"/>
    </xf>
    <xf numFmtId="43" fontId="46" fillId="0" borderId="7" xfId="60" applyNumberFormat="1" applyFont="1" applyFill="1" applyBorder="1" applyAlignment="1">
      <alignment horizontal="right" vertical="center"/>
    </xf>
    <xf numFmtId="0" fontId="25" fillId="0" borderId="7" xfId="60" applyFont="1" applyFill="1" applyBorder="1" applyAlignment="1">
      <alignment horizontal="left" vertical="center"/>
    </xf>
    <xf numFmtId="0" fontId="25" fillId="0" borderId="7" xfId="60" applyFont="1" applyFill="1" applyBorder="1" applyAlignment="1" applyProtection="1">
      <alignment horizontal="right"/>
      <protection locked="0"/>
    </xf>
    <xf numFmtId="43" fontId="25" fillId="0" borderId="7" xfId="60" applyNumberFormat="1" applyFont="1" applyFill="1" applyBorder="1" applyAlignment="1">
      <alignment horizontal="right" vertical="center"/>
    </xf>
    <xf numFmtId="43" fontId="25" fillId="0" borderId="7" xfId="60" applyNumberFormat="1" applyFont="1" applyFill="1" applyBorder="1" applyProtection="1">
      <protection locked="0"/>
    </xf>
    <xf numFmtId="43" fontId="25" fillId="0" borderId="38" xfId="47" applyFont="1" applyFill="1" applyBorder="1" applyAlignment="1" applyProtection="1">
      <alignment horizontal="center" vertical="center"/>
      <protection locked="0"/>
    </xf>
    <xf numFmtId="43" fontId="25" fillId="0" borderId="7" xfId="47" applyFont="1" applyFill="1" applyBorder="1" applyAlignment="1" applyProtection="1">
      <alignment horizontal="center" vertical="center"/>
      <protection locked="0"/>
    </xf>
    <xf numFmtId="0" fontId="25" fillId="0" borderId="0" xfId="60" applyFont="1" applyFill="1" applyAlignment="1" applyProtection="1">
      <alignment horizontal="center"/>
      <protection locked="0"/>
    </xf>
    <xf numFmtId="43" fontId="25" fillId="0" borderId="0" xfId="60" applyNumberFormat="1" applyFont="1" applyFill="1" applyProtection="1">
      <protection locked="0"/>
    </xf>
    <xf numFmtId="0" fontId="26" fillId="0" borderId="8" xfId="60" applyFont="1" applyFill="1" applyBorder="1" applyAlignment="1" applyProtection="1">
      <alignment vertical="center"/>
      <protection locked="0"/>
    </xf>
    <xf numFmtId="0" fontId="25" fillId="0" borderId="8" xfId="60" applyFont="1" applyFill="1" applyBorder="1" applyProtection="1">
      <protection locked="0"/>
    </xf>
    <xf numFmtId="43" fontId="25" fillId="0" borderId="8" xfId="60" applyNumberFormat="1" applyFont="1" applyFill="1" applyBorder="1" applyProtection="1">
      <protection locked="0"/>
    </xf>
    <xf numFmtId="0" fontId="25" fillId="0" borderId="6" xfId="60" applyFont="1" applyFill="1" applyBorder="1" applyProtection="1">
      <protection locked="0"/>
    </xf>
    <xf numFmtId="0" fontId="25" fillId="0" borderId="20" xfId="60" applyFont="1" applyFill="1" applyBorder="1" applyAlignment="1" applyProtection="1">
      <alignment horizontal="center"/>
      <protection locked="0"/>
    </xf>
    <xf numFmtId="0" fontId="25" fillId="0" borderId="43" xfId="60" applyFont="1" applyFill="1" applyBorder="1" applyProtection="1">
      <protection locked="0"/>
    </xf>
    <xf numFmtId="43" fontId="25" fillId="0" borderId="20" xfId="60" applyNumberFormat="1" applyFont="1" applyFill="1" applyBorder="1" applyProtection="1">
      <protection locked="0"/>
    </xf>
    <xf numFmtId="0" fontId="25" fillId="0" borderId="44" xfId="60" applyFont="1" applyFill="1" applyBorder="1" applyProtection="1">
      <protection locked="0"/>
    </xf>
    <xf numFmtId="0" fontId="25" fillId="0" borderId="2" xfId="60" applyFont="1" applyFill="1" applyBorder="1" applyAlignment="1" applyProtection="1">
      <alignment horizontal="center"/>
      <protection locked="0"/>
    </xf>
    <xf numFmtId="43" fontId="25" fillId="0" borderId="2" xfId="60" applyNumberFormat="1" applyFont="1" applyFill="1" applyBorder="1" applyProtection="1">
      <protection locked="0"/>
    </xf>
    <xf numFmtId="0" fontId="25" fillId="0" borderId="45" xfId="60" applyFont="1" applyFill="1" applyBorder="1" applyProtection="1">
      <protection locked="0"/>
    </xf>
    <xf numFmtId="0" fontId="25" fillId="0" borderId="2" xfId="60" applyFont="1" applyFill="1" applyBorder="1"/>
    <xf numFmtId="0" fontId="25" fillId="0" borderId="46" xfId="60" applyFont="1" applyFill="1" applyBorder="1"/>
    <xf numFmtId="0" fontId="25" fillId="0" borderId="0" xfId="60" applyFont="1" applyFill="1" applyBorder="1"/>
    <xf numFmtId="0" fontId="25" fillId="0" borderId="45" xfId="60" applyFont="1" applyFill="1" applyBorder="1"/>
    <xf numFmtId="0" fontId="25" fillId="0" borderId="46" xfId="60" applyFont="1" applyFill="1" applyBorder="1" applyProtection="1">
      <protection locked="0"/>
    </xf>
    <xf numFmtId="0" fontId="25" fillId="0" borderId="2" xfId="60" applyFont="1" applyFill="1" applyBorder="1" applyAlignment="1">
      <alignment vertical="center"/>
    </xf>
    <xf numFmtId="0" fontId="25" fillId="0" borderId="46" xfId="60" applyFont="1" applyFill="1" applyBorder="1" applyAlignment="1">
      <alignment vertical="center"/>
    </xf>
    <xf numFmtId="0" fontId="25" fillId="0" borderId="0" xfId="60" applyFont="1" applyFill="1" applyBorder="1" applyAlignment="1">
      <alignment vertical="center"/>
    </xf>
    <xf numFmtId="0" fontId="25" fillId="0" borderId="45" xfId="60" applyFont="1" applyFill="1" applyBorder="1" applyAlignment="1">
      <alignment vertical="center"/>
    </xf>
    <xf numFmtId="0" fontId="25" fillId="0" borderId="47" xfId="60" applyFont="1" applyFill="1" applyBorder="1" applyProtection="1">
      <protection locked="0"/>
    </xf>
    <xf numFmtId="43" fontId="25" fillId="0" borderId="19" xfId="60" applyNumberFormat="1" applyFont="1" applyFill="1" applyBorder="1" applyProtection="1">
      <protection locked="0"/>
    </xf>
    <xf numFmtId="0" fontId="25" fillId="0" borderId="48" xfId="60" applyFont="1" applyFill="1" applyBorder="1" applyProtection="1">
      <protection locked="0"/>
    </xf>
    <xf numFmtId="0" fontId="25" fillId="0" borderId="37" xfId="60" applyFont="1" applyFill="1" applyBorder="1" applyProtection="1">
      <protection locked="0"/>
    </xf>
    <xf numFmtId="43" fontId="25" fillId="0" borderId="38" xfId="47" applyFont="1" applyFill="1" applyBorder="1" applyAlignment="1" applyProtection="1">
      <alignment vertical="center"/>
      <protection locked="0"/>
    </xf>
    <xf numFmtId="43" fontId="25" fillId="0" borderId="38" xfId="47" applyNumberFormat="1" applyFont="1" applyFill="1" applyBorder="1" applyAlignment="1" applyProtection="1">
      <alignment vertical="center"/>
      <protection locked="0"/>
    </xf>
    <xf numFmtId="0" fontId="26" fillId="0" borderId="0" xfId="60" applyFont="1" applyFill="1" applyBorder="1" applyAlignment="1" applyProtection="1">
      <alignment horizontal="center" vertical="center"/>
      <protection locked="0"/>
    </xf>
    <xf numFmtId="43" fontId="25" fillId="0" borderId="0" xfId="47" applyFont="1" applyFill="1" applyBorder="1" applyAlignment="1" applyProtection="1">
      <alignment horizontal="center" vertical="center"/>
      <protection locked="0"/>
    </xf>
    <xf numFmtId="43" fontId="25" fillId="0" borderId="0" xfId="47" applyNumberFormat="1" applyFont="1" applyFill="1" applyBorder="1" applyAlignment="1" applyProtection="1">
      <alignment horizontal="center" vertical="center"/>
      <protection locked="0"/>
    </xf>
    <xf numFmtId="0" fontId="26" fillId="0" borderId="0" xfId="60" applyFont="1" applyFill="1" applyAlignment="1">
      <alignment vertical="center"/>
    </xf>
    <xf numFmtId="43" fontId="26" fillId="0" borderId="0" xfId="60" applyNumberFormat="1" applyFont="1" applyFill="1" applyAlignment="1">
      <alignment vertical="center"/>
    </xf>
    <xf numFmtId="0" fontId="25" fillId="0" borderId="0" xfId="60" applyFont="1" applyFill="1" applyAlignment="1">
      <alignment vertical="top" wrapText="1"/>
    </xf>
    <xf numFmtId="43" fontId="25" fillId="0" borderId="0" xfId="60" applyNumberFormat="1" applyFont="1" applyFill="1" applyAlignment="1" applyProtection="1">
      <alignment vertical="center"/>
      <protection locked="0"/>
    </xf>
    <xf numFmtId="0" fontId="25" fillId="0" borderId="0" xfId="60" applyFont="1" applyFill="1" applyAlignment="1" applyProtection="1">
      <alignment vertical="center"/>
      <protection locked="0"/>
    </xf>
    <xf numFmtId="0" fontId="25" fillId="0" borderId="0" xfId="60" applyFont="1" applyFill="1" applyAlignment="1">
      <alignment vertical="center"/>
    </xf>
    <xf numFmtId="43" fontId="25" fillId="0" borderId="0" xfId="60" applyNumberFormat="1" applyFont="1" applyFill="1"/>
    <xf numFmtId="0" fontId="45" fillId="0" borderId="0" xfId="60" applyFont="1" applyFill="1" applyAlignment="1">
      <alignment vertical="center"/>
    </xf>
    <xf numFmtId="0" fontId="48" fillId="0" borderId="0" xfId="60" applyFont="1" applyFill="1" applyAlignment="1">
      <alignment vertical="center"/>
    </xf>
    <xf numFmtId="43" fontId="49" fillId="0" borderId="0" xfId="60" applyNumberFormat="1" applyFont="1" applyFill="1" applyAlignment="1" applyProtection="1">
      <alignment horizontal="center" vertical="center"/>
      <protection locked="0"/>
    </xf>
    <xf numFmtId="0" fontId="26" fillId="0" borderId="0" xfId="60" applyFont="1" applyFill="1" applyProtection="1">
      <protection locked="0"/>
    </xf>
    <xf numFmtId="0" fontId="33" fillId="0" borderId="0" xfId="60" applyFont="1" applyFill="1" applyAlignment="1" applyProtection="1">
      <alignment horizontal="center"/>
      <protection locked="0"/>
    </xf>
    <xf numFmtId="0" fontId="33" fillId="0" borderId="0" xfId="188" applyFont="1" applyFill="1" applyAlignment="1" applyProtection="1">
      <protection locked="0"/>
    </xf>
    <xf numFmtId="0" fontId="33" fillId="0" borderId="0" xfId="60" applyFont="1" applyFill="1" applyProtection="1">
      <protection locked="0"/>
    </xf>
    <xf numFmtId="0" fontId="50" fillId="0" borderId="0" xfId="73" applyFont="1" applyFill="1" applyBorder="1"/>
    <xf numFmtId="0" fontId="33" fillId="0" borderId="0" xfId="73" applyFont="1" applyFill="1" applyBorder="1" applyAlignment="1">
      <alignment horizontal="left"/>
    </xf>
    <xf numFmtId="0" fontId="33" fillId="0" borderId="0" xfId="60" applyFont="1" applyFill="1" applyAlignment="1" applyProtection="1">
      <protection locked="0"/>
    </xf>
    <xf numFmtId="0" fontId="45" fillId="0" borderId="0" xfId="188" applyFont="1" applyFill="1" applyAlignment="1" applyProtection="1">
      <protection locked="0"/>
    </xf>
    <xf numFmtId="0" fontId="33" fillId="0" borderId="0" xfId="60" applyFont="1" applyFill="1" applyAlignment="1" applyProtection="1">
      <alignment horizontal="left" vertical="center"/>
      <protection locked="0"/>
    </xf>
    <xf numFmtId="0" fontId="25" fillId="0" borderId="0" xfId="188" applyFont="1" applyFill="1" applyAlignment="1" applyProtection="1">
      <protection locked="0"/>
    </xf>
    <xf numFmtId="0" fontId="50" fillId="0" borderId="0" xfId="0" applyFont="1" applyFill="1" applyProtection="1">
      <protection locked="0"/>
    </xf>
    <xf numFmtId="0" fontId="51" fillId="0" borderId="0" xfId="0" applyFont="1" applyFill="1" applyProtection="1">
      <protection locked="0"/>
    </xf>
    <xf numFmtId="0" fontId="52" fillId="0" borderId="0" xfId="60" applyFont="1" applyFill="1" applyAlignment="1" applyProtection="1">
      <protection locked="0"/>
    </xf>
    <xf numFmtId="0" fontId="30" fillId="0" borderId="0" xfId="200" applyFont="1" applyFill="1" applyBorder="1" applyAlignment="1">
      <alignment horizontal="center"/>
    </xf>
    <xf numFmtId="0" fontId="53" fillId="0" borderId="0" xfId="200" applyFont="1" applyFill="1" applyAlignment="1"/>
    <xf numFmtId="0" fontId="23" fillId="0" borderId="0" xfId="200" applyFont="1" applyFill="1"/>
    <xf numFmtId="0" fontId="54" fillId="0" borderId="0" xfId="200" applyFont="1" applyFill="1" applyAlignment="1"/>
    <xf numFmtId="0" fontId="30" fillId="0" borderId="0" xfId="200" applyFont="1" applyFill="1"/>
    <xf numFmtId="0" fontId="29" fillId="0" borderId="0" xfId="200" applyFont="1" applyFill="1"/>
    <xf numFmtId="0" fontId="55" fillId="0" borderId="0" xfId="200" applyFont="1" applyFill="1" applyBorder="1" applyAlignment="1">
      <alignment horizontal="center"/>
    </xf>
    <xf numFmtId="0" fontId="29" fillId="0" borderId="0" xfId="200" applyFont="1" applyFill="1" applyBorder="1" applyAlignment="1">
      <alignment horizontal="center"/>
    </xf>
    <xf numFmtId="0" fontId="30" fillId="0" borderId="0" xfId="200" applyFont="1" applyFill="1" applyAlignment="1"/>
    <xf numFmtId="20" fontId="30" fillId="0" borderId="0" xfId="200" applyNumberFormat="1" applyFont="1" applyFill="1"/>
    <xf numFmtId="0" fontId="23" fillId="0" borderId="0" xfId="200" applyFont="1" applyFill="1" applyAlignment="1">
      <alignment vertical="center"/>
    </xf>
    <xf numFmtId="0" fontId="0" fillId="0" borderId="0" xfId="0" applyFont="1" applyFill="1" applyAlignment="1"/>
    <xf numFmtId="0" fontId="23" fillId="0" borderId="0" xfId="200" applyFont="1" applyFill="1" applyAlignment="1"/>
    <xf numFmtId="0" fontId="31" fillId="0" borderId="0" xfId="200" applyFont="1" applyFill="1" applyAlignment="1"/>
    <xf numFmtId="0" fontId="31" fillId="0" borderId="0" xfId="0" applyFont="1" applyFill="1" applyAlignment="1" applyProtection="1">
      <alignment horizontal="center"/>
      <protection locked="0"/>
    </xf>
    <xf numFmtId="0" fontId="31" fillId="0" borderId="0" xfId="200" applyFont="1" applyFill="1" applyAlignment="1">
      <alignment horizontal="center"/>
    </xf>
    <xf numFmtId="0" fontId="23" fillId="0" borderId="0" xfId="200" applyFont="1" applyFill="1" applyProtection="1">
      <protection locked="0"/>
    </xf>
    <xf numFmtId="0" fontId="23" fillId="0" borderId="0" xfId="200" applyFont="1" applyFill="1" applyAlignment="1" applyProtection="1">
      <alignment horizontal="center"/>
      <protection locked="0"/>
    </xf>
    <xf numFmtId="0" fontId="23" fillId="0" borderId="0" xfId="200" applyFont="1" applyFill="1" applyAlignment="1" applyProtection="1">
      <protection locked="0"/>
    </xf>
    <xf numFmtId="0" fontId="33" fillId="0" borderId="0" xfId="200" applyFont="1" applyFill="1" applyProtection="1">
      <protection locked="0"/>
    </xf>
    <xf numFmtId="0" fontId="33" fillId="0" borderId="0" xfId="200" applyFont="1" applyFill="1" applyAlignment="1" applyProtection="1">
      <alignment horizontal="center"/>
      <protection locked="0"/>
    </xf>
    <xf numFmtId="0" fontId="33" fillId="0" borderId="0" xfId="200" applyFont="1" applyFill="1"/>
    <xf numFmtId="0" fontId="33" fillId="0" borderId="0" xfId="200" applyFont="1" applyFill="1" applyAlignment="1">
      <alignment horizontal="center"/>
    </xf>
    <xf numFmtId="0" fontId="41" fillId="0" borderId="7" xfId="200" applyFont="1" applyFill="1" applyBorder="1" applyAlignment="1">
      <alignment horizontal="center"/>
    </xf>
    <xf numFmtId="0" fontId="29" fillId="0" borderId="7" xfId="200" quotePrefix="1" applyFont="1" applyFill="1" applyBorder="1" applyAlignment="1">
      <alignment horizontal="center"/>
    </xf>
    <xf numFmtId="0" fontId="41" fillId="0" borderId="7" xfId="200" applyFont="1" applyFill="1" applyBorder="1" applyAlignment="1">
      <alignment horizontal="center" vertical="center"/>
    </xf>
    <xf numFmtId="43" fontId="41" fillId="0" borderId="7" xfId="41" applyFont="1" applyFill="1" applyBorder="1" applyAlignment="1">
      <alignment vertical="center"/>
    </xf>
    <xf numFmtId="0" fontId="29" fillId="0" borderId="7" xfId="200" applyFont="1" applyFill="1" applyBorder="1" applyAlignment="1">
      <alignment horizontal="center"/>
    </xf>
    <xf numFmtId="43" fontId="29" fillId="0" borderId="7" xfId="41" applyFont="1" applyFill="1" applyBorder="1" applyProtection="1">
      <protection locked="0"/>
    </xf>
    <xf numFmtId="43" fontId="56" fillId="0" borderId="0" xfId="41" applyFont="1" applyFill="1"/>
    <xf numFmtId="0" fontId="23" fillId="0" borderId="0" xfId="200" applyFont="1" applyFill="1" applyAlignment="1">
      <alignment horizontal="justify"/>
    </xf>
    <xf numFmtId="43" fontId="41" fillId="0" borderId="7" xfId="1" applyFont="1" applyFill="1" applyBorder="1" applyAlignment="1">
      <alignment vertical="center"/>
    </xf>
    <xf numFmtId="0" fontId="29" fillId="0" borderId="7" xfId="200" applyFont="1" applyFill="1" applyBorder="1" applyAlignment="1">
      <alignment horizontal="center" vertical="center"/>
    </xf>
    <xf numFmtId="0" fontId="41" fillId="0" borderId="38" xfId="200" applyFont="1" applyFill="1" applyBorder="1" applyAlignment="1">
      <alignment horizontal="left"/>
    </xf>
    <xf numFmtId="0" fontId="41" fillId="0" borderId="6" xfId="200" applyFont="1" applyFill="1" applyBorder="1" applyAlignment="1">
      <alignment horizontal="left"/>
    </xf>
    <xf numFmtId="43" fontId="41" fillId="0" borderId="7" xfId="41" applyFont="1" applyFill="1" applyBorder="1"/>
    <xf numFmtId="41" fontId="41" fillId="0" borderId="7" xfId="21" applyFont="1" applyFill="1" applyBorder="1"/>
    <xf numFmtId="0" fontId="51" fillId="0" borderId="0" xfId="200" applyFont="1" applyFill="1"/>
    <xf numFmtId="0" fontId="33" fillId="0" borderId="0" xfId="200" applyFont="1" applyFill="1" applyAlignment="1">
      <alignment horizontal="left"/>
    </xf>
    <xf numFmtId="0" fontId="57" fillId="0" borderId="0" xfId="0" applyFont="1" applyFill="1" applyAlignment="1" applyProtection="1">
      <alignment horizontal="left" indent="8"/>
      <protection locked="0"/>
    </xf>
    <xf numFmtId="0" fontId="57" fillId="0" borderId="0" xfId="0" applyFont="1" applyFill="1" applyProtection="1">
      <protection locked="0"/>
    </xf>
    <xf numFmtId="0" fontId="57" fillId="0" borderId="0" xfId="0" applyFont="1" applyFill="1" applyAlignment="1" applyProtection="1">
      <alignment horizontal="left" indent="12"/>
      <protection locked="0"/>
    </xf>
    <xf numFmtId="0" fontId="56" fillId="0" borderId="0" xfId="200" applyFont="1" applyFill="1"/>
    <xf numFmtId="0" fontId="52" fillId="0" borderId="0" xfId="200" applyFont="1" applyFill="1" applyProtection="1">
      <protection locked="0"/>
    </xf>
    <xf numFmtId="0" fontId="33" fillId="0" borderId="0" xfId="0" applyFont="1" applyFill="1" applyProtection="1">
      <protection locked="0"/>
    </xf>
    <xf numFmtId="0" fontId="23" fillId="0" borderId="0" xfId="200" applyFont="1" applyFill="1" applyAlignment="1">
      <alignment horizontal="center"/>
    </xf>
    <xf numFmtId="0" fontId="23" fillId="0" borderId="49" xfId="200" applyFont="1" applyFill="1" applyBorder="1"/>
    <xf numFmtId="0" fontId="23" fillId="0" borderId="49" xfId="200" applyFont="1" applyFill="1" applyBorder="1" applyAlignment="1">
      <alignment horizontal="center"/>
    </xf>
    <xf numFmtId="0" fontId="31" fillId="0" borderId="0" xfId="200" applyFont="1" applyFill="1" applyAlignment="1" applyProtection="1">
      <alignment horizontal="center"/>
      <protection locked="0"/>
    </xf>
    <xf numFmtId="2" fontId="23" fillId="0" borderId="0" xfId="200" applyNumberFormat="1" applyFont="1" applyFill="1"/>
    <xf numFmtId="43" fontId="29" fillId="0" borderId="7" xfId="1" applyFont="1" applyFill="1" applyBorder="1" applyProtection="1">
      <protection locked="0"/>
    </xf>
    <xf numFmtId="41" fontId="41" fillId="0" borderId="7" xfId="21" applyFont="1" applyFill="1" applyBorder="1" applyAlignment="1">
      <alignment vertical="center"/>
    </xf>
    <xf numFmtId="0" fontId="33" fillId="0" borderId="0" xfId="200" applyFont="1" applyFill="1" applyAlignment="1" applyProtection="1">
      <alignment horizontal="left" indent="8"/>
      <protection locked="0"/>
    </xf>
    <xf numFmtId="0" fontId="33" fillId="0" borderId="0" xfId="0" applyFont="1" applyFill="1" applyAlignment="1" applyProtection="1">
      <alignment horizontal="left" indent="12"/>
      <protection locked="0"/>
    </xf>
    <xf numFmtId="0" fontId="30" fillId="0" borderId="0" xfId="200" applyFont="1" applyFill="1" applyProtection="1">
      <protection locked="0"/>
    </xf>
    <xf numFmtId="0" fontId="33" fillId="0" borderId="0" xfId="200" applyFont="1" applyFill="1" applyAlignment="1"/>
    <xf numFmtId="0" fontId="33" fillId="0" borderId="0" xfId="200" applyFont="1" applyFill="1" applyAlignment="1" applyProtection="1">
      <alignment horizontal="left"/>
      <protection locked="0"/>
    </xf>
    <xf numFmtId="0" fontId="52" fillId="0" borderId="0" xfId="200" applyFont="1" applyFill="1" applyAlignment="1" applyProtection="1">
      <alignment horizontal="left"/>
      <protection locked="0"/>
    </xf>
    <xf numFmtId="0" fontId="25" fillId="0" borderId="2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41" fontId="25" fillId="0" borderId="20" xfId="0" applyNumberFormat="1" applyFont="1" applyFill="1" applyBorder="1" applyAlignment="1">
      <alignment horizontal="center" vertical="center"/>
    </xf>
    <xf numFmtId="43" fontId="25" fillId="0" borderId="20" xfId="0" applyNumberFormat="1" applyFont="1" applyFill="1" applyBorder="1" applyAlignment="1">
      <alignment horizontal="center" vertical="center"/>
    </xf>
    <xf numFmtId="41" fontId="25" fillId="0" borderId="2" xfId="0" applyNumberFormat="1" applyFont="1" applyFill="1" applyBorder="1" applyAlignment="1">
      <alignment horizontal="center" vertical="center"/>
    </xf>
    <xf numFmtId="43" fontId="25" fillId="0" borderId="2" xfId="0" applyNumberFormat="1" applyFont="1" applyFill="1" applyBorder="1" applyAlignment="1">
      <alignment horizontal="center" vertical="center"/>
    </xf>
    <xf numFmtId="41" fontId="25" fillId="0" borderId="19" xfId="0" applyNumberFormat="1" applyFont="1" applyFill="1" applyBorder="1" applyAlignment="1">
      <alignment horizontal="center" vertical="center"/>
    </xf>
    <xf numFmtId="43" fontId="25" fillId="0" borderId="19" xfId="0" applyNumberFormat="1" applyFont="1" applyFill="1" applyBorder="1" applyAlignment="1">
      <alignment horizontal="center" vertical="center"/>
    </xf>
    <xf numFmtId="43" fontId="25" fillId="0" borderId="2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41" fontId="26" fillId="0" borderId="7" xfId="0" applyNumberFormat="1" applyFont="1" applyFill="1" applyBorder="1" applyAlignment="1">
      <alignment horizontal="center"/>
    </xf>
    <xf numFmtId="43" fontId="26" fillId="0" borderId="7" xfId="0" quotePrefix="1" applyNumberFormat="1" applyFont="1" applyFill="1" applyBorder="1" applyAlignment="1">
      <alignment horizontal="center"/>
    </xf>
    <xf numFmtId="0" fontId="25" fillId="0" borderId="21" xfId="0" applyFont="1" applyFill="1" applyBorder="1"/>
    <xf numFmtId="0" fontId="25" fillId="0" borderId="2" xfId="0" applyFont="1" applyFill="1" applyBorder="1"/>
    <xf numFmtId="41" fontId="25" fillId="0" borderId="2" xfId="0" applyNumberFormat="1" applyFont="1" applyFill="1" applyBorder="1"/>
    <xf numFmtId="43" fontId="25" fillId="0" borderId="2" xfId="0" applyNumberFormat="1" applyFont="1" applyFill="1" applyBorder="1"/>
    <xf numFmtId="0" fontId="26" fillId="0" borderId="2" xfId="0" quotePrefix="1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43" fontId="26" fillId="0" borderId="2" xfId="3" applyNumberFormat="1" applyFont="1" applyFill="1" applyBorder="1" applyAlignment="1"/>
    <xf numFmtId="168" fontId="26" fillId="0" borderId="2" xfId="3" applyNumberFormat="1" applyFont="1" applyFill="1" applyBorder="1" applyAlignment="1"/>
    <xf numFmtId="0" fontId="25" fillId="0" borderId="2" xfId="0" applyFont="1" applyFill="1" applyBorder="1" applyAlignment="1">
      <alignment horizontal="left"/>
    </xf>
    <xf numFmtId="43" fontId="25" fillId="0" borderId="2" xfId="0" applyNumberFormat="1" applyFont="1" applyFill="1" applyBorder="1" applyAlignment="1"/>
    <xf numFmtId="168" fontId="25" fillId="0" borderId="2" xfId="0" applyNumberFormat="1" applyFont="1" applyFill="1" applyBorder="1" applyAlignment="1">
      <alignment horizontal="left" indent="1"/>
    </xf>
    <xf numFmtId="43" fontId="25" fillId="0" borderId="2" xfId="0" applyNumberFormat="1" applyFont="1" applyFill="1" applyBorder="1" applyAlignment="1">
      <alignment horizontal="left" indent="1"/>
    </xf>
    <xf numFmtId="168" fontId="25" fillId="0" borderId="2" xfId="3" applyNumberFormat="1" applyFont="1" applyFill="1" applyBorder="1"/>
    <xf numFmtId="41" fontId="26" fillId="0" borderId="2" xfId="0" applyNumberFormat="1" applyFont="1" applyFill="1" applyBorder="1" applyAlignment="1"/>
    <xf numFmtId="166" fontId="26" fillId="0" borderId="2" xfId="3" applyNumberFormat="1" applyFont="1" applyFill="1" applyBorder="1" applyAlignment="1"/>
    <xf numFmtId="0" fontId="25" fillId="0" borderId="2" xfId="0" quotePrefix="1" applyFont="1" applyFill="1" applyBorder="1" applyAlignment="1">
      <alignment horizontal="center"/>
    </xf>
    <xf numFmtId="168" fontId="26" fillId="0" borderId="17" xfId="3" applyNumberFormat="1" applyFont="1" applyFill="1" applyBorder="1" applyAlignment="1">
      <alignment horizontal="left" indent="1"/>
    </xf>
    <xf numFmtId="43" fontId="26" fillId="0" borderId="17" xfId="3" applyNumberFormat="1" applyFont="1" applyFill="1" applyBorder="1" applyAlignment="1">
      <alignment horizontal="left" indent="1"/>
    </xf>
    <xf numFmtId="168" fontId="26" fillId="0" borderId="45" xfId="3" applyNumberFormat="1" applyFont="1" applyFill="1" applyBorder="1" applyAlignment="1">
      <alignment horizontal="left" indent="1"/>
    </xf>
    <xf numFmtId="168" fontId="26" fillId="0" borderId="2" xfId="3" applyNumberFormat="1" applyFont="1" applyFill="1" applyBorder="1" applyAlignment="1">
      <alignment horizontal="left" indent="1"/>
    </xf>
    <xf numFmtId="43" fontId="26" fillId="0" borderId="2" xfId="3" applyNumberFormat="1" applyFont="1" applyFill="1" applyBorder="1" applyAlignment="1">
      <alignment horizontal="left" indent="1"/>
    </xf>
    <xf numFmtId="168" fontId="25" fillId="0" borderId="45" xfId="0" applyNumberFormat="1" applyFont="1" applyFill="1" applyBorder="1" applyAlignment="1"/>
    <xf numFmtId="168" fontId="25" fillId="0" borderId="2" xfId="0" applyNumberFormat="1" applyFont="1" applyFill="1" applyBorder="1" applyAlignment="1"/>
    <xf numFmtId="168" fontId="26" fillId="0" borderId="12" xfId="3" applyNumberFormat="1" applyFont="1" applyFill="1" applyBorder="1" applyAlignment="1">
      <alignment horizontal="left" indent="1"/>
    </xf>
    <xf numFmtId="43" fontId="26" fillId="0" borderId="12" xfId="3" applyNumberFormat="1" applyFont="1" applyFill="1" applyBorder="1" applyAlignment="1">
      <alignment horizontal="left" indent="1"/>
    </xf>
    <xf numFmtId="168" fontId="26" fillId="0" borderId="32" xfId="3" applyNumberFormat="1" applyFont="1" applyFill="1" applyBorder="1" applyAlignment="1">
      <alignment horizontal="left" indent="1"/>
    </xf>
    <xf numFmtId="43" fontId="26" fillId="0" borderId="32" xfId="3" applyNumberFormat="1" applyFont="1" applyFill="1" applyBorder="1" applyAlignment="1">
      <alignment horizontal="left" indent="1"/>
    </xf>
    <xf numFmtId="0" fontId="25" fillId="0" borderId="2" xfId="0" quotePrefix="1" applyFont="1" applyFill="1" applyBorder="1"/>
    <xf numFmtId="166" fontId="26" fillId="0" borderId="2" xfId="0" applyNumberFormat="1" applyFont="1" applyFill="1" applyBorder="1" applyAlignment="1"/>
    <xf numFmtId="41" fontId="26" fillId="0" borderId="0" xfId="0" applyNumberFormat="1" applyFont="1" applyFill="1" applyBorder="1" applyAlignment="1"/>
    <xf numFmtId="166" fontId="26" fillId="0" borderId="2" xfId="3" applyNumberFormat="1" applyFont="1" applyFill="1" applyBorder="1" applyAlignment="1">
      <alignment horizontal="left" indent="1"/>
    </xf>
    <xf numFmtId="41" fontId="26" fillId="0" borderId="2" xfId="3" applyFont="1" applyFill="1" applyBorder="1" applyAlignment="1">
      <alignment horizontal="left" indent="1"/>
    </xf>
    <xf numFmtId="166" fontId="22" fillId="0" borderId="0" xfId="3" applyNumberFormat="1" applyFont="1" applyFill="1"/>
    <xf numFmtId="43" fontId="25" fillId="0" borderId="2" xfId="3" applyNumberFormat="1" applyFont="1" applyFill="1" applyBorder="1" applyAlignment="1">
      <alignment horizontal="left" indent="1"/>
    </xf>
    <xf numFmtId="168" fontId="25" fillId="0" borderId="2" xfId="3" applyNumberFormat="1" applyFont="1" applyFill="1" applyBorder="1" applyAlignment="1">
      <alignment horizontal="left" indent="1"/>
    </xf>
    <xf numFmtId="168" fontId="25" fillId="0" borderId="2" xfId="3" applyNumberFormat="1" applyFont="1" applyFill="1" applyBorder="1" applyAlignment="1">
      <alignment horizontal="center"/>
    </xf>
    <xf numFmtId="43" fontId="25" fillId="0" borderId="2" xfId="3" applyNumberFormat="1" applyFont="1" applyFill="1" applyBorder="1" applyAlignment="1">
      <alignment horizontal="center"/>
    </xf>
    <xf numFmtId="168" fontId="25" fillId="0" borderId="2" xfId="0" applyNumberFormat="1" applyFont="1" applyFill="1" applyBorder="1" applyAlignment="1">
      <alignment horizontal="right" indent="1"/>
    </xf>
    <xf numFmtId="168" fontId="25" fillId="0" borderId="2" xfId="0" applyNumberFormat="1" applyFont="1" applyFill="1" applyBorder="1"/>
    <xf numFmtId="168" fontId="26" fillId="0" borderId="2" xfId="0" applyNumberFormat="1" applyFont="1" applyFill="1" applyBorder="1" applyAlignment="1">
      <alignment horizontal="left" indent="1"/>
    </xf>
    <xf numFmtId="43" fontId="26" fillId="0" borderId="2" xfId="0" applyNumberFormat="1" applyFont="1" applyFill="1" applyBorder="1" applyAlignment="1">
      <alignment horizontal="left" indent="1"/>
    </xf>
    <xf numFmtId="0" fontId="26" fillId="0" borderId="7" xfId="0" applyFont="1" applyFill="1" applyBorder="1"/>
    <xf numFmtId="0" fontId="26" fillId="0" borderId="7" xfId="0" applyFont="1" applyFill="1" applyBorder="1" applyAlignment="1">
      <alignment horizontal="left"/>
    </xf>
    <xf numFmtId="166" fontId="22" fillId="0" borderId="7" xfId="3" applyNumberFormat="1" applyFont="1" applyFill="1" applyBorder="1"/>
    <xf numFmtId="0" fontId="25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25" fillId="0" borderId="0" xfId="0" applyFont="1" applyFill="1" applyAlignment="1">
      <alignment horizontal="centerContinuous"/>
    </xf>
    <xf numFmtId="0" fontId="25" fillId="0" borderId="0" xfId="61" applyFont="1" applyFill="1" applyBorder="1"/>
    <xf numFmtId="0" fontId="25" fillId="0" borderId="0" xfId="61" applyFont="1" applyFill="1" applyBorder="1" applyAlignment="1">
      <alignment horizontal="center" vertical="center"/>
    </xf>
    <xf numFmtId="0" fontId="25" fillId="0" borderId="23" xfId="61" applyFont="1" applyFill="1" applyBorder="1" applyAlignment="1">
      <alignment horizontal="center"/>
    </xf>
    <xf numFmtId="0" fontId="25" fillId="0" borderId="50" xfId="61" applyFont="1" applyFill="1" applyBorder="1" applyAlignment="1">
      <alignment horizontal="center"/>
    </xf>
    <xf numFmtId="0" fontId="25" fillId="0" borderId="23" xfId="61" applyFont="1" applyFill="1" applyBorder="1" applyAlignment="1">
      <alignment horizontal="center" vertical="center"/>
    </xf>
    <xf numFmtId="0" fontId="25" fillId="0" borderId="2" xfId="61" applyFont="1" applyFill="1" applyBorder="1" applyAlignment="1">
      <alignment horizontal="center" vertical="center"/>
    </xf>
    <xf numFmtId="0" fontId="29" fillId="0" borderId="2" xfId="61" applyFont="1" applyFill="1" applyBorder="1" applyAlignment="1">
      <alignment vertical="center"/>
    </xf>
    <xf numFmtId="0" fontId="25" fillId="0" borderId="2" xfId="61" applyFont="1" applyFill="1" applyBorder="1" applyAlignment="1">
      <alignment horizontal="center"/>
    </xf>
    <xf numFmtId="0" fontId="25" fillId="0" borderId="45" xfId="61" applyFont="1" applyFill="1" applyBorder="1" applyAlignment="1">
      <alignment horizontal="center"/>
    </xf>
    <xf numFmtId="0" fontId="29" fillId="0" borderId="43" xfId="61" applyFont="1" applyFill="1" applyBorder="1" applyAlignment="1">
      <alignment vertical="center" wrapText="1"/>
    </xf>
    <xf numFmtId="0" fontId="29" fillId="0" borderId="46" xfId="61" applyFont="1" applyFill="1" applyBorder="1" applyAlignment="1">
      <alignment horizontal="center" vertical="center" wrapText="1"/>
    </xf>
    <xf numFmtId="0" fontId="29" fillId="0" borderId="46" xfId="61" applyFont="1" applyFill="1" applyBorder="1" applyAlignment="1">
      <alignment vertical="center" wrapText="1"/>
    </xf>
    <xf numFmtId="0" fontId="25" fillId="0" borderId="7" xfId="61" applyFont="1" applyFill="1" applyBorder="1" applyAlignment="1">
      <alignment horizontal="center"/>
    </xf>
    <xf numFmtId="0" fontId="25" fillId="0" borderId="7" xfId="61" applyFont="1" applyFill="1" applyBorder="1" applyAlignment="1">
      <alignment horizontal="center" vertical="center"/>
    </xf>
    <xf numFmtId="0" fontId="25" fillId="0" borderId="38" xfId="61" applyFont="1" applyFill="1" applyBorder="1" applyAlignment="1">
      <alignment horizontal="center"/>
    </xf>
    <xf numFmtId="166" fontId="0" fillId="0" borderId="7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166" fontId="22" fillId="0" borderId="0" xfId="3" applyNumberFormat="1" applyFont="1" applyFill="1" applyBorder="1"/>
    <xf numFmtId="172" fontId="0" fillId="0" borderId="0" xfId="0" applyNumberFormat="1" applyFont="1" applyFill="1" applyBorder="1"/>
    <xf numFmtId="41" fontId="22" fillId="0" borderId="0" xfId="3" applyFont="1" applyFill="1"/>
    <xf numFmtId="0" fontId="59" fillId="0" borderId="0" xfId="0" applyFont="1" applyFill="1" applyBorder="1"/>
    <xf numFmtId="43" fontId="0" fillId="0" borderId="0" xfId="0" applyNumberFormat="1" applyAlignment="1" applyProtection="1">
      <protection locked="0"/>
    </xf>
    <xf numFmtId="41" fontId="25" fillId="0" borderId="0" xfId="2" applyFont="1" applyFill="1"/>
    <xf numFmtId="0" fontId="0" fillId="0" borderId="7" xfId="0" applyFill="1" applyBorder="1"/>
    <xf numFmtId="0" fontId="25" fillId="3" borderId="11" xfId="251" applyFont="1" applyFill="1" applyBorder="1" applyAlignment="1">
      <alignment horizontal="right"/>
    </xf>
    <xf numFmtId="0" fontId="25" fillId="3" borderId="12" xfId="251" applyFont="1" applyFill="1" applyBorder="1" applyAlignment="1">
      <alignment wrapText="1"/>
    </xf>
    <xf numFmtId="165" fontId="25" fillId="3" borderId="7" xfId="61" applyNumberFormat="1" applyFont="1" applyFill="1" applyBorder="1" applyAlignment="1">
      <alignment horizontal="center"/>
    </xf>
    <xf numFmtId="49" fontId="25" fillId="3" borderId="12" xfId="251" quotePrefix="1" applyNumberFormat="1" applyFont="1" applyFill="1" applyBorder="1" applyAlignment="1">
      <alignment horizontal="center"/>
    </xf>
    <xf numFmtId="0" fontId="25" fillId="3" borderId="7" xfId="0" applyFont="1" applyFill="1" applyBorder="1"/>
    <xf numFmtId="0" fontId="25" fillId="3" borderId="12" xfId="251" applyFont="1" applyFill="1" applyBorder="1"/>
    <xf numFmtId="0" fontId="25" fillId="3" borderId="12" xfId="251" applyFont="1" applyFill="1" applyBorder="1" applyAlignment="1">
      <alignment horizontal="center"/>
    </xf>
    <xf numFmtId="0" fontId="25" fillId="3" borderId="12" xfId="251" quotePrefix="1" applyFont="1" applyFill="1" applyBorder="1" applyAlignment="1">
      <alignment horizontal="center"/>
    </xf>
    <xf numFmtId="43" fontId="25" fillId="3" borderId="12" xfId="251" applyNumberFormat="1" applyFont="1" applyFill="1" applyBorder="1"/>
    <xf numFmtId="0" fontId="25" fillId="3" borderId="0" xfId="251" applyFont="1" applyFill="1"/>
    <xf numFmtId="166" fontId="25" fillId="0" borderId="0" xfId="2" applyNumberFormat="1" applyFont="1" applyFill="1"/>
    <xf numFmtId="43" fontId="52" fillId="0" borderId="0" xfId="0" applyNumberFormat="1" applyFont="1" applyFill="1" applyAlignment="1"/>
    <xf numFmtId="0" fontId="25" fillId="0" borderId="12" xfId="251" quotePrefix="1" applyFont="1" applyFill="1" applyBorder="1" applyAlignment="1">
      <alignment horizontal="center" vertical="center"/>
    </xf>
    <xf numFmtId="0" fontId="25" fillId="3" borderId="12" xfId="251" quotePrefix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11" xfId="0" applyNumberFormat="1" applyBorder="1" applyAlignment="1">
      <alignment vertical="center"/>
    </xf>
    <xf numFmtId="0" fontId="0" fillId="0" borderId="12" xfId="0" applyBorder="1"/>
    <xf numFmtId="4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2" fontId="0" fillId="0" borderId="12" xfId="0" applyNumberFormat="1" applyBorder="1"/>
    <xf numFmtId="0" fontId="0" fillId="0" borderId="13" xfId="0" applyBorder="1"/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165" fontId="25" fillId="0" borderId="12" xfId="0" applyNumberFormat="1" applyFont="1" applyFill="1" applyBorder="1"/>
    <xf numFmtId="0" fontId="46" fillId="0" borderId="7" xfId="60" applyFont="1" applyFill="1" applyBorder="1" applyAlignment="1" applyProtection="1">
      <alignment horizontal="center"/>
      <protection locked="0"/>
    </xf>
    <xf numFmtId="0" fontId="46" fillId="0" borderId="7" xfId="188" applyFont="1" applyFill="1" applyBorder="1" applyAlignment="1">
      <alignment horizontal="center" vertical="center"/>
    </xf>
    <xf numFmtId="43" fontId="46" fillId="0" borderId="7" xfId="188" applyNumberFormat="1" applyFont="1" applyFill="1" applyBorder="1" applyAlignment="1">
      <alignment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41" fontId="25" fillId="0" borderId="7" xfId="251" applyNumberFormat="1" applyFont="1" applyFill="1" applyBorder="1" applyAlignment="1">
      <alignment horizontal="left"/>
    </xf>
    <xf numFmtId="0" fontId="32" fillId="0" borderId="7" xfId="5" applyNumberFormat="1" applyFont="1" applyFill="1" applyBorder="1" applyAlignment="1">
      <alignment horizontal="center" vertical="center"/>
    </xf>
    <xf numFmtId="0" fontId="0" fillId="0" borderId="0" xfId="0" applyFill="1"/>
    <xf numFmtId="0" fontId="25" fillId="3" borderId="51" xfId="251" applyFont="1" applyFill="1" applyBorder="1" applyAlignment="1">
      <alignment horizontal="right"/>
    </xf>
    <xf numFmtId="0" fontId="25" fillId="3" borderId="32" xfId="251" applyFont="1" applyFill="1" applyBorder="1" applyAlignment="1">
      <alignment wrapText="1"/>
    </xf>
    <xf numFmtId="165" fontId="25" fillId="3" borderId="32" xfId="251" applyNumberFormat="1" applyFont="1" applyFill="1" applyBorder="1" applyAlignment="1" applyProtection="1">
      <alignment horizontal="center"/>
      <protection hidden="1"/>
    </xf>
    <xf numFmtId="0" fontId="25" fillId="3" borderId="32" xfId="251" quotePrefix="1" applyFont="1" applyFill="1" applyBorder="1" applyAlignment="1">
      <alignment horizontal="center"/>
    </xf>
    <xf numFmtId="0" fontId="25" fillId="3" borderId="32" xfId="251" applyFont="1" applyFill="1" applyBorder="1"/>
    <xf numFmtId="0" fontId="25" fillId="3" borderId="32" xfId="251" applyFont="1" applyFill="1" applyBorder="1" applyAlignment="1">
      <alignment horizontal="center"/>
    </xf>
    <xf numFmtId="43" fontId="25" fillId="3" borderId="32" xfId="251" applyNumberFormat="1" applyFont="1" applyFill="1" applyBorder="1"/>
    <xf numFmtId="0" fontId="25" fillId="3" borderId="52" xfId="251" applyFont="1" applyFill="1" applyBorder="1" applyAlignment="1">
      <alignment horizontal="left"/>
    </xf>
    <xf numFmtId="41" fontId="25" fillId="3" borderId="0" xfId="251" applyNumberFormat="1" applyFont="1" applyFill="1"/>
    <xf numFmtId="165" fontId="25" fillId="4" borderId="7" xfId="61" applyNumberFormat="1" applyFont="1" applyFill="1" applyBorder="1" applyAlignment="1">
      <alignment horizontal="center"/>
    </xf>
    <xf numFmtId="165" fontId="25" fillId="4" borderId="7" xfId="61" applyNumberFormat="1" applyFont="1" applyFill="1" applyBorder="1" applyAlignment="1">
      <alignment horizontal="right"/>
    </xf>
    <xf numFmtId="0" fontId="60" fillId="4" borderId="7" xfId="53" applyFont="1" applyFill="1" applyBorder="1" applyAlignment="1"/>
    <xf numFmtId="0" fontId="25" fillId="4" borderId="7" xfId="0" applyFont="1" applyFill="1" applyBorder="1" applyAlignment="1">
      <alignment vertical="center" wrapText="1"/>
    </xf>
    <xf numFmtId="0" fontId="25" fillId="4" borderId="7" xfId="61" applyFont="1" applyFill="1" applyBorder="1"/>
    <xf numFmtId="49" fontId="25" fillId="4" borderId="7" xfId="61" applyNumberFormat="1" applyFont="1" applyFill="1" applyBorder="1"/>
    <xf numFmtId="0" fontId="25" fillId="4" borderId="20" xfId="99" applyFont="1" applyFill="1" applyBorder="1" applyAlignment="1">
      <alignment horizontal="left"/>
    </xf>
    <xf numFmtId="0" fontId="25" fillId="4" borderId="20" xfId="99" applyFont="1" applyFill="1" applyBorder="1" applyAlignment="1">
      <alignment horizontal="center"/>
    </xf>
    <xf numFmtId="0" fontId="25" fillId="4" borderId="7" xfId="99" applyFont="1" applyFill="1" applyBorder="1" applyAlignment="1">
      <alignment horizontal="center"/>
    </xf>
    <xf numFmtId="0" fontId="25" fillId="4" borderId="7" xfId="0" applyFont="1" applyFill="1" applyBorder="1" applyAlignment="1">
      <alignment vertical="center"/>
    </xf>
    <xf numFmtId="166" fontId="25" fillId="4" borderId="7" xfId="61" applyNumberFormat="1" applyFont="1" applyFill="1" applyBorder="1" applyAlignment="1">
      <alignment horizontal="right"/>
    </xf>
    <xf numFmtId="0" fontId="25" fillId="4" borderId="13" xfId="0" applyFont="1" applyFill="1" applyBorder="1" applyAlignment="1">
      <alignment horizontal="left" vertical="center"/>
    </xf>
    <xf numFmtId="169" fontId="25" fillId="4" borderId="7" xfId="0" applyNumberFormat="1" applyFont="1" applyFill="1" applyBorder="1" applyAlignment="1">
      <alignment horizontal="left" vertical="center"/>
    </xf>
    <xf numFmtId="0" fontId="25" fillId="4" borderId="7" xfId="0" applyFont="1" applyFill="1" applyBorder="1"/>
    <xf numFmtId="0" fontId="25" fillId="4" borderId="7" xfId="0" applyFont="1" applyFill="1" applyBorder="1" applyAlignment="1">
      <alignment horizontal="center"/>
    </xf>
    <xf numFmtId="4" fontId="25" fillId="4" borderId="7" xfId="0" applyNumberFormat="1" applyFont="1" applyFill="1" applyBorder="1"/>
    <xf numFmtId="0" fontId="25" fillId="4" borderId="36" xfId="0" applyFont="1" applyFill="1" applyBorder="1" applyAlignment="1">
      <alignment horizontal="left" vertical="center"/>
    </xf>
    <xf numFmtId="0" fontId="25" fillId="4" borderId="7" xfId="0" applyFont="1" applyFill="1" applyBorder="1" applyAlignment="1"/>
    <xf numFmtId="0" fontId="25" fillId="4" borderId="0" xfId="251" applyFont="1" applyFill="1"/>
    <xf numFmtId="0" fontId="25" fillId="3" borderId="36" xfId="0" applyFont="1" applyFill="1" applyBorder="1"/>
    <xf numFmtId="0" fontId="25" fillId="4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43" fontId="46" fillId="0" borderId="7" xfId="188" applyNumberFormat="1" applyFont="1" applyFill="1" applyBorder="1" applyAlignment="1">
      <alignment horizontal="right" vertical="center"/>
    </xf>
    <xf numFmtId="41" fontId="25" fillId="0" borderId="2" xfId="0" applyNumberFormat="1" applyFont="1" applyFill="1" applyBorder="1" applyAlignment="1">
      <alignment horizontal="right"/>
    </xf>
    <xf numFmtId="41" fontId="26" fillId="0" borderId="2" xfId="3" applyNumberFormat="1" applyFont="1" applyFill="1" applyBorder="1" applyAlignment="1">
      <alignment horizontal="right"/>
    </xf>
    <xf numFmtId="41" fontId="26" fillId="0" borderId="2" xfId="0" applyNumberFormat="1" applyFont="1" applyFill="1" applyBorder="1" applyAlignment="1">
      <alignment horizontal="right"/>
    </xf>
    <xf numFmtId="41" fontId="25" fillId="0" borderId="2" xfId="3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left"/>
    </xf>
    <xf numFmtId="49" fontId="25" fillId="0" borderId="12" xfId="251" applyNumberFormat="1" applyFont="1" applyFill="1" applyBorder="1" applyAlignment="1">
      <alignment horizontal="center"/>
    </xf>
    <xf numFmtId="41" fontId="0" fillId="0" borderId="45" xfId="0" applyNumberFormat="1" applyBorder="1" applyAlignment="1">
      <alignment vertical="center"/>
    </xf>
    <xf numFmtId="0" fontId="0" fillId="0" borderId="0" xfId="0" applyFont="1" applyFill="1" applyBorder="1"/>
    <xf numFmtId="0" fontId="26" fillId="0" borderId="0" xfId="251" applyFont="1" applyFill="1" applyBorder="1" applyAlignment="1">
      <alignment horizontal="right"/>
    </xf>
    <xf numFmtId="165" fontId="25" fillId="0" borderId="0" xfId="61" applyNumberFormat="1" applyFont="1" applyFill="1" applyBorder="1" applyAlignment="1">
      <alignment horizontal="right"/>
    </xf>
    <xf numFmtId="41" fontId="0" fillId="0" borderId="0" xfId="0" applyNumberFormat="1" applyFont="1" applyFill="1" applyBorder="1"/>
    <xf numFmtId="0" fontId="26" fillId="0" borderId="0" xfId="251" applyFont="1" applyFill="1" applyBorder="1" applyAlignment="1">
      <alignment wrapText="1"/>
    </xf>
    <xf numFmtId="168" fontId="25" fillId="0" borderId="0" xfId="1" applyNumberFormat="1" applyFont="1" applyFill="1" applyBorder="1"/>
    <xf numFmtId="165" fontId="25" fillId="0" borderId="6" xfId="251" applyNumberFormat="1" applyFont="1" applyFill="1" applyBorder="1" applyAlignment="1" applyProtection="1">
      <alignment horizontal="center"/>
      <protection hidden="1"/>
    </xf>
    <xf numFmtId="0" fontId="25" fillId="0" borderId="6" xfId="0" applyFont="1" applyFill="1" applyBorder="1"/>
    <xf numFmtId="165" fontId="26" fillId="0" borderId="53" xfId="251" applyNumberFormat="1" applyFont="1" applyFill="1" applyBorder="1" applyAlignment="1">
      <alignment horizontal="center" vertical="center" wrapText="1"/>
    </xf>
    <xf numFmtId="0" fontId="26" fillId="0" borderId="21" xfId="251" applyFont="1" applyFill="1" applyBorder="1" applyAlignment="1">
      <alignment horizontal="right"/>
    </xf>
    <xf numFmtId="165" fontId="25" fillId="0" borderId="20" xfId="61" applyNumberFormat="1" applyFont="1" applyFill="1" applyBorder="1" applyAlignment="1">
      <alignment horizontal="right"/>
    </xf>
    <xf numFmtId="0" fontId="26" fillId="0" borderId="7" xfId="251" applyFont="1" applyFill="1" applyBorder="1" applyAlignment="1">
      <alignment horizontal="right"/>
    </xf>
    <xf numFmtId="165" fontId="26" fillId="0" borderId="7" xfId="251" applyNumberFormat="1" applyFont="1" applyFill="1" applyBorder="1" applyAlignment="1">
      <alignment horizontal="center" vertical="center" wrapText="1"/>
    </xf>
    <xf numFmtId="0" fontId="26" fillId="0" borderId="0" xfId="251" applyFont="1" applyFill="1" applyBorder="1"/>
    <xf numFmtId="43" fontId="25" fillId="0" borderId="0" xfId="251" applyNumberFormat="1" applyFont="1" applyFill="1" applyBorder="1"/>
    <xf numFmtId="41" fontId="25" fillId="0" borderId="0" xfId="251" applyNumberFormat="1" applyFont="1" applyFill="1" applyBorder="1" applyAlignment="1">
      <alignment horizontal="left"/>
    </xf>
    <xf numFmtId="43" fontId="26" fillId="0" borderId="0" xfId="251" quotePrefix="1" applyNumberFormat="1" applyFont="1" applyFill="1" applyBorder="1" applyAlignment="1">
      <alignment horizontal="center" vertical="center" wrapText="1"/>
    </xf>
    <xf numFmtId="0" fontId="26" fillId="0" borderId="0" xfId="251" applyFont="1" applyFill="1" applyBorder="1" applyAlignment="1">
      <alignment horizontal="left" vertical="center" wrapText="1"/>
    </xf>
    <xf numFmtId="43" fontId="26" fillId="0" borderId="29" xfId="251" applyNumberFormat="1" applyFont="1" applyFill="1" applyBorder="1" applyAlignment="1">
      <alignment horizontal="center" vertical="center" wrapText="1"/>
    </xf>
    <xf numFmtId="166" fontId="25" fillId="0" borderId="0" xfId="251" applyNumberFormat="1" applyFont="1" applyFill="1"/>
    <xf numFmtId="42" fontId="25" fillId="0" borderId="0" xfId="251" applyNumberFormat="1" applyFont="1" applyFill="1"/>
    <xf numFmtId="0" fontId="0" fillId="0" borderId="0" xfId="0" applyFont="1" applyFill="1" applyBorder="1"/>
    <xf numFmtId="0" fontId="25" fillId="0" borderId="38" xfId="61" applyFont="1" applyFill="1" applyBorder="1" applyAlignment="1">
      <alignment horizontal="center"/>
    </xf>
    <xf numFmtId="0" fontId="29" fillId="0" borderId="46" xfId="6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/>
    </xf>
    <xf numFmtId="168" fontId="23" fillId="0" borderId="0" xfId="1" applyNumberFormat="1" applyFont="1" applyFill="1"/>
    <xf numFmtId="168" fontId="56" fillId="0" borderId="0" xfId="1" applyNumberFormat="1" applyFont="1" applyFill="1"/>
    <xf numFmtId="168" fontId="23" fillId="0" borderId="0" xfId="1" applyNumberFormat="1" applyFont="1" applyFill="1" applyAlignment="1">
      <alignment horizontal="justify"/>
    </xf>
    <xf numFmtId="43" fontId="23" fillId="0" borderId="0" xfId="1" applyNumberFormat="1" applyFont="1" applyFill="1"/>
    <xf numFmtId="43" fontId="22" fillId="0" borderId="0" xfId="1" applyFont="1" applyProtection="1">
      <protection locked="0"/>
    </xf>
    <xf numFmtId="0" fontId="29" fillId="0" borderId="7" xfId="188" applyFont="1" applyFill="1" applyBorder="1" applyAlignment="1">
      <alignment vertical="center"/>
    </xf>
    <xf numFmtId="43" fontId="22" fillId="0" borderId="0" xfId="1" applyFont="1" applyFill="1"/>
    <xf numFmtId="43" fontId="0" fillId="0" borderId="0" xfId="0" applyNumberFormat="1" applyProtection="1">
      <protection locked="0"/>
    </xf>
    <xf numFmtId="0" fontId="25" fillId="5" borderId="11" xfId="251" applyFont="1" applyFill="1" applyBorder="1" applyAlignment="1">
      <alignment horizontal="right"/>
    </xf>
    <xf numFmtId="0" fontId="25" fillId="5" borderId="12" xfId="251" applyFont="1" applyFill="1" applyBorder="1" applyAlignment="1">
      <alignment wrapText="1"/>
    </xf>
    <xf numFmtId="165" fontId="25" fillId="5" borderId="12" xfId="251" applyNumberFormat="1" applyFont="1" applyFill="1" applyBorder="1" applyAlignment="1" applyProtection="1">
      <alignment horizontal="center"/>
      <protection hidden="1"/>
    </xf>
    <xf numFmtId="49" fontId="25" fillId="5" borderId="12" xfId="251" quotePrefix="1" applyNumberFormat="1" applyFont="1" applyFill="1" applyBorder="1" applyAlignment="1">
      <alignment horizontal="center"/>
    </xf>
    <xf numFmtId="0" fontId="26" fillId="5" borderId="12" xfId="251" applyFont="1" applyFill="1" applyBorder="1"/>
    <xf numFmtId="0" fontId="25" fillId="5" borderId="12" xfId="251" applyFont="1" applyFill="1" applyBorder="1"/>
    <xf numFmtId="0" fontId="25" fillId="5" borderId="12" xfId="251" applyFont="1" applyFill="1" applyBorder="1" applyAlignment="1"/>
    <xf numFmtId="0" fontId="25" fillId="5" borderId="12" xfId="251" applyFont="1" applyFill="1" applyBorder="1" applyAlignment="1">
      <alignment horizontal="center"/>
    </xf>
    <xf numFmtId="0" fontId="25" fillId="5" borderId="12" xfId="251" quotePrefix="1" applyFont="1" applyFill="1" applyBorder="1" applyAlignment="1">
      <alignment horizontal="center"/>
    </xf>
    <xf numFmtId="43" fontId="25" fillId="5" borderId="12" xfId="251" applyNumberFormat="1" applyFont="1" applyFill="1" applyBorder="1"/>
    <xf numFmtId="0" fontId="25" fillId="5" borderId="13" xfId="251" applyFont="1" applyFill="1" applyBorder="1" applyAlignment="1">
      <alignment horizontal="left"/>
    </xf>
    <xf numFmtId="0" fontId="25" fillId="5" borderId="14" xfId="251" applyFont="1" applyFill="1" applyBorder="1" applyAlignment="1">
      <alignment horizontal="right"/>
    </xf>
    <xf numFmtId="0" fontId="25" fillId="5" borderId="10" xfId="251" applyFont="1" applyFill="1" applyBorder="1" applyAlignment="1">
      <alignment wrapText="1"/>
    </xf>
    <xf numFmtId="165" fontId="25" fillId="5" borderId="10" xfId="251" applyNumberFormat="1" applyFont="1" applyFill="1" applyBorder="1" applyAlignment="1" applyProtection="1">
      <alignment horizontal="center"/>
      <protection hidden="1"/>
    </xf>
    <xf numFmtId="49" fontId="25" fillId="5" borderId="10" xfId="251" applyNumberFormat="1" applyFont="1" applyFill="1" applyBorder="1" applyAlignment="1">
      <alignment horizontal="center"/>
    </xf>
    <xf numFmtId="0" fontId="26" fillId="5" borderId="10" xfId="251" quotePrefix="1" applyFont="1" applyFill="1" applyBorder="1"/>
    <xf numFmtId="0" fontId="25" fillId="5" borderId="10" xfId="251" applyFont="1" applyFill="1" applyBorder="1" applyAlignment="1">
      <alignment horizontal="center"/>
    </xf>
    <xf numFmtId="0" fontId="25" fillId="5" borderId="10" xfId="251" quotePrefix="1" applyFont="1" applyFill="1" applyBorder="1" applyAlignment="1">
      <alignment horizontal="center"/>
    </xf>
    <xf numFmtId="43" fontId="26" fillId="5" borderId="10" xfId="251" applyNumberFormat="1" applyFont="1" applyFill="1" applyBorder="1"/>
    <xf numFmtId="0" fontId="25" fillId="5" borderId="15" xfId="251" applyFont="1" applyFill="1" applyBorder="1" applyAlignment="1">
      <alignment horizontal="left"/>
    </xf>
    <xf numFmtId="0" fontId="26" fillId="5" borderId="10" xfId="251" applyFont="1" applyFill="1" applyBorder="1"/>
    <xf numFmtId="43" fontId="26" fillId="5" borderId="10" xfId="251" applyNumberFormat="1" applyFont="1" applyFill="1" applyBorder="1" applyAlignment="1">
      <alignment horizontal="center"/>
    </xf>
    <xf numFmtId="0" fontId="26" fillId="5" borderId="10" xfId="251" applyFont="1" applyFill="1" applyBorder="1" applyAlignment="1">
      <alignment horizontal="center"/>
    </xf>
    <xf numFmtId="0" fontId="25" fillId="5" borderId="10" xfId="251" applyFont="1" applyFill="1" applyBorder="1"/>
    <xf numFmtId="0" fontId="25" fillId="5" borderId="7" xfId="251" applyFont="1" applyFill="1" applyBorder="1" applyAlignment="1">
      <alignment horizontal="right" vertical="center"/>
    </xf>
    <xf numFmtId="0" fontId="25" fillId="5" borderId="7" xfId="251" applyFont="1" applyFill="1" applyBorder="1" applyAlignment="1">
      <alignment horizontal="left" vertical="center" wrapText="1"/>
    </xf>
    <xf numFmtId="165" fontId="25" fillId="5" borderId="7" xfId="251" applyNumberFormat="1" applyFont="1" applyFill="1" applyBorder="1" applyAlignment="1" applyProtection="1">
      <alignment horizontal="center" vertical="center"/>
      <protection hidden="1"/>
    </xf>
    <xf numFmtId="0" fontId="25" fillId="5" borderId="7" xfId="251" applyFont="1" applyFill="1" applyBorder="1" applyAlignment="1">
      <alignment horizontal="center"/>
    </xf>
    <xf numFmtId="0" fontId="25" fillId="5" borderId="7" xfId="251" applyFont="1" applyFill="1" applyBorder="1"/>
    <xf numFmtId="0" fontId="25" fillId="5" borderId="7" xfId="251" quotePrefix="1" applyFont="1" applyFill="1" applyBorder="1" applyAlignment="1">
      <alignment horizontal="center" vertical="center"/>
    </xf>
    <xf numFmtId="43" fontId="25" fillId="5" borderId="7" xfId="251" applyNumberFormat="1" applyFont="1" applyFill="1" applyBorder="1" applyAlignment="1">
      <alignment horizontal="center" vertical="center"/>
    </xf>
    <xf numFmtId="0" fontId="25" fillId="5" borderId="7" xfId="251" applyFont="1" applyFill="1" applyBorder="1" applyAlignment="1">
      <alignment horizontal="left" vertical="center"/>
    </xf>
    <xf numFmtId="0" fontId="25" fillId="5" borderId="45" xfId="251" applyFont="1" applyFill="1" applyBorder="1" applyAlignment="1">
      <alignment horizontal="right" vertical="center"/>
    </xf>
    <xf numFmtId="0" fontId="25" fillId="5" borderId="2" xfId="251" applyFont="1" applyFill="1" applyBorder="1" applyAlignment="1">
      <alignment horizontal="left" vertical="center" wrapText="1"/>
    </xf>
    <xf numFmtId="165" fontId="25" fillId="5" borderId="2" xfId="251" applyNumberFormat="1" applyFont="1" applyFill="1" applyBorder="1" applyAlignment="1" applyProtection="1">
      <alignment horizontal="center" vertical="center"/>
      <protection hidden="1"/>
    </xf>
    <xf numFmtId="0" fontId="25" fillId="5" borderId="2" xfId="251" applyFont="1" applyFill="1" applyBorder="1" applyAlignment="1">
      <alignment horizontal="center"/>
    </xf>
    <xf numFmtId="0" fontId="25" fillId="5" borderId="2" xfId="251" applyFont="1" applyFill="1" applyBorder="1"/>
    <xf numFmtId="0" fontId="25" fillId="5" borderId="2" xfId="251" quotePrefix="1" applyFont="1" applyFill="1" applyBorder="1" applyAlignment="1">
      <alignment horizontal="center" vertical="center"/>
    </xf>
    <xf numFmtId="43" fontId="25" fillId="5" borderId="2" xfId="251" applyNumberFormat="1" applyFont="1" applyFill="1" applyBorder="1" applyAlignment="1">
      <alignment horizontal="center" vertical="center"/>
    </xf>
    <xf numFmtId="0" fontId="25" fillId="5" borderId="46" xfId="251" applyFont="1" applyFill="1" applyBorder="1" applyAlignment="1">
      <alignment horizontal="left" vertical="center"/>
    </xf>
    <xf numFmtId="41" fontId="25" fillId="5" borderId="15" xfId="251" applyNumberFormat="1" applyFont="1" applyFill="1" applyBorder="1" applyAlignment="1">
      <alignment horizontal="left"/>
    </xf>
    <xf numFmtId="41" fontId="26" fillId="5" borderId="15" xfId="251" applyNumberFormat="1" applyFont="1" applyFill="1" applyBorder="1" applyAlignment="1">
      <alignment horizontal="left"/>
    </xf>
    <xf numFmtId="0" fontId="25" fillId="5" borderId="7" xfId="251" applyFont="1" applyFill="1" applyBorder="1" applyAlignment="1">
      <alignment horizontal="right"/>
    </xf>
    <xf numFmtId="165" fontId="25" fillId="5" borderId="7" xfId="251" applyNumberFormat="1" applyFont="1" applyFill="1" applyBorder="1" applyAlignment="1" applyProtection="1">
      <alignment horizontal="center"/>
      <protection hidden="1"/>
    </xf>
    <xf numFmtId="0" fontId="26" fillId="5" borderId="7" xfId="251" quotePrefix="1" applyFont="1" applyFill="1" applyBorder="1"/>
    <xf numFmtId="0" fontId="25" fillId="5" borderId="7" xfId="251" quotePrefix="1" applyFont="1" applyFill="1" applyBorder="1" applyAlignment="1">
      <alignment horizontal="center"/>
    </xf>
    <xf numFmtId="43" fontId="26" fillId="5" borderId="7" xfId="251" applyNumberFormat="1" applyFont="1" applyFill="1" applyBorder="1"/>
    <xf numFmtId="41" fontId="25" fillId="5" borderId="7" xfId="251" applyNumberFormat="1" applyFont="1" applyFill="1" applyBorder="1" applyAlignment="1">
      <alignment horizontal="left"/>
    </xf>
    <xf numFmtId="0" fontId="25" fillId="6" borderId="14" xfId="251" applyFont="1" applyFill="1" applyBorder="1" applyAlignment="1">
      <alignment horizontal="right"/>
    </xf>
    <xf numFmtId="0" fontId="25" fillId="6" borderId="10" xfId="251" applyFont="1" applyFill="1" applyBorder="1" applyAlignment="1">
      <alignment wrapText="1"/>
    </xf>
    <xf numFmtId="165" fontId="25" fillId="6" borderId="10" xfId="251" applyNumberFormat="1" applyFont="1" applyFill="1" applyBorder="1" applyAlignment="1" applyProtection="1">
      <alignment horizontal="center"/>
      <protection hidden="1"/>
    </xf>
    <xf numFmtId="49" fontId="25" fillId="6" borderId="10" xfId="251" applyNumberFormat="1" applyFont="1" applyFill="1" applyBorder="1" applyAlignment="1">
      <alignment horizontal="center"/>
    </xf>
    <xf numFmtId="0" fontId="26" fillId="6" borderId="10" xfId="251" applyFont="1" applyFill="1" applyBorder="1"/>
    <xf numFmtId="0" fontId="25" fillId="6" borderId="10" xfId="251" applyFont="1" applyFill="1" applyBorder="1" applyAlignment="1">
      <alignment horizontal="center"/>
    </xf>
    <xf numFmtId="0" fontId="25" fillId="6" borderId="10" xfId="251" quotePrefix="1" applyFont="1" applyFill="1" applyBorder="1" applyAlignment="1">
      <alignment horizontal="center"/>
    </xf>
    <xf numFmtId="43" fontId="26" fillId="6" borderId="10" xfId="251" applyNumberFormat="1" applyFont="1" applyFill="1" applyBorder="1" applyAlignment="1">
      <alignment horizontal="center"/>
    </xf>
    <xf numFmtId="0" fontId="25" fillId="6" borderId="15" xfId="251" applyFont="1" applyFill="1" applyBorder="1" applyAlignment="1">
      <alignment horizontal="left"/>
    </xf>
    <xf numFmtId="0" fontId="26" fillId="6" borderId="14" xfId="251" applyFont="1" applyFill="1" applyBorder="1" applyAlignment="1">
      <alignment horizontal="right" indent="1"/>
    </xf>
    <xf numFmtId="0" fontId="26" fillId="6" borderId="10" xfId="251" applyFont="1" applyFill="1" applyBorder="1" applyAlignment="1">
      <alignment horizontal="left" indent="1"/>
    </xf>
    <xf numFmtId="0" fontId="26" fillId="6" borderId="10" xfId="251" applyFont="1" applyFill="1" applyBorder="1" applyAlignment="1">
      <alignment horizontal="center"/>
    </xf>
    <xf numFmtId="0" fontId="25" fillId="6" borderId="10" xfId="251" applyFont="1" applyFill="1" applyBorder="1"/>
    <xf numFmtId="164" fontId="26" fillId="6" borderId="10" xfId="5" applyNumberFormat="1" applyFont="1" applyFill="1" applyBorder="1" applyAlignment="1"/>
    <xf numFmtId="0" fontId="25" fillId="6" borderId="15" xfId="251" applyFont="1" applyFill="1" applyBorder="1" applyAlignment="1">
      <alignment horizontal="center"/>
    </xf>
    <xf numFmtId="0" fontId="25" fillId="6" borderId="22" xfId="251" applyFont="1" applyFill="1" applyBorder="1" applyAlignment="1">
      <alignment horizontal="right"/>
    </xf>
    <xf numFmtId="0" fontId="25" fillId="6" borderId="23" xfId="251" applyFont="1" applyFill="1" applyBorder="1" applyAlignment="1">
      <alignment wrapText="1"/>
    </xf>
    <xf numFmtId="165" fontId="25" fillId="6" borderId="23" xfId="251" applyNumberFormat="1" applyFont="1" applyFill="1" applyBorder="1" applyAlignment="1" applyProtection="1">
      <alignment horizontal="center"/>
      <protection hidden="1"/>
    </xf>
    <xf numFmtId="0" fontId="25" fillId="6" borderId="23" xfId="251" quotePrefix="1" applyFont="1" applyFill="1" applyBorder="1" applyAlignment="1">
      <alignment horizontal="center"/>
    </xf>
    <xf numFmtId="0" fontId="26" fillId="6" borderId="23" xfId="251" applyFont="1" applyFill="1" applyBorder="1"/>
    <xf numFmtId="0" fontId="25" fillId="6" borderId="23" xfId="251" applyFont="1" applyFill="1" applyBorder="1" applyAlignment="1">
      <alignment horizontal="center"/>
    </xf>
    <xf numFmtId="0" fontId="25" fillId="6" borderId="23" xfId="251" applyFont="1" applyFill="1" applyBorder="1"/>
    <xf numFmtId="43" fontId="26" fillId="6" borderId="23" xfId="251" applyNumberFormat="1" applyFont="1" applyFill="1" applyBorder="1"/>
    <xf numFmtId="41" fontId="25" fillId="6" borderId="1" xfId="251" applyNumberFormat="1" applyFont="1" applyFill="1" applyBorder="1" applyAlignment="1">
      <alignment horizontal="left"/>
    </xf>
    <xf numFmtId="43" fontId="26" fillId="6" borderId="10" xfId="251" quotePrefix="1" applyNumberFormat="1" applyFont="1" applyFill="1" applyBorder="1" applyAlignment="1">
      <alignment horizontal="center"/>
    </xf>
    <xf numFmtId="41" fontId="25" fillId="6" borderId="15" xfId="251" applyNumberFormat="1" applyFont="1" applyFill="1" applyBorder="1" applyAlignment="1">
      <alignment horizontal="left"/>
    </xf>
    <xf numFmtId="43" fontId="26" fillId="6" borderId="23" xfId="251" quotePrefix="1" applyNumberFormat="1" applyFont="1" applyFill="1" applyBorder="1" applyAlignment="1">
      <alignment horizontal="center"/>
    </xf>
    <xf numFmtId="0" fontId="26" fillId="5" borderId="7" xfId="251" applyFont="1" applyFill="1" applyBorder="1" applyAlignment="1">
      <alignment horizontal="left"/>
    </xf>
    <xf numFmtId="43" fontId="22" fillId="0" borderId="0" xfId="1" applyFont="1" applyAlignment="1" applyProtection="1">
      <protection locked="0"/>
    </xf>
    <xf numFmtId="43" fontId="22" fillId="0" borderId="0" xfId="1" applyNumberFormat="1" applyFont="1" applyFill="1" applyBorder="1"/>
    <xf numFmtId="43" fontId="22" fillId="0" borderId="0" xfId="1" applyNumberFormat="1" applyFont="1" applyFill="1"/>
    <xf numFmtId="0" fontId="25" fillId="0" borderId="12" xfId="61" applyFont="1" applyFill="1" applyBorder="1" applyAlignment="1">
      <alignment horizontal="center"/>
    </xf>
    <xf numFmtId="0" fontId="25" fillId="0" borderId="12" xfId="61" applyFont="1" applyFill="1" applyBorder="1" applyAlignment="1">
      <alignment horizontal="center" vertical="center"/>
    </xf>
    <xf numFmtId="0" fontId="25" fillId="0" borderId="12" xfId="61" applyFont="1" applyFill="1" applyBorder="1"/>
    <xf numFmtId="49" fontId="25" fillId="0" borderId="12" xfId="61" applyNumberFormat="1" applyFont="1" applyFill="1" applyBorder="1"/>
    <xf numFmtId="0" fontId="25" fillId="6" borderId="12" xfId="251" applyFont="1" applyFill="1" applyBorder="1"/>
    <xf numFmtId="0" fontId="25" fillId="6" borderId="12" xfId="251" applyFont="1" applyFill="1" applyBorder="1" applyAlignment="1">
      <alignment horizontal="center"/>
    </xf>
    <xf numFmtId="0" fontId="25" fillId="7" borderId="31" xfId="251" applyFont="1" applyFill="1" applyBorder="1" applyAlignment="1">
      <alignment vertical="center" wrapText="1"/>
    </xf>
    <xf numFmtId="0" fontId="25" fillId="7" borderId="31" xfId="251" applyFont="1" applyFill="1" applyBorder="1"/>
    <xf numFmtId="0" fontId="26" fillId="7" borderId="31" xfId="251" applyFont="1" applyFill="1" applyBorder="1"/>
    <xf numFmtId="0" fontId="25" fillId="7" borderId="31" xfId="251" applyFont="1" applyFill="1" applyBorder="1" applyAlignment="1">
      <alignment vertical="center"/>
    </xf>
    <xf numFmtId="0" fontId="25" fillId="7" borderId="31" xfId="251" applyFont="1" applyFill="1" applyBorder="1" applyAlignment="1">
      <alignment horizontal="left" vertical="center"/>
    </xf>
    <xf numFmtId="0" fontId="25" fillId="7" borderId="31" xfId="251" applyFont="1" applyFill="1" applyBorder="1" applyAlignment="1">
      <alignment horizontal="center"/>
    </xf>
    <xf numFmtId="0" fontId="25" fillId="7" borderId="31" xfId="251" applyFont="1" applyFill="1" applyBorder="1" applyAlignment="1">
      <alignment horizontal="center" vertical="center"/>
    </xf>
    <xf numFmtId="164" fontId="25" fillId="7" borderId="31" xfId="5" applyNumberFormat="1" applyFont="1" applyFill="1" applyBorder="1" applyAlignment="1">
      <alignment horizontal="center" vertical="center"/>
    </xf>
    <xf numFmtId="164" fontId="25" fillId="7" borderId="31" xfId="5" applyNumberFormat="1" applyFont="1" applyFill="1" applyBorder="1" applyAlignment="1"/>
    <xf numFmtId="43" fontId="25" fillId="7" borderId="31" xfId="5" applyNumberFormat="1" applyFont="1" applyFill="1" applyBorder="1" applyAlignment="1"/>
    <xf numFmtId="0" fontId="25" fillId="6" borderId="12" xfId="251" applyFont="1" applyFill="1" applyBorder="1" applyAlignment="1">
      <alignment wrapText="1"/>
    </xf>
    <xf numFmtId="165" fontId="25" fillId="6" borderId="12" xfId="251" applyNumberFormat="1" applyFont="1" applyFill="1" applyBorder="1" applyAlignment="1" applyProtection="1">
      <alignment horizontal="center"/>
      <protection hidden="1"/>
    </xf>
    <xf numFmtId="0" fontId="26" fillId="6" borderId="12" xfId="251" applyFont="1" applyFill="1" applyBorder="1"/>
    <xf numFmtId="0" fontId="25" fillId="6" borderId="12" xfId="251" quotePrefix="1" applyFont="1" applyFill="1" applyBorder="1" applyAlignment="1">
      <alignment horizontal="center"/>
    </xf>
    <xf numFmtId="43" fontId="26" fillId="5" borderId="12" xfId="251" applyNumberFormat="1" applyFont="1" applyFill="1" applyBorder="1" applyAlignment="1">
      <alignment horizontal="center"/>
    </xf>
    <xf numFmtId="0" fontId="26" fillId="5" borderId="12" xfId="251" quotePrefix="1" applyFont="1" applyFill="1" applyBorder="1"/>
    <xf numFmtId="165" fontId="25" fillId="0" borderId="12" xfId="61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166" fontId="25" fillId="0" borderId="12" xfId="0" applyNumberFormat="1" applyFont="1" applyFill="1" applyBorder="1"/>
    <xf numFmtId="43" fontId="26" fillId="5" borderId="12" xfId="251" applyNumberFormat="1" applyFont="1" applyFill="1" applyBorder="1"/>
    <xf numFmtId="165" fontId="25" fillId="0" borderId="12" xfId="61" applyNumberFormat="1" applyFont="1" applyFill="1" applyBorder="1" applyAlignment="1">
      <alignment horizontal="right"/>
    </xf>
    <xf numFmtId="0" fontId="25" fillId="0" borderId="12" xfId="0" applyFont="1" applyFill="1" applyBorder="1" applyAlignment="1">
      <alignment vertical="center" wrapText="1"/>
    </xf>
    <xf numFmtId="0" fontId="25" fillId="0" borderId="12" xfId="99" applyFont="1" applyFill="1" applyBorder="1" applyAlignment="1">
      <alignment horizontal="left"/>
    </xf>
    <xf numFmtId="0" fontId="25" fillId="0" borderId="12" xfId="99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/>
    </xf>
    <xf numFmtId="166" fontId="25" fillId="0" borderId="12" xfId="61" applyNumberFormat="1" applyFont="1" applyFill="1" applyBorder="1" applyAlignment="1">
      <alignment horizontal="right"/>
    </xf>
    <xf numFmtId="0" fontId="25" fillId="0" borderId="12" xfId="0" applyFont="1" applyFill="1" applyBorder="1" applyAlignment="1">
      <alignment vertical="center"/>
    </xf>
    <xf numFmtId="169" fontId="25" fillId="0" borderId="12" xfId="0" applyNumberFormat="1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/>
    </xf>
    <xf numFmtId="4" fontId="25" fillId="0" borderId="12" xfId="0" applyNumberFormat="1" applyFont="1" applyFill="1" applyBorder="1"/>
    <xf numFmtId="0" fontId="25" fillId="0" borderId="12" xfId="74" applyFont="1" applyFill="1" applyBorder="1" applyAlignment="1">
      <alignment vertical="top"/>
    </xf>
    <xf numFmtId="0" fontId="25" fillId="0" borderId="12" xfId="74" applyFont="1" applyFill="1" applyBorder="1" applyAlignment="1">
      <alignment horizontal="left" vertical="top"/>
    </xf>
    <xf numFmtId="0" fontId="25" fillId="0" borderId="12" xfId="74" applyFont="1" applyFill="1" applyBorder="1" applyAlignment="1">
      <alignment horizontal="center" vertical="top"/>
    </xf>
    <xf numFmtId="0" fontId="25" fillId="0" borderId="12" xfId="98" applyFont="1" applyFill="1" applyBorder="1" applyAlignment="1">
      <alignment horizontal="center"/>
    </xf>
    <xf numFmtId="4" fontId="25" fillId="0" borderId="12" xfId="74" applyNumberFormat="1" applyFont="1" applyFill="1" applyBorder="1" applyAlignment="1">
      <alignment horizontal="right"/>
    </xf>
    <xf numFmtId="165" fontId="25" fillId="3" borderId="12" xfId="251" applyNumberFormat="1" applyFont="1" applyFill="1" applyBorder="1" applyAlignment="1" applyProtection="1">
      <alignment horizontal="center"/>
      <protection hidden="1"/>
    </xf>
    <xf numFmtId="0" fontId="25" fillId="0" borderId="12" xfId="251" applyFont="1" applyFill="1" applyBorder="1" applyAlignment="1">
      <alignment horizontal="right" vertical="center"/>
    </xf>
    <xf numFmtId="0" fontId="25" fillId="0" borderId="12" xfId="251" applyFont="1" applyFill="1" applyBorder="1" applyAlignment="1">
      <alignment horizontal="left" vertical="center" wrapText="1"/>
    </xf>
    <xf numFmtId="165" fontId="25" fillId="0" borderId="12" xfId="251" applyNumberFormat="1" applyFont="1" applyFill="1" applyBorder="1" applyAlignment="1" applyProtection="1">
      <alignment horizontal="center" vertical="center"/>
      <protection hidden="1"/>
    </xf>
    <xf numFmtId="0" fontId="25" fillId="0" borderId="12" xfId="251" quotePrefix="1" applyFont="1" applyFill="1" applyBorder="1" applyAlignment="1">
      <alignment horizontal="left"/>
    </xf>
    <xf numFmtId="43" fontId="25" fillId="0" borderId="12" xfId="251" applyNumberFormat="1" applyFont="1" applyFill="1" applyBorder="1" applyAlignment="1">
      <alignment horizontal="center" vertical="center"/>
    </xf>
    <xf numFmtId="0" fontId="25" fillId="5" borderId="12" xfId="251" applyFont="1" applyFill="1" applyBorder="1" applyAlignment="1">
      <alignment horizontal="right" vertical="center"/>
    </xf>
    <xf numFmtId="0" fontId="25" fillId="5" borderId="12" xfId="251" applyFont="1" applyFill="1" applyBorder="1" applyAlignment="1">
      <alignment horizontal="left" vertical="center" wrapText="1"/>
    </xf>
    <xf numFmtId="165" fontId="25" fillId="5" borderId="12" xfId="251" applyNumberFormat="1" applyFont="1" applyFill="1" applyBorder="1" applyAlignment="1" applyProtection="1">
      <alignment horizontal="center" vertical="center"/>
      <protection hidden="1"/>
    </xf>
    <xf numFmtId="0" fontId="26" fillId="5" borderId="12" xfId="251" applyFont="1" applyFill="1" applyBorder="1" applyAlignment="1">
      <alignment horizontal="left"/>
    </xf>
    <xf numFmtId="0" fontId="25" fillId="5" borderId="12" xfId="251" quotePrefix="1" applyFont="1" applyFill="1" applyBorder="1" applyAlignment="1">
      <alignment horizontal="center" vertical="center"/>
    </xf>
    <xf numFmtId="43" fontId="25" fillId="5" borderId="12" xfId="251" applyNumberFormat="1" applyFont="1" applyFill="1" applyBorder="1" applyAlignment="1">
      <alignment horizontal="center" vertical="center"/>
    </xf>
    <xf numFmtId="0" fontId="25" fillId="5" borderId="12" xfId="251" applyFont="1" applyFill="1" applyBorder="1" applyAlignment="1">
      <alignment horizontal="left" vertical="center"/>
    </xf>
    <xf numFmtId="0" fontId="26" fillId="5" borderId="12" xfId="251" applyFont="1" applyFill="1" applyBorder="1" applyAlignment="1">
      <alignment horizontal="center"/>
    </xf>
    <xf numFmtId="0" fontId="25" fillId="5" borderId="12" xfId="251" applyFont="1" applyFill="1" applyBorder="1" applyAlignment="1">
      <alignment horizontal="right"/>
    </xf>
    <xf numFmtId="41" fontId="25" fillId="5" borderId="12" xfId="251" applyNumberFormat="1" applyFont="1" applyFill="1" applyBorder="1" applyAlignment="1">
      <alignment horizontal="left"/>
    </xf>
    <xf numFmtId="0" fontId="25" fillId="0" borderId="12" xfId="251" applyFont="1" applyFill="1" applyBorder="1" applyAlignment="1">
      <alignment horizontal="right"/>
    </xf>
    <xf numFmtId="41" fontId="25" fillId="0" borderId="12" xfId="0" applyNumberFormat="1" applyFont="1" applyFill="1" applyBorder="1"/>
    <xf numFmtId="41" fontId="25" fillId="0" borderId="12" xfId="251" applyNumberFormat="1" applyFont="1" applyFill="1" applyBorder="1" applyAlignment="1">
      <alignment horizontal="left"/>
    </xf>
    <xf numFmtId="43" fontId="26" fillId="6" borderId="12" xfId="251" applyNumberFormat="1" applyFont="1" applyFill="1" applyBorder="1"/>
    <xf numFmtId="166" fontId="25" fillId="0" borderId="12" xfId="0" applyNumberFormat="1" applyFont="1" applyFill="1" applyBorder="1" applyAlignment="1">
      <alignment horizontal="right" vertical="center"/>
    </xf>
    <xf numFmtId="43" fontId="26" fillId="6" borderId="12" xfId="251" quotePrefix="1" applyNumberFormat="1" applyFont="1" applyFill="1" applyBorder="1" applyAlignment="1">
      <alignment horizontal="center"/>
    </xf>
    <xf numFmtId="0" fontId="32" fillId="0" borderId="12" xfId="3" applyNumberFormat="1" applyFont="1" applyFill="1" applyBorder="1" applyAlignment="1">
      <alignment horizontal="center" vertical="center"/>
    </xf>
    <xf numFmtId="0" fontId="32" fillId="0" borderId="12" xfId="5" applyNumberFormat="1" applyFont="1" applyFill="1" applyBorder="1" applyAlignment="1">
      <alignment horizontal="center" vertical="center"/>
    </xf>
    <xf numFmtId="0" fontId="25" fillId="0" borderId="54" xfId="61" applyFont="1" applyFill="1" applyBorder="1" applyAlignment="1">
      <alignment horizontal="center"/>
    </xf>
    <xf numFmtId="0" fontId="25" fillId="7" borderId="31" xfId="251" applyFont="1" applyFill="1" applyBorder="1" applyAlignment="1">
      <alignment horizontal="right"/>
    </xf>
    <xf numFmtId="0" fontId="25" fillId="6" borderId="12" xfId="251" applyFont="1" applyFill="1" applyBorder="1" applyAlignment="1">
      <alignment horizontal="right"/>
    </xf>
    <xf numFmtId="0" fontId="25" fillId="5" borderId="55" xfId="251" applyFont="1" applyFill="1" applyBorder="1"/>
    <xf numFmtId="0" fontId="25" fillId="0" borderId="12" xfId="251" applyFont="1" applyFill="1" applyBorder="1" applyAlignment="1">
      <alignment horizontal="left"/>
    </xf>
    <xf numFmtId="0" fontId="25" fillId="3" borderId="12" xfId="251" applyFont="1" applyFill="1" applyBorder="1" applyAlignment="1">
      <alignment horizontal="right"/>
    </xf>
    <xf numFmtId="41" fontId="0" fillId="0" borderId="12" xfId="0" applyNumberFormat="1" applyBorder="1" applyAlignment="1">
      <alignment vertical="center"/>
    </xf>
    <xf numFmtId="49" fontId="25" fillId="0" borderId="12" xfId="251" applyNumberFormat="1" applyFont="1" applyFill="1" applyBorder="1" applyAlignment="1">
      <alignment horizontal="left"/>
    </xf>
    <xf numFmtId="0" fontId="25" fillId="3" borderId="12" xfId="251" applyFont="1" applyFill="1" applyBorder="1" applyAlignment="1">
      <alignment horizontal="left"/>
    </xf>
    <xf numFmtId="41" fontId="26" fillId="5" borderId="12" xfId="251" applyNumberFormat="1" applyFont="1" applyFill="1" applyBorder="1" applyAlignment="1">
      <alignment horizontal="left"/>
    </xf>
    <xf numFmtId="167" fontId="25" fillId="0" borderId="12" xfId="251" applyNumberFormat="1" applyFont="1" applyFill="1" applyBorder="1" applyAlignment="1">
      <alignment horizontal="left"/>
    </xf>
    <xf numFmtId="41" fontId="25" fillId="6" borderId="12" xfId="251" applyNumberFormat="1" applyFont="1" applyFill="1" applyBorder="1" applyAlignment="1">
      <alignment horizontal="left"/>
    </xf>
    <xf numFmtId="41" fontId="25" fillId="0" borderId="12" xfId="251" applyNumberFormat="1" applyFont="1" applyFill="1" applyBorder="1"/>
    <xf numFmtId="0" fontId="25" fillId="0" borderId="54" xfId="61" applyFont="1" applyFill="1" applyBorder="1" applyAlignment="1">
      <alignment horizontal="center" vertical="center"/>
    </xf>
    <xf numFmtId="0" fontId="25" fillId="5" borderId="12" xfId="251" applyFont="1" applyFill="1" applyBorder="1" applyAlignment="1">
      <alignment horizontal="left"/>
    </xf>
    <xf numFmtId="41" fontId="25" fillId="3" borderId="12" xfId="251" applyNumberFormat="1" applyFont="1" applyFill="1" applyBorder="1"/>
    <xf numFmtId="43" fontId="35" fillId="0" borderId="12" xfId="1" applyNumberFormat="1" applyFont="1" applyFill="1" applyBorder="1"/>
    <xf numFmtId="43" fontId="22" fillId="0" borderId="12" xfId="1" applyFont="1" applyBorder="1"/>
    <xf numFmtId="43" fontId="22" fillId="0" borderId="12" xfId="1" applyFont="1" applyBorder="1" applyAlignment="1">
      <alignment horizontal="center"/>
    </xf>
    <xf numFmtId="43" fontId="25" fillId="0" borderId="54" xfId="61" applyNumberFormat="1" applyFont="1" applyFill="1" applyBorder="1" applyAlignment="1">
      <alignment horizontal="center"/>
    </xf>
    <xf numFmtId="43" fontId="25" fillId="6" borderId="12" xfId="251" applyNumberFormat="1" applyFont="1" applyFill="1" applyBorder="1" applyAlignment="1">
      <alignment horizontal="center"/>
    </xf>
    <xf numFmtId="43" fontId="25" fillId="0" borderId="12" xfId="1" applyFont="1" applyFill="1" applyBorder="1"/>
    <xf numFmtId="41" fontId="25" fillId="0" borderId="12" xfId="251" quotePrefix="1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2" xfId="0" applyNumberFormat="1" applyBorder="1" applyAlignment="1">
      <alignment horizontal="center"/>
    </xf>
    <xf numFmtId="41" fontId="0" fillId="3" borderId="12" xfId="0" applyNumberFormat="1" applyFill="1" applyBorder="1" applyAlignment="1">
      <alignment horizontal="center"/>
    </xf>
    <xf numFmtId="43" fontId="22" fillId="3" borderId="12" xfId="1" applyFont="1" applyFill="1" applyBorder="1"/>
    <xf numFmtId="41" fontId="25" fillId="0" borderId="12" xfId="251" applyNumberFormat="1" applyFont="1" applyFill="1" applyBorder="1" applyAlignment="1">
      <alignment vertical="center"/>
    </xf>
    <xf numFmtId="43" fontId="22" fillId="0" borderId="2" xfId="1" applyFont="1" applyFill="1" applyBorder="1"/>
    <xf numFmtId="43" fontId="42" fillId="0" borderId="2" xfId="1" applyFont="1" applyFill="1" applyBorder="1"/>
    <xf numFmtId="43" fontId="32" fillId="0" borderId="2" xfId="1" applyFont="1" applyFill="1" applyBorder="1"/>
    <xf numFmtId="43" fontId="32" fillId="0" borderId="2" xfId="1" applyFont="1" applyFill="1" applyBorder="1" applyAlignment="1">
      <alignment horizontal="center"/>
    </xf>
    <xf numFmtId="43" fontId="36" fillId="0" borderId="2" xfId="1" applyFont="1" applyFill="1" applyBorder="1" applyAlignment="1">
      <alignment horizontal="center"/>
    </xf>
    <xf numFmtId="43" fontId="42" fillId="0" borderId="2" xfId="1" applyFont="1" applyFill="1" applyBorder="1" applyAlignment="1">
      <alignment horizontal="center"/>
    </xf>
    <xf numFmtId="43" fontId="22" fillId="0" borderId="2" xfId="1" applyFont="1" applyFill="1" applyBorder="1" applyAlignment="1">
      <alignment horizontal="right"/>
    </xf>
    <xf numFmtId="43" fontId="22" fillId="0" borderId="2" xfId="1" applyFont="1" applyFill="1" applyBorder="1" applyAlignment="1"/>
    <xf numFmtId="43" fontId="22" fillId="0" borderId="19" xfId="1" applyFont="1" applyFill="1" applyBorder="1"/>
    <xf numFmtId="0" fontId="25" fillId="8" borderId="12" xfId="251" applyFont="1" applyFill="1" applyBorder="1" applyAlignment="1">
      <alignment wrapText="1"/>
    </xf>
    <xf numFmtId="165" fontId="25" fillId="8" borderId="7" xfId="61" applyNumberFormat="1" applyFont="1" applyFill="1" applyBorder="1" applyAlignment="1">
      <alignment horizontal="right"/>
    </xf>
    <xf numFmtId="0" fontId="60" fillId="8" borderId="7" xfId="53" applyFont="1" applyFill="1" applyBorder="1" applyAlignment="1"/>
    <xf numFmtId="0" fontId="25" fillId="8" borderId="7" xfId="0" applyFont="1" applyFill="1" applyBorder="1" applyAlignment="1">
      <alignment vertical="center" wrapText="1"/>
    </xf>
    <xf numFmtId="0" fontId="25" fillId="8" borderId="7" xfId="61" applyFont="1" applyFill="1" applyBorder="1"/>
    <xf numFmtId="49" fontId="25" fillId="8" borderId="7" xfId="61" applyNumberFormat="1" applyFont="1" applyFill="1" applyBorder="1"/>
    <xf numFmtId="0" fontId="25" fillId="8" borderId="12" xfId="251" applyFont="1" applyFill="1" applyBorder="1"/>
    <xf numFmtId="0" fontId="25" fillId="8" borderId="20" xfId="99" applyFont="1" applyFill="1" applyBorder="1" applyAlignment="1">
      <alignment horizontal="left"/>
    </xf>
    <xf numFmtId="0" fontId="25" fillId="8" borderId="20" xfId="99" applyFont="1" applyFill="1" applyBorder="1" applyAlignment="1">
      <alignment horizontal="center"/>
    </xf>
    <xf numFmtId="0" fontId="25" fillId="8" borderId="7" xfId="99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vertical="center"/>
    </xf>
    <xf numFmtId="169" fontId="25" fillId="8" borderId="7" xfId="0" applyNumberFormat="1" applyFont="1" applyFill="1" applyBorder="1" applyAlignment="1">
      <alignment horizontal="left" vertical="center"/>
    </xf>
    <xf numFmtId="0" fontId="25" fillId="8" borderId="7" xfId="0" applyFont="1" applyFill="1" applyBorder="1"/>
    <xf numFmtId="0" fontId="25" fillId="8" borderId="7" xfId="0" applyFont="1" applyFill="1" applyBorder="1" applyAlignment="1">
      <alignment horizontal="left"/>
    </xf>
    <xf numFmtId="0" fontId="25" fillId="8" borderId="7" xfId="0" applyFont="1" applyFill="1" applyBorder="1" applyAlignment="1">
      <alignment horizontal="center"/>
    </xf>
    <xf numFmtId="165" fontId="25" fillId="8" borderId="12" xfId="251" applyNumberFormat="1" applyFont="1" applyFill="1" applyBorder="1" applyAlignment="1" applyProtection="1">
      <alignment horizontal="center"/>
      <protection hidden="1"/>
    </xf>
    <xf numFmtId="0" fontId="25" fillId="8" borderId="12" xfId="251" quotePrefix="1" applyFont="1" applyFill="1" applyBorder="1" applyAlignment="1">
      <alignment horizontal="center"/>
    </xf>
    <xf numFmtId="0" fontId="25" fillId="8" borderId="12" xfId="251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25" fillId="0" borderId="7" xfId="60" applyFont="1" applyFill="1" applyBorder="1"/>
    <xf numFmtId="43" fontId="46" fillId="0" borderId="7" xfId="60" applyNumberFormat="1" applyFont="1" applyFill="1" applyBorder="1"/>
    <xf numFmtId="0" fontId="25" fillId="0" borderId="7" xfId="60" applyFont="1" applyFill="1" applyBorder="1" applyAlignment="1">
      <alignment horizontal="center"/>
    </xf>
    <xf numFmtId="165" fontId="25" fillId="4" borderId="12" xfId="251" applyNumberFormat="1" applyFont="1" applyFill="1" applyBorder="1" applyAlignment="1" applyProtection="1">
      <alignment horizontal="center"/>
      <protection hidden="1"/>
    </xf>
    <xf numFmtId="0" fontId="25" fillId="4" borderId="12" xfId="251" quotePrefix="1" applyFont="1" applyFill="1" applyBorder="1" applyAlignment="1">
      <alignment horizontal="center"/>
    </xf>
    <xf numFmtId="0" fontId="25" fillId="4" borderId="12" xfId="251" applyFont="1" applyFill="1" applyBorder="1"/>
    <xf numFmtId="0" fontId="25" fillId="4" borderId="12" xfId="251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43" fontId="25" fillId="4" borderId="12" xfId="251" applyNumberFormat="1" applyFont="1" applyFill="1" applyBorder="1"/>
    <xf numFmtId="41" fontId="25" fillId="4" borderId="13" xfId="251" applyNumberFormat="1" applyFont="1" applyFill="1" applyBorder="1" applyAlignment="1">
      <alignment horizontal="left"/>
    </xf>
    <xf numFmtId="0" fontId="25" fillId="0" borderId="38" xfId="61" applyFont="1" applyFill="1" applyBorder="1" applyAlignment="1">
      <alignment horizontal="center"/>
    </xf>
    <xf numFmtId="0" fontId="29" fillId="0" borderId="46" xfId="61" applyFont="1" applyFill="1" applyBorder="1" applyAlignment="1">
      <alignment horizontal="center" vertical="center" wrapText="1"/>
    </xf>
    <xf numFmtId="0" fontId="44" fillId="0" borderId="0" xfId="241" applyFont="1" applyFill="1" applyAlignment="1">
      <alignment horizontal="center"/>
    </xf>
    <xf numFmtId="0" fontId="25" fillId="0" borderId="0" xfId="241" applyFont="1" applyFill="1" applyBorder="1"/>
    <xf numFmtId="0" fontId="25" fillId="0" borderId="0" xfId="241" applyFont="1" applyFill="1"/>
    <xf numFmtId="0" fontId="25" fillId="0" borderId="0" xfId="241" applyFont="1" applyFill="1" applyAlignment="1">
      <alignment horizontal="left"/>
    </xf>
    <xf numFmtId="0" fontId="25" fillId="0" borderId="0" xfId="241" applyFont="1" applyFill="1" applyAlignment="1">
      <alignment horizontal="center"/>
    </xf>
    <xf numFmtId="0" fontId="25" fillId="0" borderId="0" xfId="241" applyFont="1" applyFill="1" applyBorder="1" applyAlignment="1">
      <alignment horizontal="center"/>
    </xf>
    <xf numFmtId="0" fontId="58" fillId="0" borderId="0" xfId="241" applyFont="1" applyFill="1" applyBorder="1"/>
    <xf numFmtId="0" fontId="25" fillId="0" borderId="0" xfId="241" applyFont="1" applyFill="1" applyAlignment="1">
      <alignment horizontal="centerContinuous"/>
    </xf>
    <xf numFmtId="164" fontId="25" fillId="7" borderId="31" xfId="23" applyNumberFormat="1" applyFont="1" applyFill="1" applyBorder="1" applyAlignment="1">
      <alignment horizontal="center" vertical="center"/>
    </xf>
    <xf numFmtId="164" fontId="25" fillId="7" borderId="31" xfId="23" applyNumberFormat="1" applyFont="1" applyFill="1" applyBorder="1" applyAlignment="1"/>
    <xf numFmtId="43" fontId="25" fillId="7" borderId="31" xfId="23" applyNumberFormat="1" applyFont="1" applyFill="1" applyBorder="1" applyAlignment="1"/>
    <xf numFmtId="164" fontId="25" fillId="0" borderId="12" xfId="23" applyNumberFormat="1" applyFont="1" applyFill="1" applyBorder="1" applyAlignment="1">
      <alignment horizontal="center" vertical="center"/>
    </xf>
    <xf numFmtId="164" fontId="25" fillId="0" borderId="12" xfId="23" applyNumberFormat="1" applyFont="1" applyFill="1" applyBorder="1" applyAlignment="1"/>
    <xf numFmtId="43" fontId="25" fillId="0" borderId="12" xfId="23" applyNumberFormat="1" applyFont="1" applyFill="1" applyBorder="1" applyAlignment="1"/>
    <xf numFmtId="43" fontId="25" fillId="0" borderId="12" xfId="35" applyFont="1" applyFill="1" applyBorder="1"/>
    <xf numFmtId="0" fontId="25" fillId="0" borderId="12" xfId="241" applyFont="1" applyFill="1" applyBorder="1"/>
    <xf numFmtId="0" fontId="25" fillId="0" borderId="12" xfId="241" applyFont="1" applyFill="1" applyBorder="1" applyAlignment="1">
      <alignment horizontal="center"/>
    </xf>
    <xf numFmtId="41" fontId="22" fillId="0" borderId="12" xfId="241" applyNumberFormat="1" applyFont="1" applyFill="1" applyBorder="1" applyAlignment="1">
      <alignment horizontal="center" vertical="center"/>
    </xf>
    <xf numFmtId="0" fontId="22" fillId="0" borderId="12" xfId="241" applyFont="1" applyFill="1" applyBorder="1" applyAlignment="1">
      <alignment horizontal="center" vertical="center"/>
    </xf>
    <xf numFmtId="166" fontId="25" fillId="0" borderId="12" xfId="241" applyNumberFormat="1" applyFont="1" applyFill="1" applyBorder="1"/>
    <xf numFmtId="41" fontId="22" fillId="0" borderId="12" xfId="241" applyNumberFormat="1" applyBorder="1" applyAlignment="1">
      <alignment vertical="center"/>
    </xf>
    <xf numFmtId="0" fontId="22" fillId="0" borderId="12" xfId="241" applyBorder="1"/>
    <xf numFmtId="42" fontId="22" fillId="0" borderId="12" xfId="241" applyNumberFormat="1" applyBorder="1" applyAlignment="1">
      <alignment horizontal="center"/>
    </xf>
    <xf numFmtId="0" fontId="22" fillId="0" borderId="12" xfId="241" applyBorder="1" applyAlignment="1">
      <alignment horizontal="center"/>
    </xf>
    <xf numFmtId="41" fontId="22" fillId="0" borderId="12" xfId="241" applyNumberFormat="1" applyBorder="1" applyAlignment="1">
      <alignment horizontal="center"/>
    </xf>
    <xf numFmtId="43" fontId="22" fillId="0" borderId="12" xfId="35" applyFont="1" applyBorder="1"/>
    <xf numFmtId="0" fontId="22" fillId="0" borderId="12" xfId="241" applyFont="1" applyBorder="1"/>
    <xf numFmtId="165" fontId="25" fillId="0" borderId="12" xfId="241" applyNumberFormat="1" applyFont="1" applyFill="1" applyBorder="1"/>
    <xf numFmtId="43" fontId="22" fillId="0" borderId="12" xfId="35" applyFont="1" applyBorder="1" applyAlignment="1">
      <alignment horizontal="center"/>
    </xf>
    <xf numFmtId="0" fontId="25" fillId="3" borderId="12" xfId="241" applyFont="1" applyFill="1" applyBorder="1"/>
    <xf numFmtId="165" fontId="25" fillId="3" borderId="12" xfId="241" applyNumberFormat="1" applyFont="1" applyFill="1" applyBorder="1"/>
    <xf numFmtId="0" fontId="22" fillId="3" borderId="12" xfId="241" applyFont="1" applyFill="1" applyBorder="1"/>
    <xf numFmtId="0" fontId="22" fillId="3" borderId="12" xfId="241" applyFont="1" applyFill="1" applyBorder="1" applyAlignment="1">
      <alignment horizontal="center"/>
    </xf>
    <xf numFmtId="0" fontId="22" fillId="3" borderId="12" xfId="241" applyFill="1" applyBorder="1" applyAlignment="1">
      <alignment horizontal="center"/>
    </xf>
    <xf numFmtId="41" fontId="22" fillId="3" borderId="12" xfId="241" applyNumberFormat="1" applyFill="1" applyBorder="1" applyAlignment="1">
      <alignment horizontal="center"/>
    </xf>
    <xf numFmtId="43" fontId="22" fillId="3" borderId="12" xfId="35" applyFont="1" applyFill="1" applyBorder="1"/>
    <xf numFmtId="0" fontId="25" fillId="3" borderId="12" xfId="241" applyFont="1" applyFill="1" applyBorder="1" applyAlignment="1">
      <alignment horizontal="center"/>
    </xf>
    <xf numFmtId="43" fontId="22" fillId="3" borderId="12" xfId="35" applyFont="1" applyFill="1" applyBorder="1" applyAlignment="1">
      <alignment horizontal="center"/>
    </xf>
    <xf numFmtId="0" fontId="25" fillId="3" borderId="12" xfId="241" applyFont="1" applyFill="1" applyBorder="1" applyAlignment="1">
      <alignment horizontal="right"/>
    </xf>
    <xf numFmtId="43" fontId="22" fillId="3" borderId="12" xfId="1" applyFont="1" applyFill="1" applyBorder="1" applyAlignment="1">
      <alignment horizontal="center"/>
    </xf>
    <xf numFmtId="0" fontId="0" fillId="3" borderId="0" xfId="0" applyFill="1"/>
    <xf numFmtId="43" fontId="22" fillId="3" borderId="0" xfId="1" applyFont="1" applyFill="1"/>
    <xf numFmtId="0" fontId="0" fillId="9" borderId="0" xfId="0" applyFill="1"/>
    <xf numFmtId="43" fontId="22" fillId="9" borderId="0" xfId="1" applyFont="1" applyFill="1"/>
    <xf numFmtId="0" fontId="0" fillId="9" borderId="0" xfId="0" quotePrefix="1" applyFill="1"/>
    <xf numFmtId="0" fontId="25" fillId="0" borderId="12" xfId="241" applyFont="1" applyFill="1" applyBorder="1" applyAlignment="1">
      <alignment vertical="center" wrapText="1"/>
    </xf>
    <xf numFmtId="0" fontId="25" fillId="0" borderId="12" xfId="241" applyFont="1" applyFill="1" applyBorder="1" applyAlignment="1">
      <alignment horizontal="center" vertical="center"/>
    </xf>
    <xf numFmtId="0" fontId="25" fillId="0" borderId="12" xfId="241" applyFont="1" applyFill="1" applyBorder="1" applyAlignment="1">
      <alignment horizontal="left" vertical="center"/>
    </xf>
    <xf numFmtId="0" fontId="25" fillId="0" borderId="12" xfId="241" applyFont="1" applyFill="1" applyBorder="1" applyAlignment="1">
      <alignment vertical="center"/>
    </xf>
    <xf numFmtId="169" fontId="25" fillId="0" borderId="12" xfId="241" applyNumberFormat="1" applyFont="1" applyFill="1" applyBorder="1" applyAlignment="1">
      <alignment horizontal="left" vertical="center"/>
    </xf>
    <xf numFmtId="0" fontId="25" fillId="0" borderId="12" xfId="241" applyFont="1" applyFill="1" applyBorder="1" applyAlignment="1">
      <alignment horizontal="left"/>
    </xf>
    <xf numFmtId="4" fontId="25" fillId="0" borderId="12" xfId="241" applyNumberFormat="1" applyFont="1" applyFill="1" applyBorder="1"/>
    <xf numFmtId="0" fontId="25" fillId="0" borderId="12" xfId="121" applyFont="1" applyFill="1" applyBorder="1" applyAlignment="1">
      <alignment horizontal="center"/>
    </xf>
    <xf numFmtId="0" fontId="25" fillId="10" borderId="12" xfId="251" applyFont="1" applyFill="1" applyBorder="1" applyAlignment="1">
      <alignment wrapText="1"/>
    </xf>
    <xf numFmtId="165" fontId="25" fillId="10" borderId="12" xfId="251" applyNumberFormat="1" applyFont="1" applyFill="1" applyBorder="1" applyAlignment="1" applyProtection="1">
      <alignment horizontal="center"/>
      <protection hidden="1"/>
    </xf>
    <xf numFmtId="0" fontId="25" fillId="10" borderId="32" xfId="251" applyFont="1" applyFill="1" applyBorder="1"/>
    <xf numFmtId="0" fontId="25" fillId="10" borderId="32" xfId="251" applyFont="1" applyFill="1" applyBorder="1" applyAlignment="1">
      <alignment horizontal="center"/>
    </xf>
    <xf numFmtId="0" fontId="25" fillId="10" borderId="12" xfId="241" applyFont="1" applyFill="1" applyBorder="1"/>
    <xf numFmtId="0" fontId="25" fillId="10" borderId="32" xfId="251" quotePrefix="1" applyFont="1" applyFill="1" applyBorder="1" applyAlignment="1">
      <alignment horizontal="center"/>
    </xf>
    <xf numFmtId="43" fontId="25" fillId="10" borderId="12" xfId="251" applyNumberFormat="1" applyFont="1" applyFill="1" applyBorder="1"/>
    <xf numFmtId="0" fontId="25" fillId="10" borderId="12" xfId="251" applyFont="1" applyFill="1" applyBorder="1"/>
    <xf numFmtId="41" fontId="25" fillId="10" borderId="12" xfId="251" applyNumberFormat="1" applyFont="1" applyFill="1" applyBorder="1"/>
    <xf numFmtId="43" fontId="25" fillId="10" borderId="12" xfId="1" applyFont="1" applyFill="1" applyBorder="1"/>
    <xf numFmtId="0" fontId="25" fillId="10" borderId="7" xfId="242" applyFont="1" applyFill="1" applyBorder="1" applyAlignment="1">
      <alignment horizontal="left" vertical="center"/>
    </xf>
    <xf numFmtId="0" fontId="0" fillId="10" borderId="0" xfId="0" applyFill="1"/>
    <xf numFmtId="43" fontId="22" fillId="10" borderId="0" xfId="1" applyFont="1" applyFill="1"/>
    <xf numFmtId="0" fontId="25" fillId="10" borderId="2" xfId="242" applyFont="1" applyFill="1" applyBorder="1" applyAlignment="1">
      <alignment horizontal="left" vertical="center"/>
    </xf>
    <xf numFmtId="43" fontId="25" fillId="0" borderId="0" xfId="253" applyNumberFormat="1" applyFont="1" applyFill="1"/>
    <xf numFmtId="0" fontId="25" fillId="0" borderId="0" xfId="253" applyFont="1" applyFill="1"/>
    <xf numFmtId="0" fontId="25" fillId="3" borderId="12" xfId="251" applyFont="1" applyFill="1" applyBorder="1" applyAlignment="1">
      <alignment horizontal="left" vertical="center" wrapText="1"/>
    </xf>
    <xf numFmtId="165" fontId="25" fillId="3" borderId="12" xfId="251" applyNumberFormat="1" applyFont="1" applyFill="1" applyBorder="1" applyAlignment="1" applyProtection="1">
      <alignment horizontal="center" vertical="center"/>
      <protection hidden="1"/>
    </xf>
    <xf numFmtId="0" fontId="16" fillId="3" borderId="7" xfId="162" quotePrefix="1" applyFont="1" applyFill="1" applyBorder="1" applyAlignment="1">
      <alignment horizontal="center"/>
    </xf>
    <xf numFmtId="0" fontId="16" fillId="3" borderId="7" xfId="162" applyFont="1" applyFill="1" applyBorder="1"/>
    <xf numFmtId="0" fontId="16" fillId="3" borderId="7" xfId="162" applyFont="1" applyFill="1" applyBorder="1" applyAlignment="1">
      <alignment horizontal="center"/>
    </xf>
    <xf numFmtId="0" fontId="22" fillId="3" borderId="7" xfId="249" applyFill="1" applyBorder="1"/>
    <xf numFmtId="0" fontId="61" fillId="3" borderId="7" xfId="249" applyFont="1" applyFill="1" applyBorder="1" applyAlignment="1">
      <alignment horizontal="center"/>
    </xf>
    <xf numFmtId="43" fontId="17" fillId="3" borderId="38" xfId="162" applyNumberFormat="1" applyFont="1" applyFill="1" applyBorder="1" applyAlignment="1">
      <alignment horizontal="right"/>
    </xf>
    <xf numFmtId="0" fontId="62" fillId="3" borderId="7" xfId="249" applyFont="1" applyFill="1" applyBorder="1"/>
    <xf numFmtId="43" fontId="22" fillId="0" borderId="0" xfId="1" applyFont="1"/>
    <xf numFmtId="0" fontId="16" fillId="3" borderId="7" xfId="162" applyFont="1" applyFill="1" applyBorder="1" applyAlignment="1">
      <alignment horizontal="left" vertical="center"/>
    </xf>
    <xf numFmtId="0" fontId="16" fillId="3" borderId="7" xfId="162" applyFont="1" applyFill="1" applyBorder="1" applyAlignment="1">
      <alignment horizontal="center" vertical="center"/>
    </xf>
    <xf numFmtId="43" fontId="17" fillId="3" borderId="7" xfId="162" applyNumberFormat="1" applyFont="1" applyFill="1" applyBorder="1" applyAlignment="1">
      <alignment horizontal="right" vertical="center"/>
    </xf>
    <xf numFmtId="43" fontId="17" fillId="3" borderId="7" xfId="162" applyNumberFormat="1" applyFont="1" applyFill="1" applyBorder="1" applyAlignment="1">
      <alignment horizontal="right"/>
    </xf>
    <xf numFmtId="43" fontId="17" fillId="3" borderId="7" xfId="39" applyNumberFormat="1" applyFont="1" applyFill="1" applyBorder="1" applyAlignment="1">
      <alignment horizontal="right"/>
    </xf>
    <xf numFmtId="0" fontId="16" fillId="3" borderId="7" xfId="249" applyFont="1" applyFill="1" applyBorder="1" applyAlignment="1">
      <alignment vertical="center"/>
    </xf>
    <xf numFmtId="4" fontId="25" fillId="0" borderId="12" xfId="251" applyNumberFormat="1" applyFont="1" applyFill="1" applyBorder="1"/>
    <xf numFmtId="41" fontId="25" fillId="0" borderId="12" xfId="241" applyNumberFormat="1" applyFont="1" applyFill="1" applyBorder="1"/>
    <xf numFmtId="166" fontId="25" fillId="0" borderId="12" xfId="241" applyNumberFormat="1" applyFont="1" applyFill="1" applyBorder="1" applyAlignment="1">
      <alignment horizontal="right" vertical="center"/>
    </xf>
    <xf numFmtId="0" fontId="32" fillId="0" borderId="12" xfId="23" applyNumberFormat="1" applyFont="1" applyFill="1" applyBorder="1" applyAlignment="1">
      <alignment horizontal="center" vertical="center"/>
    </xf>
    <xf numFmtId="43" fontId="35" fillId="0" borderId="12" xfId="35" applyNumberFormat="1" applyFont="1" applyFill="1" applyBorder="1"/>
    <xf numFmtId="0" fontId="22" fillId="0" borderId="0" xfId="241" applyFont="1" applyFill="1" applyBorder="1"/>
    <xf numFmtId="43" fontId="22" fillId="0" borderId="0" xfId="241" applyNumberFormat="1" applyFont="1" applyFill="1" applyBorder="1"/>
    <xf numFmtId="172" fontId="22" fillId="0" borderId="0" xfId="241" applyNumberFormat="1" applyFont="1" applyFill="1" applyBorder="1"/>
    <xf numFmtId="0" fontId="22" fillId="0" borderId="0" xfId="241"/>
    <xf numFmtId="43" fontId="22" fillId="0" borderId="0" xfId="35" applyNumberFormat="1" applyFont="1" applyFill="1" applyBorder="1"/>
    <xf numFmtId="0" fontId="59" fillId="0" borderId="0" xfId="241" applyFont="1" applyFill="1" applyBorder="1"/>
    <xf numFmtId="43" fontId="52" fillId="0" borderId="0" xfId="241" applyNumberFormat="1" applyFont="1" applyFill="1" applyAlignment="1"/>
    <xf numFmtId="43" fontId="33" fillId="0" borderId="0" xfId="241" applyNumberFormat="1" applyFont="1" applyFill="1" applyAlignment="1"/>
    <xf numFmtId="43" fontId="22" fillId="0" borderId="0" xfId="1" applyNumberFormat="1" applyFont="1"/>
    <xf numFmtId="43" fontId="0" fillId="0" borderId="0" xfId="0" applyNumberFormat="1"/>
    <xf numFmtId="43" fontId="0" fillId="5" borderId="0" xfId="0" applyNumberFormat="1" applyFill="1"/>
    <xf numFmtId="43" fontId="22" fillId="5" borderId="0" xfId="1" applyFont="1" applyFill="1"/>
    <xf numFmtId="0" fontId="25" fillId="10" borderId="12" xfId="251" applyFont="1" applyFill="1" applyBorder="1" applyAlignment="1">
      <alignment horizontal="left" vertical="center" wrapText="1"/>
    </xf>
    <xf numFmtId="165" fontId="25" fillId="10" borderId="12" xfId="251" applyNumberFormat="1" applyFont="1" applyFill="1" applyBorder="1" applyAlignment="1" applyProtection="1">
      <alignment horizontal="center" vertical="center"/>
      <protection hidden="1"/>
    </xf>
    <xf numFmtId="0" fontId="25" fillId="10" borderId="12" xfId="251" applyFont="1" applyFill="1" applyBorder="1" applyAlignment="1">
      <alignment horizontal="left"/>
    </xf>
    <xf numFmtId="0" fontId="25" fillId="10" borderId="12" xfId="251" applyFont="1" applyFill="1" applyBorder="1" applyAlignment="1">
      <alignment horizontal="center"/>
    </xf>
    <xf numFmtId="0" fontId="25" fillId="10" borderId="12" xfId="251" quotePrefix="1" applyFont="1" applyFill="1" applyBorder="1" applyAlignment="1">
      <alignment horizontal="center" vertical="center"/>
    </xf>
    <xf numFmtId="43" fontId="25" fillId="10" borderId="12" xfId="251" applyNumberFormat="1" applyFont="1" applyFill="1" applyBorder="1" applyAlignment="1">
      <alignment horizontal="center" vertical="center"/>
    </xf>
    <xf numFmtId="4" fontId="25" fillId="10" borderId="12" xfId="251" applyNumberFormat="1" applyFont="1" applyFill="1" applyBorder="1"/>
    <xf numFmtId="0" fontId="25" fillId="10" borderId="12" xfId="241" applyFont="1" applyFill="1" applyBorder="1" applyAlignment="1">
      <alignment horizontal="left" vertical="center"/>
    </xf>
    <xf numFmtId="0" fontId="0" fillId="5" borderId="0" xfId="0" applyFill="1"/>
    <xf numFmtId="43" fontId="22" fillId="4" borderId="0" xfId="1" applyFont="1" applyFill="1"/>
    <xf numFmtId="0" fontId="0" fillId="4" borderId="0" xfId="0" applyFill="1"/>
    <xf numFmtId="43" fontId="23" fillId="0" borderId="0" xfId="1" applyFont="1" applyFill="1"/>
    <xf numFmtId="43" fontId="33" fillId="0" borderId="0" xfId="200" applyNumberFormat="1" applyFont="1" applyFill="1" applyProtection="1">
      <protection locked="0"/>
    </xf>
    <xf numFmtId="0" fontId="25" fillId="3" borderId="12" xfId="74" applyFont="1" applyFill="1" applyBorder="1" applyAlignment="1">
      <alignment vertical="top"/>
    </xf>
    <xf numFmtId="0" fontId="25" fillId="3" borderId="12" xfId="74" applyFont="1" applyFill="1" applyBorder="1" applyAlignment="1">
      <alignment horizontal="left" vertical="top"/>
    </xf>
    <xf numFmtId="0" fontId="25" fillId="3" borderId="12" xfId="241" applyFont="1" applyFill="1" applyBorder="1" applyAlignment="1">
      <alignment horizontal="left"/>
    </xf>
    <xf numFmtId="0" fontId="25" fillId="3" borderId="12" xfId="74" applyFont="1" applyFill="1" applyBorder="1" applyAlignment="1">
      <alignment horizontal="center" vertical="top"/>
    </xf>
    <xf numFmtId="0" fontId="25" fillId="3" borderId="12" xfId="121" applyFont="1" applyFill="1" applyBorder="1" applyAlignment="1">
      <alignment horizontal="center"/>
    </xf>
    <xf numFmtId="4" fontId="25" fillId="3" borderId="12" xfId="74" applyNumberFormat="1" applyFont="1" applyFill="1" applyBorder="1" applyAlignment="1">
      <alignment horizontal="right"/>
    </xf>
    <xf numFmtId="0" fontId="25" fillId="3" borderId="12" xfId="241" applyFont="1" applyFill="1" applyBorder="1" applyAlignment="1">
      <alignment horizontal="left" vertical="center"/>
    </xf>
    <xf numFmtId="165" fontId="25" fillId="3" borderId="12" xfId="61" applyNumberFormat="1" applyFont="1" applyFill="1" applyBorder="1" applyAlignment="1">
      <alignment horizontal="right"/>
    </xf>
    <xf numFmtId="43" fontId="26" fillId="0" borderId="0" xfId="60" applyNumberFormat="1" applyFont="1" applyFill="1" applyAlignment="1" applyProtection="1">
      <alignment vertical="center"/>
      <protection locked="0"/>
    </xf>
    <xf numFmtId="0" fontId="22" fillId="0" borderId="12" xfId="241" applyFont="1" applyBorder="1"/>
    <xf numFmtId="0" fontId="22" fillId="3" borderId="12" xfId="241" applyFont="1" applyFill="1" applyBorder="1"/>
    <xf numFmtId="166" fontId="25" fillId="0" borderId="12" xfId="241" applyNumberFormat="1" applyFont="1" applyFill="1" applyBorder="1" applyAlignment="1">
      <alignment horizontal="right"/>
    </xf>
    <xf numFmtId="166" fontId="25" fillId="0" borderId="0" xfId="241" applyNumberFormat="1" applyFont="1" applyFill="1" applyAlignment="1">
      <alignment horizontal="left"/>
    </xf>
    <xf numFmtId="166" fontId="25" fillId="0" borderId="0" xfId="61" applyNumberFormat="1" applyFont="1" applyFill="1" applyBorder="1"/>
    <xf numFmtId="166" fontId="29" fillId="0" borderId="43" xfId="61" applyNumberFormat="1" applyFont="1" applyFill="1" applyBorder="1" applyAlignment="1">
      <alignment vertical="center" wrapText="1"/>
    </xf>
    <xf numFmtId="166" fontId="29" fillId="0" borderId="46" xfId="61" applyNumberFormat="1" applyFont="1" applyFill="1" applyBorder="1" applyAlignment="1">
      <alignment horizontal="center" vertical="center" wrapText="1"/>
    </xf>
    <xf numFmtId="166" fontId="29" fillId="0" borderId="46" xfId="61" applyNumberFormat="1" applyFont="1" applyFill="1" applyBorder="1" applyAlignment="1">
      <alignment vertical="center" wrapText="1"/>
    </xf>
    <xf numFmtId="166" fontId="25" fillId="0" borderId="38" xfId="61" applyNumberFormat="1" applyFont="1" applyFill="1" applyBorder="1" applyAlignment="1">
      <alignment horizontal="center"/>
    </xf>
    <xf numFmtId="166" fontId="25" fillId="7" borderId="31" xfId="23" applyNumberFormat="1" applyFont="1" applyFill="1" applyBorder="1" applyAlignment="1"/>
    <xf numFmtId="166" fontId="25" fillId="0" borderId="12" xfId="23" applyNumberFormat="1" applyFont="1" applyFill="1" applyBorder="1" applyAlignment="1"/>
    <xf numFmtId="166" fontId="25" fillId="6" borderId="12" xfId="251" applyNumberFormat="1" applyFont="1" applyFill="1" applyBorder="1" applyAlignment="1">
      <alignment horizontal="right"/>
    </xf>
    <xf numFmtId="166" fontId="26" fillId="5" borderId="12" xfId="251" applyNumberFormat="1" applyFont="1" applyFill="1" applyBorder="1" applyAlignment="1">
      <alignment horizontal="right"/>
    </xf>
    <xf numFmtId="166" fontId="25" fillId="0" borderId="12" xfId="251" applyNumberFormat="1" applyFont="1" applyFill="1" applyBorder="1" applyAlignment="1">
      <alignment horizontal="right"/>
    </xf>
    <xf numFmtId="166" fontId="25" fillId="5" borderId="12" xfId="251" quotePrefix="1" applyNumberFormat="1" applyFont="1" applyFill="1" applyBorder="1" applyAlignment="1">
      <alignment horizontal="right"/>
    </xf>
    <xf numFmtId="166" fontId="22" fillId="0" borderId="12" xfId="35" applyNumberFormat="1" applyFont="1" applyBorder="1" applyAlignment="1">
      <alignment horizontal="right"/>
    </xf>
    <xf numFmtId="166" fontId="25" fillId="0" borderId="12" xfId="251" applyNumberFormat="1" applyFont="1" applyFill="1" applyBorder="1" applyAlignment="1">
      <alignment horizontal="right" vertical="center"/>
    </xf>
    <xf numFmtId="166" fontId="25" fillId="0" borderId="12" xfId="74" applyNumberFormat="1" applyFont="1" applyFill="1" applyBorder="1" applyAlignment="1">
      <alignment horizontal="right"/>
    </xf>
    <xf numFmtId="166" fontId="25" fillId="10" borderId="12" xfId="251" applyNumberFormat="1" applyFont="1" applyFill="1" applyBorder="1" applyAlignment="1">
      <alignment horizontal="right"/>
    </xf>
    <xf numFmtId="166" fontId="22" fillId="3" borderId="12" xfId="35" applyNumberFormat="1" applyFont="1" applyFill="1" applyBorder="1" applyAlignment="1">
      <alignment horizontal="right"/>
    </xf>
    <xf numFmtId="166" fontId="25" fillId="3" borderId="12" xfId="74" applyNumberFormat="1" applyFont="1" applyFill="1" applyBorder="1" applyAlignment="1">
      <alignment horizontal="right"/>
    </xf>
    <xf numFmtId="166" fontId="25" fillId="5" borderId="12" xfId="251" applyNumberFormat="1" applyFont="1" applyFill="1" applyBorder="1" applyAlignment="1">
      <alignment horizontal="right" vertical="center"/>
    </xf>
    <xf numFmtId="166" fontId="25" fillId="0" borderId="0" xfId="253" applyNumberFormat="1" applyFont="1" applyFill="1" applyAlignment="1">
      <alignment horizontal="right"/>
    </xf>
    <xf numFmtId="166" fontId="17" fillId="3" borderId="38" xfId="162" applyNumberFormat="1" applyFont="1" applyFill="1" applyBorder="1" applyAlignment="1">
      <alignment horizontal="right"/>
    </xf>
    <xf numFmtId="166" fontId="17" fillId="3" borderId="7" xfId="162" applyNumberFormat="1" applyFont="1" applyFill="1" applyBorder="1" applyAlignment="1">
      <alignment horizontal="right" vertical="center"/>
    </xf>
    <xf numFmtId="166" fontId="17" fillId="3" borderId="7" xfId="162" applyNumberFormat="1" applyFont="1" applyFill="1" applyBorder="1" applyAlignment="1">
      <alignment horizontal="right"/>
    </xf>
    <xf numFmtId="166" fontId="17" fillId="3" borderId="7" xfId="39" applyNumberFormat="1" applyFont="1" applyFill="1" applyBorder="1" applyAlignment="1">
      <alignment horizontal="right"/>
    </xf>
    <xf numFmtId="166" fontId="25" fillId="10" borderId="12" xfId="251" applyNumberFormat="1" applyFont="1" applyFill="1" applyBorder="1" applyAlignment="1">
      <alignment horizontal="right" vertical="center"/>
    </xf>
    <xf numFmtId="166" fontId="25" fillId="0" borderId="12" xfId="251" quotePrefix="1" applyNumberFormat="1" applyFont="1" applyFill="1" applyBorder="1" applyAlignment="1">
      <alignment horizontal="right"/>
    </xf>
    <xf numFmtId="166" fontId="26" fillId="6" borderId="12" xfId="251" applyNumberFormat="1" applyFont="1" applyFill="1" applyBorder="1" applyAlignment="1">
      <alignment horizontal="right"/>
    </xf>
    <xf numFmtId="166" fontId="26" fillId="6" borderId="12" xfId="251" quotePrefix="1" applyNumberFormat="1" applyFont="1" applyFill="1" applyBorder="1" applyAlignment="1">
      <alignment horizontal="right"/>
    </xf>
    <xf numFmtId="166" fontId="25" fillId="0" borderId="12" xfId="23" applyNumberFormat="1" applyFont="1" applyFill="1" applyBorder="1" applyAlignment="1">
      <alignment horizontal="right"/>
    </xf>
    <xf numFmtId="166" fontId="25" fillId="0" borderId="54" xfId="61" applyNumberFormat="1" applyFont="1" applyFill="1" applyBorder="1" applyAlignment="1">
      <alignment horizontal="right"/>
    </xf>
    <xf numFmtId="166" fontId="22" fillId="0" borderId="0" xfId="241" applyNumberFormat="1" applyFont="1" applyFill="1" applyBorder="1"/>
    <xf numFmtId="166" fontId="0" fillId="0" borderId="0" xfId="0" applyNumberFormat="1"/>
    <xf numFmtId="166" fontId="19" fillId="5" borderId="12" xfId="251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protection locked="0"/>
    </xf>
    <xf numFmtId="43" fontId="8" fillId="0" borderId="0" xfId="0" applyNumberFormat="1" applyFont="1" applyAlignment="1" applyProtection="1">
      <protection locked="0"/>
    </xf>
    <xf numFmtId="4" fontId="8" fillId="0" borderId="0" xfId="0" applyNumberFormat="1" applyFont="1" applyAlignment="1" applyProtection="1">
      <protection locked="0"/>
    </xf>
    <xf numFmtId="41" fontId="22" fillId="0" borderId="0" xfId="2" applyFont="1" applyProtection="1">
      <protection locked="0"/>
    </xf>
    <xf numFmtId="43" fontId="49" fillId="0" borderId="0" xfId="60" applyNumberFormat="1" applyFont="1" applyFill="1" applyAlignment="1" applyProtection="1">
      <alignment horizontal="center" vertical="center"/>
      <protection locked="0"/>
    </xf>
    <xf numFmtId="3" fontId="25" fillId="0" borderId="12" xfId="251" applyNumberFormat="1" applyFont="1" applyFill="1" applyBorder="1" applyAlignment="1">
      <alignment wrapText="1"/>
    </xf>
    <xf numFmtId="0" fontId="31" fillId="0" borderId="12" xfId="61" applyFont="1" applyFill="1" applyBorder="1" applyAlignment="1">
      <alignment horizontal="center"/>
    </xf>
    <xf numFmtId="0" fontId="25" fillId="0" borderId="38" xfId="60" applyFont="1" applyFill="1" applyBorder="1" applyAlignment="1">
      <alignment horizontal="left" vertical="center"/>
    </xf>
    <xf numFmtId="0" fontId="26" fillId="0" borderId="7" xfId="60" applyFont="1" applyFill="1" applyBorder="1" applyAlignment="1" applyProtection="1">
      <alignment horizontal="center" vertical="center"/>
      <protection locked="0"/>
    </xf>
    <xf numFmtId="43" fontId="25" fillId="0" borderId="7" xfId="60" applyNumberFormat="1" applyFont="1" applyFill="1" applyBorder="1" applyAlignment="1" applyProtection="1">
      <alignment horizontal="center" vertical="center"/>
      <protection locked="0"/>
    </xf>
    <xf numFmtId="43" fontId="23" fillId="0" borderId="0" xfId="200" applyNumberFormat="1" applyFont="1" applyFill="1"/>
    <xf numFmtId="166" fontId="25" fillId="3" borderId="12" xfId="251" applyNumberFormat="1" applyFont="1" applyFill="1" applyBorder="1" applyAlignment="1">
      <alignment horizontal="right"/>
    </xf>
    <xf numFmtId="43" fontId="25" fillId="3" borderId="12" xfId="1" applyFont="1" applyFill="1" applyBorder="1"/>
    <xf numFmtId="49" fontId="25" fillId="3" borderId="12" xfId="251" applyNumberFormat="1" applyFont="1" applyFill="1" applyBorder="1" applyAlignment="1">
      <alignment horizontal="left"/>
    </xf>
    <xf numFmtId="0" fontId="22" fillId="0" borderId="0" xfId="241" applyFont="1" applyFill="1" applyBorder="1"/>
    <xf numFmtId="0" fontId="25" fillId="3" borderId="12" xfId="251" applyFont="1" applyFill="1" applyBorder="1" applyAlignment="1">
      <alignment horizontal="left" vertical="center"/>
    </xf>
    <xf numFmtId="49" fontId="25" fillId="3" borderId="12" xfId="251" applyNumberFormat="1" applyFont="1" applyFill="1" applyBorder="1" applyAlignment="1">
      <alignment horizontal="right"/>
    </xf>
    <xf numFmtId="0" fontId="0" fillId="0" borderId="2" xfId="0" applyFill="1" applyBorder="1"/>
    <xf numFmtId="0" fontId="25" fillId="3" borderId="12" xfId="251" applyNumberFormat="1" applyFont="1" applyFill="1" applyBorder="1" applyAlignment="1">
      <alignment horizontal="left" vertical="center"/>
    </xf>
    <xf numFmtId="165" fontId="25" fillId="3" borderId="12" xfId="251" applyNumberFormat="1" applyFont="1" applyFill="1" applyBorder="1" applyAlignment="1" applyProtection="1">
      <alignment horizontal="left"/>
      <protection hidden="1"/>
    </xf>
    <xf numFmtId="0" fontId="22" fillId="0" borderId="12" xfId="241" applyFont="1" applyBorder="1"/>
    <xf numFmtId="0" fontId="22" fillId="0" borderId="12" xfId="241" applyFont="1" applyBorder="1" applyAlignment="1">
      <alignment horizontal="center"/>
    </xf>
    <xf numFmtId="0" fontId="25" fillId="0" borderId="32" xfId="251" applyFont="1" applyFill="1" applyBorder="1" applyAlignment="1">
      <alignment wrapText="1"/>
    </xf>
    <xf numFmtId="0" fontId="25" fillId="0" borderId="0" xfId="61" applyFont="1" applyFill="1" applyBorder="1" applyAlignment="1">
      <alignment horizontal="center"/>
    </xf>
    <xf numFmtId="0" fontId="31" fillId="0" borderId="0" xfId="61" quotePrefix="1" applyFont="1" applyFill="1" applyBorder="1" applyAlignment="1">
      <alignment horizontal="center"/>
    </xf>
    <xf numFmtId="0" fontId="25" fillId="0" borderId="32" xfId="251" applyFont="1" applyFill="1" applyBorder="1" applyAlignment="1">
      <alignment horizontal="right"/>
    </xf>
    <xf numFmtId="165" fontId="25" fillId="0" borderId="12" xfId="61" applyNumberFormat="1" applyFont="1" applyFill="1" applyBorder="1" applyAlignment="1">
      <alignment horizontal="center" vertical="center"/>
    </xf>
    <xf numFmtId="0" fontId="22" fillId="3" borderId="12" xfId="241" applyFont="1" applyFill="1" applyBorder="1"/>
    <xf numFmtId="0" fontId="22" fillId="3" borderId="12" xfId="241" applyFont="1" applyFill="1" applyBorder="1" applyAlignment="1">
      <alignment horizontal="center"/>
    </xf>
    <xf numFmtId="166" fontId="22" fillId="3" borderId="12" xfId="35" applyNumberFormat="1" applyFont="1" applyFill="1" applyBorder="1" applyAlignment="1">
      <alignment horizontal="right"/>
    </xf>
    <xf numFmtId="43" fontId="25" fillId="0" borderId="0" xfId="253" applyNumberFormat="1" applyFont="1" applyFill="1" applyAlignment="1">
      <alignment horizontal="right"/>
    </xf>
    <xf numFmtId="0" fontId="32" fillId="0" borderId="12" xfId="3" applyNumberFormat="1" applyFont="1" applyFill="1" applyBorder="1" applyAlignment="1">
      <alignment horizontal="right" vertical="center"/>
    </xf>
    <xf numFmtId="0" fontId="26" fillId="0" borderId="38" xfId="60" applyFont="1" applyFill="1" applyBorder="1" applyAlignment="1" applyProtection="1">
      <alignment horizontal="center" vertical="center"/>
      <protection locked="0"/>
    </xf>
    <xf numFmtId="0" fontId="26" fillId="0" borderId="6" xfId="60" applyFont="1" applyFill="1" applyBorder="1" applyAlignment="1" applyProtection="1">
      <alignment horizontal="center" vertical="center"/>
      <protection locked="0"/>
    </xf>
    <xf numFmtId="0" fontId="25" fillId="0" borderId="0" xfId="60" applyFont="1" applyFill="1" applyBorder="1" applyAlignment="1">
      <alignment horizontal="center" vertical="center" wrapText="1"/>
    </xf>
    <xf numFmtId="0" fontId="25" fillId="0" borderId="0" xfId="60" applyFont="1" applyFill="1" applyBorder="1" applyAlignment="1">
      <alignment horizontal="center" vertical="center"/>
    </xf>
    <xf numFmtId="43" fontId="26" fillId="0" borderId="0" xfId="60" applyNumberFormat="1" applyFont="1" applyFill="1" applyBorder="1" applyAlignment="1" applyProtection="1">
      <alignment vertical="center"/>
      <protection locked="0"/>
    </xf>
    <xf numFmtId="0" fontId="25" fillId="0" borderId="8" xfId="60" applyFont="1" applyFill="1" applyBorder="1" applyAlignment="1" applyProtection="1">
      <alignment horizontal="center" vertical="center"/>
      <protection locked="0"/>
    </xf>
    <xf numFmtId="0" fontId="25" fillId="3" borderId="2" xfId="251" applyFont="1" applyFill="1" applyBorder="1" applyAlignment="1">
      <alignment horizontal="center"/>
    </xf>
    <xf numFmtId="166" fontId="25" fillId="0" borderId="7" xfId="61" applyNumberFormat="1" applyFont="1" applyFill="1" applyBorder="1" applyAlignment="1">
      <alignment horizontal="center"/>
    </xf>
    <xf numFmtId="0" fontId="25" fillId="7" borderId="7" xfId="251" applyFont="1" applyFill="1" applyBorder="1" applyAlignment="1">
      <alignment horizontal="center"/>
    </xf>
    <xf numFmtId="164" fontId="25" fillId="7" borderId="7" xfId="23" applyNumberFormat="1" applyFont="1" applyFill="1" applyBorder="1" applyAlignment="1"/>
    <xf numFmtId="0" fontId="25" fillId="7" borderId="7" xfId="251" applyFont="1" applyFill="1" applyBorder="1"/>
    <xf numFmtId="164" fontId="25" fillId="0" borderId="7" xfId="23" applyNumberFormat="1" applyFont="1" applyFill="1" applyBorder="1" applyAlignment="1"/>
    <xf numFmtId="0" fontId="25" fillId="6" borderId="7" xfId="251" quotePrefix="1" applyFont="1" applyFill="1" applyBorder="1" applyAlignment="1">
      <alignment horizontal="center"/>
    </xf>
    <xf numFmtId="43" fontId="25" fillId="6" borderId="7" xfId="251" applyNumberFormat="1" applyFont="1" applyFill="1" applyBorder="1" applyAlignment="1">
      <alignment horizontal="center"/>
    </xf>
    <xf numFmtId="0" fontId="25" fillId="6" borderId="7" xfId="251" applyFont="1" applyFill="1" applyBorder="1"/>
    <xf numFmtId="43" fontId="26" fillId="5" borderId="7" xfId="251" applyNumberFormat="1" applyFont="1" applyFill="1" applyBorder="1" applyAlignment="1">
      <alignment horizontal="center"/>
    </xf>
    <xf numFmtId="0" fontId="25" fillId="0" borderId="7" xfId="251" applyFont="1" applyFill="1" applyBorder="1" applyAlignment="1">
      <alignment horizontal="left"/>
    </xf>
    <xf numFmtId="0" fontId="25" fillId="0" borderId="7" xfId="241" applyFont="1" applyFill="1" applyBorder="1" applyAlignment="1">
      <alignment horizontal="center"/>
    </xf>
    <xf numFmtId="166" fontId="25" fillId="0" borderId="7" xfId="241" applyNumberFormat="1" applyFont="1" applyFill="1" applyBorder="1"/>
    <xf numFmtId="0" fontId="25" fillId="0" borderId="7" xfId="241" applyFont="1" applyFill="1" applyBorder="1"/>
    <xf numFmtId="49" fontId="25" fillId="0" borderId="7" xfId="251" applyNumberFormat="1" applyFont="1" applyFill="1" applyBorder="1" applyAlignment="1">
      <alignment horizontal="left"/>
    </xf>
    <xf numFmtId="43" fontId="25" fillId="0" borderId="7" xfId="251" applyNumberFormat="1" applyFont="1" applyFill="1" applyBorder="1" applyAlignment="1">
      <alignment horizontal="right" vertical="center"/>
    </xf>
    <xf numFmtId="0" fontId="25" fillId="0" borderId="7" xfId="99" applyFont="1" applyFill="1" applyBorder="1" applyAlignment="1">
      <alignment horizontal="center"/>
    </xf>
    <xf numFmtId="0" fontId="25" fillId="0" borderId="7" xfId="241" applyFont="1" applyFill="1" applyBorder="1" applyAlignment="1">
      <alignment horizontal="center" vertical="center"/>
    </xf>
    <xf numFmtId="0" fontId="25" fillId="0" borderId="7" xfId="241" applyFont="1" applyFill="1" applyBorder="1" applyAlignment="1">
      <alignment horizontal="left" vertical="center"/>
    </xf>
    <xf numFmtId="4" fontId="25" fillId="0" borderId="7" xfId="241" applyNumberFormat="1" applyFont="1" applyFill="1" applyBorder="1"/>
    <xf numFmtId="0" fontId="25" fillId="10" borderId="7" xfId="251" applyFont="1" applyFill="1" applyBorder="1" applyAlignment="1">
      <alignment horizontal="center"/>
    </xf>
    <xf numFmtId="0" fontId="25" fillId="10" borderId="7" xfId="251" quotePrefix="1" applyFont="1" applyFill="1" applyBorder="1" applyAlignment="1">
      <alignment horizontal="center"/>
    </xf>
    <xf numFmtId="43" fontId="25" fillId="10" borderId="7" xfId="251" applyNumberFormat="1" applyFont="1" applyFill="1" applyBorder="1"/>
    <xf numFmtId="0" fontId="25" fillId="3" borderId="7" xfId="241" applyFont="1" applyFill="1" applyBorder="1" applyAlignment="1">
      <alignment horizontal="center"/>
    </xf>
    <xf numFmtId="4" fontId="25" fillId="3" borderId="7" xfId="74" applyNumberFormat="1" applyFont="1" applyFill="1" applyBorder="1" applyAlignment="1">
      <alignment horizontal="right"/>
    </xf>
    <xf numFmtId="0" fontId="25" fillId="3" borderId="7" xfId="241" applyFont="1" applyFill="1" applyBorder="1" applyAlignment="1">
      <alignment horizontal="left" vertical="center"/>
    </xf>
    <xf numFmtId="0" fontId="25" fillId="3" borderId="7" xfId="251" applyFont="1" applyFill="1" applyBorder="1" applyAlignment="1">
      <alignment horizontal="center"/>
    </xf>
    <xf numFmtId="0" fontId="25" fillId="3" borderId="7" xfId="251" applyNumberFormat="1" applyFont="1" applyFill="1" applyBorder="1" applyAlignment="1">
      <alignment horizontal="center" vertical="center"/>
    </xf>
    <xf numFmtId="0" fontId="25" fillId="3" borderId="7" xfId="251" applyFont="1" applyFill="1" applyBorder="1" applyAlignment="1">
      <alignment horizontal="left" vertical="center"/>
    </xf>
    <xf numFmtId="41" fontId="26" fillId="5" borderId="7" xfId="251" applyNumberFormat="1" applyFont="1" applyFill="1" applyBorder="1" applyAlignment="1">
      <alignment horizontal="left"/>
    </xf>
    <xf numFmtId="43" fontId="25" fillId="0" borderId="7" xfId="253" applyNumberFormat="1" applyFont="1" applyFill="1" applyBorder="1"/>
    <xf numFmtId="0" fontId="25" fillId="10" borderId="7" xfId="251" quotePrefix="1" applyFont="1" applyFill="1" applyBorder="1" applyAlignment="1">
      <alignment horizontal="center" vertical="center"/>
    </xf>
    <xf numFmtId="43" fontId="25" fillId="10" borderId="7" xfId="251" applyNumberFormat="1" applyFont="1" applyFill="1" applyBorder="1" applyAlignment="1">
      <alignment horizontal="center" vertical="center"/>
    </xf>
    <xf numFmtId="0" fontId="25" fillId="10" borderId="7" xfId="241" applyFont="1" applyFill="1" applyBorder="1" applyAlignment="1">
      <alignment horizontal="left" vertical="center"/>
    </xf>
    <xf numFmtId="43" fontId="26" fillId="6" borderId="7" xfId="251" applyNumberFormat="1" applyFont="1" applyFill="1" applyBorder="1"/>
    <xf numFmtId="41" fontId="25" fillId="6" borderId="7" xfId="251" applyNumberFormat="1" applyFont="1" applyFill="1" applyBorder="1" applyAlignment="1">
      <alignment horizontal="left"/>
    </xf>
    <xf numFmtId="0" fontId="25" fillId="0" borderId="7" xfId="241" applyFont="1" applyFill="1" applyBorder="1" applyAlignment="1">
      <alignment vertical="center"/>
    </xf>
    <xf numFmtId="166" fontId="25" fillId="0" borderId="7" xfId="241" applyNumberFormat="1" applyFont="1" applyFill="1" applyBorder="1" applyAlignment="1">
      <alignment horizontal="right" vertical="center"/>
    </xf>
    <xf numFmtId="43" fontId="26" fillId="6" borderId="7" xfId="251" quotePrefix="1" applyNumberFormat="1" applyFont="1" applyFill="1" applyBorder="1" applyAlignment="1">
      <alignment horizontal="center"/>
    </xf>
    <xf numFmtId="43" fontId="25" fillId="0" borderId="7" xfId="23" applyNumberFormat="1" applyFont="1" applyFill="1" applyBorder="1" applyAlignment="1"/>
    <xf numFmtId="0" fontId="25" fillId="6" borderId="7" xfId="251" applyFont="1" applyFill="1" applyBorder="1" applyAlignment="1">
      <alignment horizontal="center"/>
    </xf>
    <xf numFmtId="43" fontId="25" fillId="0" borderId="7" xfId="61" applyNumberFormat="1" applyFont="1" applyFill="1" applyBorder="1" applyAlignment="1">
      <alignment horizontal="center"/>
    </xf>
    <xf numFmtId="0" fontId="25" fillId="11" borderId="12" xfId="251" applyFont="1" applyFill="1" applyBorder="1" applyAlignment="1">
      <alignment wrapText="1"/>
    </xf>
    <xf numFmtId="165" fontId="25" fillId="11" borderId="12" xfId="61" applyNumberFormat="1" applyFont="1" applyFill="1" applyBorder="1" applyAlignment="1">
      <alignment horizontal="center" vertical="center"/>
    </xf>
    <xf numFmtId="0" fontId="25" fillId="11" borderId="32" xfId="241" applyFont="1" applyFill="1" applyBorder="1"/>
    <xf numFmtId="0" fontId="25" fillId="11" borderId="32" xfId="74" applyFont="1" applyFill="1" applyBorder="1" applyAlignment="1">
      <alignment vertical="top"/>
    </xf>
    <xf numFmtId="0" fontId="25" fillId="11" borderId="32" xfId="74" applyFont="1" applyFill="1" applyBorder="1" applyAlignment="1">
      <alignment horizontal="left" vertical="top"/>
    </xf>
    <xf numFmtId="0" fontId="25" fillId="11" borderId="32" xfId="241" applyFont="1" applyFill="1" applyBorder="1" applyAlignment="1">
      <alignment horizontal="left"/>
    </xf>
    <xf numFmtId="0" fontId="25" fillId="11" borderId="32" xfId="74" applyFont="1" applyFill="1" applyBorder="1" applyAlignment="1">
      <alignment horizontal="center" vertical="top"/>
    </xf>
    <xf numFmtId="0" fontId="25" fillId="11" borderId="12" xfId="241" applyFont="1" applyFill="1" applyBorder="1"/>
    <xf numFmtId="0" fontId="25" fillId="11" borderId="32" xfId="121" applyFont="1" applyFill="1" applyBorder="1" applyAlignment="1">
      <alignment horizontal="center"/>
    </xf>
    <xf numFmtId="0" fontId="25" fillId="11" borderId="7" xfId="241" applyFont="1" applyFill="1" applyBorder="1" applyAlignment="1">
      <alignment horizontal="center"/>
    </xf>
    <xf numFmtId="4" fontId="25" fillId="11" borderId="7" xfId="74" applyNumberFormat="1" applyFont="1" applyFill="1" applyBorder="1" applyAlignment="1">
      <alignment horizontal="right"/>
    </xf>
    <xf numFmtId="0" fontId="25" fillId="11" borderId="7" xfId="241" applyFont="1" applyFill="1" applyBorder="1" applyAlignment="1">
      <alignment horizontal="left" vertical="center"/>
    </xf>
    <xf numFmtId="41" fontId="22" fillId="0" borderId="7" xfId="2" applyFont="1" applyBorder="1" applyAlignment="1">
      <alignment horizontal="right"/>
    </xf>
    <xf numFmtId="166" fontId="41" fillId="0" borderId="19" xfId="2" applyNumberFormat="1" applyFont="1" applyFill="1" applyBorder="1" applyAlignment="1">
      <alignment horizontal="center" vertical="center" wrapText="1" shrinkToFit="1"/>
    </xf>
    <xf numFmtId="49" fontId="63" fillId="0" borderId="7" xfId="251" applyNumberFormat="1" applyFont="1" applyFill="1" applyBorder="1" applyAlignment="1">
      <alignment horizontal="left"/>
    </xf>
    <xf numFmtId="43" fontId="25" fillId="0" borderId="7" xfId="1" applyFont="1" applyFill="1" applyBorder="1" applyAlignment="1">
      <alignment horizontal="right"/>
    </xf>
    <xf numFmtId="43" fontId="25" fillId="3" borderId="7" xfId="1" applyFont="1" applyFill="1" applyBorder="1" applyAlignment="1">
      <alignment horizontal="right"/>
    </xf>
    <xf numFmtId="43" fontId="25" fillId="0" borderId="7" xfId="1" applyFont="1" applyFill="1" applyBorder="1"/>
    <xf numFmtId="43" fontId="25" fillId="6" borderId="7" xfId="1" applyFont="1" applyFill="1" applyBorder="1" applyAlignment="1">
      <alignment horizontal="center"/>
    </xf>
    <xf numFmtId="43" fontId="26" fillId="0" borderId="0" xfId="60" applyNumberFormat="1" applyFont="1" applyFill="1" applyBorder="1" applyAlignment="1">
      <alignment vertical="center" wrapText="1"/>
    </xf>
    <xf numFmtId="43" fontId="25" fillId="0" borderId="2" xfId="61" applyNumberFormat="1" applyFont="1" applyFill="1" applyBorder="1" applyAlignment="1">
      <alignment horizontal="center" vertical="center"/>
    </xf>
    <xf numFmtId="43" fontId="25" fillId="0" borderId="7" xfId="0" applyNumberFormat="1" applyFont="1" applyFill="1" applyBorder="1"/>
    <xf numFmtId="49" fontId="29" fillId="0" borderId="12" xfId="3" applyNumberFormat="1" applyFont="1" applyFill="1" applyBorder="1" applyAlignment="1">
      <alignment horizontal="center"/>
    </xf>
    <xf numFmtId="43" fontId="26" fillId="0" borderId="23" xfId="251" applyNumberFormat="1" applyFont="1" applyFill="1" applyBorder="1" applyAlignment="1">
      <alignment horizontal="center"/>
    </xf>
    <xf numFmtId="43" fontId="25" fillId="7" borderId="31" xfId="251" applyNumberFormat="1" applyFont="1" applyFill="1" applyBorder="1"/>
    <xf numFmtId="43" fontId="25" fillId="0" borderId="7" xfId="0" applyNumberFormat="1" applyFont="1" applyFill="1" applyBorder="1" applyAlignment="1">
      <alignment vertical="center"/>
    </xf>
    <xf numFmtId="43" fontId="29" fillId="0" borderId="0" xfId="0" applyNumberFormat="1" applyFont="1" applyFill="1" applyBorder="1" applyAlignment="1">
      <alignment horizontal="center"/>
    </xf>
    <xf numFmtId="43" fontId="25" fillId="0" borderId="12" xfId="241" applyNumberFormat="1" applyFont="1" applyFill="1" applyBorder="1"/>
    <xf numFmtId="43" fontId="26" fillId="5" borderId="12" xfId="251" quotePrefix="1" applyNumberFormat="1" applyFont="1" applyFill="1" applyBorder="1"/>
    <xf numFmtId="165" fontId="25" fillId="11" borderId="12" xfId="251" applyNumberFormat="1" applyFont="1" applyFill="1" applyBorder="1" applyAlignment="1" applyProtection="1">
      <alignment horizontal="center"/>
      <protection hidden="1"/>
    </xf>
    <xf numFmtId="165" fontId="25" fillId="10" borderId="12" xfId="61" applyNumberFormat="1" applyFont="1" applyFill="1" applyBorder="1" applyAlignment="1">
      <alignment horizontal="center" vertical="center"/>
    </xf>
    <xf numFmtId="0" fontId="25" fillId="0" borderId="7" xfId="61" applyFont="1" applyFill="1" applyBorder="1" applyAlignment="1">
      <alignment horizontal="center"/>
    </xf>
    <xf numFmtId="0" fontId="25" fillId="0" borderId="7" xfId="61" applyFont="1" applyFill="1" applyBorder="1" applyAlignment="1">
      <alignment horizontal="center" vertical="center" wrapText="1"/>
    </xf>
    <xf numFmtId="49" fontId="25" fillId="0" borderId="7" xfId="60" applyNumberFormat="1" applyFont="1" applyFill="1" applyBorder="1"/>
    <xf numFmtId="49" fontId="25" fillId="0" borderId="7" xfId="60" applyNumberFormat="1" applyFont="1" applyFill="1" applyBorder="1" applyProtection="1">
      <protection locked="0"/>
    </xf>
    <xf numFmtId="49" fontId="25" fillId="0" borderId="7" xfId="188" applyNumberFormat="1" applyFont="1" applyFill="1" applyBorder="1" applyAlignment="1">
      <alignment horizontal="left" vertical="center"/>
    </xf>
    <xf numFmtId="49" fontId="25" fillId="0" borderId="7" xfId="60" applyNumberFormat="1" applyFont="1" applyFill="1" applyBorder="1" applyAlignment="1">
      <alignment horizontal="center"/>
    </xf>
    <xf numFmtId="49" fontId="25" fillId="0" borderId="7" xfId="60" applyNumberFormat="1" applyFont="1" applyFill="1" applyBorder="1" applyAlignment="1" applyProtection="1">
      <alignment horizontal="center" vertical="center"/>
      <protection locked="0"/>
    </xf>
    <xf numFmtId="49" fontId="25" fillId="0" borderId="12" xfId="251" applyNumberFormat="1" applyFont="1" applyFill="1" applyBorder="1" applyAlignment="1" applyProtection="1">
      <alignment horizontal="center"/>
      <protection hidden="1"/>
    </xf>
    <xf numFmtId="165" fontId="25" fillId="0" borderId="12" xfId="241" applyNumberFormat="1" applyFont="1" applyFill="1" applyBorder="1" applyAlignment="1">
      <alignment horizontal="center"/>
    </xf>
    <xf numFmtId="0" fontId="25" fillId="3" borderId="12" xfId="251" applyFont="1" applyFill="1" applyBorder="1" applyAlignment="1">
      <alignment horizontal="left" vertical="top"/>
    </xf>
    <xf numFmtId="165" fontId="25" fillId="11" borderId="12" xfId="241" applyNumberFormat="1" applyFont="1" applyFill="1" applyBorder="1" applyAlignment="1">
      <alignment horizontal="center"/>
    </xf>
    <xf numFmtId="165" fontId="25" fillId="11" borderId="12" xfId="241" applyNumberFormat="1" applyFont="1" applyFill="1" applyBorder="1" applyAlignment="1">
      <alignment horizontal="center" vertical="center"/>
    </xf>
    <xf numFmtId="165" fontId="25" fillId="11" borderId="12" xfId="251" applyNumberFormat="1" applyFont="1" applyFill="1" applyBorder="1" applyAlignment="1" applyProtection="1">
      <alignment horizontal="center" vertical="center"/>
      <protection hidden="1"/>
    </xf>
    <xf numFmtId="165" fontId="25" fillId="11" borderId="12" xfId="61" applyNumberFormat="1" applyFont="1" applyFill="1" applyBorder="1" applyAlignment="1">
      <alignment horizontal="center"/>
    </xf>
    <xf numFmtId="165" fontId="25" fillId="10" borderId="12" xfId="61" applyNumberFormat="1" applyFont="1" applyFill="1" applyBorder="1" applyAlignment="1">
      <alignment horizontal="center"/>
    </xf>
    <xf numFmtId="165" fontId="25" fillId="3" borderId="12" xfId="241" applyNumberFormat="1" applyFont="1" applyFill="1" applyBorder="1" applyAlignment="1">
      <alignment horizontal="center"/>
    </xf>
    <xf numFmtId="165" fontId="25" fillId="3" borderId="12" xfId="61" applyNumberFormat="1" applyFont="1" applyFill="1" applyBorder="1" applyAlignment="1">
      <alignment horizontal="center"/>
    </xf>
    <xf numFmtId="49" fontId="25" fillId="3" borderId="12" xfId="251" applyNumberFormat="1" applyFont="1" applyFill="1" applyBorder="1" applyAlignment="1">
      <alignment horizontal="center"/>
    </xf>
    <xf numFmtId="0" fontId="25" fillId="3" borderId="7" xfId="249" applyFont="1" applyFill="1" applyBorder="1"/>
    <xf numFmtId="0" fontId="25" fillId="0" borderId="0" xfId="0" applyFont="1"/>
    <xf numFmtId="0" fontId="25" fillId="0" borderId="2" xfId="61" applyFont="1" applyFill="1" applyBorder="1" applyAlignment="1">
      <alignment vertical="center"/>
    </xf>
    <xf numFmtId="0" fontId="25" fillId="0" borderId="7" xfId="61" applyFont="1" applyFill="1" applyBorder="1" applyAlignment="1">
      <alignment vertical="center" wrapText="1"/>
    </xf>
    <xf numFmtId="0" fontId="25" fillId="0" borderId="7" xfId="0" applyFont="1" applyBorder="1"/>
    <xf numFmtId="41" fontId="25" fillId="0" borderId="7" xfId="2" applyFont="1" applyBorder="1"/>
    <xf numFmtId="41" fontId="25" fillId="10" borderId="7" xfId="2" applyFont="1" applyFill="1" applyBorder="1"/>
    <xf numFmtId="41" fontId="25" fillId="0" borderId="12" xfId="241" applyNumberFormat="1" applyFont="1" applyBorder="1" applyAlignment="1">
      <alignment vertical="center"/>
    </xf>
    <xf numFmtId="0" fontId="25" fillId="0" borderId="12" xfId="241" applyFont="1" applyBorder="1"/>
    <xf numFmtId="42" fontId="25" fillId="0" borderId="12" xfId="241" applyNumberFormat="1" applyFont="1" applyBorder="1" applyAlignment="1">
      <alignment horizontal="center"/>
    </xf>
    <xf numFmtId="0" fontId="25" fillId="0" borderId="12" xfId="241" applyFont="1" applyBorder="1" applyAlignment="1">
      <alignment horizontal="center"/>
    </xf>
    <xf numFmtId="0" fontId="25" fillId="0" borderId="7" xfId="241" applyFont="1" applyBorder="1" applyAlignment="1">
      <alignment horizontal="center"/>
    </xf>
    <xf numFmtId="0" fontId="25" fillId="0" borderId="7" xfId="241" applyFont="1" applyBorder="1"/>
    <xf numFmtId="43" fontId="25" fillId="0" borderId="7" xfId="1" applyFont="1" applyBorder="1"/>
    <xf numFmtId="41" fontId="25" fillId="11" borderId="12" xfId="241" applyNumberFormat="1" applyFont="1" applyFill="1" applyBorder="1" applyAlignment="1">
      <alignment vertical="center"/>
    </xf>
    <xf numFmtId="0" fontId="25" fillId="11" borderId="7" xfId="0" applyFont="1" applyFill="1" applyBorder="1"/>
    <xf numFmtId="0" fontId="25" fillId="11" borderId="0" xfId="0" applyFont="1" applyFill="1"/>
    <xf numFmtId="0" fontId="25" fillId="10" borderId="7" xfId="0" applyFont="1" applyFill="1" applyBorder="1"/>
    <xf numFmtId="41" fontId="25" fillId="10" borderId="7" xfId="2" applyFont="1" applyFill="1" applyBorder="1" applyAlignment="1">
      <alignment horizontal="right"/>
    </xf>
    <xf numFmtId="0" fontId="25" fillId="10" borderId="0" xfId="0" applyFont="1" applyFill="1"/>
    <xf numFmtId="41" fontId="25" fillId="3" borderId="7" xfId="2" applyFont="1" applyFill="1" applyBorder="1" applyAlignment="1">
      <alignment horizontal="right"/>
    </xf>
    <xf numFmtId="0" fontId="25" fillId="3" borderId="7" xfId="241" applyFont="1" applyFill="1" applyBorder="1"/>
    <xf numFmtId="0" fontId="25" fillId="3" borderId="0" xfId="0" applyFont="1" applyFill="1"/>
    <xf numFmtId="0" fontId="63" fillId="3" borderId="7" xfId="241" applyFont="1" applyFill="1" applyBorder="1" applyAlignment="1">
      <alignment horizontal="left"/>
    </xf>
    <xf numFmtId="41" fontId="25" fillId="0" borderId="7" xfId="2" applyFont="1" applyBorder="1" applyAlignment="1">
      <alignment horizontal="right"/>
    </xf>
    <xf numFmtId="0" fontId="20" fillId="3" borderId="7" xfId="162" quotePrefix="1" applyFont="1" applyFill="1" applyBorder="1" applyAlignment="1">
      <alignment horizontal="center"/>
    </xf>
    <xf numFmtId="0" fontId="20" fillId="3" borderId="7" xfId="162" applyFont="1" applyFill="1" applyBorder="1"/>
    <xf numFmtId="0" fontId="20" fillId="3" borderId="7" xfId="162" applyFont="1" applyFill="1" applyBorder="1" applyAlignment="1">
      <alignment horizontal="center"/>
    </xf>
    <xf numFmtId="0" fontId="25" fillId="3" borderId="7" xfId="249" applyFont="1" applyFill="1" applyBorder="1" applyAlignment="1">
      <alignment horizontal="center"/>
    </xf>
    <xf numFmtId="0" fontId="20" fillId="3" borderId="7" xfId="162" applyFont="1" applyFill="1" applyBorder="1" applyAlignment="1">
      <alignment horizontal="left" vertical="center"/>
    </xf>
    <xf numFmtId="0" fontId="20" fillId="3" borderId="7" xfId="162" applyFont="1" applyFill="1" applyBorder="1" applyAlignment="1">
      <alignment horizontal="center" vertical="center"/>
    </xf>
    <xf numFmtId="49" fontId="20" fillId="3" borderId="7" xfId="162" applyNumberFormat="1" applyFont="1" applyFill="1" applyBorder="1" applyAlignment="1">
      <alignment horizontal="center"/>
    </xf>
    <xf numFmtId="0" fontId="20" fillId="3" borderId="7" xfId="249" applyFont="1" applyFill="1" applyBorder="1" applyAlignment="1">
      <alignment vertical="center"/>
    </xf>
    <xf numFmtId="43" fontId="26" fillId="0" borderId="12" xfId="35" applyNumberFormat="1" applyFont="1" applyFill="1" applyBorder="1"/>
    <xf numFmtId="43" fontId="25" fillId="0" borderId="0" xfId="1" applyFont="1"/>
    <xf numFmtId="41" fontId="25" fillId="0" borderId="0" xfId="0" applyNumberFormat="1" applyFont="1" applyFill="1"/>
    <xf numFmtId="41" fontId="25" fillId="0" borderId="0" xfId="0" applyNumberFormat="1" applyFont="1" applyFill="1" applyAlignment="1"/>
    <xf numFmtId="41" fontId="27" fillId="0" borderId="0" xfId="0" applyNumberFormat="1" applyFont="1" applyFill="1" applyAlignment="1"/>
    <xf numFmtId="0" fontId="27" fillId="0" borderId="0" xfId="0" applyFont="1" applyFill="1" applyAlignment="1">
      <alignment horizontal="center"/>
    </xf>
    <xf numFmtId="43" fontId="25" fillId="0" borderId="0" xfId="0" applyNumberFormat="1" applyFont="1"/>
    <xf numFmtId="43" fontId="26" fillId="0" borderId="2" xfId="3" applyNumberFormat="1" applyFont="1" applyFill="1" applyBorder="1" applyAlignment="1">
      <alignment horizontal="right"/>
    </xf>
    <xf numFmtId="43" fontId="25" fillId="0" borderId="2" xfId="0" applyNumberFormat="1" applyFont="1" applyFill="1" applyBorder="1" applyAlignment="1">
      <alignment horizontal="right"/>
    </xf>
    <xf numFmtId="166" fontId="26" fillId="0" borderId="2" xfId="3" applyNumberFormat="1" applyFont="1" applyFill="1" applyBorder="1" applyAlignment="1">
      <alignment horizontal="right"/>
    </xf>
    <xf numFmtId="43" fontId="26" fillId="0" borderId="46" xfId="3" applyNumberFormat="1" applyFont="1" applyFill="1" applyBorder="1" applyAlignment="1">
      <alignment horizontal="right"/>
    </xf>
    <xf numFmtId="43" fontId="25" fillId="0" borderId="46" xfId="0" applyNumberFormat="1" applyFont="1" applyFill="1" applyBorder="1" applyAlignment="1">
      <alignment horizontal="right"/>
    </xf>
    <xf numFmtId="43" fontId="26" fillId="0" borderId="46" xfId="3" applyNumberFormat="1" applyFont="1" applyFill="1" applyBorder="1" applyAlignment="1">
      <alignment horizontal="right" indent="1"/>
    </xf>
    <xf numFmtId="43" fontId="25" fillId="0" borderId="2" xfId="0" applyNumberFormat="1" applyFont="1" applyFill="1" applyBorder="1" applyAlignment="1">
      <alignment horizontal="right" indent="1"/>
    </xf>
    <xf numFmtId="43" fontId="25" fillId="0" borderId="2" xfId="3" applyNumberFormat="1" applyFont="1" applyFill="1" applyBorder="1" applyAlignment="1">
      <alignment horizontal="right" indent="1"/>
    </xf>
    <xf numFmtId="168" fontId="26" fillId="0" borderId="2" xfId="3" applyNumberFormat="1" applyFont="1" applyFill="1" applyBorder="1" applyAlignment="1">
      <alignment horizontal="right"/>
    </xf>
    <xf numFmtId="168" fontId="25" fillId="0" borderId="2" xfId="0" applyNumberFormat="1" applyFont="1" applyFill="1" applyBorder="1" applyAlignment="1">
      <alignment horizontal="right"/>
    </xf>
    <xf numFmtId="166" fontId="22" fillId="0" borderId="7" xfId="3" applyNumberFormat="1" applyFont="1" applyFill="1" applyBorder="1" applyAlignment="1">
      <alignment horizontal="right"/>
    </xf>
    <xf numFmtId="43" fontId="20" fillId="3" borderId="7" xfId="162" applyNumberFormat="1" applyFont="1" applyFill="1" applyBorder="1" applyAlignment="1">
      <alignment horizontal="right"/>
    </xf>
    <xf numFmtId="43" fontId="20" fillId="3" borderId="7" xfId="162" applyNumberFormat="1" applyFont="1" applyFill="1" applyBorder="1" applyAlignment="1">
      <alignment horizontal="right" vertical="center"/>
    </xf>
    <xf numFmtId="43" fontId="20" fillId="3" borderId="7" xfId="39" applyNumberFormat="1" applyFont="1" applyFill="1" applyBorder="1" applyAlignment="1">
      <alignment horizontal="right"/>
    </xf>
    <xf numFmtId="0" fontId="26" fillId="0" borderId="0" xfId="241" applyFont="1" applyFill="1" applyAlignment="1">
      <alignment horizontal="center"/>
    </xf>
    <xf numFmtId="166" fontId="25" fillId="0" borderId="7" xfId="61" applyNumberFormat="1" applyFont="1" applyFill="1" applyBorder="1" applyAlignment="1">
      <alignment vertical="center" wrapText="1"/>
    </xf>
    <xf numFmtId="166" fontId="25" fillId="0" borderId="7" xfId="61" applyNumberFormat="1" applyFont="1" applyFill="1" applyBorder="1" applyAlignment="1">
      <alignment horizontal="center" vertical="center" wrapText="1"/>
    </xf>
    <xf numFmtId="43" fontId="25" fillId="0" borderId="2" xfId="61" applyNumberFormat="1" applyFont="1" applyFill="1" applyBorder="1" applyAlignment="1">
      <alignment vertical="center"/>
    </xf>
    <xf numFmtId="43" fontId="25" fillId="10" borderId="0" xfId="1" applyFont="1" applyFill="1"/>
    <xf numFmtId="43" fontId="25" fillId="0" borderId="7" xfId="35" applyFont="1" applyBorder="1"/>
    <xf numFmtId="43" fontId="25" fillId="0" borderId="7" xfId="35" applyFont="1" applyBorder="1" applyAlignment="1">
      <alignment horizontal="center"/>
    </xf>
    <xf numFmtId="43" fontId="25" fillId="0" borderId="7" xfId="0" applyNumberFormat="1" applyFont="1" applyBorder="1"/>
    <xf numFmtId="41" fontId="25" fillId="11" borderId="7" xfId="2" applyFont="1" applyFill="1" applyBorder="1"/>
    <xf numFmtId="43" fontId="25" fillId="10" borderId="7" xfId="0" applyNumberFormat="1" applyFont="1" applyFill="1" applyBorder="1"/>
    <xf numFmtId="43" fontId="25" fillId="3" borderId="7" xfId="35" applyFont="1" applyFill="1" applyBorder="1" applyAlignment="1">
      <alignment horizontal="center"/>
    </xf>
    <xf numFmtId="43" fontId="25" fillId="3" borderId="7" xfId="35" applyFont="1" applyFill="1" applyBorder="1" applyAlignment="1">
      <alignment horizontal="right"/>
    </xf>
    <xf numFmtId="0" fontId="25" fillId="0" borderId="7" xfId="3" applyNumberFormat="1" applyFont="1" applyFill="1" applyBorder="1" applyAlignment="1">
      <alignment horizontal="right" vertical="center"/>
    </xf>
    <xf numFmtId="0" fontId="25" fillId="0" borderId="7" xfId="23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/>
    </xf>
    <xf numFmtId="0" fontId="25" fillId="0" borderId="7" xfId="61" applyFont="1" applyFill="1" applyBorder="1" applyAlignment="1">
      <alignment horizontal="center" vertical="center" wrapText="1"/>
    </xf>
    <xf numFmtId="0" fontId="25" fillId="0" borderId="7" xfId="61" applyFont="1" applyFill="1" applyBorder="1" applyAlignment="1">
      <alignment horizontal="center"/>
    </xf>
    <xf numFmtId="0" fontId="25" fillId="0" borderId="56" xfId="61" applyFont="1" applyFill="1" applyBorder="1" applyAlignment="1">
      <alignment horizontal="center"/>
    </xf>
    <xf numFmtId="41" fontId="25" fillId="0" borderId="0" xfId="0" applyNumberFormat="1" applyFont="1"/>
    <xf numFmtId="41" fontId="25" fillId="0" borderId="0" xfId="2" applyNumberFormat="1" applyFont="1"/>
    <xf numFmtId="41" fontId="25" fillId="0" borderId="7" xfId="0" applyNumberFormat="1" applyFont="1" applyBorder="1"/>
    <xf numFmtId="41" fontId="25" fillId="0" borderId="7" xfId="1" applyNumberFormat="1" applyFont="1" applyBorder="1" applyAlignment="1"/>
    <xf numFmtId="41" fontId="25" fillId="0" borderId="7" xfId="1" applyNumberFormat="1" applyFont="1" applyBorder="1"/>
    <xf numFmtId="41" fontId="25" fillId="11" borderId="7" xfId="0" applyNumberFormat="1" applyFont="1" applyFill="1" applyBorder="1"/>
    <xf numFmtId="41" fontId="25" fillId="10" borderId="7" xfId="2" applyNumberFormat="1" applyFont="1" applyFill="1" applyBorder="1" applyAlignment="1">
      <alignment horizontal="right"/>
    </xf>
    <xf numFmtId="41" fontId="25" fillId="3" borderId="7" xfId="2" applyNumberFormat="1" applyFont="1" applyFill="1" applyBorder="1" applyAlignment="1">
      <alignment horizontal="right"/>
    </xf>
    <xf numFmtId="41" fontId="26" fillId="5" borderId="7" xfId="251" applyNumberFormat="1" applyFont="1" applyFill="1" applyBorder="1"/>
    <xf numFmtId="41" fontId="25" fillId="0" borderId="7" xfId="2" applyNumberFormat="1" applyFont="1" applyBorder="1" applyAlignment="1">
      <alignment horizontal="right"/>
    </xf>
    <xf numFmtId="41" fontId="25" fillId="12" borderId="7" xfId="2" applyNumberFormat="1" applyFont="1" applyFill="1" applyBorder="1" applyAlignment="1">
      <alignment horizontal="right"/>
    </xf>
    <xf numFmtId="41" fontId="26" fillId="6" borderId="7" xfId="251" applyNumberFormat="1" applyFont="1" applyFill="1" applyBorder="1"/>
    <xf numFmtId="41" fontId="26" fillId="6" borderId="7" xfId="251" quotePrefix="1" applyNumberFormat="1" applyFont="1" applyFill="1" applyBorder="1" applyAlignment="1">
      <alignment horizontal="center"/>
    </xf>
    <xf numFmtId="41" fontId="25" fillId="13" borderId="7" xfId="2" applyNumberFormat="1" applyFont="1" applyFill="1" applyBorder="1" applyAlignment="1">
      <alignment horizontal="right"/>
    </xf>
    <xf numFmtId="0" fontId="25" fillId="13" borderId="0" xfId="0" applyFont="1" applyFill="1"/>
    <xf numFmtId="0" fontId="25" fillId="13" borderId="7" xfId="241" applyFont="1" applyFill="1" applyBorder="1" applyAlignment="1">
      <alignment horizontal="left" vertical="center"/>
    </xf>
    <xf numFmtId="0" fontId="25" fillId="13" borderId="12" xfId="251" applyFont="1" applyFill="1" applyBorder="1" applyAlignment="1">
      <alignment horizontal="left"/>
    </xf>
    <xf numFmtId="0" fontId="25" fillId="13" borderId="12" xfId="251" applyFont="1" applyFill="1" applyBorder="1" applyAlignment="1">
      <alignment horizontal="center"/>
    </xf>
    <xf numFmtId="41" fontId="25" fillId="3" borderId="0" xfId="0" applyNumberFormat="1" applyFont="1" applyFill="1"/>
    <xf numFmtId="41" fontId="25" fillId="13" borderId="0" xfId="0" applyNumberFormat="1" applyFont="1" applyFill="1"/>
    <xf numFmtId="165" fontId="63" fillId="3" borderId="12" xfId="251" applyNumberFormat="1" applyFont="1" applyFill="1" applyBorder="1" applyAlignment="1" applyProtection="1">
      <alignment horizontal="center" vertical="center"/>
      <protection hidden="1"/>
    </xf>
    <xf numFmtId="0" fontId="63" fillId="3" borderId="7" xfId="162" applyFont="1" applyFill="1" applyBorder="1"/>
    <xf numFmtId="0" fontId="63" fillId="3" borderId="7" xfId="162" applyFont="1" applyFill="1" applyBorder="1" applyAlignment="1">
      <alignment horizontal="center"/>
    </xf>
    <xf numFmtId="0" fontId="63" fillId="3" borderId="7" xfId="249" applyFont="1" applyFill="1" applyBorder="1"/>
    <xf numFmtId="0" fontId="63" fillId="0" borderId="12" xfId="251" applyFont="1" applyFill="1" applyBorder="1" applyAlignment="1">
      <alignment horizontal="right"/>
    </xf>
    <xf numFmtId="41" fontId="63" fillId="0" borderId="7" xfId="2" applyFont="1" applyBorder="1" applyAlignment="1">
      <alignment horizontal="right"/>
    </xf>
    <xf numFmtId="41" fontId="63" fillId="0" borderId="7" xfId="2" applyNumberFormat="1" applyFont="1" applyBorder="1" applyAlignment="1">
      <alignment horizontal="right"/>
    </xf>
    <xf numFmtId="41" fontId="63" fillId="0" borderId="0" xfId="0" applyNumberFormat="1" applyFont="1"/>
    <xf numFmtId="0" fontId="63" fillId="0" borderId="0" xfId="0" applyFont="1"/>
    <xf numFmtId="0" fontId="63" fillId="3" borderId="7" xfId="162" applyFont="1" applyFill="1" applyBorder="1" applyAlignment="1">
      <alignment horizontal="left" vertical="center"/>
    </xf>
    <xf numFmtId="165" fontId="63" fillId="0" borderId="12" xfId="251" applyNumberFormat="1" applyFont="1" applyFill="1" applyBorder="1" applyAlignment="1" applyProtection="1">
      <alignment horizontal="center"/>
      <protection hidden="1"/>
    </xf>
    <xf numFmtId="0" fontId="63" fillId="0" borderId="12" xfId="251" applyFont="1" applyFill="1" applyBorder="1" applyAlignment="1">
      <alignment vertical="center"/>
    </xf>
    <xf numFmtId="0" fontId="63" fillId="0" borderId="12" xfId="251" applyFont="1" applyFill="1" applyBorder="1" applyAlignment="1">
      <alignment horizontal="center"/>
    </xf>
    <xf numFmtId="0" fontId="63" fillId="0" borderId="7" xfId="241" applyFont="1" applyFill="1" applyBorder="1" applyAlignment="1">
      <alignment horizontal="left" vertical="center"/>
    </xf>
    <xf numFmtId="0" fontId="25" fillId="13" borderId="12" xfId="251" applyFont="1" applyFill="1" applyBorder="1" applyAlignment="1">
      <alignment horizontal="right"/>
    </xf>
    <xf numFmtId="165" fontId="25" fillId="13" borderId="12" xfId="251" applyNumberFormat="1" applyFont="1" applyFill="1" applyBorder="1" applyAlignment="1" applyProtection="1">
      <alignment horizontal="center" vertical="center"/>
      <protection hidden="1"/>
    </xf>
    <xf numFmtId="41" fontId="25" fillId="13" borderId="7" xfId="2" applyFont="1" applyFill="1" applyBorder="1" applyAlignment="1">
      <alignment horizontal="right"/>
    </xf>
    <xf numFmtId="0" fontId="25" fillId="3" borderId="7" xfId="162" applyFont="1" applyFill="1" applyBorder="1"/>
    <xf numFmtId="0" fontId="25" fillId="3" borderId="7" xfId="162" applyFont="1" applyFill="1" applyBorder="1" applyAlignment="1">
      <alignment horizontal="center"/>
    </xf>
    <xf numFmtId="0" fontId="25" fillId="3" borderId="7" xfId="162" applyFont="1" applyFill="1" applyBorder="1" applyAlignment="1">
      <alignment horizontal="left" vertical="center"/>
    </xf>
    <xf numFmtId="0" fontId="25" fillId="0" borderId="7" xfId="61" applyFont="1" applyFill="1" applyBorder="1" applyAlignment="1">
      <alignment horizontal="center"/>
    </xf>
    <xf numFmtId="0" fontId="63" fillId="3" borderId="0" xfId="0" applyFont="1" applyFill="1"/>
    <xf numFmtId="41" fontId="64" fillId="5" borderId="12" xfId="241" applyNumberFormat="1" applyFont="1" applyFill="1" applyBorder="1" applyAlignment="1">
      <alignment vertical="center"/>
    </xf>
    <xf numFmtId="0" fontId="64" fillId="5" borderId="12" xfId="251" applyFont="1" applyFill="1" applyBorder="1" applyAlignment="1">
      <alignment wrapText="1"/>
    </xf>
    <xf numFmtId="165" fontId="64" fillId="5" borderId="12" xfId="251" applyNumberFormat="1" applyFont="1" applyFill="1" applyBorder="1" applyAlignment="1" applyProtection="1">
      <alignment horizontal="center"/>
      <protection hidden="1"/>
    </xf>
    <xf numFmtId="0" fontId="64" fillId="5" borderId="12" xfId="251" applyFont="1" applyFill="1" applyBorder="1"/>
    <xf numFmtId="0" fontId="64" fillId="5" borderId="12" xfId="251" applyFont="1" applyFill="1" applyBorder="1" applyAlignment="1">
      <alignment horizontal="center"/>
    </xf>
    <xf numFmtId="0" fontId="64" fillId="5" borderId="7" xfId="251" applyFont="1" applyFill="1" applyBorder="1" applyAlignment="1">
      <alignment horizontal="center"/>
    </xf>
    <xf numFmtId="0" fontId="64" fillId="5" borderId="7" xfId="0" applyFont="1" applyFill="1" applyBorder="1"/>
    <xf numFmtId="41" fontId="64" fillId="5" borderId="7" xfId="0" applyNumberFormat="1" applyFont="1" applyFill="1" applyBorder="1"/>
    <xf numFmtId="41" fontId="64" fillId="5" borderId="7" xfId="251" applyNumberFormat="1" applyFont="1" applyFill="1" applyBorder="1" applyAlignment="1">
      <alignment horizontal="left"/>
    </xf>
    <xf numFmtId="0" fontId="64" fillId="5" borderId="0" xfId="0" applyFont="1" applyFill="1"/>
    <xf numFmtId="0" fontId="20" fillId="3" borderId="7" xfId="249" applyFont="1" applyFill="1" applyBorder="1" applyAlignment="1">
      <alignment horizontal="center"/>
    </xf>
    <xf numFmtId="43" fontId="25" fillId="3" borderId="7" xfId="1" applyFont="1" applyFill="1" applyBorder="1"/>
    <xf numFmtId="0" fontId="25" fillId="14" borderId="0" xfId="0" applyFont="1" applyFill="1"/>
    <xf numFmtId="0" fontId="25" fillId="14" borderId="12" xfId="251" applyFont="1" applyFill="1" applyBorder="1" applyAlignment="1">
      <alignment horizontal="right"/>
    </xf>
    <xf numFmtId="0" fontId="25" fillId="14" borderId="12" xfId="251" applyFont="1" applyFill="1" applyBorder="1" applyAlignment="1">
      <alignment wrapText="1"/>
    </xf>
    <xf numFmtId="165" fontId="25" fillId="14" borderId="12" xfId="61" applyNumberFormat="1" applyFont="1" applyFill="1" applyBorder="1" applyAlignment="1">
      <alignment horizontal="right"/>
    </xf>
    <xf numFmtId="0" fontId="25" fillId="14" borderId="12" xfId="241" applyFont="1" applyFill="1" applyBorder="1"/>
    <xf numFmtId="0" fontId="25" fillId="14" borderId="12" xfId="241" applyFont="1" applyFill="1" applyBorder="1" applyAlignment="1">
      <alignment horizontal="center"/>
    </xf>
    <xf numFmtId="0" fontId="25" fillId="14" borderId="7" xfId="241" applyFont="1" applyFill="1" applyBorder="1" applyAlignment="1">
      <alignment horizontal="center"/>
    </xf>
    <xf numFmtId="0" fontId="25" fillId="14" borderId="7" xfId="0" applyFont="1" applyFill="1" applyBorder="1"/>
    <xf numFmtId="0" fontId="25" fillId="14" borderId="7" xfId="241" applyFont="1" applyFill="1" applyBorder="1"/>
    <xf numFmtId="43" fontId="25" fillId="14" borderId="7" xfId="1" applyFont="1" applyFill="1" applyBorder="1"/>
    <xf numFmtId="0" fontId="21" fillId="14" borderId="12" xfId="251" applyFont="1" applyFill="1" applyBorder="1" applyAlignment="1">
      <alignment horizontal="right"/>
    </xf>
    <xf numFmtId="0" fontId="21" fillId="14" borderId="12" xfId="251" applyFont="1" applyFill="1" applyBorder="1" applyAlignment="1">
      <alignment wrapText="1"/>
    </xf>
    <xf numFmtId="165" fontId="21" fillId="14" borderId="12" xfId="61" applyNumberFormat="1" applyFont="1" applyFill="1" applyBorder="1" applyAlignment="1">
      <alignment horizontal="right"/>
    </xf>
    <xf numFmtId="0" fontId="21" fillId="14" borderId="12" xfId="241" applyFont="1" applyFill="1" applyBorder="1"/>
    <xf numFmtId="0" fontId="21" fillId="14" borderId="12" xfId="241" applyFont="1" applyFill="1" applyBorder="1" applyAlignment="1">
      <alignment horizontal="center"/>
    </xf>
    <xf numFmtId="0" fontId="21" fillId="14" borderId="7" xfId="241" applyFont="1" applyFill="1" applyBorder="1" applyAlignment="1">
      <alignment horizontal="center"/>
    </xf>
    <xf numFmtId="0" fontId="21" fillId="14" borderId="7" xfId="0" applyFont="1" applyFill="1" applyBorder="1"/>
    <xf numFmtId="0" fontId="21" fillId="14" borderId="7" xfId="241" applyFont="1" applyFill="1" applyBorder="1"/>
    <xf numFmtId="43" fontId="21" fillId="14" borderId="7" xfId="1" applyFont="1" applyFill="1" applyBorder="1"/>
    <xf numFmtId="0" fontId="21" fillId="14" borderId="0" xfId="0" applyFont="1" applyFill="1"/>
    <xf numFmtId="165" fontId="21" fillId="14" borderId="12" xfId="251" applyNumberFormat="1" applyFont="1" applyFill="1" applyBorder="1" applyAlignment="1" applyProtection="1">
      <alignment horizontal="center"/>
      <protection hidden="1"/>
    </xf>
    <xf numFmtId="0" fontId="21" fillId="14" borderId="12" xfId="251" applyFont="1" applyFill="1" applyBorder="1"/>
    <xf numFmtId="0" fontId="21" fillId="14" borderId="12" xfId="251" applyFont="1" applyFill="1" applyBorder="1" applyAlignment="1">
      <alignment horizontal="center"/>
    </xf>
    <xf numFmtId="0" fontId="21" fillId="14" borderId="7" xfId="251" applyFont="1" applyFill="1" applyBorder="1" applyAlignment="1">
      <alignment horizontal="center"/>
    </xf>
    <xf numFmtId="0" fontId="21" fillId="14" borderId="7" xfId="251" quotePrefix="1" applyFont="1" applyFill="1" applyBorder="1" applyAlignment="1">
      <alignment horizontal="center"/>
    </xf>
    <xf numFmtId="43" fontId="21" fillId="14" borderId="7" xfId="251" applyNumberFormat="1" applyFont="1" applyFill="1" applyBorder="1"/>
    <xf numFmtId="0" fontId="21" fillId="13" borderId="0" xfId="0" applyFont="1" applyFill="1"/>
    <xf numFmtId="0" fontId="25" fillId="14" borderId="38" xfId="241" applyFont="1" applyFill="1" applyBorder="1"/>
    <xf numFmtId="0" fontId="21" fillId="14" borderId="38" xfId="241" applyFont="1" applyFill="1" applyBorder="1"/>
    <xf numFmtId="41" fontId="21" fillId="14" borderId="38" xfId="251" applyNumberFormat="1" applyFont="1" applyFill="1" applyBorder="1" applyAlignment="1">
      <alignment horizontal="left"/>
    </xf>
    <xf numFmtId="167" fontId="21" fillId="14" borderId="38" xfId="251" applyNumberFormat="1" applyFont="1" applyFill="1" applyBorder="1" applyAlignment="1">
      <alignment horizontal="left"/>
    </xf>
    <xf numFmtId="41" fontId="25" fillId="6" borderId="38" xfId="251" applyNumberFormat="1" applyFont="1" applyFill="1" applyBorder="1" applyAlignment="1">
      <alignment horizontal="left"/>
    </xf>
    <xf numFmtId="0" fontId="25" fillId="0" borderId="38" xfId="241" applyFont="1" applyFill="1" applyBorder="1" applyAlignment="1">
      <alignment vertical="center"/>
    </xf>
    <xf numFmtId="43" fontId="25" fillId="0" borderId="0" xfId="1" applyFont="1" applyFill="1" applyBorder="1"/>
    <xf numFmtId="0" fontId="21" fillId="0" borderId="0" xfId="0" applyFont="1" applyFill="1" applyBorder="1"/>
    <xf numFmtId="43" fontId="21" fillId="0" borderId="0" xfId="1" applyFont="1" applyFill="1" applyBorder="1"/>
    <xf numFmtId="0" fontId="25" fillId="0" borderId="0" xfId="0" applyFont="1" applyFill="1" applyBorder="1" applyAlignment="1">
      <alignment vertical="center"/>
    </xf>
    <xf numFmtId="43" fontId="25" fillId="0" borderId="0" xfId="1" applyFont="1" applyFill="1" applyBorder="1" applyAlignment="1">
      <alignment vertical="center"/>
    </xf>
    <xf numFmtId="168" fontId="63" fillId="0" borderId="45" xfId="0" applyNumberFormat="1" applyFont="1" applyFill="1" applyBorder="1" applyAlignment="1"/>
    <xf numFmtId="43" fontId="70" fillId="0" borderId="2" xfId="3" applyNumberFormat="1" applyFont="1" applyFill="1" applyBorder="1" applyAlignment="1">
      <alignment horizontal="left" indent="1"/>
    </xf>
    <xf numFmtId="0" fontId="25" fillId="0" borderId="7" xfId="61" applyFont="1" applyFill="1" applyBorder="1" applyAlignment="1">
      <alignment horizontal="center" vertical="center" wrapText="1"/>
    </xf>
    <xf numFmtId="0" fontId="25" fillId="0" borderId="7" xfId="61" applyFont="1" applyFill="1" applyBorder="1" applyAlignment="1">
      <alignment horizontal="center"/>
    </xf>
    <xf numFmtId="41" fontId="25" fillId="5" borderId="7" xfId="2" applyNumberFormat="1" applyFont="1" applyFill="1" applyBorder="1" applyAlignment="1">
      <alignment horizontal="right"/>
    </xf>
    <xf numFmtId="41" fontId="25" fillId="10" borderId="0" xfId="0" applyNumberFormat="1" applyFont="1" applyFill="1"/>
    <xf numFmtId="0" fontId="25" fillId="15" borderId="12" xfId="251" applyFont="1" applyFill="1" applyBorder="1"/>
    <xf numFmtId="0" fontId="25" fillId="15" borderId="32" xfId="251" applyFont="1" applyFill="1" applyBorder="1" applyAlignment="1">
      <alignment horizontal="center"/>
    </xf>
    <xf numFmtId="0" fontId="25" fillId="15" borderId="32" xfId="251" applyFont="1" applyFill="1" applyBorder="1"/>
    <xf numFmtId="0" fontId="25" fillId="15" borderId="12" xfId="241" applyFont="1" applyFill="1" applyBorder="1"/>
    <xf numFmtId="0" fontId="25" fillId="15" borderId="7" xfId="251" applyFont="1" applyFill="1" applyBorder="1" applyAlignment="1">
      <alignment horizontal="center"/>
    </xf>
    <xf numFmtId="0" fontId="25" fillId="15" borderId="7" xfId="0" applyFont="1" applyFill="1" applyBorder="1"/>
    <xf numFmtId="41" fontId="25" fillId="15" borderId="7" xfId="2" applyNumberFormat="1" applyFont="1" applyFill="1" applyBorder="1" applyAlignment="1">
      <alignment horizontal="right"/>
    </xf>
    <xf numFmtId="0" fontId="25" fillId="15" borderId="7" xfId="242" applyFont="1" applyFill="1" applyBorder="1" applyAlignment="1">
      <alignment horizontal="left" vertical="center"/>
    </xf>
    <xf numFmtId="41" fontId="25" fillId="5" borderId="7" xfId="2" applyFont="1" applyFill="1" applyBorder="1" applyAlignment="1">
      <alignment horizontal="right"/>
    </xf>
    <xf numFmtId="0" fontId="25" fillId="5" borderId="7" xfId="241" applyFont="1" applyFill="1" applyBorder="1" applyAlignment="1">
      <alignment horizontal="left" vertical="center"/>
    </xf>
    <xf numFmtId="0" fontId="25" fillId="15" borderId="12" xfId="251" applyFont="1" applyFill="1" applyBorder="1" applyAlignment="1">
      <alignment horizontal="center"/>
    </xf>
    <xf numFmtId="41" fontId="25" fillId="15" borderId="7" xfId="0" applyNumberFormat="1" applyFont="1" applyFill="1" applyBorder="1"/>
    <xf numFmtId="0" fontId="25" fillId="15" borderId="7" xfId="241" applyFont="1" applyFill="1" applyBorder="1"/>
    <xf numFmtId="0" fontId="25" fillId="15" borderId="12" xfId="251" applyFont="1" applyFill="1" applyBorder="1" applyAlignment="1">
      <alignment horizontal="left"/>
    </xf>
    <xf numFmtId="41" fontId="25" fillId="15" borderId="7" xfId="2" applyFont="1" applyFill="1" applyBorder="1" applyAlignment="1">
      <alignment horizontal="right"/>
    </xf>
    <xf numFmtId="0" fontId="25" fillId="15" borderId="7" xfId="241" applyFont="1" applyFill="1" applyBorder="1" applyAlignment="1">
      <alignment horizontal="left" vertical="center"/>
    </xf>
    <xf numFmtId="0" fontId="25" fillId="15" borderId="12" xfId="241" applyFont="1" applyFill="1" applyBorder="1" applyAlignment="1">
      <alignment vertical="center"/>
    </xf>
    <xf numFmtId="0" fontId="25" fillId="15" borderId="7" xfId="241" applyFont="1" applyFill="1" applyBorder="1" applyAlignment="1">
      <alignment vertical="center"/>
    </xf>
    <xf numFmtId="43" fontId="32" fillId="0" borderId="40" xfId="1" applyFont="1" applyFill="1" applyBorder="1" applyAlignment="1" applyProtection="1">
      <alignment shrinkToFit="1"/>
      <protection locked="0"/>
    </xf>
    <xf numFmtId="49" fontId="25" fillId="15" borderId="12" xfId="251" applyNumberFormat="1" applyFont="1" applyFill="1" applyBorder="1" applyAlignment="1">
      <alignment horizontal="center"/>
    </xf>
    <xf numFmtId="0" fontId="25" fillId="15" borderId="7" xfId="251" applyFont="1" applyFill="1" applyBorder="1" applyAlignment="1">
      <alignment horizontal="left" vertical="center"/>
    </xf>
    <xf numFmtId="0" fontId="25" fillId="15" borderId="12" xfId="251" applyFont="1" applyFill="1" applyBorder="1" applyAlignment="1">
      <alignment horizontal="right"/>
    </xf>
    <xf numFmtId="0" fontId="25" fillId="15" borderId="12" xfId="251" applyFont="1" applyFill="1" applyBorder="1" applyAlignment="1">
      <alignment horizontal="left" vertical="center" wrapText="1"/>
    </xf>
    <xf numFmtId="165" fontId="25" fillId="15" borderId="12" xfId="251" applyNumberFormat="1" applyFont="1" applyFill="1" applyBorder="1" applyAlignment="1" applyProtection="1">
      <alignment horizontal="center" vertical="center"/>
      <protection hidden="1"/>
    </xf>
    <xf numFmtId="0" fontId="25" fillId="15" borderId="12" xfId="251" applyFont="1" applyFill="1" applyBorder="1" applyAlignment="1">
      <alignment horizontal="center" vertical="center"/>
    </xf>
    <xf numFmtId="0" fontId="25" fillId="15" borderId="7" xfId="249" applyFont="1" applyFill="1" applyBorder="1" applyAlignment="1">
      <alignment horizontal="center"/>
    </xf>
    <xf numFmtId="0" fontId="20" fillId="15" borderId="7" xfId="162" applyFont="1" applyFill="1" applyBorder="1" applyAlignment="1">
      <alignment horizontal="center" vertical="center"/>
    </xf>
    <xf numFmtId="43" fontId="25" fillId="15" borderId="7" xfId="251" applyNumberFormat="1" applyFont="1" applyFill="1" applyBorder="1" applyAlignment="1">
      <alignment horizontal="center" vertical="center"/>
    </xf>
    <xf numFmtId="0" fontId="25" fillId="15" borderId="0" xfId="0" applyFont="1" applyFill="1"/>
    <xf numFmtId="43" fontId="25" fillId="15" borderId="0" xfId="1" applyFont="1" applyFill="1"/>
    <xf numFmtId="43" fontId="32" fillId="0" borderId="39" xfId="1" applyFont="1" applyFill="1" applyBorder="1" applyAlignment="1" applyProtection="1">
      <alignment shrinkToFit="1"/>
      <protection locked="0"/>
    </xf>
    <xf numFmtId="43" fontId="0" fillId="0" borderId="0" xfId="1" applyFont="1" applyFill="1"/>
    <xf numFmtId="43" fontId="64" fillId="5" borderId="0" xfId="1" applyFont="1" applyFill="1"/>
    <xf numFmtId="43" fontId="25" fillId="11" borderId="0" xfId="1" applyFont="1" applyFill="1"/>
    <xf numFmtId="43" fontId="25" fillId="3" borderId="0" xfId="1" applyFont="1" applyFill="1"/>
    <xf numFmtId="43" fontId="25" fillId="15" borderId="7" xfId="1" applyFont="1" applyFill="1" applyBorder="1"/>
    <xf numFmtId="41" fontId="25" fillId="15" borderId="12" xfId="241" applyNumberFormat="1" applyFont="1" applyFill="1" applyBorder="1" applyAlignment="1">
      <alignment vertical="center"/>
    </xf>
    <xf numFmtId="165" fontId="25" fillId="15" borderId="12" xfId="241" applyNumberFormat="1" applyFont="1" applyFill="1" applyBorder="1" applyAlignment="1">
      <alignment horizontal="center"/>
    </xf>
    <xf numFmtId="0" fontId="25" fillId="15" borderId="12" xfId="241" applyFont="1" applyFill="1" applyBorder="1" applyAlignment="1">
      <alignment horizontal="center"/>
    </xf>
    <xf numFmtId="0" fontId="25" fillId="15" borderId="7" xfId="241" applyFont="1" applyFill="1" applyBorder="1" applyAlignment="1">
      <alignment horizontal="center"/>
    </xf>
    <xf numFmtId="41" fontId="25" fillId="15" borderId="7" xfId="1" applyNumberFormat="1" applyFont="1" applyFill="1" applyBorder="1" applyAlignment="1">
      <alignment horizontal="right"/>
    </xf>
    <xf numFmtId="0" fontId="25" fillId="15" borderId="7" xfId="241" applyFont="1" applyFill="1" applyBorder="1" applyAlignment="1">
      <alignment horizontal="left"/>
    </xf>
    <xf numFmtId="168" fontId="25" fillId="0" borderId="38" xfId="47" applyNumberFormat="1" applyFont="1" applyFill="1" applyBorder="1" applyAlignment="1" applyProtection="1">
      <alignment horizontal="center" vertical="center"/>
      <protection locked="0"/>
    </xf>
    <xf numFmtId="43" fontId="26" fillId="0" borderId="0" xfId="1" applyFont="1" applyFill="1" applyAlignment="1" applyProtection="1">
      <alignment vertical="center"/>
      <protection locked="0"/>
    </xf>
    <xf numFmtId="0" fontId="25" fillId="0" borderId="7" xfId="60" applyFont="1" applyFill="1" applyBorder="1" applyAlignment="1">
      <alignment vertical="center" wrapText="1"/>
    </xf>
    <xf numFmtId="43" fontId="25" fillId="0" borderId="7" xfId="1" applyFont="1" applyFill="1" applyBorder="1" applyAlignment="1">
      <alignment vertical="center" wrapText="1"/>
    </xf>
    <xf numFmtId="43" fontId="25" fillId="0" borderId="7" xfId="1" applyFont="1" applyFill="1" applyBorder="1" applyAlignment="1">
      <alignment horizontal="center" vertical="center" wrapText="1"/>
    </xf>
    <xf numFmtId="0" fontId="25" fillId="0" borderId="7" xfId="60" applyFont="1" applyFill="1" applyBorder="1" applyAlignment="1">
      <alignment horizontal="center" vertical="center" wrapText="1"/>
    </xf>
    <xf numFmtId="43" fontId="26" fillId="0" borderId="7" xfId="60" applyNumberFormat="1" applyFont="1" applyFill="1" applyBorder="1" applyAlignment="1">
      <alignment vertical="center" wrapText="1"/>
    </xf>
    <xf numFmtId="0" fontId="46" fillId="0" borderId="7" xfId="60" applyFont="1" applyFill="1" applyBorder="1" applyAlignment="1">
      <alignment vertical="center" wrapText="1"/>
    </xf>
    <xf numFmtId="43" fontId="25" fillId="0" borderId="7" xfId="1" applyFont="1" applyFill="1" applyBorder="1" applyAlignment="1">
      <alignment horizontal="center" vertical="center"/>
    </xf>
    <xf numFmtId="43" fontId="1" fillId="0" borderId="7" xfId="1" applyFont="1" applyFill="1" applyBorder="1" applyAlignment="1" applyProtection="1">
      <alignment shrinkToFit="1"/>
      <protection locked="0"/>
    </xf>
    <xf numFmtId="43" fontId="0" fillId="0" borderId="0" xfId="1" applyFont="1" applyProtection="1">
      <protection locked="0"/>
    </xf>
    <xf numFmtId="166" fontId="22" fillId="3" borderId="7" xfId="3" applyNumberFormat="1" applyFont="1" applyFill="1" applyBorder="1"/>
    <xf numFmtId="41" fontId="25" fillId="3" borderId="12" xfId="3" applyFont="1" applyFill="1" applyBorder="1" applyAlignment="1">
      <alignment horizontal="center"/>
    </xf>
    <xf numFmtId="0" fontId="25" fillId="5" borderId="7" xfId="0" applyFont="1" applyFill="1" applyBorder="1"/>
    <xf numFmtId="0" fontId="25" fillId="5" borderId="7" xfId="242" applyFont="1" applyFill="1" applyBorder="1" applyAlignment="1">
      <alignment horizontal="left" vertical="center"/>
    </xf>
    <xf numFmtId="43" fontId="25" fillId="15" borderId="7" xfId="1" applyFont="1" applyFill="1" applyBorder="1" applyAlignment="1">
      <alignment horizontal="right"/>
    </xf>
    <xf numFmtId="0" fontId="25" fillId="15" borderId="12" xfId="251" applyFont="1" applyFill="1" applyBorder="1" applyAlignment="1">
      <alignment wrapText="1"/>
    </xf>
    <xf numFmtId="165" fontId="25" fillId="15" borderId="12" xfId="61" applyNumberFormat="1" applyFont="1" applyFill="1" applyBorder="1" applyAlignment="1">
      <alignment horizontal="right"/>
    </xf>
    <xf numFmtId="0" fontId="25" fillId="15" borderId="12" xfId="251" applyFont="1" applyFill="1" applyBorder="1" applyAlignment="1">
      <alignment horizontal="right" vertical="center"/>
    </xf>
    <xf numFmtId="0" fontId="25" fillId="15" borderId="12" xfId="251" applyFont="1" applyFill="1" applyBorder="1" applyAlignment="1">
      <alignment vertical="center" wrapText="1"/>
    </xf>
    <xf numFmtId="166" fontId="25" fillId="15" borderId="7" xfId="241" applyNumberFormat="1" applyFont="1" applyFill="1" applyBorder="1" applyAlignment="1">
      <alignment horizontal="right" vertical="center"/>
    </xf>
    <xf numFmtId="41" fontId="25" fillId="15" borderId="0" xfId="0" applyNumberFormat="1" applyFont="1" applyFill="1"/>
    <xf numFmtId="43" fontId="26" fillId="0" borderId="0" xfId="1" applyFont="1" applyFill="1" applyAlignment="1">
      <alignment horizontal="center"/>
    </xf>
    <xf numFmtId="43" fontId="25" fillId="0" borderId="0" xfId="1" applyFont="1" applyFill="1" applyAlignment="1">
      <alignment horizontal="left"/>
    </xf>
    <xf numFmtId="43" fontId="25" fillId="0" borderId="7" xfId="1" applyFont="1" applyFill="1" applyBorder="1" applyAlignment="1">
      <alignment horizontal="center"/>
    </xf>
    <xf numFmtId="43" fontId="26" fillId="5" borderId="7" xfId="1" applyFont="1" applyFill="1" applyBorder="1" applyAlignment="1">
      <alignment horizontal="center"/>
    </xf>
    <xf numFmtId="43" fontId="25" fillId="10" borderId="7" xfId="1" applyFont="1" applyFill="1" applyBorder="1"/>
    <xf numFmtId="43" fontId="26" fillId="5" borderId="7" xfId="1" applyFont="1" applyFill="1" applyBorder="1"/>
    <xf numFmtId="43" fontId="25" fillId="11" borderId="7" xfId="1" applyFont="1" applyFill="1" applyBorder="1"/>
    <xf numFmtId="43" fontId="25" fillId="10" borderId="7" xfId="1" applyFont="1" applyFill="1" applyBorder="1" applyAlignment="1">
      <alignment horizontal="right"/>
    </xf>
    <xf numFmtId="43" fontId="25" fillId="5" borderId="7" xfId="1" applyFont="1" applyFill="1" applyBorder="1" applyAlignment="1">
      <alignment horizontal="right"/>
    </xf>
    <xf numFmtId="43" fontId="25" fillId="0" borderId="7" xfId="1" applyFont="1" applyBorder="1" applyAlignment="1">
      <alignment horizontal="right"/>
    </xf>
    <xf numFmtId="43" fontId="26" fillId="6" borderId="7" xfId="1" applyFont="1" applyFill="1" applyBorder="1"/>
    <xf numFmtId="43" fontId="26" fillId="6" borderId="7" xfId="1" quotePrefix="1" applyFont="1" applyFill="1" applyBorder="1" applyAlignment="1">
      <alignment horizontal="center"/>
    </xf>
    <xf numFmtId="43" fontId="63" fillId="0" borderId="0" xfId="0" applyNumberFormat="1" applyFont="1" applyFill="1"/>
    <xf numFmtId="43" fontId="63" fillId="0" borderId="0" xfId="1" applyFont="1" applyFill="1"/>
    <xf numFmtId="0" fontId="0" fillId="0" borderId="38" xfId="0" applyFill="1" applyBorder="1" applyAlignment="1">
      <alignment shrinkToFit="1"/>
    </xf>
    <xf numFmtId="43" fontId="1" fillId="0" borderId="39" xfId="1" applyFont="1" applyFill="1" applyBorder="1" applyAlignment="1" applyProtection="1">
      <alignment shrinkToFit="1"/>
      <protection locked="0"/>
    </xf>
    <xf numFmtId="43" fontId="1" fillId="0" borderId="40" xfId="1" applyFont="1" applyFill="1" applyBorder="1" applyAlignment="1" applyProtection="1">
      <alignment shrinkToFit="1"/>
    </xf>
    <xf numFmtId="43" fontId="1" fillId="0" borderId="6" xfId="1" applyFont="1" applyFill="1" applyBorder="1" applyAlignment="1" applyProtection="1">
      <alignment shrinkToFit="1"/>
      <protection locked="0"/>
    </xf>
    <xf numFmtId="43" fontId="1" fillId="0" borderId="40" xfId="1" applyFont="1" applyFill="1" applyBorder="1" applyAlignment="1" applyProtection="1">
      <alignment shrinkToFit="1"/>
      <protection locked="0"/>
    </xf>
    <xf numFmtId="43" fontId="1" fillId="0" borderId="6" xfId="1" applyFont="1" applyFill="1" applyBorder="1" applyAlignment="1" applyProtection="1">
      <alignment shrinkToFit="1"/>
    </xf>
    <xf numFmtId="43" fontId="1" fillId="0" borderId="7" xfId="1" applyFont="1" applyFill="1" applyBorder="1" applyAlignment="1" applyProtection="1">
      <alignment shrinkToFit="1"/>
    </xf>
    <xf numFmtId="0" fontId="0" fillId="0" borderId="0" xfId="0" applyFill="1" applyProtection="1">
      <protection locked="0"/>
    </xf>
    <xf numFmtId="43" fontId="32" fillId="0" borderId="6" xfId="1" applyFont="1" applyFill="1" applyBorder="1" applyAlignment="1" applyProtection="1">
      <alignment shrinkToFit="1"/>
      <protection locked="0"/>
    </xf>
    <xf numFmtId="43" fontId="32" fillId="0" borderId="7" xfId="1" applyFont="1" applyFill="1" applyBorder="1" applyAlignment="1" applyProtection="1">
      <alignment shrinkToFit="1"/>
      <protection locked="0"/>
    </xf>
    <xf numFmtId="43" fontId="22" fillId="0" borderId="0" xfId="1" applyFont="1" applyFill="1" applyProtection="1">
      <protection locked="0"/>
    </xf>
    <xf numFmtId="0" fontId="0" fillId="0" borderId="38" xfId="0" applyFill="1" applyBorder="1"/>
    <xf numFmtId="43" fontId="2" fillId="0" borderId="0" xfId="1" applyFont="1" applyAlignment="1" applyProtection="1">
      <protection locked="0"/>
    </xf>
    <xf numFmtId="0" fontId="25" fillId="0" borderId="7" xfId="242" applyFont="1" applyFill="1" applyBorder="1" applyAlignment="1">
      <alignment horizontal="left" vertical="center"/>
    </xf>
    <xf numFmtId="165" fontId="25" fillId="0" borderId="7" xfId="61" applyNumberFormat="1" applyFont="1" applyFill="1" applyBorder="1" applyAlignment="1">
      <alignment horizontal="center" vertical="center"/>
    </xf>
    <xf numFmtId="43" fontId="73" fillId="0" borderId="6" xfId="1" applyFont="1" applyFill="1" applyBorder="1" applyAlignment="1" applyProtection="1">
      <alignment shrinkToFit="1"/>
    </xf>
    <xf numFmtId="0" fontId="35" fillId="0" borderId="7" xfId="0" applyFont="1" applyFill="1" applyBorder="1"/>
    <xf numFmtId="0" fontId="35" fillId="0" borderId="38" xfId="0" applyFont="1" applyFill="1" applyBorder="1"/>
    <xf numFmtId="43" fontId="11" fillId="0" borderId="39" xfId="1" applyFont="1" applyFill="1" applyBorder="1" applyAlignment="1" applyProtection="1">
      <alignment shrinkToFit="1"/>
      <protection locked="0"/>
    </xf>
    <xf numFmtId="43" fontId="11" fillId="0" borderId="7" xfId="1" applyFont="1" applyFill="1" applyBorder="1" applyAlignment="1" applyProtection="1">
      <alignment shrinkToFit="1"/>
      <protection locked="0"/>
    </xf>
    <xf numFmtId="43" fontId="11" fillId="0" borderId="40" xfId="1" applyFont="1" applyFill="1" applyBorder="1" applyAlignment="1" applyProtection="1">
      <alignment shrinkToFit="1"/>
    </xf>
    <xf numFmtId="43" fontId="74" fillId="0" borderId="39" xfId="1" applyFont="1" applyFill="1" applyBorder="1" applyAlignment="1" applyProtection="1">
      <alignment shrinkToFit="1"/>
      <protection locked="0"/>
    </xf>
    <xf numFmtId="43" fontId="11" fillId="0" borderId="6" xfId="1" applyFont="1" applyFill="1" applyBorder="1" applyAlignment="1" applyProtection="1">
      <alignment shrinkToFit="1"/>
      <protection locked="0"/>
    </xf>
    <xf numFmtId="43" fontId="11" fillId="0" borderId="40" xfId="1" applyFont="1" applyFill="1" applyBorder="1" applyAlignment="1" applyProtection="1">
      <alignment shrinkToFit="1"/>
      <protection locked="0"/>
    </xf>
    <xf numFmtId="43" fontId="11" fillId="0" borderId="7" xfId="1" applyFont="1" applyFill="1" applyBorder="1" applyAlignment="1" applyProtection="1">
      <alignment shrinkToFit="1"/>
    </xf>
    <xf numFmtId="0" fontId="35" fillId="0" borderId="0" xfId="0" applyFont="1" applyFill="1"/>
    <xf numFmtId="0" fontId="35" fillId="0" borderId="0" xfId="0" applyFont="1" applyFill="1" applyProtection="1">
      <protection locked="0"/>
    </xf>
    <xf numFmtId="43" fontId="11" fillId="0" borderId="6" xfId="1" applyFont="1" applyFill="1" applyBorder="1" applyAlignment="1" applyProtection="1">
      <alignment shrinkToFit="1"/>
    </xf>
    <xf numFmtId="43" fontId="36" fillId="0" borderId="7" xfId="1" applyFont="1" applyFill="1" applyBorder="1" applyAlignment="1" applyProtection="1">
      <alignment shrinkToFit="1"/>
      <protection locked="0"/>
    </xf>
    <xf numFmtId="43" fontId="36" fillId="0" borderId="40" xfId="1" applyFont="1" applyFill="1" applyBorder="1" applyAlignment="1" applyProtection="1">
      <alignment shrinkToFit="1"/>
      <protection locked="0"/>
    </xf>
    <xf numFmtId="43" fontId="36" fillId="0" borderId="39" xfId="1" applyFont="1" applyFill="1" applyBorder="1" applyAlignment="1" applyProtection="1">
      <alignment shrinkToFit="1"/>
      <protection locked="0"/>
    </xf>
    <xf numFmtId="43" fontId="36" fillId="0" borderId="6" xfId="1" applyFont="1" applyFill="1" applyBorder="1" applyAlignment="1" applyProtection="1">
      <alignment shrinkToFit="1"/>
    </xf>
    <xf numFmtId="43" fontId="36" fillId="0" borderId="7" xfId="1" applyFont="1" applyFill="1" applyBorder="1" applyAlignment="1" applyProtection="1">
      <alignment shrinkToFit="1"/>
    </xf>
    <xf numFmtId="43" fontId="25" fillId="0" borderId="0" xfId="60" applyNumberFormat="1" applyFont="1" applyFill="1" applyBorder="1" applyAlignment="1">
      <alignment horizontal="center" vertical="center" wrapText="1"/>
    </xf>
    <xf numFmtId="43" fontId="42" fillId="0" borderId="2" xfId="3" applyNumberFormat="1" applyFont="1" applyFill="1" applyBorder="1"/>
    <xf numFmtId="43" fontId="22" fillId="0" borderId="2" xfId="1" applyNumberFormat="1" applyFont="1" applyFill="1" applyBorder="1"/>
    <xf numFmtId="43" fontId="42" fillId="0" borderId="2" xfId="2" applyNumberFormat="1" applyFont="1" applyFill="1" applyBorder="1"/>
    <xf numFmtId="43" fontId="32" fillId="0" borderId="2" xfId="3" applyNumberFormat="1" applyFont="1" applyFill="1" applyBorder="1"/>
    <xf numFmtId="43" fontId="32" fillId="0" borderId="2" xfId="1" applyNumberFormat="1" applyFont="1" applyFill="1" applyBorder="1" applyAlignment="1">
      <alignment horizontal="center"/>
    </xf>
    <xf numFmtId="43" fontId="32" fillId="0" borderId="2" xfId="1" applyNumberFormat="1" applyFont="1" applyFill="1" applyBorder="1"/>
    <xf numFmtId="43" fontId="36" fillId="0" borderId="2" xfId="1" applyNumberFormat="1" applyFont="1" applyFill="1" applyBorder="1" applyAlignment="1">
      <alignment horizontal="center"/>
    </xf>
    <xf numFmtId="43" fontId="42" fillId="0" borderId="2" xfId="1" applyNumberFormat="1" applyFont="1" applyFill="1" applyBorder="1"/>
    <xf numFmtId="43" fontId="32" fillId="0" borderId="2" xfId="3" applyNumberFormat="1" applyFont="1" applyFill="1" applyBorder="1" applyAlignment="1">
      <alignment horizontal="center"/>
    </xf>
    <xf numFmtId="43" fontId="42" fillId="0" borderId="2" xfId="1" applyNumberFormat="1" applyFont="1" applyFill="1" applyBorder="1" applyAlignment="1">
      <alignment horizontal="center"/>
    </xf>
    <xf numFmtId="43" fontId="22" fillId="0" borderId="2" xfId="1" applyNumberFormat="1" applyFont="1" applyFill="1" applyBorder="1" applyAlignment="1">
      <alignment horizontal="right"/>
    </xf>
    <xf numFmtId="41" fontId="25" fillId="0" borderId="0" xfId="2" applyFont="1"/>
    <xf numFmtId="0" fontId="11" fillId="2" borderId="3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3" fontId="11" fillId="2" borderId="57" xfId="1" applyFont="1" applyFill="1" applyBorder="1" applyAlignment="1">
      <alignment horizontal="center" vertical="center" shrinkToFit="1"/>
    </xf>
    <xf numFmtId="43" fontId="11" fillId="2" borderId="58" xfId="1" applyFont="1" applyFill="1" applyBorder="1" applyAlignment="1">
      <alignment horizontal="center" vertical="center" shrinkToFit="1"/>
    </xf>
    <xf numFmtId="43" fontId="11" fillId="2" borderId="57" xfId="1" applyFont="1" applyFill="1" applyBorder="1" applyAlignment="1" applyProtection="1">
      <alignment horizontal="center" vertical="center" shrinkToFit="1"/>
    </xf>
    <xf numFmtId="43" fontId="11" fillId="2" borderId="58" xfId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justify" vertical="top" wrapText="1"/>
      <protection locked="0"/>
    </xf>
    <xf numFmtId="0" fontId="11" fillId="2" borderId="43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43" fontId="11" fillId="2" borderId="20" xfId="1" applyFont="1" applyFill="1" applyBorder="1" applyAlignment="1">
      <alignment horizontal="center" vertical="center" shrinkToFit="1"/>
    </xf>
    <xf numFmtId="43" fontId="11" fillId="2" borderId="19" xfId="1" applyFont="1" applyFill="1" applyBorder="1" applyAlignment="1">
      <alignment horizontal="center" vertical="center" shrinkToFit="1"/>
    </xf>
    <xf numFmtId="43" fontId="11" fillId="2" borderId="59" xfId="1" applyFont="1" applyFill="1" applyBorder="1" applyAlignment="1" applyProtection="1">
      <alignment horizontal="center" vertical="center" shrinkToFit="1"/>
    </xf>
    <xf numFmtId="43" fontId="11" fillId="2" borderId="60" xfId="1" applyFont="1" applyFill="1" applyBorder="1" applyAlignment="1" applyProtection="1">
      <alignment horizontal="center" vertical="center" shrinkToFit="1"/>
    </xf>
    <xf numFmtId="43" fontId="11" fillId="2" borderId="41" xfId="1" applyFont="1" applyFill="1" applyBorder="1" applyAlignment="1">
      <alignment horizontal="right" vertical="center" shrinkToFit="1"/>
    </xf>
    <xf numFmtId="43" fontId="11" fillId="2" borderId="8" xfId="1" applyFont="1" applyFill="1" applyBorder="1" applyAlignment="1">
      <alignment horizontal="right" vertical="center" shrinkToFit="1"/>
    </xf>
    <xf numFmtId="43" fontId="11" fillId="2" borderId="8" xfId="1" applyFont="1" applyFill="1" applyBorder="1" applyAlignment="1">
      <alignment horizontal="center" vertical="center" shrinkToFit="1"/>
    </xf>
    <xf numFmtId="43" fontId="11" fillId="2" borderId="42" xfId="1" applyFont="1" applyFill="1" applyBorder="1" applyAlignment="1">
      <alignment horizontal="center" vertical="center" shrinkToFit="1"/>
    </xf>
    <xf numFmtId="43" fontId="11" fillId="2" borderId="20" xfId="1" applyFont="1" applyFill="1" applyBorder="1" applyAlignment="1" applyProtection="1">
      <alignment horizontal="center" vertical="center" shrinkToFit="1"/>
    </xf>
    <xf numFmtId="43" fontId="11" fillId="2" borderId="19" xfId="1" applyFont="1" applyFill="1" applyBorder="1" applyAlignment="1" applyProtection="1">
      <alignment horizontal="center" vertical="center" shrinkToFit="1"/>
    </xf>
    <xf numFmtId="0" fontId="11" fillId="2" borderId="59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2" borderId="61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33" fillId="0" borderId="0" xfId="60" applyFont="1" applyFill="1" applyAlignment="1" applyProtection="1">
      <alignment horizontal="left"/>
      <protection locked="0"/>
    </xf>
    <xf numFmtId="0" fontId="26" fillId="0" borderId="38" xfId="60" applyFont="1" applyFill="1" applyBorder="1" applyAlignment="1" applyProtection="1">
      <alignment horizontal="center" vertical="center"/>
      <protection locked="0"/>
    </xf>
    <xf numFmtId="0" fontId="26" fillId="0" borderId="8" xfId="60" applyFont="1" applyFill="1" applyBorder="1" applyAlignment="1" applyProtection="1">
      <alignment horizontal="center" vertical="center"/>
      <protection locked="0"/>
    </xf>
    <xf numFmtId="0" fontId="25" fillId="0" borderId="0" xfId="60" applyFont="1" applyFill="1" applyAlignment="1" applyProtection="1">
      <alignment horizontal="left" vertical="top" wrapText="1"/>
      <protection locked="0"/>
    </xf>
    <xf numFmtId="0" fontId="26" fillId="0" borderId="0" xfId="60" applyFont="1" applyFill="1" applyAlignment="1">
      <alignment horizontal="center" vertical="center" wrapText="1"/>
    </xf>
    <xf numFmtId="0" fontId="25" fillId="0" borderId="0" xfId="60" applyFont="1" applyFill="1" applyAlignment="1">
      <alignment horizontal="left" vertical="top" wrapText="1"/>
    </xf>
    <xf numFmtId="0" fontId="52" fillId="0" borderId="0" xfId="60" applyFont="1" applyFill="1" applyAlignment="1" applyProtection="1">
      <alignment horizontal="left"/>
      <protection locked="0"/>
    </xf>
    <xf numFmtId="0" fontId="33" fillId="0" borderId="0" xfId="188" applyFont="1" applyFill="1" applyAlignment="1" applyProtection="1">
      <alignment horizontal="left"/>
      <protection locked="0"/>
    </xf>
    <xf numFmtId="0" fontId="26" fillId="0" borderId="6" xfId="60" applyFont="1" applyFill="1" applyBorder="1" applyAlignment="1" applyProtection="1">
      <alignment horizontal="center" vertical="center"/>
      <protection locked="0"/>
    </xf>
    <xf numFmtId="0" fontId="25" fillId="0" borderId="43" xfId="60" applyFont="1" applyFill="1" applyBorder="1" applyAlignment="1" applyProtection="1">
      <alignment horizontal="center"/>
      <protection locked="0"/>
    </xf>
    <xf numFmtId="0" fontId="25" fillId="0" borderId="67" xfId="60" applyFont="1" applyFill="1" applyBorder="1" applyAlignment="1" applyProtection="1">
      <alignment horizontal="center"/>
      <protection locked="0"/>
    </xf>
    <xf numFmtId="0" fontId="25" fillId="0" borderId="44" xfId="60" applyFont="1" applyFill="1" applyBorder="1" applyAlignment="1" applyProtection="1">
      <alignment horizontal="center"/>
      <protection locked="0"/>
    </xf>
    <xf numFmtId="0" fontId="26" fillId="0" borderId="38" xfId="60" applyFont="1" applyFill="1" applyBorder="1" applyAlignment="1">
      <alignment horizontal="left" wrapText="1"/>
    </xf>
    <xf numFmtId="0" fontId="26" fillId="0" borderId="8" xfId="60" applyFont="1" applyFill="1" applyBorder="1" applyAlignment="1">
      <alignment horizontal="left" wrapText="1"/>
    </xf>
    <xf numFmtId="0" fontId="26" fillId="0" borderId="6" xfId="60" applyFont="1" applyFill="1" applyBorder="1" applyAlignment="1">
      <alignment horizontal="left" wrapText="1"/>
    </xf>
    <xf numFmtId="0" fontId="33" fillId="0" borderId="0" xfId="200" applyFont="1" applyFill="1" applyAlignment="1" applyProtection="1">
      <alignment horizontal="center"/>
      <protection locked="0"/>
    </xf>
    <xf numFmtId="0" fontId="52" fillId="0" borderId="0" xfId="200" applyFont="1" applyFill="1" applyAlignment="1" applyProtection="1">
      <alignment horizontal="center"/>
      <protection locked="0"/>
    </xf>
    <xf numFmtId="0" fontId="33" fillId="0" borderId="0" xfId="200" applyFont="1" applyFill="1" applyAlignment="1" applyProtection="1">
      <alignment horizontal="justify" vertical="top"/>
      <protection locked="0"/>
    </xf>
    <xf numFmtId="0" fontId="52" fillId="0" borderId="0" xfId="73" applyFont="1" applyFill="1" applyBorder="1" applyAlignment="1">
      <alignment horizontal="center"/>
    </xf>
    <xf numFmtId="0" fontId="33" fillId="0" borderId="0" xfId="73" applyFont="1" applyFill="1" applyBorder="1" applyAlignment="1">
      <alignment horizontal="center"/>
    </xf>
    <xf numFmtId="43" fontId="29" fillId="0" borderId="38" xfId="1" applyFont="1" applyFill="1" applyBorder="1" applyAlignment="1">
      <alignment horizontal="center" vertical="center"/>
    </xf>
    <xf numFmtId="43" fontId="29" fillId="0" borderId="8" xfId="1" applyFont="1" applyFill="1" applyBorder="1" applyAlignment="1">
      <alignment horizontal="center" vertical="center"/>
    </xf>
    <xf numFmtId="43" fontId="29" fillId="0" borderId="6" xfId="1" applyFont="1" applyFill="1" applyBorder="1" applyAlignment="1">
      <alignment horizontal="center" vertical="center"/>
    </xf>
    <xf numFmtId="166" fontId="41" fillId="0" borderId="38" xfId="21" applyNumberFormat="1" applyFont="1" applyFill="1" applyBorder="1" applyAlignment="1">
      <alignment horizontal="center" vertical="center"/>
    </xf>
    <xf numFmtId="166" fontId="41" fillId="0" borderId="8" xfId="21" applyNumberFormat="1" applyFont="1" applyFill="1" applyBorder="1" applyAlignment="1">
      <alignment horizontal="center" vertical="center"/>
    </xf>
    <xf numFmtId="166" fontId="41" fillId="0" borderId="6" xfId="21" applyNumberFormat="1" applyFont="1" applyFill="1" applyBorder="1" applyAlignment="1">
      <alignment horizontal="center" vertical="center"/>
    </xf>
    <xf numFmtId="0" fontId="41" fillId="0" borderId="7" xfId="200" applyFont="1" applyFill="1" applyBorder="1" applyAlignment="1">
      <alignment horizontal="left" vertical="center"/>
    </xf>
    <xf numFmtId="0" fontId="29" fillId="0" borderId="7" xfId="200" applyFont="1" applyFill="1" applyBorder="1" applyAlignment="1">
      <alignment horizontal="left"/>
    </xf>
    <xf numFmtId="0" fontId="41" fillId="0" borderId="38" xfId="200" applyFont="1" applyFill="1" applyBorder="1" applyAlignment="1">
      <alignment horizontal="left" vertical="center"/>
    </xf>
    <xf numFmtId="0" fontId="41" fillId="0" borderId="6" xfId="200" applyFont="1" applyFill="1" applyBorder="1" applyAlignment="1">
      <alignment horizontal="left" vertical="center"/>
    </xf>
    <xf numFmtId="0" fontId="29" fillId="0" borderId="38" xfId="200" applyFont="1" applyFill="1" applyBorder="1" applyAlignment="1">
      <alignment horizontal="left" vertical="center"/>
    </xf>
    <xf numFmtId="0" fontId="29" fillId="0" borderId="6" xfId="200" applyFont="1" applyFill="1" applyBorder="1" applyAlignment="1">
      <alignment horizontal="left" vertical="center"/>
    </xf>
    <xf numFmtId="0" fontId="29" fillId="0" borderId="38" xfId="200" quotePrefix="1" applyFont="1" applyFill="1" applyBorder="1" applyAlignment="1">
      <alignment horizontal="center"/>
    </xf>
    <xf numFmtId="0" fontId="29" fillId="0" borderId="6" xfId="200" quotePrefix="1" applyFont="1" applyFill="1" applyBorder="1" applyAlignment="1">
      <alignment horizontal="center"/>
    </xf>
    <xf numFmtId="0" fontId="31" fillId="0" borderId="0" xfId="0" applyFont="1" applyFill="1" applyAlignment="1" applyProtection="1">
      <alignment horizontal="center"/>
      <protection locked="0"/>
    </xf>
    <xf numFmtId="0" fontId="31" fillId="0" borderId="0" xfId="200" applyFont="1" applyFill="1" applyAlignment="1">
      <alignment horizontal="center"/>
    </xf>
    <xf numFmtId="0" fontId="33" fillId="0" borderId="0" xfId="0" applyFont="1" applyFill="1" applyAlignment="1" applyProtection="1">
      <alignment horizontal="justify" vertical="top" wrapText="1"/>
      <protection locked="0"/>
    </xf>
    <xf numFmtId="0" fontId="33" fillId="0" borderId="0" xfId="0" applyFont="1" applyFill="1" applyAlignment="1" applyProtection="1">
      <alignment horizontal="justify" vertical="top"/>
      <protection locked="0"/>
    </xf>
    <xf numFmtId="0" fontId="41" fillId="0" borderId="7" xfId="200" applyFont="1" applyFill="1" applyBorder="1" applyAlignment="1">
      <alignment horizontal="center" vertical="center"/>
    </xf>
    <xf numFmtId="0" fontId="41" fillId="0" borderId="7" xfId="200" applyFont="1" applyFill="1" applyBorder="1" applyAlignment="1">
      <alignment horizontal="center"/>
    </xf>
    <xf numFmtId="0" fontId="65" fillId="0" borderId="0" xfId="0" applyFont="1" applyFill="1" applyAlignment="1" applyProtection="1">
      <alignment horizontal="center"/>
      <protection locked="0"/>
    </xf>
    <xf numFmtId="0" fontId="66" fillId="0" borderId="0" xfId="0" applyFont="1" applyFill="1" applyAlignment="1" applyProtection="1">
      <alignment horizontal="center"/>
      <protection locked="0"/>
    </xf>
    <xf numFmtId="0" fontId="67" fillId="0" borderId="0" xfId="0" applyFont="1" applyFill="1" applyAlignment="1" applyProtection="1">
      <alignment horizontal="center"/>
      <protection locked="0"/>
    </xf>
    <xf numFmtId="0" fontId="29" fillId="0" borderId="0" xfId="0" applyFont="1" applyFill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center"/>
      <protection locked="0"/>
    </xf>
    <xf numFmtId="0" fontId="68" fillId="0" borderId="0" xfId="200" applyFont="1" applyFill="1" applyAlignment="1" applyProtection="1">
      <alignment horizontal="center"/>
      <protection locked="0"/>
    </xf>
    <xf numFmtId="0" fontId="68" fillId="0" borderId="0" xfId="60" applyFont="1" applyFill="1" applyAlignment="1" applyProtection="1">
      <alignment horizontal="center"/>
      <protection locked="0"/>
    </xf>
    <xf numFmtId="0" fontId="30" fillId="0" borderId="0" xfId="200" applyFont="1" applyFill="1" applyAlignment="1" applyProtection="1">
      <alignment horizontal="center"/>
      <protection locked="0"/>
    </xf>
    <xf numFmtId="0" fontId="30" fillId="0" borderId="0" xfId="60" applyFont="1" applyFill="1" applyAlignment="1" applyProtection="1">
      <alignment horizontal="center"/>
      <protection locked="0"/>
    </xf>
    <xf numFmtId="0" fontId="30" fillId="0" borderId="0" xfId="200" applyFont="1" applyFill="1" applyAlignment="1" applyProtection="1">
      <alignment horizontal="justify" vertical="justify" wrapText="1"/>
      <protection locked="0"/>
    </xf>
    <xf numFmtId="0" fontId="30" fillId="0" borderId="0" xfId="200" applyFont="1" applyFill="1" applyAlignment="1" applyProtection="1">
      <alignment horizontal="justify" vertical="top"/>
      <protection locked="0"/>
    </xf>
    <xf numFmtId="0" fontId="30" fillId="0" borderId="0" xfId="0" applyFont="1" applyFill="1" applyAlignment="1" applyProtection="1">
      <alignment horizontal="center"/>
      <protection locked="0"/>
    </xf>
    <xf numFmtId="0" fontId="29" fillId="0" borderId="38" xfId="200" applyFont="1" applyFill="1" applyBorder="1" applyAlignment="1">
      <alignment horizontal="left"/>
    </xf>
    <xf numFmtId="0" fontId="29" fillId="0" borderId="6" xfId="200" applyFont="1" applyFill="1" applyBorder="1" applyAlignment="1">
      <alignment horizontal="left"/>
    </xf>
    <xf numFmtId="0" fontId="69" fillId="0" borderId="68" xfId="200" applyFont="1" applyFill="1" applyBorder="1" applyAlignment="1">
      <alignment horizontal="center"/>
    </xf>
    <xf numFmtId="0" fontId="30" fillId="0" borderId="0" xfId="200" applyFont="1" applyFill="1" applyAlignment="1" applyProtection="1">
      <alignment horizontal="justify" vertical="top" wrapText="1"/>
      <protection locked="0"/>
    </xf>
    <xf numFmtId="0" fontId="41" fillId="0" borderId="43" xfId="200" applyFont="1" applyFill="1" applyBorder="1" applyAlignment="1">
      <alignment horizontal="center" vertical="center"/>
    </xf>
    <xf numFmtId="0" fontId="41" fillId="0" borderId="44" xfId="200" applyFont="1" applyFill="1" applyBorder="1" applyAlignment="1">
      <alignment horizontal="center" vertical="center"/>
    </xf>
    <xf numFmtId="0" fontId="41" fillId="0" borderId="47" xfId="200" applyFont="1" applyFill="1" applyBorder="1" applyAlignment="1">
      <alignment horizontal="center" vertical="center"/>
    </xf>
    <xf numFmtId="0" fontId="41" fillId="0" borderId="48" xfId="20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6" fillId="0" borderId="69" xfId="61" quotePrefix="1" applyFont="1" applyFill="1" applyBorder="1" applyAlignment="1">
      <alignment horizontal="center"/>
    </xf>
    <xf numFmtId="0" fontId="26" fillId="0" borderId="70" xfId="61" quotePrefix="1" applyFont="1" applyFill="1" applyBorder="1" applyAlignment="1">
      <alignment horizontal="center"/>
    </xf>
    <xf numFmtId="0" fontId="26" fillId="0" borderId="55" xfId="61" quotePrefix="1" applyFont="1" applyFill="1" applyBorder="1" applyAlignment="1">
      <alignment horizontal="center"/>
    </xf>
    <xf numFmtId="0" fontId="25" fillId="0" borderId="7" xfId="61" applyFont="1" applyFill="1" applyBorder="1" applyAlignment="1">
      <alignment horizontal="center" vertical="center" wrapText="1"/>
    </xf>
    <xf numFmtId="0" fontId="25" fillId="0" borderId="38" xfId="61" applyFont="1" applyFill="1" applyBorder="1" applyAlignment="1">
      <alignment horizontal="center"/>
    </xf>
    <xf numFmtId="0" fontId="25" fillId="0" borderId="8" xfId="61" applyFont="1" applyFill="1" applyBorder="1" applyAlignment="1">
      <alignment horizontal="center"/>
    </xf>
    <xf numFmtId="0" fontId="25" fillId="0" borderId="6" xfId="61" applyFont="1" applyFill="1" applyBorder="1" applyAlignment="1">
      <alignment horizontal="center"/>
    </xf>
    <xf numFmtId="0" fontId="25" fillId="0" borderId="7" xfId="61" applyFont="1" applyFill="1" applyBorder="1" applyAlignment="1">
      <alignment horizontal="center"/>
    </xf>
    <xf numFmtId="0" fontId="25" fillId="0" borderId="23" xfId="61" applyFont="1" applyFill="1" applyBorder="1" applyAlignment="1">
      <alignment horizontal="center" vertical="center" wrapText="1"/>
    </xf>
    <xf numFmtId="0" fontId="25" fillId="0" borderId="2" xfId="61" applyFont="1" applyFill="1" applyBorder="1" applyAlignment="1">
      <alignment horizontal="center" vertical="center" wrapText="1"/>
    </xf>
    <xf numFmtId="0" fontId="25" fillId="0" borderId="71" xfId="61" applyFont="1" applyFill="1" applyBorder="1" applyAlignment="1">
      <alignment horizontal="center" vertical="center" wrapText="1"/>
    </xf>
    <xf numFmtId="0" fontId="25" fillId="0" borderId="21" xfId="61" applyFont="1" applyFill="1" applyBorder="1" applyAlignment="1">
      <alignment horizontal="center" vertical="center" wrapText="1"/>
    </xf>
    <xf numFmtId="0" fontId="25" fillId="0" borderId="43" xfId="61" applyFont="1" applyFill="1" applyBorder="1" applyAlignment="1">
      <alignment horizontal="center" vertical="center" wrapText="1"/>
    </xf>
    <xf numFmtId="0" fontId="25" fillId="0" borderId="67" xfId="61" applyFont="1" applyFill="1" applyBorder="1" applyAlignment="1">
      <alignment horizontal="center" vertical="center" wrapText="1"/>
    </xf>
    <xf numFmtId="0" fontId="25" fillId="0" borderId="44" xfId="61" applyFont="1" applyFill="1" applyBorder="1" applyAlignment="1">
      <alignment horizontal="center" vertical="center" wrapText="1"/>
    </xf>
    <xf numFmtId="0" fontId="25" fillId="0" borderId="46" xfId="61" applyFont="1" applyFill="1" applyBorder="1" applyAlignment="1">
      <alignment horizontal="center" vertical="center" wrapText="1"/>
    </xf>
    <xf numFmtId="0" fontId="25" fillId="0" borderId="0" xfId="61" applyFont="1" applyFill="1" applyBorder="1" applyAlignment="1">
      <alignment horizontal="center" vertical="center" wrapText="1"/>
    </xf>
    <xf numFmtId="0" fontId="25" fillId="0" borderId="45" xfId="61" applyFont="1" applyFill="1" applyBorder="1" applyAlignment="1">
      <alignment horizontal="center" vertical="center" wrapText="1"/>
    </xf>
    <xf numFmtId="0" fontId="25" fillId="0" borderId="47" xfId="61" applyFont="1" applyFill="1" applyBorder="1" applyAlignment="1">
      <alignment horizontal="center" vertical="center" wrapText="1"/>
    </xf>
    <xf numFmtId="0" fontId="25" fillId="0" borderId="37" xfId="61" applyFont="1" applyFill="1" applyBorder="1" applyAlignment="1">
      <alignment horizontal="center" vertical="center" wrapText="1"/>
    </xf>
    <xf numFmtId="0" fontId="25" fillId="0" borderId="48" xfId="61" applyFont="1" applyFill="1" applyBorder="1" applyAlignment="1">
      <alignment horizontal="center" vertical="center" wrapText="1"/>
    </xf>
    <xf numFmtId="0" fontId="25" fillId="0" borderId="20" xfId="61" applyFont="1" applyFill="1" applyBorder="1" applyAlignment="1">
      <alignment horizontal="center" vertical="center" wrapText="1"/>
    </xf>
    <xf numFmtId="0" fontId="26" fillId="0" borderId="0" xfId="251" applyFont="1" applyFill="1" applyAlignment="1">
      <alignment horizontal="center"/>
    </xf>
    <xf numFmtId="0" fontId="25" fillId="0" borderId="72" xfId="61" applyFont="1" applyFill="1" applyBorder="1" applyAlignment="1">
      <alignment horizontal="center" vertical="center" wrapText="1"/>
    </xf>
    <xf numFmtId="0" fontId="25" fillId="0" borderId="8" xfId="61" applyFont="1" applyFill="1" applyBorder="1" applyAlignment="1">
      <alignment horizontal="center" vertical="center" wrapText="1"/>
    </xf>
    <xf numFmtId="0" fontId="25" fillId="0" borderId="6" xfId="61" applyFont="1" applyFill="1" applyBorder="1" applyAlignment="1">
      <alignment horizontal="center" vertical="center" wrapText="1"/>
    </xf>
    <xf numFmtId="0" fontId="25" fillId="0" borderId="56" xfId="61" applyFont="1" applyFill="1" applyBorder="1" applyAlignment="1">
      <alignment horizontal="center"/>
    </xf>
    <xf numFmtId="0" fontId="25" fillId="0" borderId="73" xfId="61" applyFont="1" applyFill="1" applyBorder="1" applyAlignment="1">
      <alignment horizontal="center"/>
    </xf>
    <xf numFmtId="0" fontId="25" fillId="0" borderId="74" xfId="61" applyFont="1" applyFill="1" applyBorder="1" applyAlignment="1">
      <alignment horizontal="center"/>
    </xf>
    <xf numFmtId="0" fontId="25" fillId="0" borderId="76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171" fontId="25" fillId="0" borderId="38" xfId="0" applyNumberFormat="1" applyFont="1" applyFill="1" applyBorder="1" applyAlignment="1">
      <alignment horizontal="center" vertical="center"/>
    </xf>
    <xf numFmtId="171" fontId="25" fillId="0" borderId="6" xfId="0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6" fillId="0" borderId="12" xfId="61" quotePrefix="1" applyFont="1" applyFill="1" applyBorder="1" applyAlignment="1">
      <alignment horizontal="center"/>
    </xf>
    <xf numFmtId="0" fontId="26" fillId="0" borderId="12" xfId="61" applyFont="1" applyFill="1" applyBorder="1" applyAlignment="1">
      <alignment horizontal="center"/>
    </xf>
    <xf numFmtId="43" fontId="25" fillId="0" borderId="20" xfId="61" applyNumberFormat="1" applyFont="1" applyFill="1" applyBorder="1" applyAlignment="1">
      <alignment horizontal="center" vertical="center" wrapText="1"/>
    </xf>
    <xf numFmtId="0" fontId="26" fillId="0" borderId="0" xfId="24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25" fillId="0" borderId="77" xfId="251" applyFont="1" applyFill="1" applyBorder="1" applyAlignment="1">
      <alignment horizontal="center"/>
    </xf>
    <xf numFmtId="0" fontId="25" fillId="0" borderId="73" xfId="251" applyFont="1" applyFill="1" applyBorder="1" applyAlignment="1">
      <alignment horizontal="center"/>
    </xf>
    <xf numFmtId="0" fontId="25" fillId="0" borderId="74" xfId="251" applyFont="1" applyFill="1" applyBorder="1" applyAlignment="1">
      <alignment horizontal="center"/>
    </xf>
    <xf numFmtId="0" fontId="25" fillId="0" borderId="56" xfId="251" applyFont="1" applyFill="1" applyBorder="1" applyAlignment="1">
      <alignment horizontal="center"/>
    </xf>
    <xf numFmtId="0" fontId="25" fillId="0" borderId="23" xfId="251" applyFont="1" applyFill="1" applyBorder="1" applyAlignment="1">
      <alignment horizontal="center" vertical="center" wrapText="1"/>
    </xf>
    <xf numFmtId="0" fontId="25" fillId="0" borderId="2" xfId="251" applyFont="1" applyFill="1" applyBorder="1" applyAlignment="1">
      <alignment horizontal="center" vertical="center" wrapText="1"/>
    </xf>
    <xf numFmtId="0" fontId="25" fillId="0" borderId="19" xfId="251" applyFont="1" applyFill="1" applyBorder="1" applyAlignment="1">
      <alignment horizontal="center" vertical="center" wrapText="1"/>
    </xf>
    <xf numFmtId="0" fontId="25" fillId="0" borderId="20" xfId="251" applyFont="1" applyFill="1" applyBorder="1" applyAlignment="1">
      <alignment horizontal="center" vertical="center" wrapText="1"/>
    </xf>
    <xf numFmtId="43" fontId="25" fillId="0" borderId="20" xfId="251" applyNumberFormat="1" applyFont="1" applyFill="1" applyBorder="1" applyAlignment="1">
      <alignment horizontal="center" vertical="center" wrapText="1"/>
    </xf>
    <xf numFmtId="43" fontId="25" fillId="0" borderId="2" xfId="251" applyNumberFormat="1" applyFont="1" applyFill="1" applyBorder="1" applyAlignment="1">
      <alignment horizontal="center" vertical="center" wrapText="1"/>
    </xf>
    <xf numFmtId="43" fontId="25" fillId="0" borderId="19" xfId="251" applyNumberFormat="1" applyFont="1" applyFill="1" applyBorder="1" applyAlignment="1">
      <alignment horizontal="center" vertical="center" wrapText="1"/>
    </xf>
    <xf numFmtId="41" fontId="26" fillId="0" borderId="38" xfId="251" applyNumberFormat="1" applyFont="1" applyFill="1" applyBorder="1" applyAlignment="1">
      <alignment horizontal="center"/>
    </xf>
    <xf numFmtId="41" fontId="26" fillId="0" borderId="8" xfId="251" applyNumberFormat="1" applyFont="1" applyFill="1" applyBorder="1" applyAlignment="1">
      <alignment horizontal="center"/>
    </xf>
    <xf numFmtId="41" fontId="26" fillId="0" borderId="6" xfId="251" applyNumberFormat="1" applyFont="1" applyFill="1" applyBorder="1" applyAlignment="1">
      <alignment horizontal="center"/>
    </xf>
    <xf numFmtId="0" fontId="26" fillId="0" borderId="67" xfId="251" applyFont="1" applyFill="1" applyBorder="1" applyAlignment="1">
      <alignment horizontal="center"/>
    </xf>
    <xf numFmtId="0" fontId="0" fillId="0" borderId="67" xfId="0" applyFont="1" applyFill="1" applyBorder="1" applyAlignment="1">
      <alignment horizontal="center"/>
    </xf>
    <xf numFmtId="0" fontId="25" fillId="0" borderId="76" xfId="251" applyFont="1" applyFill="1" applyBorder="1" applyAlignment="1">
      <alignment horizontal="center" vertical="center" wrapText="1"/>
    </xf>
    <xf numFmtId="0" fontId="25" fillId="0" borderId="50" xfId="251" applyFont="1" applyFill="1" applyBorder="1" applyAlignment="1">
      <alignment horizontal="center" vertical="center" wrapText="1"/>
    </xf>
    <xf numFmtId="0" fontId="25" fillId="0" borderId="47" xfId="251" applyFont="1" applyFill="1" applyBorder="1" applyAlignment="1">
      <alignment horizontal="center" vertical="center" wrapText="1"/>
    </xf>
    <xf numFmtId="0" fontId="25" fillId="0" borderId="48" xfId="251" applyFont="1" applyFill="1" applyBorder="1" applyAlignment="1">
      <alignment horizontal="center" vertical="center" wrapText="1"/>
    </xf>
    <xf numFmtId="0" fontId="25" fillId="0" borderId="71" xfId="251" applyFont="1" applyFill="1" applyBorder="1" applyAlignment="1">
      <alignment horizontal="right" vertical="center" wrapText="1"/>
    </xf>
    <xf numFmtId="0" fontId="25" fillId="0" borderId="21" xfId="251" applyFont="1" applyFill="1" applyBorder="1" applyAlignment="1">
      <alignment horizontal="right" vertical="center" wrapText="1"/>
    </xf>
    <xf numFmtId="0" fontId="25" fillId="0" borderId="75" xfId="251" applyFont="1" applyFill="1" applyBorder="1" applyAlignment="1">
      <alignment horizontal="right" vertical="center" wrapText="1"/>
    </xf>
    <xf numFmtId="0" fontId="25" fillId="0" borderId="43" xfId="251" applyFont="1" applyFill="1" applyBorder="1" applyAlignment="1">
      <alignment horizontal="center" vertical="center" wrapText="1"/>
    </xf>
    <xf numFmtId="0" fontId="25" fillId="0" borderId="67" xfId="251" applyFont="1" applyFill="1" applyBorder="1" applyAlignment="1">
      <alignment horizontal="center" vertical="center" wrapText="1"/>
    </xf>
    <xf numFmtId="0" fontId="25" fillId="0" borderId="44" xfId="251" applyFont="1" applyFill="1" applyBorder="1" applyAlignment="1">
      <alignment horizontal="center" vertical="center" wrapText="1"/>
    </xf>
    <xf numFmtId="0" fontId="25" fillId="0" borderId="46" xfId="251" applyFont="1" applyFill="1" applyBorder="1" applyAlignment="1">
      <alignment horizontal="center" vertical="center" wrapText="1"/>
    </xf>
    <xf numFmtId="0" fontId="25" fillId="0" borderId="0" xfId="251" applyFont="1" applyFill="1" applyBorder="1" applyAlignment="1">
      <alignment horizontal="center" vertical="center" wrapText="1"/>
    </xf>
    <xf numFmtId="0" fontId="25" fillId="0" borderId="45" xfId="251" applyFont="1" applyFill="1" applyBorder="1" applyAlignment="1">
      <alignment horizontal="center" vertical="center" wrapText="1"/>
    </xf>
    <xf numFmtId="0" fontId="25" fillId="0" borderId="37" xfId="251" applyFont="1" applyFill="1" applyBorder="1" applyAlignment="1">
      <alignment horizontal="center" vertical="center" wrapText="1"/>
    </xf>
    <xf numFmtId="0" fontId="44" fillId="0" borderId="0" xfId="241" applyFont="1" applyFill="1" applyAlignment="1">
      <alignment horizontal="center"/>
    </xf>
    <xf numFmtId="0" fontId="29" fillId="0" borderId="2" xfId="61" applyFont="1" applyFill="1" applyBorder="1" applyAlignment="1">
      <alignment horizontal="center" vertical="center" wrapText="1"/>
    </xf>
    <xf numFmtId="0" fontId="29" fillId="0" borderId="7" xfId="61" applyFont="1" applyFill="1" applyBorder="1" applyAlignment="1">
      <alignment horizontal="center" vertical="center" wrapText="1"/>
    </xf>
    <xf numFmtId="0" fontId="29" fillId="0" borderId="71" xfId="61" applyFont="1" applyFill="1" applyBorder="1" applyAlignment="1">
      <alignment horizontal="center" vertical="center" wrapText="1"/>
    </xf>
    <xf numFmtId="0" fontId="29" fillId="0" borderId="21" xfId="61" applyFont="1" applyFill="1" applyBorder="1" applyAlignment="1">
      <alignment horizontal="center" vertical="center" wrapText="1"/>
    </xf>
    <xf numFmtId="0" fontId="29" fillId="0" borderId="43" xfId="61" applyFont="1" applyFill="1" applyBorder="1" applyAlignment="1">
      <alignment horizontal="center" vertical="center" wrapText="1"/>
    </xf>
    <xf numFmtId="0" fontId="29" fillId="0" borderId="67" xfId="61" applyFont="1" applyFill="1" applyBorder="1" applyAlignment="1">
      <alignment horizontal="center" vertical="center" wrapText="1"/>
    </xf>
    <xf numFmtId="0" fontId="29" fillId="0" borderId="44" xfId="61" applyFont="1" applyFill="1" applyBorder="1" applyAlignment="1">
      <alignment horizontal="center" vertical="center" wrapText="1"/>
    </xf>
    <xf numFmtId="0" fontId="29" fillId="0" borderId="46" xfId="61" applyFont="1" applyFill="1" applyBorder="1" applyAlignment="1">
      <alignment horizontal="center" vertical="center" wrapText="1"/>
    </xf>
    <xf numFmtId="0" fontId="29" fillId="0" borderId="0" xfId="61" applyFont="1" applyFill="1" applyBorder="1" applyAlignment="1">
      <alignment horizontal="center" vertical="center" wrapText="1"/>
    </xf>
    <xf numFmtId="0" fontId="29" fillId="0" borderId="45" xfId="61" applyFont="1" applyFill="1" applyBorder="1" applyAlignment="1">
      <alignment horizontal="center" vertical="center" wrapText="1"/>
    </xf>
    <xf numFmtId="0" fontId="29" fillId="0" borderId="47" xfId="61" applyFont="1" applyFill="1" applyBorder="1" applyAlignment="1">
      <alignment horizontal="center" vertical="center" wrapText="1"/>
    </xf>
    <xf numFmtId="0" fontId="29" fillId="0" borderId="37" xfId="61" applyFont="1" applyFill="1" applyBorder="1" applyAlignment="1">
      <alignment horizontal="center" vertical="center" wrapText="1"/>
    </xf>
    <xf numFmtId="0" fontId="29" fillId="0" borderId="48" xfId="61" applyFont="1" applyFill="1" applyBorder="1" applyAlignment="1">
      <alignment horizontal="center" vertical="center" wrapText="1"/>
    </xf>
    <xf numFmtId="0" fontId="29" fillId="0" borderId="20" xfId="61" applyFont="1" applyFill="1" applyBorder="1" applyAlignment="1">
      <alignment horizontal="center" vertical="center" wrapText="1"/>
    </xf>
    <xf numFmtId="0" fontId="22" fillId="0" borderId="0" xfId="241" applyFont="1" applyFill="1" applyBorder="1"/>
    <xf numFmtId="0" fontId="31" fillId="0" borderId="12" xfId="61" quotePrefix="1" applyFont="1" applyFill="1" applyBorder="1" applyAlignment="1">
      <alignment horizontal="center"/>
    </xf>
    <xf numFmtId="0" fontId="31" fillId="0" borderId="12" xfId="61" applyFont="1" applyFill="1" applyBorder="1" applyAlignment="1">
      <alignment horizontal="center"/>
    </xf>
    <xf numFmtId="0" fontId="0" fillId="0" borderId="0" xfId="0" applyFont="1" applyFill="1" applyBorder="1"/>
    <xf numFmtId="41" fontId="26" fillId="0" borderId="38" xfId="251" applyNumberFormat="1" applyFont="1" applyFill="1" applyBorder="1" applyAlignment="1"/>
    <xf numFmtId="41" fontId="26" fillId="0" borderId="8" xfId="251" applyNumberFormat="1" applyFont="1" applyFill="1" applyBorder="1" applyAlignment="1"/>
    <xf numFmtId="41" fontId="26" fillId="0" borderId="6" xfId="251" applyNumberFormat="1" applyFont="1" applyFill="1" applyBorder="1" applyAlignment="1"/>
    <xf numFmtId="0" fontId="29" fillId="0" borderId="75" xfId="61" applyFont="1" applyFill="1" applyBorder="1" applyAlignment="1">
      <alignment horizontal="center" vertical="center" wrapText="1"/>
    </xf>
    <xf numFmtId="0" fontId="25" fillId="0" borderId="19" xfId="61" applyFont="1" applyFill="1" applyBorder="1" applyAlignment="1">
      <alignment horizontal="center" vertical="center" wrapText="1"/>
    </xf>
    <xf numFmtId="0" fontId="29" fillId="0" borderId="19" xfId="61" applyFont="1" applyFill="1" applyBorder="1" applyAlignment="1">
      <alignment horizontal="center" vertical="center" wrapText="1"/>
    </xf>
    <xf numFmtId="0" fontId="25" fillId="0" borderId="20" xfId="61" applyFont="1" applyFill="1" applyBorder="1" applyAlignment="1">
      <alignment horizontal="right" vertical="center"/>
    </xf>
    <xf numFmtId="0" fontId="25" fillId="0" borderId="19" xfId="61" applyFont="1" applyFill="1" applyBorder="1" applyAlignment="1">
      <alignment horizontal="right" vertical="center"/>
    </xf>
    <xf numFmtId="165" fontId="25" fillId="0" borderId="20" xfId="61" applyNumberFormat="1" applyFont="1" applyFill="1" applyBorder="1" applyAlignment="1">
      <alignment horizontal="center" vertical="center"/>
    </xf>
    <xf numFmtId="165" fontId="25" fillId="0" borderId="19" xfId="61" applyNumberFormat="1" applyFont="1" applyFill="1" applyBorder="1" applyAlignment="1">
      <alignment horizontal="center" vertical="center"/>
    </xf>
    <xf numFmtId="0" fontId="25" fillId="0" borderId="20" xfId="61" applyFont="1" applyFill="1" applyBorder="1" applyAlignment="1">
      <alignment horizontal="left" vertical="center" wrapText="1"/>
    </xf>
    <xf numFmtId="0" fontId="25" fillId="0" borderId="19" xfId="61" applyFont="1" applyFill="1" applyBorder="1" applyAlignment="1">
      <alignment horizontal="left" vertical="center" wrapText="1"/>
    </xf>
    <xf numFmtId="0" fontId="25" fillId="0" borderId="7" xfId="25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166" fontId="25" fillId="0" borderId="20" xfId="0" applyNumberFormat="1" applyFont="1" applyFill="1" applyBorder="1" applyAlignment="1">
      <alignment horizontal="left" vertical="center"/>
    </xf>
    <xf numFmtId="166" fontId="25" fillId="0" borderId="19" xfId="0" applyNumberFormat="1" applyFont="1" applyFill="1" applyBorder="1" applyAlignment="1">
      <alignment horizontal="left" vertical="center"/>
    </xf>
    <xf numFmtId="0" fontId="25" fillId="0" borderId="43" xfId="0" applyFont="1" applyFill="1" applyBorder="1" applyAlignment="1">
      <alignment horizontal="center"/>
    </xf>
    <xf numFmtId="0" fontId="25" fillId="0" borderId="47" xfId="0" applyFont="1" applyFill="1" applyBorder="1" applyAlignment="1">
      <alignment horizontal="center"/>
    </xf>
    <xf numFmtId="43" fontId="25" fillId="0" borderId="43" xfId="0" applyNumberFormat="1" applyFont="1" applyFill="1" applyBorder="1" applyAlignment="1">
      <alignment horizontal="center"/>
    </xf>
    <xf numFmtId="0" fontId="25" fillId="0" borderId="20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1" xfId="251" applyFont="1" applyFill="1" applyBorder="1" applyAlignment="1">
      <alignment horizontal="center" vertical="center" wrapText="1"/>
    </xf>
    <xf numFmtId="0" fontId="25" fillId="0" borderId="3" xfId="251" applyFont="1" applyFill="1" applyBorder="1" applyAlignment="1">
      <alignment horizontal="center" vertical="center" wrapText="1"/>
    </xf>
    <xf numFmtId="0" fontId="25" fillId="0" borderId="4" xfId="25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0" fillId="0" borderId="78" xfId="0" applyFont="1" applyFill="1" applyBorder="1"/>
    <xf numFmtId="0" fontId="0" fillId="0" borderId="79" xfId="0" applyFont="1" applyFill="1" applyBorder="1"/>
    <xf numFmtId="0" fontId="0" fillId="0" borderId="80" xfId="0" applyFont="1" applyFill="1" applyBorder="1"/>
    <xf numFmtId="0" fontId="25" fillId="0" borderId="38" xfId="242" applyFont="1" applyFill="1" applyBorder="1" applyAlignment="1">
      <alignment horizontal="center" vertical="center"/>
    </xf>
    <xf numFmtId="0" fontId="25" fillId="0" borderId="6" xfId="242" applyFont="1" applyFill="1" applyBorder="1" applyAlignment="1">
      <alignment horizontal="center" vertical="center"/>
    </xf>
    <xf numFmtId="43" fontId="21" fillId="3" borderId="7" xfId="1" applyFont="1" applyFill="1" applyBorder="1"/>
  </cellXfs>
  <cellStyles count="259">
    <cellStyle name="Comma" xfId="1" builtinId="3"/>
    <cellStyle name="Comma [0]" xfId="2" builtinId="6"/>
    <cellStyle name="Comma [0] 10" xfId="3"/>
    <cellStyle name="Comma [0] 13" xfId="4"/>
    <cellStyle name="Comma [0] 2" xfId="5"/>
    <cellStyle name="Comma [0] 2 12" xfId="6"/>
    <cellStyle name="Comma [0] 2 12 2" xfId="7"/>
    <cellStyle name="Comma [0] 2 2" xfId="8"/>
    <cellStyle name="Comma [0] 2 2 2" xfId="9"/>
    <cellStyle name="Comma [0] 2 2 2 2" xfId="10"/>
    <cellStyle name="Comma [0] 2 2 2 2 2" xfId="11"/>
    <cellStyle name="Comma [0] 2 2 2 2 2 2" xfId="12"/>
    <cellStyle name="Comma [0] 2 2 2 2 2 2 2" xfId="13"/>
    <cellStyle name="Comma [0] 2 2 2 2 2 3" xfId="14"/>
    <cellStyle name="Comma [0] 2 2 2 2 3" xfId="15"/>
    <cellStyle name="Comma [0] 2 2 2 2 3 2" xfId="16"/>
    <cellStyle name="Comma [0] 2 2 2 3" xfId="17"/>
    <cellStyle name="Comma [0] 2 2 2 3 2" xfId="18"/>
    <cellStyle name="Comma [0] 2 2 3" xfId="19"/>
    <cellStyle name="Comma [0] 2 2 3 2" xfId="20"/>
    <cellStyle name="Comma [0] 2 3" xfId="21"/>
    <cellStyle name="Comma [0] 2 4" xfId="22"/>
    <cellStyle name="Comma [0] 2 9" xfId="23"/>
    <cellStyle name="Comma [0] 22" xfId="24"/>
    <cellStyle name="Comma [0] 3" xfId="25"/>
    <cellStyle name="Comma [0] 4" xfId="26"/>
    <cellStyle name="Comma [0] 5" xfId="27"/>
    <cellStyle name="Comma [0] 6" xfId="28"/>
    <cellStyle name="Comma [0] 6 2" xfId="29"/>
    <cellStyle name="Comma [0] 6 3" xfId="30"/>
    <cellStyle name="Comma [0] 6 4" xfId="31"/>
    <cellStyle name="Comma [0] 7" xfId="32"/>
    <cellStyle name="Comma [0] 8" xfId="33"/>
    <cellStyle name="Comma [0] 9" xfId="34"/>
    <cellStyle name="Comma 13" xfId="35"/>
    <cellStyle name="Comma 2" xfId="36"/>
    <cellStyle name="Comma 2 2" xfId="37"/>
    <cellStyle name="Comma 2 2 2" xfId="38"/>
    <cellStyle name="Comma 2 2 3" xfId="39"/>
    <cellStyle name="Comma 2 3" xfId="40"/>
    <cellStyle name="Comma 2 4" xfId="41"/>
    <cellStyle name="Comma 2 5" xfId="42"/>
    <cellStyle name="Comma 3" xfId="43"/>
    <cellStyle name="Comma 4" xfId="44"/>
    <cellStyle name="Comma 4 2" xfId="45"/>
    <cellStyle name="Comma 5" xfId="46"/>
    <cellStyle name="Comma 6" xfId="47"/>
    <cellStyle name="Comma 6 2" xfId="48"/>
    <cellStyle name="Comma 6 3" xfId="49"/>
    <cellStyle name="Comma 6 4" xfId="50"/>
    <cellStyle name="Comma 7" xfId="51"/>
    <cellStyle name="Comma 8" xfId="52"/>
    <cellStyle name="Normal" xfId="0" builtinId="0"/>
    <cellStyle name="Normal 10" xfId="53"/>
    <cellStyle name="Normal 10 2" xfId="54"/>
    <cellStyle name="Normal 103" xfId="55"/>
    <cellStyle name="Normal 11" xfId="56"/>
    <cellStyle name="Normal 11 2" xfId="57"/>
    <cellStyle name="Normal 11 3" xfId="58"/>
    <cellStyle name="Normal 11 4" xfId="59"/>
    <cellStyle name="Normal 11 5" xfId="60"/>
    <cellStyle name="Normal 12" xfId="61"/>
    <cellStyle name="Normal 12 2" xfId="62"/>
    <cellStyle name="Normal 13" xfId="63"/>
    <cellStyle name="Normal 13 2" xfId="64"/>
    <cellStyle name="Normal 14" xfId="65"/>
    <cellStyle name="Normal 14 2" xfId="66"/>
    <cellStyle name="Normal 15" xfId="67"/>
    <cellStyle name="Normal 16" xfId="68"/>
    <cellStyle name="Normal 17" xfId="69"/>
    <cellStyle name="Normal 17 2" xfId="70"/>
    <cellStyle name="Normal 18" xfId="71"/>
    <cellStyle name="Normal 19" xfId="72"/>
    <cellStyle name="Normal 2" xfId="73"/>
    <cellStyle name="Normal 2 10" xfId="74"/>
    <cellStyle name="Normal 2 100" xfId="75"/>
    <cellStyle name="Normal 2 102" xfId="76"/>
    <cellStyle name="Normal 2 104" xfId="77"/>
    <cellStyle name="Normal 2 111" xfId="78"/>
    <cellStyle name="Normal 2 113" xfId="79"/>
    <cellStyle name="Normal 2 114" xfId="80"/>
    <cellStyle name="Normal 2 116" xfId="81"/>
    <cellStyle name="Normal 2 117" xfId="82"/>
    <cellStyle name="Normal 2 119" xfId="83"/>
    <cellStyle name="Normal 2 121" xfId="84"/>
    <cellStyle name="Normal 2 122" xfId="85"/>
    <cellStyle name="Normal 2 123" xfId="86"/>
    <cellStyle name="Normal 2 125" xfId="87"/>
    <cellStyle name="Normal 2 126" xfId="88"/>
    <cellStyle name="Normal 2 129" xfId="89"/>
    <cellStyle name="Normal 2 13" xfId="90"/>
    <cellStyle name="Normal 2 130" xfId="91"/>
    <cellStyle name="Normal 2 131" xfId="92"/>
    <cellStyle name="Normal 2 14" xfId="93"/>
    <cellStyle name="Normal 2 15" xfId="94"/>
    <cellStyle name="Normal 2 16" xfId="95"/>
    <cellStyle name="Normal 2 17" xfId="96"/>
    <cellStyle name="Normal 2 19" xfId="97"/>
    <cellStyle name="Normal 2 2" xfId="98"/>
    <cellStyle name="Normal 2 2 10" xfId="99"/>
    <cellStyle name="Normal 2 2 100" xfId="100"/>
    <cellStyle name="Normal 2 2 102" xfId="101"/>
    <cellStyle name="Normal 2 2 104" xfId="102"/>
    <cellStyle name="Normal 2 2 111" xfId="103"/>
    <cellStyle name="Normal 2 2 113" xfId="104"/>
    <cellStyle name="Normal 2 2 114" xfId="105"/>
    <cellStyle name="Normal 2 2 116" xfId="106"/>
    <cellStyle name="Normal 2 2 117" xfId="107"/>
    <cellStyle name="Normal 2 2 119" xfId="108"/>
    <cellStyle name="Normal 2 2 121" xfId="109"/>
    <cellStyle name="Normal 2 2 122" xfId="110"/>
    <cellStyle name="Normal 2 2 123" xfId="111"/>
    <cellStyle name="Normal 2 2 125" xfId="112"/>
    <cellStyle name="Normal 2 2 126" xfId="113"/>
    <cellStyle name="Normal 2 2 129" xfId="114"/>
    <cellStyle name="Normal 2 2 130" xfId="115"/>
    <cellStyle name="Normal 2 2 131" xfId="116"/>
    <cellStyle name="Normal 2 2 14" xfId="117"/>
    <cellStyle name="Normal 2 2 15" xfId="118"/>
    <cellStyle name="Normal 2 2 16" xfId="119"/>
    <cellStyle name="Normal 2 2 17" xfId="120"/>
    <cellStyle name="Normal 2 2 18" xfId="121"/>
    <cellStyle name="Normal 2 2 19" xfId="122"/>
    <cellStyle name="Normal 2 2 2" xfId="123"/>
    <cellStyle name="Normal 2 2 20" xfId="124"/>
    <cellStyle name="Normal 2 2 21" xfId="125"/>
    <cellStyle name="Normal 2 2 22" xfId="126"/>
    <cellStyle name="Normal 2 2 23" xfId="127"/>
    <cellStyle name="Normal 2 2 24" xfId="128"/>
    <cellStyle name="Normal 2 2 25" xfId="129"/>
    <cellStyle name="Normal 2 2 28" xfId="130"/>
    <cellStyle name="Normal 2 2 29" xfId="131"/>
    <cellStyle name="Normal 2 2 30" xfId="132"/>
    <cellStyle name="Normal 2 2 31" xfId="133"/>
    <cellStyle name="Normal 2 2 32" xfId="134"/>
    <cellStyle name="Normal 2 2 33" xfId="135"/>
    <cellStyle name="Normal 2 2 34" xfId="136"/>
    <cellStyle name="Normal 2 2 35" xfId="137"/>
    <cellStyle name="Normal 2 2 36" xfId="138"/>
    <cellStyle name="Normal 2 2 37" xfId="139"/>
    <cellStyle name="Normal 2 2 38" xfId="140"/>
    <cellStyle name="Normal 2 2 39" xfId="141"/>
    <cellStyle name="Normal 2 2 4" xfId="142"/>
    <cellStyle name="Normal 2 2 40" xfId="143"/>
    <cellStyle name="Normal 2 2 41" xfId="144"/>
    <cellStyle name="Normal 2 2 43" xfId="145"/>
    <cellStyle name="Normal 2 2 44" xfId="146"/>
    <cellStyle name="Normal 2 2 45" xfId="147"/>
    <cellStyle name="Normal 2 2 47" xfId="148"/>
    <cellStyle name="Normal 2 2 48" xfId="149"/>
    <cellStyle name="Normal 2 2 49" xfId="150"/>
    <cellStyle name="Normal 2 2 5" xfId="151"/>
    <cellStyle name="Normal 2 2 50" xfId="152"/>
    <cellStyle name="Normal 2 2 51" xfId="153"/>
    <cellStyle name="Normal 2 2 52" xfId="154"/>
    <cellStyle name="Normal 2 2 53" xfId="155"/>
    <cellStyle name="Normal 2 2 54" xfId="156"/>
    <cellStyle name="Normal 2 2 55" xfId="157"/>
    <cellStyle name="Normal 2 2 58" xfId="158"/>
    <cellStyle name="Normal 2 2 59" xfId="159"/>
    <cellStyle name="Normal 2 2 6" xfId="160"/>
    <cellStyle name="Normal 2 2 61" xfId="161"/>
    <cellStyle name="Normal 2 2 64" xfId="162"/>
    <cellStyle name="Normal 2 2 68" xfId="163"/>
    <cellStyle name="Normal 2 2 69" xfId="164"/>
    <cellStyle name="Normal 2 2 7" xfId="165"/>
    <cellStyle name="Normal 2 2 75" xfId="166"/>
    <cellStyle name="Normal 2 2 76" xfId="167"/>
    <cellStyle name="Normal 2 2 78" xfId="168"/>
    <cellStyle name="Normal 2 2 8" xfId="169"/>
    <cellStyle name="Normal 2 2 82" xfId="170"/>
    <cellStyle name="Normal 2 2 83" xfId="171"/>
    <cellStyle name="Normal 2 2 84" xfId="172"/>
    <cellStyle name="Normal 2 2 87" xfId="173"/>
    <cellStyle name="Normal 2 2 88" xfId="174"/>
    <cellStyle name="Normal 2 2 9" xfId="175"/>
    <cellStyle name="Normal 2 2 90" xfId="176"/>
    <cellStyle name="Normal 2 2 97" xfId="177"/>
    <cellStyle name="Normal 2 2 98" xfId="178"/>
    <cellStyle name="Normal 2 2 99" xfId="179"/>
    <cellStyle name="Normal 2 20" xfId="180"/>
    <cellStyle name="Normal 2 21" xfId="181"/>
    <cellStyle name="Normal 2 22" xfId="182"/>
    <cellStyle name="Normal 2 23" xfId="183"/>
    <cellStyle name="Normal 2 24" xfId="184"/>
    <cellStyle name="Normal 2 25" xfId="185"/>
    <cellStyle name="Normal 2 28" xfId="186"/>
    <cellStyle name="Normal 2 29" xfId="187"/>
    <cellStyle name="Normal 2 3" xfId="188"/>
    <cellStyle name="Normal 2 30" xfId="189"/>
    <cellStyle name="Normal 2 31" xfId="190"/>
    <cellStyle name="Normal 2 32" xfId="191"/>
    <cellStyle name="Normal 2 33" xfId="192"/>
    <cellStyle name="Normal 2 34" xfId="193"/>
    <cellStyle name="Normal 2 35" xfId="194"/>
    <cellStyle name="Normal 2 36" xfId="195"/>
    <cellStyle name="Normal 2 37" xfId="196"/>
    <cellStyle name="Normal 2 38" xfId="197"/>
    <cellStyle name="Normal 2 39" xfId="198"/>
    <cellStyle name="Normal 2 4" xfId="199"/>
    <cellStyle name="Normal 2 4 2" xfId="200"/>
    <cellStyle name="Normal 2 40" xfId="201"/>
    <cellStyle name="Normal 2 41" xfId="202"/>
    <cellStyle name="Normal 2 43" xfId="203"/>
    <cellStyle name="Normal 2 44" xfId="204"/>
    <cellStyle name="Normal 2 45" xfId="205"/>
    <cellStyle name="Normal 2 47" xfId="206"/>
    <cellStyle name="Normal 2 48" xfId="207"/>
    <cellStyle name="Normal 2 49" xfId="208"/>
    <cellStyle name="Normal 2 5" xfId="209"/>
    <cellStyle name="Normal 2 50" xfId="210"/>
    <cellStyle name="Normal 2 51" xfId="211"/>
    <cellStyle name="Normal 2 52" xfId="212"/>
    <cellStyle name="Normal 2 53" xfId="213"/>
    <cellStyle name="Normal 2 54" xfId="214"/>
    <cellStyle name="Normal 2 55" xfId="215"/>
    <cellStyle name="Normal 2 56" xfId="216"/>
    <cellStyle name="Normal 2 58" xfId="217"/>
    <cellStyle name="Normal 2 59" xfId="218"/>
    <cellStyle name="Normal 2 6" xfId="219"/>
    <cellStyle name="Normal 2 61" xfId="220"/>
    <cellStyle name="Normal 2 68" xfId="221"/>
    <cellStyle name="Normal 2 69" xfId="222"/>
    <cellStyle name="Normal 2 7" xfId="223"/>
    <cellStyle name="Normal 2 75" xfId="224"/>
    <cellStyle name="Normal 2 76" xfId="225"/>
    <cellStyle name="Normal 2 78" xfId="226"/>
    <cellStyle name="Normal 2 8" xfId="227"/>
    <cellStyle name="Normal 2 82" xfId="228"/>
    <cellStyle name="Normal 2 83" xfId="229"/>
    <cellStyle name="Normal 2 84" xfId="230"/>
    <cellStyle name="Normal 2 87" xfId="231"/>
    <cellStyle name="Normal 2 88" xfId="232"/>
    <cellStyle name="Normal 2 9" xfId="233"/>
    <cellStyle name="Normal 2 90" xfId="234"/>
    <cellStyle name="Normal 2 97" xfId="235"/>
    <cellStyle name="Normal 2 98" xfId="236"/>
    <cellStyle name="Normal 2 99" xfId="237"/>
    <cellStyle name="Normal 20 2" xfId="238"/>
    <cellStyle name="Normal 22" xfId="239"/>
    <cellStyle name="Normal 24" xfId="240"/>
    <cellStyle name="Normal 26" xfId="241"/>
    <cellStyle name="Normal 27" xfId="242"/>
    <cellStyle name="Normal 3" xfId="243"/>
    <cellStyle name="Normal 3 2" xfId="244"/>
    <cellStyle name="Normal 3 2 2" xfId="245"/>
    <cellStyle name="Normal 3 3" xfId="246"/>
    <cellStyle name="Normal 3 3 2" xfId="247"/>
    <cellStyle name="Normal 3 4" xfId="248"/>
    <cellStyle name="Normal 3 5" xfId="249"/>
    <cellStyle name="Normal 4" xfId="250"/>
    <cellStyle name="Normal 5" xfId="251"/>
    <cellStyle name="Normal 5 2" xfId="252"/>
    <cellStyle name="Normal 5 3" xfId="253"/>
    <cellStyle name="Normal 6" xfId="254"/>
    <cellStyle name="Normal 7" xfId="255"/>
    <cellStyle name="Normal 7 2" xfId="256"/>
    <cellStyle name="Normal 8" xfId="257"/>
    <cellStyle name="Normal 9" xfId="2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257175</xdr:rowOff>
    </xdr:from>
    <xdr:to>
      <xdr:col>4</xdr:col>
      <xdr:colOff>1104900</xdr:colOff>
      <xdr:row>4</xdr:row>
      <xdr:rowOff>142875</xdr:rowOff>
    </xdr:to>
    <xdr:pic>
      <xdr:nvPicPr>
        <xdr:cNvPr id="562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/>
        <a:stretch>
          <a:fillRect/>
        </a:stretch>
      </xdr:blipFill>
      <xdr:spPr bwMode="auto">
        <a:xfrm>
          <a:off x="3390900" y="257175"/>
          <a:ext cx="752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0</xdr:row>
          <xdr:rowOff>0</xdr:rowOff>
        </xdr:from>
        <xdr:to>
          <xdr:col>4</xdr:col>
          <xdr:colOff>1638300</xdr:colOff>
          <xdr:row>7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238184</xdr:colOff>
      <xdr:row>15</xdr:row>
      <xdr:rowOff>126066</xdr:rowOff>
    </xdr:from>
    <xdr:ext cx="2375611" cy="1005998"/>
    <xdr:sp macro="" textlink="">
      <xdr:nvSpPr>
        <xdr:cNvPr id="2" name="Rectangle 1"/>
        <xdr:cNvSpPr/>
      </xdr:nvSpPr>
      <xdr:spPr>
        <a:xfrm>
          <a:off x="4100139" y="2931611"/>
          <a:ext cx="23660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 I H I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102583</xdr:colOff>
      <xdr:row>15</xdr:row>
      <xdr:rowOff>59823</xdr:rowOff>
    </xdr:from>
    <xdr:ext cx="2327870" cy="966042"/>
    <xdr:sp macro="" textlink="">
      <xdr:nvSpPr>
        <xdr:cNvPr id="2" name="Rectangle 1"/>
        <xdr:cNvSpPr/>
      </xdr:nvSpPr>
      <xdr:spPr>
        <a:xfrm>
          <a:off x="3150583" y="3031623"/>
          <a:ext cx="23660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 I H I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228599</xdr:colOff>
      <xdr:row>16</xdr:row>
      <xdr:rowOff>52667</xdr:rowOff>
    </xdr:from>
    <xdr:ext cx="4179794" cy="937629"/>
    <xdr:sp macro="" textlink="">
      <xdr:nvSpPr>
        <xdr:cNvPr id="2" name="Rectangle 1"/>
        <xdr:cNvSpPr/>
      </xdr:nvSpPr>
      <xdr:spPr>
        <a:xfrm>
          <a:off x="3276599" y="3011020"/>
          <a:ext cx="417979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 I H I 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Z121"/>
  <sheetViews>
    <sheetView view="pageBreakPreview" topLeftCell="D4" zoomScale="90" zoomScaleSheetLayoutView="90" workbookViewId="0">
      <selection activeCell="J21" sqref="J21"/>
    </sheetView>
  </sheetViews>
  <sheetFormatPr defaultRowHeight="15"/>
  <cols>
    <col min="1" max="1" width="5.28515625" customWidth="1"/>
    <col min="2" max="2" width="31" customWidth="1"/>
    <col min="3" max="3" width="15.28515625" customWidth="1"/>
    <col min="4" max="4" width="14.5703125" customWidth="1"/>
    <col min="5" max="5" width="14.140625" customWidth="1"/>
    <col min="6" max="6" width="13.28515625" customWidth="1"/>
    <col min="7" max="7" width="16.7109375" customWidth="1"/>
    <col min="8" max="8" width="15.28515625" customWidth="1"/>
    <col min="9" max="12" width="14.7109375" customWidth="1"/>
    <col min="13" max="13" width="14.85546875" customWidth="1"/>
    <col min="14" max="14" width="18.85546875" customWidth="1"/>
    <col min="15" max="15" width="16.7109375" customWidth="1"/>
    <col min="16" max="16" width="17.7109375" bestFit="1" customWidth="1"/>
    <col min="17" max="19" width="16.7109375" customWidth="1"/>
    <col min="20" max="20" width="17.7109375" bestFit="1" customWidth="1"/>
    <col min="21" max="21" width="24.5703125" bestFit="1" customWidth="1"/>
    <col min="22" max="23" width="16.7109375" customWidth="1"/>
    <col min="24" max="24" width="18.7109375" customWidth="1"/>
    <col min="28" max="28" width="11.28515625" bestFit="1" customWidth="1"/>
  </cols>
  <sheetData>
    <row r="1" spans="1:42" ht="18.75">
      <c r="A1" s="296"/>
      <c r="B1" s="1079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7"/>
      <c r="T1" s="297"/>
      <c r="U1" s="297"/>
      <c r="V1" s="298"/>
      <c r="W1" s="297"/>
      <c r="X1" s="297"/>
    </row>
    <row r="2" spans="1:42" ht="18.75">
      <c r="A2" s="296"/>
      <c r="B2" s="1080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1078"/>
      <c r="O2" s="296"/>
      <c r="P2" s="1078"/>
      <c r="Q2" s="1079"/>
      <c r="R2" s="296"/>
      <c r="S2" s="297"/>
      <c r="T2" s="297"/>
      <c r="U2" s="297"/>
      <c r="V2" s="299"/>
      <c r="W2" s="297"/>
      <c r="X2" s="297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1"/>
      <c r="AM2" s="301"/>
      <c r="AN2" s="301"/>
      <c r="AO2" s="301"/>
      <c r="AP2" s="301"/>
    </row>
    <row r="3" spans="1:42" ht="18.7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296"/>
      <c r="Q3" s="296"/>
      <c r="R3" s="296"/>
      <c r="S3" s="297"/>
      <c r="T3" s="297"/>
      <c r="U3" s="297"/>
      <c r="V3" s="297"/>
      <c r="W3" s="297"/>
      <c r="X3" s="297"/>
      <c r="AA3" s="297"/>
      <c r="AB3" s="297"/>
      <c r="AC3" s="1530"/>
      <c r="AD3" s="1530"/>
      <c r="AE3" s="1530"/>
      <c r="AF3" s="303"/>
      <c r="AG3" s="303"/>
      <c r="AH3" s="297"/>
      <c r="AI3" s="297"/>
      <c r="AJ3" s="297"/>
      <c r="AK3" s="297"/>
    </row>
    <row r="4" spans="1:42" s="308" customFormat="1" ht="21.75" customHeight="1">
      <c r="A4" s="304" t="s">
        <v>259</v>
      </c>
      <c r="B4" s="305" t="s">
        <v>260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/>
      <c r="AM4"/>
      <c r="AN4"/>
      <c r="AO4"/>
      <c r="AP4"/>
    </row>
    <row r="5" spans="1:42">
      <c r="A5" s="1525" t="s">
        <v>261</v>
      </c>
      <c r="B5" s="1523" t="s">
        <v>262</v>
      </c>
      <c r="C5" s="1532" t="s">
        <v>263</v>
      </c>
      <c r="D5" s="1533"/>
      <c r="E5" s="1533"/>
      <c r="F5" s="1534"/>
      <c r="G5" s="1535" t="s">
        <v>264</v>
      </c>
      <c r="H5" s="1502"/>
      <c r="I5" s="1502"/>
      <c r="J5" s="1502"/>
      <c r="K5" s="1502"/>
      <c r="L5" s="1502"/>
      <c r="M5" s="1502"/>
      <c r="N5" s="1502"/>
      <c r="O5" s="1502"/>
      <c r="P5" s="1502" t="s">
        <v>264</v>
      </c>
      <c r="Q5" s="1502"/>
      <c r="R5" s="1536"/>
      <c r="S5" s="1537" t="s">
        <v>265</v>
      </c>
      <c r="T5" s="1538"/>
      <c r="U5" s="1503" t="s">
        <v>266</v>
      </c>
      <c r="V5" s="1533"/>
      <c r="W5" s="1533"/>
      <c r="X5" s="1533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</row>
    <row r="6" spans="1:42" ht="21" customHeight="1">
      <c r="A6" s="1526"/>
      <c r="B6" s="1531"/>
      <c r="C6" s="1528" t="s">
        <v>267</v>
      </c>
      <c r="D6" s="1525" t="s">
        <v>268</v>
      </c>
      <c r="E6" s="1525" t="s">
        <v>269</v>
      </c>
      <c r="F6" s="1523" t="s">
        <v>270</v>
      </c>
      <c r="G6" s="1532" t="s">
        <v>271</v>
      </c>
      <c r="H6" s="1503"/>
      <c r="I6" s="1503"/>
      <c r="J6" s="1533"/>
      <c r="K6" s="1533"/>
      <c r="L6" s="1533"/>
      <c r="M6" s="1533"/>
      <c r="N6" s="1533"/>
      <c r="O6" s="1534"/>
      <c r="P6" s="1532" t="s">
        <v>272</v>
      </c>
      <c r="Q6" s="1533"/>
      <c r="R6" s="1534"/>
      <c r="S6" s="1539"/>
      <c r="T6" s="1540"/>
      <c r="U6" s="1528" t="s">
        <v>267</v>
      </c>
      <c r="V6" s="1525" t="s">
        <v>273</v>
      </c>
      <c r="W6" s="1525" t="s">
        <v>274</v>
      </c>
      <c r="X6" s="1525" t="s">
        <v>270</v>
      </c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</row>
    <row r="7" spans="1:42" ht="20.25" customHeight="1">
      <c r="A7" s="1526"/>
      <c r="B7" s="1531"/>
      <c r="C7" s="1541"/>
      <c r="D7" s="1526"/>
      <c r="E7" s="1526"/>
      <c r="F7" s="1531"/>
      <c r="G7" s="1528" t="s">
        <v>275</v>
      </c>
      <c r="H7" s="1501" t="s">
        <v>276</v>
      </c>
      <c r="I7" s="1502"/>
      <c r="J7" s="1501" t="s">
        <v>277</v>
      </c>
      <c r="K7" s="1502"/>
      <c r="L7" s="1502"/>
      <c r="M7" s="1503"/>
      <c r="N7" s="1525" t="s">
        <v>278</v>
      </c>
      <c r="O7" s="1523" t="s">
        <v>279</v>
      </c>
      <c r="P7" s="1528" t="s">
        <v>280</v>
      </c>
      <c r="Q7" s="1525" t="s">
        <v>281</v>
      </c>
      <c r="R7" s="1523" t="s">
        <v>279</v>
      </c>
      <c r="S7" s="1528" t="s">
        <v>282</v>
      </c>
      <c r="T7" s="1523" t="s">
        <v>268</v>
      </c>
      <c r="U7" s="1541"/>
      <c r="V7" s="1526"/>
      <c r="W7" s="1526"/>
      <c r="X7" s="1526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7"/>
    </row>
    <row r="8" spans="1:42" ht="48.75" customHeight="1">
      <c r="A8" s="1527"/>
      <c r="B8" s="1524"/>
      <c r="C8" s="1529"/>
      <c r="D8" s="1527"/>
      <c r="E8" s="1527"/>
      <c r="F8" s="1524"/>
      <c r="G8" s="1529"/>
      <c r="H8" s="312" t="s">
        <v>283</v>
      </c>
      <c r="I8" s="315" t="s">
        <v>284</v>
      </c>
      <c r="J8" s="314" t="s">
        <v>285</v>
      </c>
      <c r="K8" s="314" t="s">
        <v>286</v>
      </c>
      <c r="L8" s="314" t="s">
        <v>287</v>
      </c>
      <c r="M8" s="314" t="s">
        <v>288</v>
      </c>
      <c r="N8" s="1527"/>
      <c r="O8" s="1524"/>
      <c r="P8" s="1529"/>
      <c r="Q8" s="1527"/>
      <c r="R8" s="1524"/>
      <c r="S8" s="1529"/>
      <c r="T8" s="1524"/>
      <c r="U8" s="1529"/>
      <c r="V8" s="1527"/>
      <c r="W8" s="1527"/>
      <c r="X8" s="152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</row>
    <row r="9" spans="1:42" ht="30">
      <c r="A9" s="310">
        <v>1</v>
      </c>
      <c r="B9" s="313">
        <v>2</v>
      </c>
      <c r="C9" s="309" t="s">
        <v>289</v>
      </c>
      <c r="D9" s="310">
        <v>4</v>
      </c>
      <c r="E9" s="310">
        <v>5</v>
      </c>
      <c r="F9" s="311" t="s">
        <v>290</v>
      </c>
      <c r="G9" s="309">
        <v>7</v>
      </c>
      <c r="H9" s="1501">
        <v>8</v>
      </c>
      <c r="I9" s="1502"/>
      <c r="J9" s="1501">
        <v>9</v>
      </c>
      <c r="K9" s="1502"/>
      <c r="L9" s="1502"/>
      <c r="M9" s="1503"/>
      <c r="N9" s="310">
        <v>10</v>
      </c>
      <c r="O9" s="311">
        <v>11</v>
      </c>
      <c r="P9" s="309">
        <v>12</v>
      </c>
      <c r="Q9" s="310">
        <v>13</v>
      </c>
      <c r="R9" s="311">
        <v>14</v>
      </c>
      <c r="S9" s="309">
        <v>15</v>
      </c>
      <c r="T9" s="311">
        <v>16</v>
      </c>
      <c r="U9" s="312" t="s">
        <v>291</v>
      </c>
      <c r="V9" s="310" t="s">
        <v>292</v>
      </c>
      <c r="W9" s="310" t="s">
        <v>293</v>
      </c>
      <c r="X9" s="310" t="s">
        <v>294</v>
      </c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</row>
    <row r="10" spans="1:42">
      <c r="A10" s="310"/>
      <c r="B10" s="313"/>
      <c r="C10" s="309"/>
      <c r="D10" s="310"/>
      <c r="E10" s="310"/>
      <c r="F10" s="311"/>
      <c r="G10" s="309"/>
      <c r="H10" s="312"/>
      <c r="I10" s="312"/>
      <c r="J10" s="310"/>
      <c r="K10" s="310"/>
      <c r="L10" s="310"/>
      <c r="M10" s="310"/>
      <c r="N10" s="310"/>
      <c r="O10" s="311"/>
      <c r="P10" s="309"/>
      <c r="Q10" s="310"/>
      <c r="R10" s="311"/>
      <c r="S10" s="309"/>
      <c r="T10" s="311"/>
      <c r="U10" s="312"/>
      <c r="V10" s="310"/>
      <c r="W10" s="310"/>
      <c r="X10" s="310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</row>
    <row r="11" spans="1:42">
      <c r="A11" s="316"/>
      <c r="B11" s="317"/>
      <c r="C11" s="318"/>
      <c r="D11" s="316"/>
      <c r="E11" s="316"/>
      <c r="F11" s="319"/>
      <c r="G11" s="320"/>
      <c r="H11" s="321"/>
      <c r="I11" s="321"/>
      <c r="J11" s="316"/>
      <c r="K11" s="316"/>
      <c r="L11" s="316"/>
      <c r="M11" s="316"/>
      <c r="N11" s="316"/>
      <c r="O11" s="322"/>
      <c r="P11" s="320"/>
      <c r="Q11" s="316"/>
      <c r="R11" s="322"/>
      <c r="S11" s="320"/>
      <c r="T11" s="322"/>
      <c r="U11" s="323"/>
      <c r="V11" s="324"/>
      <c r="W11" s="324"/>
      <c r="X11" s="324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</row>
    <row r="12" spans="1:42">
      <c r="A12" s="325" t="s">
        <v>295</v>
      </c>
      <c r="B12" s="326" t="s">
        <v>33</v>
      </c>
      <c r="C12" s="327">
        <v>0</v>
      </c>
      <c r="D12" s="328">
        <v>0</v>
      </c>
      <c r="E12" s="328">
        <v>0</v>
      </c>
      <c r="F12" s="329">
        <f>C12-D12-E12</f>
        <v>0</v>
      </c>
      <c r="G12" s="330"/>
      <c r="H12" s="331"/>
      <c r="I12" s="331"/>
      <c r="J12" s="328"/>
      <c r="K12" s="328"/>
      <c r="L12" s="328"/>
      <c r="M12" s="328"/>
      <c r="N12" s="328"/>
      <c r="O12" s="332"/>
      <c r="P12" s="330"/>
      <c r="Q12" s="328"/>
      <c r="R12" s="332"/>
      <c r="S12" s="330"/>
      <c r="T12" s="332"/>
      <c r="U12" s="333">
        <f>C12+G12+H12+I12+J12+K12+L12+M12+N12+O12-P12-Q12-R12</f>
        <v>0</v>
      </c>
      <c r="V12" s="329">
        <f>D12+T12</f>
        <v>0</v>
      </c>
      <c r="W12" s="329">
        <f>E12+S12</f>
        <v>0</v>
      </c>
      <c r="X12" s="329">
        <f>U12-V12-W12</f>
        <v>0</v>
      </c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</row>
    <row r="13" spans="1:42">
      <c r="A13" s="334"/>
      <c r="B13" s="335"/>
      <c r="C13" s="336"/>
      <c r="D13" s="337"/>
      <c r="E13" s="337"/>
      <c r="F13" s="338"/>
      <c r="G13" s="339"/>
      <c r="H13" s="340"/>
      <c r="I13" s="340"/>
      <c r="J13" s="337"/>
      <c r="K13" s="337"/>
      <c r="L13" s="337"/>
      <c r="M13" s="337"/>
      <c r="N13" s="337"/>
      <c r="O13" s="341"/>
      <c r="P13" s="339"/>
      <c r="Q13" s="337"/>
      <c r="R13" s="341"/>
      <c r="S13" s="339"/>
      <c r="T13" s="341"/>
      <c r="U13" s="342" t="s">
        <v>296</v>
      </c>
      <c r="V13" s="343" t="s">
        <v>296</v>
      </c>
      <c r="W13" s="343"/>
      <c r="X13" s="343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</row>
    <row r="14" spans="1:42">
      <c r="A14" s="344" t="s">
        <v>36</v>
      </c>
      <c r="B14" s="345" t="s">
        <v>37</v>
      </c>
      <c r="C14" s="346">
        <f t="shared" ref="C14:M14" si="0">SUM(C15:C23)</f>
        <v>0</v>
      </c>
      <c r="D14" s="347">
        <f t="shared" si="0"/>
        <v>0</v>
      </c>
      <c r="E14" s="347">
        <f t="shared" si="0"/>
        <v>0</v>
      </c>
      <c r="F14" s="347">
        <f>SUM(F15:F23)</f>
        <v>0</v>
      </c>
      <c r="G14" s="348">
        <f>SUM(G15:G23)</f>
        <v>25092000</v>
      </c>
      <c r="H14" s="348">
        <f t="shared" si="0"/>
        <v>0</v>
      </c>
      <c r="I14" s="348">
        <f t="shared" si="0"/>
        <v>0</v>
      </c>
      <c r="J14" s="348">
        <f t="shared" si="0"/>
        <v>140195000</v>
      </c>
      <c r="K14" s="348">
        <f t="shared" si="0"/>
        <v>0</v>
      </c>
      <c r="L14" s="348">
        <f t="shared" si="0"/>
        <v>0</v>
      </c>
      <c r="M14" s="348">
        <f t="shared" si="0"/>
        <v>0</v>
      </c>
      <c r="N14" s="347">
        <f t="shared" ref="N14:X14" si="1">SUM(N15:N23)</f>
        <v>457691760.57999998</v>
      </c>
      <c r="O14" s="349">
        <f t="shared" si="1"/>
        <v>467128217.56</v>
      </c>
      <c r="P14" s="348">
        <f t="shared" si="1"/>
        <v>0</v>
      </c>
      <c r="Q14" s="347">
        <f t="shared" si="1"/>
        <v>0</v>
      </c>
      <c r="R14" s="349">
        <f>SUM(R15:R23)</f>
        <v>86879000</v>
      </c>
      <c r="S14" s="348">
        <f t="shared" si="1"/>
        <v>0</v>
      </c>
      <c r="T14" s="348">
        <f t="shared" si="1"/>
        <v>0</v>
      </c>
      <c r="U14" s="333">
        <f>SUM(U15:U23)</f>
        <v>1003227978.14</v>
      </c>
      <c r="V14" s="329">
        <f t="shared" si="1"/>
        <v>0</v>
      </c>
      <c r="W14" s="329">
        <f t="shared" si="1"/>
        <v>0</v>
      </c>
      <c r="X14" s="329">
        <f t="shared" si="1"/>
        <v>1003227978.14</v>
      </c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</row>
    <row r="15" spans="1:42" s="630" customFormat="1">
      <c r="A15" s="598">
        <v>2</v>
      </c>
      <c r="B15" s="1455" t="s">
        <v>297</v>
      </c>
      <c r="C15" s="1456">
        <v>0</v>
      </c>
      <c r="D15" s="1428">
        <v>0</v>
      </c>
      <c r="E15" s="1428">
        <v>0</v>
      </c>
      <c r="F15" s="1457">
        <f t="shared" ref="F15:F23" si="2">C15-D15-E15</f>
        <v>0</v>
      </c>
      <c r="G15" s="1456">
        <v>0</v>
      </c>
      <c r="H15" s="1458"/>
      <c r="I15" s="1458"/>
      <c r="J15" s="1428"/>
      <c r="K15" s="1428"/>
      <c r="L15" s="1428"/>
      <c r="M15" s="1428">
        <v>0</v>
      </c>
      <c r="N15" s="1428">
        <v>0</v>
      </c>
      <c r="O15" s="1459">
        <v>0</v>
      </c>
      <c r="P15" s="1456">
        <v>0</v>
      </c>
      <c r="Q15" s="1428">
        <v>0</v>
      </c>
      <c r="R15" s="1459">
        <v>0</v>
      </c>
      <c r="S15" s="1456">
        <v>0</v>
      </c>
      <c r="T15" s="1459">
        <v>0</v>
      </c>
      <c r="U15" s="1460">
        <f>C15+G15+H15+I15+J15+K15+L15+M15+N15+O15-P15-Q15-R15</f>
        <v>0</v>
      </c>
      <c r="V15" s="1461">
        <f t="shared" ref="V15:V23" si="3">D15+T15</f>
        <v>0</v>
      </c>
      <c r="W15" s="1461">
        <f t="shared" ref="W15:W23" si="4">E15+S15</f>
        <v>0</v>
      </c>
      <c r="X15" s="1461">
        <f>U15-V15-W15</f>
        <v>0</v>
      </c>
      <c r="AA15" s="1462"/>
      <c r="AB15" s="1462"/>
      <c r="AC15" s="1462"/>
      <c r="AD15" s="1462"/>
      <c r="AE15" s="1462"/>
      <c r="AF15" s="1462"/>
      <c r="AG15" s="1462"/>
      <c r="AH15" s="1462"/>
      <c r="AI15" s="1462"/>
      <c r="AJ15" s="1462"/>
      <c r="AK15" s="1462"/>
    </row>
    <row r="16" spans="1:42" s="630" customFormat="1">
      <c r="A16" s="598">
        <v>3</v>
      </c>
      <c r="B16" s="1455" t="s">
        <v>298</v>
      </c>
      <c r="C16" s="1456">
        <v>0</v>
      </c>
      <c r="D16" s="1428">
        <v>0</v>
      </c>
      <c r="E16" s="1428">
        <v>0</v>
      </c>
      <c r="F16" s="1457">
        <f t="shared" si="2"/>
        <v>0</v>
      </c>
      <c r="G16" s="1456">
        <v>0</v>
      </c>
      <c r="H16" s="1458"/>
      <c r="I16" s="1458"/>
      <c r="J16" s="1428"/>
      <c r="K16" s="1428"/>
      <c r="L16" s="1428">
        <v>0</v>
      </c>
      <c r="M16" s="1428">
        <v>0</v>
      </c>
      <c r="N16" s="1428">
        <v>30042500</v>
      </c>
      <c r="O16" s="1395">
        <v>171489962</v>
      </c>
      <c r="P16" s="1456">
        <v>0</v>
      </c>
      <c r="Q16" s="1428">
        <v>0</v>
      </c>
      <c r="R16" s="1459">
        <v>0</v>
      </c>
      <c r="S16" s="1456">
        <v>0</v>
      </c>
      <c r="T16" s="1459">
        <v>0</v>
      </c>
      <c r="U16" s="1460">
        <f t="shared" ref="U16:U23" si="5">C16+G16+H16+I16+J16+K16+L16+M16+N16+O16-P16-Q16-R16</f>
        <v>201532462</v>
      </c>
      <c r="V16" s="1461">
        <f t="shared" si="3"/>
        <v>0</v>
      </c>
      <c r="W16" s="1461">
        <f t="shared" si="4"/>
        <v>0</v>
      </c>
      <c r="X16" s="1461">
        <f t="shared" ref="X16:X23" si="6">U16-V16-W16</f>
        <v>201532462</v>
      </c>
      <c r="AA16" s="1462"/>
      <c r="AB16" s="1462"/>
      <c r="AC16" s="1462"/>
      <c r="AD16" s="1462"/>
      <c r="AE16" s="1462"/>
      <c r="AF16" s="1462"/>
      <c r="AG16" s="1462"/>
      <c r="AH16" s="1462"/>
      <c r="AI16" s="1462"/>
      <c r="AJ16" s="1462"/>
      <c r="AK16" s="1462"/>
    </row>
    <row r="17" spans="1:52" s="630" customFormat="1">
      <c r="A17" s="598">
        <v>4</v>
      </c>
      <c r="B17" s="1455" t="s">
        <v>299</v>
      </c>
      <c r="C17" s="1456">
        <v>0</v>
      </c>
      <c r="D17" s="1428">
        <v>0</v>
      </c>
      <c r="E17" s="1428">
        <v>0</v>
      </c>
      <c r="F17" s="1457">
        <f t="shared" si="2"/>
        <v>0</v>
      </c>
      <c r="G17" s="1407">
        <v>0</v>
      </c>
      <c r="H17" s="1463"/>
      <c r="I17" s="1463"/>
      <c r="J17" s="1464"/>
      <c r="K17" s="1464"/>
      <c r="L17" s="1464"/>
      <c r="M17" s="1464">
        <v>0</v>
      </c>
      <c r="N17" s="1464">
        <v>0</v>
      </c>
      <c r="O17" s="1395">
        <v>0</v>
      </c>
      <c r="P17" s="1456">
        <v>0</v>
      </c>
      <c r="Q17" s="1428">
        <v>0</v>
      </c>
      <c r="R17" s="1459">
        <v>0</v>
      </c>
      <c r="S17" s="1456">
        <v>0</v>
      </c>
      <c r="T17" s="1459">
        <v>0</v>
      </c>
      <c r="U17" s="1460">
        <f t="shared" si="5"/>
        <v>0</v>
      </c>
      <c r="V17" s="1461">
        <f t="shared" si="3"/>
        <v>0</v>
      </c>
      <c r="W17" s="1461">
        <f t="shared" si="4"/>
        <v>0</v>
      </c>
      <c r="X17" s="1461">
        <f t="shared" si="6"/>
        <v>0</v>
      </c>
      <c r="AA17" s="1462"/>
      <c r="AB17" s="1462"/>
      <c r="AC17" s="1462"/>
      <c r="AD17" s="1462"/>
      <c r="AE17" s="1462"/>
      <c r="AF17" s="1462"/>
      <c r="AG17" s="1462"/>
      <c r="AH17" s="1462"/>
      <c r="AI17" s="1462"/>
      <c r="AJ17" s="1462"/>
      <c r="AK17" s="1462"/>
    </row>
    <row r="18" spans="1:52" s="630" customFormat="1">
      <c r="A18" s="598">
        <v>5</v>
      </c>
      <c r="B18" s="1455" t="s">
        <v>300</v>
      </c>
      <c r="C18" s="1456">
        <v>0</v>
      </c>
      <c r="D18" s="1428">
        <v>0</v>
      </c>
      <c r="E18" s="1428">
        <v>0</v>
      </c>
      <c r="F18" s="1457">
        <f t="shared" si="2"/>
        <v>0</v>
      </c>
      <c r="G18" s="1407">
        <v>0</v>
      </c>
      <c r="H18" s="1463"/>
      <c r="I18" s="1463"/>
      <c r="J18" s="1464"/>
      <c r="K18" s="1464"/>
      <c r="L18" s="1464"/>
      <c r="M18" s="1464">
        <v>0</v>
      </c>
      <c r="N18" s="1464">
        <v>0</v>
      </c>
      <c r="O18" s="1395">
        <v>0</v>
      </c>
      <c r="P18" s="1456">
        <v>0</v>
      </c>
      <c r="Q18" s="1428">
        <v>0</v>
      </c>
      <c r="R18" s="1459">
        <v>0</v>
      </c>
      <c r="S18" s="1456">
        <v>0</v>
      </c>
      <c r="T18" s="1459">
        <v>0</v>
      </c>
      <c r="U18" s="1460">
        <f t="shared" si="5"/>
        <v>0</v>
      </c>
      <c r="V18" s="1461">
        <f t="shared" si="3"/>
        <v>0</v>
      </c>
      <c r="W18" s="1461">
        <f t="shared" si="4"/>
        <v>0</v>
      </c>
      <c r="X18" s="1461">
        <f t="shared" si="6"/>
        <v>0</v>
      </c>
      <c r="AA18" s="1462"/>
      <c r="AB18" s="1462"/>
      <c r="AC18" s="1462"/>
      <c r="AD18" s="1462"/>
      <c r="AE18" s="1462"/>
      <c r="AF18" s="1462"/>
      <c r="AG18" s="1462"/>
      <c r="AH18" s="1462"/>
      <c r="AI18" s="1462"/>
      <c r="AJ18" s="1462"/>
      <c r="AK18" s="1462"/>
    </row>
    <row r="19" spans="1:52" s="630" customFormat="1" ht="15.75">
      <c r="A19" s="598">
        <v>6</v>
      </c>
      <c r="B19" s="1455" t="s">
        <v>301</v>
      </c>
      <c r="C19" s="1456">
        <v>0</v>
      </c>
      <c r="D19" s="1428">
        <v>0</v>
      </c>
      <c r="E19" s="1428">
        <v>0</v>
      </c>
      <c r="F19" s="1457">
        <f t="shared" si="2"/>
        <v>0</v>
      </c>
      <c r="G19" s="1407">
        <f>4896000+18176000+20000</f>
        <v>23092000</v>
      </c>
      <c r="H19" s="1463"/>
      <c r="I19" s="1463"/>
      <c r="J19" s="1464">
        <f>46600000+20500000</f>
        <v>67100000</v>
      </c>
      <c r="K19" s="1464"/>
      <c r="L19" s="1464">
        <v>0</v>
      </c>
      <c r="M19" s="1464">
        <v>0</v>
      </c>
      <c r="N19" s="1465">
        <v>292538500</v>
      </c>
      <c r="O19" s="1395">
        <f>2500000+30650555.56</f>
        <v>33150555.559999999</v>
      </c>
      <c r="P19" s="1456">
        <v>0</v>
      </c>
      <c r="Q19" s="1428">
        <v>0</v>
      </c>
      <c r="R19" s="1395">
        <f>5479000+81400000</f>
        <v>86879000</v>
      </c>
      <c r="S19" s="1456">
        <v>0</v>
      </c>
      <c r="T19" s="1459">
        <v>0</v>
      </c>
      <c r="U19" s="1470">
        <f>C19+G19+H19+I19+J19+K19+L19+M19+N19+O19-P19-Q19-R19</f>
        <v>329002055.56</v>
      </c>
      <c r="V19" s="1461">
        <f>D19+T19</f>
        <v>0</v>
      </c>
      <c r="W19" s="1461">
        <f t="shared" si="4"/>
        <v>0</v>
      </c>
      <c r="X19" s="1461">
        <f>U19-V19-W19</f>
        <v>329002055.56</v>
      </c>
      <c r="AA19" s="1462"/>
      <c r="AB19" s="1462"/>
      <c r="AC19" s="1462"/>
      <c r="AD19" s="1462"/>
      <c r="AE19" s="1462"/>
      <c r="AF19" s="1462"/>
      <c r="AG19" s="1462"/>
      <c r="AH19" s="1462"/>
      <c r="AI19" s="1462"/>
      <c r="AJ19" s="1462"/>
      <c r="AK19" s="1462"/>
    </row>
    <row r="20" spans="1:52" s="630" customFormat="1">
      <c r="A20" s="598">
        <v>7</v>
      </c>
      <c r="B20" s="1455" t="s">
        <v>302</v>
      </c>
      <c r="C20" s="1456">
        <v>0</v>
      </c>
      <c r="D20" s="1428">
        <v>0</v>
      </c>
      <c r="E20" s="1428">
        <v>0</v>
      </c>
      <c r="F20" s="1457">
        <f t="shared" si="2"/>
        <v>0</v>
      </c>
      <c r="G20" s="1407">
        <v>0</v>
      </c>
      <c r="H20" s="1463"/>
      <c r="I20" s="1463"/>
      <c r="J20" s="1464"/>
      <c r="K20" s="1464"/>
      <c r="L20" s="1464"/>
      <c r="M20" s="1464">
        <v>0</v>
      </c>
      <c r="N20" s="1464">
        <v>1500000</v>
      </c>
      <c r="O20" s="1395">
        <v>0</v>
      </c>
      <c r="P20" s="1456">
        <v>0</v>
      </c>
      <c r="Q20" s="1428">
        <v>0</v>
      </c>
      <c r="R20" s="1459">
        <v>0</v>
      </c>
      <c r="S20" s="1456">
        <v>0</v>
      </c>
      <c r="T20" s="1459">
        <v>0</v>
      </c>
      <c r="U20" s="1460">
        <f>C20+G20+H20+I20+J20+K20+L20+M20+N20+O20-P20-Q20-R20</f>
        <v>1500000</v>
      </c>
      <c r="V20" s="1461">
        <f t="shared" si="3"/>
        <v>0</v>
      </c>
      <c r="W20" s="1461">
        <f t="shared" si="4"/>
        <v>0</v>
      </c>
      <c r="X20" s="1461">
        <f t="shared" si="6"/>
        <v>1500000</v>
      </c>
      <c r="AA20" s="1462"/>
      <c r="AB20" s="1462"/>
      <c r="AC20" s="1462"/>
      <c r="AD20" s="1462"/>
      <c r="AE20" s="1462"/>
      <c r="AF20" s="1462"/>
      <c r="AG20" s="1462"/>
      <c r="AH20" s="1462"/>
      <c r="AI20" s="1462"/>
      <c r="AJ20" s="1462"/>
      <c r="AK20" s="1462"/>
    </row>
    <row r="21" spans="1:52" s="630" customFormat="1">
      <c r="A21" s="598">
        <v>8</v>
      </c>
      <c r="B21" s="1455" t="s">
        <v>303</v>
      </c>
      <c r="C21" s="1456">
        <v>0</v>
      </c>
      <c r="D21" s="1428">
        <v>0</v>
      </c>
      <c r="E21" s="1428">
        <v>0</v>
      </c>
      <c r="F21" s="1457">
        <f t="shared" si="2"/>
        <v>0</v>
      </c>
      <c r="G21" s="1407">
        <v>2000000</v>
      </c>
      <c r="H21" s="1463"/>
      <c r="I21" s="1463"/>
      <c r="J21" s="1464">
        <v>54245000</v>
      </c>
      <c r="K21" s="1464"/>
      <c r="L21" s="1464"/>
      <c r="M21" s="1464">
        <v>0</v>
      </c>
      <c r="N21" s="1464">
        <v>103610760.58</v>
      </c>
      <c r="O21" s="1395">
        <f>4150000+237337700+11000000</f>
        <v>252487700</v>
      </c>
      <c r="P21" s="1456">
        <v>0</v>
      </c>
      <c r="Q21" s="1428">
        <v>0</v>
      </c>
      <c r="R21" s="1459">
        <v>0</v>
      </c>
      <c r="S21" s="1456">
        <v>0</v>
      </c>
      <c r="T21" s="1459">
        <v>0</v>
      </c>
      <c r="U21" s="1460">
        <f>C21+G21+H21+I21+J21+K21+L21+M21+N21+O21-P21-Q21-R21</f>
        <v>412343460.57999998</v>
      </c>
      <c r="V21" s="1461">
        <f t="shared" si="3"/>
        <v>0</v>
      </c>
      <c r="W21" s="1461">
        <f t="shared" si="4"/>
        <v>0</v>
      </c>
      <c r="X21" s="1461">
        <f t="shared" si="6"/>
        <v>412343460.57999998</v>
      </c>
      <c r="AA21" s="1462"/>
      <c r="AB21" s="1462"/>
      <c r="AC21" s="1462"/>
      <c r="AD21" s="1462"/>
      <c r="AE21" s="1462"/>
      <c r="AF21" s="1462"/>
      <c r="AG21" s="1462"/>
      <c r="AH21" s="1462"/>
      <c r="AI21" s="1462"/>
      <c r="AJ21" s="1462"/>
      <c r="AK21" s="1462"/>
    </row>
    <row r="22" spans="1:52" s="630" customFormat="1">
      <c r="A22" s="598">
        <v>9</v>
      </c>
      <c r="B22" s="1455" t="s">
        <v>304</v>
      </c>
      <c r="C22" s="1456">
        <v>0</v>
      </c>
      <c r="D22" s="1428">
        <v>0</v>
      </c>
      <c r="E22" s="1428">
        <v>0</v>
      </c>
      <c r="F22" s="1457">
        <f t="shared" si="2"/>
        <v>0</v>
      </c>
      <c r="G22" s="1407">
        <v>0</v>
      </c>
      <c r="H22" s="1463"/>
      <c r="I22" s="1463"/>
      <c r="J22" s="1464">
        <v>18850000</v>
      </c>
      <c r="K22" s="1464"/>
      <c r="L22" s="1464"/>
      <c r="M22" s="1464">
        <v>0</v>
      </c>
      <c r="N22" s="1464">
        <v>30000000</v>
      </c>
      <c r="O22" s="1395">
        <v>10000000</v>
      </c>
      <c r="P22" s="1456">
        <v>0</v>
      </c>
      <c r="Q22" s="1428">
        <v>0</v>
      </c>
      <c r="R22" s="1459">
        <v>0</v>
      </c>
      <c r="S22" s="1456">
        <v>0</v>
      </c>
      <c r="T22" s="1459">
        <v>0</v>
      </c>
      <c r="U22" s="1460">
        <f>C22+G22+H22+I22+J22+K22+L22+M22+N22+O22-P22-Q22-R22</f>
        <v>58850000</v>
      </c>
      <c r="V22" s="1461">
        <f t="shared" si="3"/>
        <v>0</v>
      </c>
      <c r="W22" s="1461">
        <f t="shared" si="4"/>
        <v>0</v>
      </c>
      <c r="X22" s="1461">
        <f t="shared" si="6"/>
        <v>58850000</v>
      </c>
      <c r="AA22" s="1462"/>
      <c r="AB22" s="1462"/>
      <c r="AC22" s="1462"/>
      <c r="AD22" s="1462"/>
      <c r="AE22" s="1462"/>
      <c r="AF22" s="1462"/>
      <c r="AG22" s="1462"/>
      <c r="AH22" s="1462"/>
      <c r="AI22" s="1462"/>
      <c r="AJ22" s="1462"/>
      <c r="AK22" s="1462"/>
    </row>
    <row r="23" spans="1:52" s="630" customFormat="1">
      <c r="A23" s="598">
        <v>10</v>
      </c>
      <c r="B23" s="1455" t="s">
        <v>305</v>
      </c>
      <c r="C23" s="1456">
        <v>0</v>
      </c>
      <c r="D23" s="1428">
        <v>0</v>
      </c>
      <c r="E23" s="1428">
        <v>0</v>
      </c>
      <c r="F23" s="1457">
        <f t="shared" si="2"/>
        <v>0</v>
      </c>
      <c r="G23" s="1407">
        <v>0</v>
      </c>
      <c r="H23" s="1463"/>
      <c r="I23" s="1463"/>
      <c r="J23" s="1464"/>
      <c r="K23" s="1464"/>
      <c r="L23" s="1464"/>
      <c r="M23" s="1464">
        <v>0</v>
      </c>
      <c r="N23" s="1464">
        <v>0</v>
      </c>
      <c r="O23" s="1395">
        <v>0</v>
      </c>
      <c r="P23" s="1456">
        <v>0</v>
      </c>
      <c r="Q23" s="1428">
        <v>0</v>
      </c>
      <c r="R23" s="1459">
        <v>0</v>
      </c>
      <c r="S23" s="1456">
        <v>0</v>
      </c>
      <c r="T23" s="1459">
        <v>0</v>
      </c>
      <c r="U23" s="1460">
        <f t="shared" si="5"/>
        <v>0</v>
      </c>
      <c r="V23" s="1461">
        <f t="shared" si="3"/>
        <v>0</v>
      </c>
      <c r="W23" s="1461">
        <f t="shared" si="4"/>
        <v>0</v>
      </c>
      <c r="X23" s="1461">
        <f t="shared" si="6"/>
        <v>0</v>
      </c>
      <c r="AA23" s="1462"/>
      <c r="AB23" s="1462"/>
      <c r="AC23" s="1462"/>
      <c r="AD23" s="1462"/>
      <c r="AE23" s="1462"/>
      <c r="AF23" s="1462"/>
      <c r="AG23" s="1462"/>
      <c r="AH23" s="1462"/>
      <c r="AI23" s="1462"/>
      <c r="AJ23" s="1462"/>
      <c r="AK23" s="1462"/>
    </row>
    <row r="24" spans="1:52" s="630" customFormat="1">
      <c r="A24" s="598"/>
      <c r="B24" s="1466"/>
      <c r="C24" s="1456"/>
      <c r="D24" s="1428"/>
      <c r="E24" s="1428"/>
      <c r="F24" s="1457"/>
      <c r="G24" s="1456"/>
      <c r="H24" s="1458"/>
      <c r="I24" s="1458"/>
      <c r="J24" s="1428"/>
      <c r="K24" s="1428"/>
      <c r="L24" s="1428"/>
      <c r="M24" s="1428"/>
      <c r="N24" s="1428"/>
      <c r="O24" s="1459"/>
      <c r="P24" s="1456"/>
      <c r="Q24" s="1428"/>
      <c r="R24" s="1459"/>
      <c r="S24" s="1456"/>
      <c r="T24" s="1459"/>
      <c r="U24" s="1460"/>
      <c r="V24" s="1461"/>
      <c r="W24" s="1461"/>
      <c r="X24" s="1461"/>
      <c r="AA24" s="1462"/>
      <c r="AB24" s="1462"/>
      <c r="AC24" s="1462"/>
      <c r="AD24" s="1462"/>
      <c r="AE24" s="1462"/>
      <c r="AF24" s="1462"/>
      <c r="AG24" s="1462"/>
      <c r="AH24" s="1462"/>
      <c r="AI24" s="1462"/>
      <c r="AJ24" s="1462"/>
      <c r="AK24" s="1462"/>
    </row>
    <row r="25" spans="1:52" s="356" customFormat="1">
      <c r="A25" s="344" t="s">
        <v>306</v>
      </c>
      <c r="B25" s="354" t="s">
        <v>214</v>
      </c>
      <c r="C25" s="346">
        <f>SUM(C26:C27)</f>
        <v>0</v>
      </c>
      <c r="D25" s="347">
        <f>SUM(D26:D27)</f>
        <v>0</v>
      </c>
      <c r="E25" s="347">
        <f>SUM(E26:E27)</f>
        <v>0</v>
      </c>
      <c r="F25" s="355">
        <f>SUM(F26:F27)</f>
        <v>0</v>
      </c>
      <c r="G25" s="348">
        <f t="shared" ref="G25:X25" si="7">SUM(G26:G27)</f>
        <v>0</v>
      </c>
      <c r="H25" s="347">
        <f t="shared" si="7"/>
        <v>0</v>
      </c>
      <c r="I25" s="347">
        <f t="shared" si="7"/>
        <v>0</v>
      </c>
      <c r="J25" s="347">
        <f t="shared" si="7"/>
        <v>0</v>
      </c>
      <c r="K25" s="347">
        <f t="shared" si="7"/>
        <v>0</v>
      </c>
      <c r="L25" s="347">
        <f t="shared" si="7"/>
        <v>0</v>
      </c>
      <c r="M25" s="347">
        <f t="shared" si="7"/>
        <v>0</v>
      </c>
      <c r="N25" s="347">
        <f>SUM(N26:N27)</f>
        <v>1298293188.0407901</v>
      </c>
      <c r="O25" s="349">
        <f t="shared" si="7"/>
        <v>0</v>
      </c>
      <c r="P25" s="348">
        <f t="shared" si="7"/>
        <v>0</v>
      </c>
      <c r="Q25" s="347">
        <f t="shared" si="7"/>
        <v>0</v>
      </c>
      <c r="R25" s="349">
        <f t="shared" si="7"/>
        <v>0</v>
      </c>
      <c r="S25" s="348">
        <f t="shared" si="7"/>
        <v>0</v>
      </c>
      <c r="T25" s="349">
        <f t="shared" si="7"/>
        <v>0</v>
      </c>
      <c r="U25" s="333">
        <f>SUM(U26:U27)</f>
        <v>1298293188.04</v>
      </c>
      <c r="V25" s="329">
        <f t="shared" si="7"/>
        <v>0</v>
      </c>
      <c r="W25" s="329">
        <f t="shared" si="7"/>
        <v>0</v>
      </c>
      <c r="X25" s="329">
        <f t="shared" si="7"/>
        <v>1298293188.04</v>
      </c>
      <c r="Y25"/>
      <c r="Z25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1480" customFormat="1">
      <c r="A26" s="1471">
        <v>11</v>
      </c>
      <c r="B26" s="1472" t="s">
        <v>64</v>
      </c>
      <c r="C26" s="1473">
        <v>0</v>
      </c>
      <c r="D26" s="1474">
        <v>0</v>
      </c>
      <c r="E26" s="1474">
        <v>0</v>
      </c>
      <c r="F26" s="1475">
        <f>C26-D26-E26</f>
        <v>0</v>
      </c>
      <c r="G26" s="1476"/>
      <c r="H26" s="1477">
        <v>0</v>
      </c>
      <c r="I26" s="1477"/>
      <c r="J26" s="1474"/>
      <c r="K26" s="1474"/>
      <c r="L26" s="1474">
        <v>0</v>
      </c>
      <c r="M26" s="1474">
        <v>0</v>
      </c>
      <c r="N26" s="1483">
        <f>1057792313.04079+240500875</f>
        <v>1298293188.0407901</v>
      </c>
      <c r="O26" s="1484"/>
      <c r="P26" s="1485">
        <v>0</v>
      </c>
      <c r="Q26" s="1483">
        <v>0</v>
      </c>
      <c r="R26" s="1484">
        <v>0</v>
      </c>
      <c r="S26" s="1485">
        <v>0</v>
      </c>
      <c r="T26" s="1484">
        <v>0</v>
      </c>
      <c r="U26" s="1486">
        <v>1298293188.04</v>
      </c>
      <c r="V26" s="1487">
        <f>D26+T26</f>
        <v>0</v>
      </c>
      <c r="W26" s="1487">
        <f>E26+S26</f>
        <v>0</v>
      </c>
      <c r="X26" s="1487">
        <f>U26-V26-W26</f>
        <v>1298293188.04</v>
      </c>
      <c r="AA26" s="1481"/>
      <c r="AB26" s="1481"/>
      <c r="AC26" s="1481"/>
      <c r="AD26" s="1481"/>
      <c r="AE26" s="1481"/>
      <c r="AF26" s="1481"/>
      <c r="AG26" s="1481"/>
      <c r="AH26" s="1481"/>
      <c r="AI26" s="1481"/>
      <c r="AJ26" s="1481"/>
      <c r="AK26" s="1481"/>
    </row>
    <row r="27" spans="1:52" s="1480" customFormat="1">
      <c r="A27" s="1471">
        <v>12</v>
      </c>
      <c r="B27" s="1472" t="s">
        <v>307</v>
      </c>
      <c r="C27" s="1473">
        <v>0</v>
      </c>
      <c r="D27" s="1474">
        <v>0</v>
      </c>
      <c r="E27" s="1474">
        <v>0</v>
      </c>
      <c r="F27" s="1475">
        <f>C27-D27-E27</f>
        <v>0</v>
      </c>
      <c r="G27" s="1473">
        <v>0</v>
      </c>
      <c r="H27" s="1477"/>
      <c r="I27" s="1477"/>
      <c r="J27" s="1474"/>
      <c r="K27" s="1474"/>
      <c r="L27" s="1474"/>
      <c r="M27" s="1474">
        <v>0</v>
      </c>
      <c r="N27" s="1474">
        <v>0</v>
      </c>
      <c r="O27" s="1478">
        <v>0</v>
      </c>
      <c r="P27" s="1473">
        <v>0</v>
      </c>
      <c r="Q27" s="1474">
        <v>0</v>
      </c>
      <c r="R27" s="1478">
        <v>0</v>
      </c>
      <c r="S27" s="1473">
        <v>0</v>
      </c>
      <c r="T27" s="1478">
        <v>0</v>
      </c>
      <c r="U27" s="1482">
        <f>C27+G27+H27+I27+J27+K27+L27+M27+N27+O27-P27-Q27-R27</f>
        <v>0</v>
      </c>
      <c r="V27" s="1479">
        <f>D27+T27</f>
        <v>0</v>
      </c>
      <c r="W27" s="1479">
        <f>E27+S27</f>
        <v>0</v>
      </c>
      <c r="X27" s="1479">
        <f>U27-V27-W27</f>
        <v>0</v>
      </c>
      <c r="AA27" s="1481"/>
      <c r="AB27" s="1481"/>
      <c r="AC27" s="1481"/>
      <c r="AD27" s="1481"/>
      <c r="AE27" s="1481"/>
      <c r="AF27" s="1481"/>
      <c r="AG27" s="1481"/>
      <c r="AH27" s="1481"/>
      <c r="AI27" s="1481"/>
      <c r="AJ27" s="1481"/>
      <c r="AK27" s="1481"/>
    </row>
    <row r="28" spans="1:52">
      <c r="A28" s="334"/>
      <c r="B28" s="335"/>
      <c r="C28" s="351"/>
      <c r="D28" s="352"/>
      <c r="E28" s="352"/>
      <c r="F28" s="338"/>
      <c r="G28" s="351"/>
      <c r="H28" s="340"/>
      <c r="I28" s="340"/>
      <c r="J28" s="352"/>
      <c r="K28" s="352"/>
      <c r="L28" s="352"/>
      <c r="M28" s="352"/>
      <c r="N28" s="352"/>
      <c r="O28" s="353"/>
      <c r="P28" s="351"/>
      <c r="Q28" s="352"/>
      <c r="R28" s="353"/>
      <c r="S28" s="351"/>
      <c r="T28" s="353"/>
      <c r="U28" s="342"/>
      <c r="V28" s="343"/>
      <c r="W28" s="343"/>
      <c r="X28" s="343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</row>
    <row r="29" spans="1:52" s="356" customFormat="1" ht="15" customHeight="1">
      <c r="A29" s="344" t="s">
        <v>308</v>
      </c>
      <c r="B29" s="354" t="s">
        <v>309</v>
      </c>
      <c r="C29" s="346">
        <f>SUM(C30:C33)</f>
        <v>0</v>
      </c>
      <c r="D29" s="347">
        <f t="shared" ref="D29:X29" si="8">SUM(D30:D33)</f>
        <v>0</v>
      </c>
      <c r="E29" s="347">
        <f t="shared" si="8"/>
        <v>0</v>
      </c>
      <c r="F29" s="355">
        <f t="shared" si="8"/>
        <v>0</v>
      </c>
      <c r="G29" s="348">
        <f t="shared" si="8"/>
        <v>0</v>
      </c>
      <c r="H29" s="347">
        <f t="shared" si="8"/>
        <v>0</v>
      </c>
      <c r="I29" s="347">
        <f t="shared" si="8"/>
        <v>0</v>
      </c>
      <c r="J29" s="347">
        <f t="shared" si="8"/>
        <v>0</v>
      </c>
      <c r="K29" s="347">
        <f t="shared" si="8"/>
        <v>0</v>
      </c>
      <c r="L29" s="347">
        <f t="shared" si="8"/>
        <v>0</v>
      </c>
      <c r="M29" s="347">
        <f t="shared" si="8"/>
        <v>0</v>
      </c>
      <c r="N29" s="347">
        <f>SUM(N30:N33)</f>
        <v>3401000</v>
      </c>
      <c r="O29" s="349">
        <f>SUM(O30:O33)</f>
        <v>0</v>
      </c>
      <c r="P29" s="348">
        <f t="shared" si="8"/>
        <v>0</v>
      </c>
      <c r="Q29" s="347">
        <f t="shared" si="8"/>
        <v>0</v>
      </c>
      <c r="R29" s="349">
        <f t="shared" si="8"/>
        <v>0</v>
      </c>
      <c r="S29" s="348">
        <f t="shared" si="8"/>
        <v>0</v>
      </c>
      <c r="T29" s="348">
        <f t="shared" si="8"/>
        <v>0</v>
      </c>
      <c r="U29" s="333">
        <f t="shared" si="8"/>
        <v>3401000</v>
      </c>
      <c r="V29" s="329">
        <f t="shared" si="8"/>
        <v>0</v>
      </c>
      <c r="W29" s="329">
        <f t="shared" si="8"/>
        <v>0</v>
      </c>
      <c r="X29" s="329">
        <f t="shared" si="8"/>
        <v>3401000</v>
      </c>
      <c r="Y29"/>
      <c r="Z29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8"/>
      <c r="AP29" s="358"/>
      <c r="AQ29"/>
      <c r="AR29"/>
      <c r="AS29"/>
      <c r="AT29"/>
      <c r="AU29"/>
      <c r="AV29"/>
      <c r="AW29"/>
      <c r="AX29"/>
      <c r="AY29"/>
      <c r="AZ29"/>
    </row>
    <row r="30" spans="1:52">
      <c r="A30" s="334">
        <v>13</v>
      </c>
      <c r="B30" s="335" t="s">
        <v>310</v>
      </c>
      <c r="C30" s="351">
        <v>0</v>
      </c>
      <c r="D30" s="352">
        <v>0</v>
      </c>
      <c r="E30" s="352">
        <v>0</v>
      </c>
      <c r="F30" s="338">
        <f>C30-D30-E30</f>
        <v>0</v>
      </c>
      <c r="G30" s="351">
        <v>0</v>
      </c>
      <c r="H30" s="340"/>
      <c r="I30" s="340"/>
      <c r="J30" s="352"/>
      <c r="K30" s="352"/>
      <c r="L30" s="352"/>
      <c r="M30" s="352">
        <v>0</v>
      </c>
      <c r="N30" s="352">
        <v>0</v>
      </c>
      <c r="O30" s="353">
        <v>0</v>
      </c>
      <c r="P30" s="351">
        <v>0</v>
      </c>
      <c r="Q30" s="352">
        <v>0</v>
      </c>
      <c r="R30" s="353">
        <v>0</v>
      </c>
      <c r="S30" s="351">
        <v>0</v>
      </c>
      <c r="T30" s="353">
        <v>0</v>
      </c>
      <c r="U30" s="342">
        <f>C30+G30+H30+I30+J30+K30+L30+M30+N30+O30-P30-Q30-R30</f>
        <v>0</v>
      </c>
      <c r="V30" s="343">
        <f>D30+T30</f>
        <v>0</v>
      </c>
      <c r="W30" s="343">
        <f>E30+S30</f>
        <v>0</v>
      </c>
      <c r="X30" s="343">
        <f>U30-V30-W30</f>
        <v>0</v>
      </c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</row>
    <row r="31" spans="1:52">
      <c r="A31" s="334">
        <v>14</v>
      </c>
      <c r="B31" s="335" t="s">
        <v>311</v>
      </c>
      <c r="C31" s="351">
        <v>0</v>
      </c>
      <c r="D31" s="352">
        <v>0</v>
      </c>
      <c r="E31" s="352">
        <v>0</v>
      </c>
      <c r="F31" s="338">
        <f>C31-D31-E31</f>
        <v>0</v>
      </c>
      <c r="G31" s="351">
        <v>0</v>
      </c>
      <c r="H31" s="340"/>
      <c r="I31" s="340"/>
      <c r="J31" s="352"/>
      <c r="K31" s="352"/>
      <c r="L31" s="352">
        <v>0</v>
      </c>
      <c r="M31" s="352">
        <v>0</v>
      </c>
      <c r="N31" s="352">
        <v>0</v>
      </c>
      <c r="O31" s="353">
        <v>0</v>
      </c>
      <c r="P31" s="351">
        <v>0</v>
      </c>
      <c r="Q31" s="352">
        <v>0</v>
      </c>
      <c r="R31" s="353">
        <v>0</v>
      </c>
      <c r="S31" s="351">
        <v>0</v>
      </c>
      <c r="T31" s="353">
        <v>0</v>
      </c>
      <c r="U31" s="342">
        <f>C31+G31+H31+I31+J31+K31+L31+M31+N31+O31-P31-Q31-R31</f>
        <v>0</v>
      </c>
      <c r="V31" s="343">
        <f>D31+T31</f>
        <v>0</v>
      </c>
      <c r="W31" s="343">
        <f>E31+S31</f>
        <v>0</v>
      </c>
      <c r="X31" s="343">
        <f>U31-V31-W31</f>
        <v>0</v>
      </c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</row>
    <row r="32" spans="1:52">
      <c r="A32" s="334">
        <v>15</v>
      </c>
      <c r="B32" s="335" t="s">
        <v>312</v>
      </c>
      <c r="C32" s="351">
        <v>0</v>
      </c>
      <c r="D32" s="352">
        <v>0</v>
      </c>
      <c r="E32" s="352">
        <v>0</v>
      </c>
      <c r="F32" s="338">
        <f>C32-D32-E32</f>
        <v>0</v>
      </c>
      <c r="G32" s="351">
        <v>0</v>
      </c>
      <c r="H32" s="340"/>
      <c r="I32" s="340"/>
      <c r="J32" s="352"/>
      <c r="K32" s="352"/>
      <c r="L32" s="352"/>
      <c r="M32" s="352">
        <v>0</v>
      </c>
      <c r="N32" s="352">
        <v>3401000</v>
      </c>
      <c r="O32" s="353">
        <v>0</v>
      </c>
      <c r="P32" s="351">
        <v>0</v>
      </c>
      <c r="Q32" s="352">
        <v>0</v>
      </c>
      <c r="R32" s="353">
        <v>0</v>
      </c>
      <c r="S32" s="351">
        <v>0</v>
      </c>
      <c r="T32" s="353">
        <v>0</v>
      </c>
      <c r="U32" s="342">
        <f>C32+G32+H32+I32+J32+K32+L32+M32+N32+O32-P32-Q32-R32</f>
        <v>3401000</v>
      </c>
      <c r="V32" s="343">
        <f>D32+T32</f>
        <v>0</v>
      </c>
      <c r="W32" s="343">
        <f>E32+S32</f>
        <v>0</v>
      </c>
      <c r="X32" s="343">
        <f>U32-V32-W32</f>
        <v>3401000</v>
      </c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</row>
    <row r="33" spans="1:52">
      <c r="A33" s="334">
        <v>16</v>
      </c>
      <c r="B33" s="335" t="s">
        <v>313</v>
      </c>
      <c r="C33" s="351">
        <v>0</v>
      </c>
      <c r="D33" s="352">
        <v>0</v>
      </c>
      <c r="E33" s="352">
        <v>0</v>
      </c>
      <c r="F33" s="338">
        <f>C33-D33-E33</f>
        <v>0</v>
      </c>
      <c r="G33" s="351">
        <v>0</v>
      </c>
      <c r="H33" s="340"/>
      <c r="I33" s="340"/>
      <c r="J33" s="352"/>
      <c r="K33" s="352"/>
      <c r="L33" s="352"/>
      <c r="M33" s="352">
        <v>0</v>
      </c>
      <c r="N33" s="352">
        <v>0</v>
      </c>
      <c r="O33" s="353">
        <v>0</v>
      </c>
      <c r="P33" s="351">
        <v>0</v>
      </c>
      <c r="Q33" s="352">
        <v>0</v>
      </c>
      <c r="R33" s="353">
        <v>0</v>
      </c>
      <c r="S33" s="351">
        <v>0</v>
      </c>
      <c r="T33" s="353">
        <v>0</v>
      </c>
      <c r="U33" s="342">
        <f>C33+G33+H33+I33+J33+K33+L33+M33+N33+O33-P33-Q33-R33</f>
        <v>0</v>
      </c>
      <c r="V33" s="343">
        <f>D33+T33</f>
        <v>0</v>
      </c>
      <c r="W33" s="343">
        <f>E33+S33</f>
        <v>0</v>
      </c>
      <c r="X33" s="343">
        <f>U33-V33-W33</f>
        <v>0</v>
      </c>
      <c r="AA33" s="1508"/>
      <c r="AB33" s="1508"/>
      <c r="AC33" s="1508"/>
      <c r="AD33" s="1508"/>
      <c r="AE33" s="1508"/>
      <c r="AF33" s="1508"/>
      <c r="AG33" s="1508"/>
      <c r="AH33" s="1508"/>
      <c r="AI33" s="1508"/>
      <c r="AJ33" s="1508"/>
      <c r="AK33" s="1508"/>
      <c r="AL33" s="1508"/>
      <c r="AM33" s="1508"/>
      <c r="AN33" s="1508"/>
      <c r="AO33" s="1508"/>
      <c r="AP33" s="1508"/>
    </row>
    <row r="34" spans="1:52">
      <c r="A34" s="334"/>
      <c r="B34" s="335"/>
      <c r="C34" s="351"/>
      <c r="D34" s="352"/>
      <c r="E34" s="352"/>
      <c r="F34" s="338"/>
      <c r="G34" s="351"/>
      <c r="H34" s="340"/>
      <c r="I34" s="340"/>
      <c r="J34" s="352"/>
      <c r="K34" s="352"/>
      <c r="L34" s="352"/>
      <c r="M34" s="352"/>
      <c r="N34" s="352"/>
      <c r="O34" s="353"/>
      <c r="P34" s="351"/>
      <c r="Q34" s="352"/>
      <c r="R34" s="353"/>
      <c r="S34" s="351"/>
      <c r="T34" s="353"/>
      <c r="U34" s="342"/>
      <c r="V34" s="343"/>
      <c r="W34" s="343"/>
      <c r="X34" s="343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</row>
    <row r="35" spans="1:52" s="356" customFormat="1">
      <c r="A35" s="344" t="s">
        <v>314</v>
      </c>
      <c r="B35" s="354" t="s">
        <v>66</v>
      </c>
      <c r="C35" s="346">
        <f>SUM(C36:C38)</f>
        <v>0</v>
      </c>
      <c r="D35" s="347">
        <f t="shared" ref="D35:X35" si="9">SUM(D36:D38)</f>
        <v>0</v>
      </c>
      <c r="E35" s="347">
        <f t="shared" si="9"/>
        <v>0</v>
      </c>
      <c r="F35" s="355">
        <f t="shared" si="9"/>
        <v>0</v>
      </c>
      <c r="G35" s="348">
        <f t="shared" si="9"/>
        <v>0</v>
      </c>
      <c r="H35" s="347">
        <f t="shared" si="9"/>
        <v>0</v>
      </c>
      <c r="I35" s="347">
        <f t="shared" si="9"/>
        <v>0</v>
      </c>
      <c r="J35" s="347">
        <f t="shared" si="9"/>
        <v>0</v>
      </c>
      <c r="K35" s="347">
        <f t="shared" si="9"/>
        <v>0</v>
      </c>
      <c r="L35" s="347">
        <f t="shared" si="9"/>
        <v>0</v>
      </c>
      <c r="M35" s="347">
        <f t="shared" si="9"/>
        <v>0</v>
      </c>
      <c r="N35" s="347">
        <f t="shared" si="9"/>
        <v>0</v>
      </c>
      <c r="O35" s="349">
        <f t="shared" si="9"/>
        <v>0</v>
      </c>
      <c r="P35" s="348">
        <f t="shared" si="9"/>
        <v>0</v>
      </c>
      <c r="Q35" s="347">
        <f t="shared" si="9"/>
        <v>0</v>
      </c>
      <c r="R35" s="349">
        <f t="shared" si="9"/>
        <v>0</v>
      </c>
      <c r="S35" s="348">
        <f t="shared" si="9"/>
        <v>0</v>
      </c>
      <c r="T35" s="349">
        <f t="shared" si="9"/>
        <v>0</v>
      </c>
      <c r="U35" s="333">
        <f t="shared" si="9"/>
        <v>0</v>
      </c>
      <c r="V35" s="329">
        <f t="shared" si="9"/>
        <v>0</v>
      </c>
      <c r="W35" s="329">
        <f t="shared" si="9"/>
        <v>0</v>
      </c>
      <c r="X35" s="329">
        <f t="shared" si="9"/>
        <v>0</v>
      </c>
      <c r="Y35"/>
      <c r="Z35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/>
      <c r="AR35"/>
      <c r="AS35"/>
      <c r="AT35"/>
      <c r="AU35"/>
      <c r="AV35"/>
      <c r="AW35"/>
      <c r="AX35"/>
      <c r="AY35"/>
      <c r="AZ35"/>
    </row>
    <row r="36" spans="1:52" ht="15" customHeight="1">
      <c r="A36" s="334">
        <v>17</v>
      </c>
      <c r="B36" s="350" t="s">
        <v>315</v>
      </c>
      <c r="C36" s="351">
        <v>0</v>
      </c>
      <c r="D36" s="352">
        <v>0</v>
      </c>
      <c r="E36" s="352">
        <v>0</v>
      </c>
      <c r="F36" s="338">
        <f>C36-D36-E36</f>
        <v>0</v>
      </c>
      <c r="G36" s="351">
        <v>0</v>
      </c>
      <c r="H36" s="340"/>
      <c r="I36" s="340"/>
      <c r="J36" s="352"/>
      <c r="K36" s="352"/>
      <c r="L36" s="352"/>
      <c r="M36" s="352">
        <v>0</v>
      </c>
      <c r="N36" s="352">
        <v>0</v>
      </c>
      <c r="O36" s="353">
        <v>0</v>
      </c>
      <c r="P36" s="351">
        <v>0</v>
      </c>
      <c r="Q36" s="352">
        <v>0</v>
      </c>
      <c r="R36" s="353">
        <v>0</v>
      </c>
      <c r="S36" s="351">
        <v>0</v>
      </c>
      <c r="T36" s="353">
        <v>0</v>
      </c>
      <c r="U36" s="342">
        <f>C36+G36+H36+I36+J36+K36+L36+M36+N36+O36-P36-Q36-R36</f>
        <v>0</v>
      </c>
      <c r="V36" s="343">
        <f>D36+T36</f>
        <v>0</v>
      </c>
      <c r="W36" s="343">
        <f>E36+S36</f>
        <v>0</v>
      </c>
      <c r="X36" s="343">
        <f>U36-V36-W36</f>
        <v>0</v>
      </c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</row>
    <row r="37" spans="1:52">
      <c r="A37" s="334">
        <v>18</v>
      </c>
      <c r="B37" s="350" t="s">
        <v>316</v>
      </c>
      <c r="C37" s="351">
        <v>0</v>
      </c>
      <c r="D37" s="352">
        <v>0</v>
      </c>
      <c r="E37" s="352">
        <v>0</v>
      </c>
      <c r="F37" s="338">
        <f>C37-D37-E37</f>
        <v>0</v>
      </c>
      <c r="G37" s="351">
        <v>0</v>
      </c>
      <c r="H37" s="340"/>
      <c r="I37" s="340"/>
      <c r="J37" s="352"/>
      <c r="K37" s="352"/>
      <c r="L37" s="352"/>
      <c r="M37" s="352">
        <v>0</v>
      </c>
      <c r="N37" s="352">
        <v>0</v>
      </c>
      <c r="O37" s="353">
        <v>0</v>
      </c>
      <c r="P37" s="351">
        <v>0</v>
      </c>
      <c r="Q37" s="352">
        <v>0</v>
      </c>
      <c r="R37" s="353">
        <v>0</v>
      </c>
      <c r="S37" s="351">
        <v>0</v>
      </c>
      <c r="T37" s="353">
        <v>0</v>
      </c>
      <c r="U37" s="342">
        <f>C37+G37+H37+I37+J37+K37+L37+M37+N37+O37-P37-Q37-R37</f>
        <v>0</v>
      </c>
      <c r="V37" s="343">
        <f>D37+T37</f>
        <v>0</v>
      </c>
      <c r="W37" s="343">
        <f>E37+S37</f>
        <v>0</v>
      </c>
      <c r="X37" s="343">
        <f>U37-V37-W37</f>
        <v>0</v>
      </c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</row>
    <row r="38" spans="1:52">
      <c r="A38" s="334">
        <v>19</v>
      </c>
      <c r="B38" s="350" t="s">
        <v>317</v>
      </c>
      <c r="C38" s="351">
        <v>0</v>
      </c>
      <c r="D38" s="352">
        <v>0</v>
      </c>
      <c r="E38" s="352">
        <v>0</v>
      </c>
      <c r="F38" s="338">
        <f>C38-D38-E38</f>
        <v>0</v>
      </c>
      <c r="G38" s="351">
        <v>0</v>
      </c>
      <c r="H38" s="340"/>
      <c r="I38" s="340"/>
      <c r="J38" s="352"/>
      <c r="K38" s="352"/>
      <c r="L38" s="352"/>
      <c r="M38" s="352">
        <v>0</v>
      </c>
      <c r="N38" s="352">
        <v>0</v>
      </c>
      <c r="O38" s="353">
        <v>0</v>
      </c>
      <c r="P38" s="351">
        <v>0</v>
      </c>
      <c r="Q38" s="352">
        <v>0</v>
      </c>
      <c r="R38" s="353">
        <v>0</v>
      </c>
      <c r="S38" s="351">
        <v>0</v>
      </c>
      <c r="T38" s="353">
        <v>0</v>
      </c>
      <c r="U38" s="342">
        <f>C38+G38+H38+I38+J38+K38+L38+M38+N38+O38-P38-Q38-R38</f>
        <v>0</v>
      </c>
      <c r="V38" s="343">
        <f>D38+T38</f>
        <v>0</v>
      </c>
      <c r="W38" s="343">
        <f>E38+S38</f>
        <v>0</v>
      </c>
      <c r="X38" s="343">
        <f>U38-V38-W38</f>
        <v>0</v>
      </c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</row>
    <row r="39" spans="1:52">
      <c r="A39" s="334"/>
      <c r="B39" s="335"/>
      <c r="C39" s="351"/>
      <c r="D39" s="352"/>
      <c r="E39" s="352"/>
      <c r="F39" s="338"/>
      <c r="G39" s="351"/>
      <c r="H39" s="340"/>
      <c r="I39" s="340"/>
      <c r="J39" s="352"/>
      <c r="K39" s="352"/>
      <c r="L39" s="352"/>
      <c r="M39" s="352"/>
      <c r="N39" s="352"/>
      <c r="O39" s="353"/>
      <c r="P39" s="351"/>
      <c r="Q39" s="352"/>
      <c r="R39" s="353"/>
      <c r="S39" s="351"/>
      <c r="T39" s="353"/>
      <c r="U39" s="342"/>
      <c r="V39" s="343"/>
      <c r="W39" s="343"/>
      <c r="X39" s="343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</row>
    <row r="40" spans="1:52" s="356" customFormat="1">
      <c r="A40" s="344" t="s">
        <v>318</v>
      </c>
      <c r="B40" s="354" t="s">
        <v>225</v>
      </c>
      <c r="C40" s="330"/>
      <c r="D40" s="328">
        <v>0</v>
      </c>
      <c r="E40" s="328">
        <v>0</v>
      </c>
      <c r="F40" s="329">
        <f>C40-D40-E40</f>
        <v>0</v>
      </c>
      <c r="G40" s="330"/>
      <c r="H40" s="331"/>
      <c r="I40" s="331"/>
      <c r="J40" s="328"/>
      <c r="K40" s="328"/>
      <c r="L40" s="328"/>
      <c r="M40" s="328"/>
      <c r="N40" s="328"/>
      <c r="O40" s="332"/>
      <c r="P40" s="330"/>
      <c r="Q40" s="328"/>
      <c r="R40" s="332"/>
      <c r="S40" s="330"/>
      <c r="T40" s="332"/>
      <c r="U40" s="333">
        <f>C40+G40+H40+I40+J40+K40+L40+M40+N40+O40-P40-Q40-R40</f>
        <v>0</v>
      </c>
      <c r="V40" s="329">
        <f>D40+T40</f>
        <v>0</v>
      </c>
      <c r="W40" s="329">
        <f>E40+S40</f>
        <v>0</v>
      </c>
      <c r="X40" s="329">
        <f>U40-V40-W40</f>
        <v>0</v>
      </c>
      <c r="Y40"/>
      <c r="Z40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  <c r="AQ40"/>
      <c r="AR40"/>
      <c r="AS40"/>
      <c r="AT40"/>
      <c r="AU40"/>
      <c r="AV40"/>
      <c r="AW40"/>
      <c r="AX40"/>
      <c r="AY40"/>
      <c r="AZ40"/>
    </row>
    <row r="41" spans="1:52">
      <c r="A41" s="334"/>
      <c r="B41" s="335"/>
      <c r="C41" s="336"/>
      <c r="D41" s="352"/>
      <c r="E41" s="352"/>
      <c r="F41" s="338"/>
      <c r="G41" s="351"/>
      <c r="H41" s="340"/>
      <c r="I41" s="340"/>
      <c r="J41" s="352"/>
      <c r="K41" s="352"/>
      <c r="L41" s="352"/>
      <c r="M41" s="352"/>
      <c r="N41" s="352"/>
      <c r="O41" s="353"/>
      <c r="P41" s="351"/>
      <c r="Q41" s="352"/>
      <c r="R41" s="353"/>
      <c r="S41" s="351"/>
      <c r="T41" s="353"/>
      <c r="U41" s="342"/>
      <c r="V41" s="343"/>
      <c r="W41" s="343"/>
      <c r="X41" s="343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</row>
    <row r="42" spans="1:52" s="356" customFormat="1" ht="24.95" customHeight="1">
      <c r="A42" s="1509"/>
      <c r="B42" s="1511" t="s">
        <v>319</v>
      </c>
      <c r="C42" s="1513">
        <f>C12+C14+C25+C29+C35+C40</f>
        <v>0</v>
      </c>
      <c r="D42" s="1513">
        <f t="shared" ref="D42:U42" si="10">D12+D14+D25+D29+D35+D40</f>
        <v>0</v>
      </c>
      <c r="E42" s="1513">
        <f t="shared" si="10"/>
        <v>0</v>
      </c>
      <c r="F42" s="1515">
        <f t="shared" si="10"/>
        <v>0</v>
      </c>
      <c r="G42" s="361">
        <f t="shared" si="10"/>
        <v>25092000</v>
      </c>
      <c r="H42" s="362">
        <f t="shared" si="10"/>
        <v>0</v>
      </c>
      <c r="I42" s="362">
        <f t="shared" si="10"/>
        <v>0</v>
      </c>
      <c r="J42" s="362">
        <f t="shared" si="10"/>
        <v>140195000</v>
      </c>
      <c r="K42" s="362">
        <f t="shared" si="10"/>
        <v>0</v>
      </c>
      <c r="L42" s="363">
        <f t="shared" si="10"/>
        <v>0</v>
      </c>
      <c r="M42" s="362">
        <f t="shared" si="10"/>
        <v>0</v>
      </c>
      <c r="N42" s="362">
        <f t="shared" si="10"/>
        <v>1759385948.62079</v>
      </c>
      <c r="O42" s="364">
        <f t="shared" si="10"/>
        <v>467128217.56</v>
      </c>
      <c r="P42" s="365">
        <f t="shared" si="10"/>
        <v>0</v>
      </c>
      <c r="Q42" s="362">
        <f t="shared" si="10"/>
        <v>0</v>
      </c>
      <c r="R42" s="364">
        <f t="shared" si="10"/>
        <v>86879000</v>
      </c>
      <c r="S42" s="1504">
        <f t="shared" si="10"/>
        <v>0</v>
      </c>
      <c r="T42" s="1504">
        <f>T12+T14+T25+T29+T35+T40</f>
        <v>0</v>
      </c>
      <c r="U42" s="1506">
        <f t="shared" si="10"/>
        <v>2304922166.1799998</v>
      </c>
      <c r="V42" s="1506">
        <f>V12+V14+V25+V29+V35+V40</f>
        <v>0</v>
      </c>
      <c r="W42" s="1506">
        <f>W12+W14+W25+W29+W35+W40</f>
        <v>0</v>
      </c>
      <c r="X42" s="1521">
        <f>U42-V42-W42</f>
        <v>2304922166.1799998</v>
      </c>
      <c r="Y42"/>
      <c r="Z42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359"/>
      <c r="AQ42"/>
      <c r="AR42"/>
      <c r="AS42"/>
      <c r="AT42"/>
      <c r="AU42"/>
      <c r="AV42"/>
      <c r="AW42"/>
      <c r="AX42"/>
      <c r="AY42"/>
      <c r="AZ42"/>
    </row>
    <row r="43" spans="1:52" s="356" customFormat="1" ht="24.95" customHeight="1">
      <c r="A43" s="1510"/>
      <c r="B43" s="1512"/>
      <c r="C43" s="1514"/>
      <c r="D43" s="1514"/>
      <c r="E43" s="1514"/>
      <c r="F43" s="1516"/>
      <c r="G43" s="1517" t="s">
        <v>320</v>
      </c>
      <c r="H43" s="1518"/>
      <c r="I43" s="1518"/>
      <c r="J43" s="1518"/>
      <c r="K43" s="1518"/>
      <c r="L43" s="1518"/>
      <c r="M43" s="1518"/>
      <c r="N43" s="1519">
        <f>G42+H42+I42+J42+K42+L42+M42+N42+O42</f>
        <v>2391801166.1807899</v>
      </c>
      <c r="O43" s="1520"/>
      <c r="P43" s="1517" t="s">
        <v>321</v>
      </c>
      <c r="Q43" s="1518"/>
      <c r="R43" s="366">
        <f>P42+Q42+R42</f>
        <v>86879000</v>
      </c>
      <c r="S43" s="1505"/>
      <c r="T43" s="1505"/>
      <c r="U43" s="1507"/>
      <c r="V43" s="1507"/>
      <c r="W43" s="1507"/>
      <c r="X43" s="1522"/>
      <c r="Y43"/>
      <c r="Z43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/>
      <c r="AR43"/>
      <c r="AS43"/>
      <c r="AT43"/>
      <c r="AU43"/>
      <c r="AV43"/>
      <c r="AW43"/>
      <c r="AX43"/>
      <c r="AY43"/>
      <c r="AZ43"/>
    </row>
    <row r="44" spans="1:52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1081"/>
      <c r="P44" s="1429"/>
      <c r="Q44" s="297"/>
      <c r="R44" s="1429"/>
      <c r="S44" s="297"/>
      <c r="T44" s="1429"/>
      <c r="U44" s="701"/>
      <c r="V44" s="701"/>
      <c r="W44" s="297"/>
      <c r="X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</row>
    <row r="45" spans="1:52">
      <c r="A45" s="297"/>
      <c r="B45" s="367"/>
      <c r="G45" s="1467"/>
      <c r="H45" s="368"/>
      <c r="I45" s="368"/>
      <c r="J45" s="303"/>
      <c r="K45" s="303"/>
      <c r="L45" s="303"/>
      <c r="M45" s="303"/>
      <c r="N45" s="303"/>
      <c r="O45" s="781"/>
      <c r="P45" s="303"/>
      <c r="Q45" s="303"/>
      <c r="R45" s="303"/>
      <c r="S45" s="303"/>
      <c r="T45" s="303"/>
      <c r="U45" s="297"/>
      <c r="V45" s="368"/>
      <c r="W45" s="368"/>
      <c r="X45" s="368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</row>
    <row r="46" spans="1:52">
      <c r="A46" s="297"/>
      <c r="C46" s="303"/>
      <c r="D46" s="303"/>
      <c r="E46" s="303"/>
      <c r="F46" s="297"/>
      <c r="G46" s="596"/>
      <c r="H46" s="303"/>
      <c r="I46" s="303"/>
      <c r="J46" s="303"/>
      <c r="K46" s="303"/>
      <c r="L46" s="303"/>
      <c r="M46" s="303"/>
      <c r="N46" s="303"/>
      <c r="O46" s="596"/>
      <c r="P46" s="303"/>
      <c r="Q46" s="303"/>
      <c r="R46" s="303"/>
      <c r="S46" s="303"/>
      <c r="T46" s="303"/>
      <c r="U46" s="297"/>
      <c r="V46" s="303"/>
      <c r="W46" s="303"/>
      <c r="X46" s="303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</row>
    <row r="47" spans="1:52">
      <c r="A47" s="297"/>
      <c r="B47" s="303"/>
      <c r="C47" s="303"/>
      <c r="D47" s="303"/>
      <c r="E47" s="303"/>
      <c r="F47" s="297"/>
      <c r="G47" s="303"/>
      <c r="H47" s="303"/>
      <c r="I47" s="303"/>
      <c r="J47" s="303"/>
      <c r="K47" s="303"/>
      <c r="L47" s="303"/>
      <c r="M47" s="303"/>
      <c r="N47" s="596"/>
      <c r="O47" s="303"/>
      <c r="P47" s="303"/>
      <c r="Q47" s="303"/>
      <c r="R47" s="303"/>
      <c r="S47" s="303"/>
      <c r="T47" s="303"/>
      <c r="U47" s="297"/>
      <c r="V47" s="303"/>
      <c r="W47" s="303"/>
      <c r="X47" s="303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</row>
    <row r="48" spans="1:52">
      <c r="A48" s="297"/>
      <c r="B48" s="368"/>
      <c r="C48" s="297"/>
      <c r="D48" s="297"/>
      <c r="E48" s="297"/>
      <c r="F48" s="297"/>
      <c r="G48" s="297"/>
      <c r="H48" s="704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</row>
    <row r="49" spans="1:24">
      <c r="A49" s="369"/>
      <c r="B49" s="297"/>
      <c r="C49" s="297"/>
      <c r="D49" s="297"/>
      <c r="E49" s="297"/>
      <c r="F49" s="297"/>
      <c r="G49" s="297"/>
      <c r="H49" s="704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</row>
    <row r="50" spans="1:24">
      <c r="A50" s="369"/>
      <c r="B50" s="297"/>
      <c r="C50" s="297"/>
      <c r="D50" s="297"/>
      <c r="E50" s="297"/>
      <c r="F50" s="297"/>
      <c r="G50" s="297"/>
      <c r="H50" s="704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</row>
    <row r="51" spans="1:24">
      <c r="A51" s="369"/>
      <c r="B51" s="297"/>
      <c r="C51" s="297"/>
      <c r="D51" s="297"/>
      <c r="E51" s="297"/>
      <c r="F51" s="297"/>
      <c r="G51" s="297"/>
      <c r="H51" s="704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</row>
    <row r="52" spans="1:24">
      <c r="A52" s="369"/>
      <c r="B52" s="297"/>
      <c r="C52" s="297"/>
      <c r="D52" s="297"/>
      <c r="E52" s="297"/>
      <c r="F52" s="297"/>
      <c r="G52" s="297"/>
      <c r="H52" s="704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</row>
    <row r="53" spans="1:24">
      <c r="A53" s="369"/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</row>
    <row r="54" spans="1:24">
      <c r="A54" s="369"/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</row>
    <row r="55" spans="1:24">
      <c r="A55" s="369"/>
      <c r="B55" s="297"/>
      <c r="C55" s="297"/>
      <c r="D55" s="297"/>
      <c r="E55" s="297"/>
      <c r="F55" s="297"/>
      <c r="G55" s="297"/>
      <c r="H55" s="704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</row>
    <row r="56" spans="1:24">
      <c r="A56" s="369"/>
      <c r="B56" s="297"/>
      <c r="C56" s="297"/>
      <c r="D56" s="297"/>
      <c r="E56" s="297"/>
      <c r="F56" s="297"/>
      <c r="G56" s="297"/>
      <c r="H56" s="704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</row>
    <row r="57" spans="1:24">
      <c r="A57" s="369"/>
      <c r="B57" s="297"/>
      <c r="C57" s="297"/>
      <c r="D57" s="297"/>
      <c r="E57" s="297"/>
      <c r="F57" s="297"/>
      <c r="G57" s="297"/>
      <c r="H57" s="704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</row>
    <row r="58" spans="1:24">
      <c r="A58" s="369"/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</row>
    <row r="59" spans="1:24">
      <c r="A59" s="369"/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</row>
    <row r="60" spans="1:24">
      <c r="A60" s="369"/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</row>
    <row r="61" spans="1:24">
      <c r="A61" s="369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</row>
    <row r="62" spans="1:24">
      <c r="A62" s="369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</row>
    <row r="63" spans="1:24">
      <c r="A63" s="369"/>
      <c r="B63" s="297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</row>
    <row r="64" spans="1:24">
      <c r="A64" s="369"/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</row>
    <row r="65" spans="1:24">
      <c r="A65" s="369"/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</row>
    <row r="66" spans="1:24">
      <c r="A66" s="369"/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</row>
    <row r="67" spans="1:24">
      <c r="A67" s="369"/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</row>
    <row r="68" spans="1:24">
      <c r="A68" s="369"/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</row>
    <row r="69" spans="1:24">
      <c r="A69" s="369"/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</row>
    <row r="70" spans="1:24">
      <c r="A70" s="369"/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</row>
    <row r="71" spans="1:24">
      <c r="A71" s="369"/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</row>
    <row r="72" spans="1:24">
      <c r="A72" s="369"/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</row>
    <row r="73" spans="1:24">
      <c r="A73" s="369"/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  <c r="Q73" s="297"/>
      <c r="R73" s="297"/>
      <c r="S73" s="297"/>
      <c r="T73" s="297"/>
      <c r="U73" s="297"/>
      <c r="V73" s="297"/>
      <c r="W73" s="297"/>
      <c r="X73" s="297"/>
    </row>
    <row r="74" spans="1:24">
      <c r="A74" s="369"/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</row>
    <row r="75" spans="1:24">
      <c r="A75" s="369"/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</row>
    <row r="76" spans="1:24">
      <c r="A76" s="369"/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</row>
    <row r="77" spans="1:24">
      <c r="A77" s="369"/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</row>
    <row r="78" spans="1:24">
      <c r="A78" s="369"/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</row>
    <row r="79" spans="1:24">
      <c r="A79" s="369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</row>
    <row r="80" spans="1:24">
      <c r="A80" s="369"/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</row>
    <row r="81" spans="1:24">
      <c r="A81" s="369"/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</row>
    <row r="82" spans="1:24">
      <c r="A82" s="369"/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</row>
    <row r="83" spans="1:24">
      <c r="A83" s="369"/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</row>
    <row r="84" spans="1:24">
      <c r="A84" s="369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</row>
    <row r="85" spans="1:24">
      <c r="A85" s="369"/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</row>
    <row r="86" spans="1:24">
      <c r="A86" s="369"/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</row>
    <row r="87" spans="1:24">
      <c r="A87" s="369"/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</row>
    <row r="88" spans="1:24">
      <c r="A88" s="369"/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</row>
    <row r="89" spans="1:24">
      <c r="A89" s="369"/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</row>
    <row r="90" spans="1:24">
      <c r="A90" s="369"/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</row>
    <row r="91" spans="1:24">
      <c r="A91" s="369"/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</row>
    <row r="92" spans="1:24">
      <c r="A92" s="369"/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</row>
    <row r="93" spans="1:24">
      <c r="A93" s="369"/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</row>
    <row r="94" spans="1:24">
      <c r="A94" s="369"/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</row>
    <row r="95" spans="1:24">
      <c r="A95" s="369"/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</row>
    <row r="96" spans="1:24">
      <c r="A96" s="369"/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</row>
    <row r="97" spans="1:24">
      <c r="A97" s="369"/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</row>
    <row r="98" spans="1:24">
      <c r="A98" s="369"/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</row>
    <row r="99" spans="1:24">
      <c r="A99" s="369"/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</row>
    <row r="100" spans="1:24">
      <c r="A100" s="369"/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</row>
    <row r="101" spans="1:24">
      <c r="A101" s="369"/>
      <c r="B101" s="297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</row>
    <row r="102" spans="1:24">
      <c r="A102" s="369"/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</row>
    <row r="103" spans="1:24">
      <c r="A103" s="369"/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</row>
    <row r="104" spans="1:24">
      <c r="A104" s="369"/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</row>
    <row r="105" spans="1:24">
      <c r="A105" s="369"/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</row>
    <row r="106" spans="1:24">
      <c r="A106" s="369"/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</row>
    <row r="107" spans="1:24">
      <c r="A107" s="369"/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</row>
    <row r="108" spans="1:24">
      <c r="A108" s="369"/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</row>
    <row r="109" spans="1:24">
      <c r="A109" s="369"/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</row>
    <row r="110" spans="1:24">
      <c r="A110" s="369"/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</row>
    <row r="111" spans="1:24">
      <c r="A111" s="369"/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</row>
    <row r="112" spans="1:24">
      <c r="A112" s="369"/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</row>
    <row r="113" spans="1:24">
      <c r="A113" s="369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</row>
    <row r="114" spans="1:24">
      <c r="A114" s="369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</row>
    <row r="115" spans="1:24">
      <c r="A115" s="369"/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</row>
    <row r="116" spans="1:24">
      <c r="A116" s="369"/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</row>
    <row r="117" spans="1:24">
      <c r="A117" s="369"/>
      <c r="B117" s="297"/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</row>
    <row r="118" spans="1:24">
      <c r="A118" s="369"/>
      <c r="B118" s="297"/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</row>
    <row r="119" spans="1:24">
      <c r="A119" s="369"/>
      <c r="B119" s="297"/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</row>
    <row r="120" spans="1:24">
      <c r="A120" s="369"/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</row>
    <row r="121" spans="1:24">
      <c r="A121" s="369"/>
      <c r="B121" s="297"/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</row>
  </sheetData>
  <mergeCells count="46">
    <mergeCell ref="AC3:AE3"/>
    <mergeCell ref="A5:A8"/>
    <mergeCell ref="B5:B8"/>
    <mergeCell ref="C5:F5"/>
    <mergeCell ref="G5:O5"/>
    <mergeCell ref="P5:R5"/>
    <mergeCell ref="S5:T6"/>
    <mergeCell ref="U5:X5"/>
    <mergeCell ref="C6:C8"/>
    <mergeCell ref="D6:D8"/>
    <mergeCell ref="E6:E8"/>
    <mergeCell ref="F6:F8"/>
    <mergeCell ref="G6:O6"/>
    <mergeCell ref="P6:R6"/>
    <mergeCell ref="U6:U8"/>
    <mergeCell ref="S7:S8"/>
    <mergeCell ref="T7:T8"/>
    <mergeCell ref="W6:W8"/>
    <mergeCell ref="X6:X8"/>
    <mergeCell ref="G7:G8"/>
    <mergeCell ref="H7:I7"/>
    <mergeCell ref="J7:M7"/>
    <mergeCell ref="N7:N8"/>
    <mergeCell ref="O7:O8"/>
    <mergeCell ref="P7:P8"/>
    <mergeCell ref="Q7:Q8"/>
    <mergeCell ref="R7:R8"/>
    <mergeCell ref="V6:V8"/>
    <mergeCell ref="AA33:AP33"/>
    <mergeCell ref="A42:A43"/>
    <mergeCell ref="B42:B43"/>
    <mergeCell ref="C42:C43"/>
    <mergeCell ref="D42:D43"/>
    <mergeCell ref="E42:E43"/>
    <mergeCell ref="F42:F43"/>
    <mergeCell ref="S42:S43"/>
    <mergeCell ref="G43:M43"/>
    <mergeCell ref="N43:O43"/>
    <mergeCell ref="P43:Q43"/>
    <mergeCell ref="W42:W43"/>
    <mergeCell ref="X42:X43"/>
    <mergeCell ref="H9:I9"/>
    <mergeCell ref="J9:M9"/>
    <mergeCell ref="T42:T43"/>
    <mergeCell ref="U42:U43"/>
    <mergeCell ref="V42:V43"/>
  </mergeCells>
  <pageMargins left="2.46" right="0.26" top="0.36" bottom="0.89" header="0.23622047244094499" footer="0.118110236220472"/>
  <pageSetup paperSize="5" scale="70" orientation="landscape" verticalDpi="300" r:id="rId1"/>
  <headerFooter>
    <oddHeader>&amp;Rlampiran rekon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AB240"/>
  <sheetViews>
    <sheetView workbookViewId="0">
      <pane ySplit="1" topLeftCell="A84" activePane="bottomLeft" state="frozen"/>
      <selection activeCell="R207" sqref="R207"/>
      <selection pane="bottomLeft" activeCell="R91" sqref="R91"/>
    </sheetView>
  </sheetViews>
  <sheetFormatPr defaultRowHeight="12"/>
  <cols>
    <col min="1" max="1" width="5" style="1208" customWidth="1"/>
    <col min="2" max="2" width="36.5703125" style="1208" customWidth="1"/>
    <col min="3" max="7" width="5.7109375" style="1208" customWidth="1"/>
    <col min="8" max="8" width="28.42578125" style="1208" customWidth="1"/>
    <col min="9" max="9" width="13.140625" style="1208" customWidth="1"/>
    <col min="10" max="12" width="9.140625" style="1208"/>
    <col min="13" max="13" width="6.42578125" style="1208" customWidth="1"/>
    <col min="14" max="14" width="9.140625" style="1208"/>
    <col min="15" max="15" width="5.7109375" style="1208" customWidth="1"/>
    <col min="16" max="16" width="6.140625" style="1208" customWidth="1"/>
    <col min="17" max="17" width="9.140625" style="1208"/>
    <col min="18" max="18" width="16.85546875" style="1208" customWidth="1"/>
    <col min="19" max="19" width="18.7109375" style="1208" customWidth="1"/>
    <col min="20" max="20" width="12.42578125" style="1208" bestFit="1" customWidth="1"/>
    <col min="21" max="21" width="14.140625" style="1241" customWidth="1"/>
    <col min="22" max="22" width="10.5703125" style="1208" bestFit="1" customWidth="1"/>
    <col min="23" max="23" width="13.5703125" style="1208" bestFit="1" customWidth="1"/>
    <col min="24" max="16384" width="9.140625" style="1208"/>
  </cols>
  <sheetData>
    <row r="1" spans="1:23" s="237" customFormat="1" ht="18">
      <c r="A1" s="1664" t="s">
        <v>233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  <c r="U1" s="1664"/>
      <c r="V1" s="1664"/>
      <c r="W1" s="1664"/>
    </row>
    <row r="2" spans="1:23" s="237" customFormat="1" ht="18">
      <c r="A2" s="1664" t="s">
        <v>234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  <c r="U2" s="1664"/>
      <c r="V2" s="1664"/>
      <c r="W2" s="1664"/>
    </row>
    <row r="3" spans="1:23" s="237" customFormat="1" ht="18">
      <c r="A3" s="1664" t="s">
        <v>625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  <c r="U3" s="1664"/>
      <c r="V3" s="1664"/>
      <c r="W3" s="1664"/>
    </row>
    <row r="4" spans="1:23" s="237" customFormat="1" ht="15">
      <c r="A4" s="184" t="s">
        <v>2</v>
      </c>
      <c r="B4" s="184"/>
      <c r="C4" s="184"/>
      <c r="D4" s="184" t="s">
        <v>3</v>
      </c>
      <c r="E4" s="184"/>
      <c r="F4" s="181"/>
      <c r="G4" s="184"/>
      <c r="H4" s="184"/>
      <c r="I4" s="161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2"/>
      <c r="V4" s="161"/>
      <c r="W4" s="184"/>
    </row>
    <row r="5" spans="1:23" s="237" customFormat="1" ht="15">
      <c r="A5" s="184" t="s">
        <v>4</v>
      </c>
      <c r="B5" s="184"/>
      <c r="C5" s="184"/>
      <c r="D5" s="184" t="s">
        <v>5</v>
      </c>
      <c r="E5" s="184"/>
      <c r="F5" s="181"/>
      <c r="G5" s="184"/>
      <c r="H5" s="184"/>
      <c r="I5" s="161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2"/>
      <c r="V5" s="161"/>
      <c r="W5" s="184"/>
    </row>
    <row r="6" spans="1:23" s="237" customFormat="1" ht="15">
      <c r="A6" s="184" t="s">
        <v>6</v>
      </c>
      <c r="B6" s="184"/>
      <c r="C6" s="184"/>
      <c r="D6" s="182" t="s">
        <v>7</v>
      </c>
      <c r="E6" s="184"/>
      <c r="F6" s="181"/>
      <c r="G6" s="184"/>
      <c r="H6" s="184"/>
      <c r="I6" s="161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2"/>
      <c r="V6" s="161"/>
      <c r="W6" s="184"/>
    </row>
    <row r="7" spans="1:23" s="237" customFormat="1" ht="15">
      <c r="A7" s="184" t="s">
        <v>8</v>
      </c>
      <c r="B7" s="184"/>
      <c r="C7" s="184"/>
      <c r="D7" s="182" t="s">
        <v>7</v>
      </c>
      <c r="E7" s="184"/>
      <c r="F7" s="181"/>
      <c r="G7" s="184"/>
      <c r="H7" s="184"/>
      <c r="I7" s="161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2"/>
      <c r="V7" s="161"/>
      <c r="W7" s="184"/>
    </row>
    <row r="8" spans="1:23" s="237" customFormat="1" ht="15">
      <c r="A8" s="184" t="s">
        <v>9</v>
      </c>
      <c r="B8" s="184"/>
      <c r="C8" s="184"/>
      <c r="D8" s="182" t="s">
        <v>10</v>
      </c>
      <c r="E8" s="184"/>
      <c r="F8" s="181"/>
      <c r="G8" s="184"/>
      <c r="H8" s="184"/>
      <c r="I8" s="161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2"/>
      <c r="V8" s="161"/>
      <c r="W8" s="184"/>
    </row>
    <row r="9" spans="1:23" customFormat="1" ht="15"/>
    <row r="10" spans="1:23" ht="12.75" thickBot="1"/>
    <row r="11" spans="1:23">
      <c r="A11" s="1636" t="s">
        <v>397</v>
      </c>
      <c r="B11" s="1637"/>
      <c r="C11" s="1637"/>
      <c r="D11" s="1637"/>
      <c r="E11" s="1637"/>
      <c r="F11" s="1637"/>
      <c r="G11" s="1638"/>
      <c r="H11" s="1639" t="s">
        <v>398</v>
      </c>
      <c r="I11" s="1640"/>
      <c r="J11" s="1641"/>
      <c r="K11" s="1621" t="s">
        <v>399</v>
      </c>
      <c r="L11" s="575"/>
      <c r="M11" s="575"/>
      <c r="N11" s="576" t="s">
        <v>400</v>
      </c>
      <c r="O11" s="1621" t="s">
        <v>401</v>
      </c>
      <c r="P11" s="577"/>
      <c r="Q11" s="1620" t="s">
        <v>486</v>
      </c>
      <c r="R11" s="1620"/>
      <c r="S11" s="1616" t="s">
        <v>19</v>
      </c>
    </row>
    <row r="12" spans="1:23">
      <c r="A12" s="1623" t="s">
        <v>20</v>
      </c>
      <c r="B12" s="1625" t="s">
        <v>22</v>
      </c>
      <c r="C12" s="1626"/>
      <c r="D12" s="1626"/>
      <c r="E12" s="1626"/>
      <c r="F12" s="1627"/>
      <c r="G12" s="1634" t="s">
        <v>23</v>
      </c>
      <c r="H12" s="578"/>
      <c r="I12" s="578"/>
      <c r="J12" s="1209" t="s">
        <v>26</v>
      </c>
      <c r="K12" s="1622"/>
      <c r="L12" s="580" t="s">
        <v>403</v>
      </c>
      <c r="M12" s="580" t="s">
        <v>404</v>
      </c>
      <c r="N12" s="581" t="s">
        <v>405</v>
      </c>
      <c r="O12" s="1622"/>
      <c r="P12" s="578" t="s">
        <v>406</v>
      </c>
      <c r="Q12" s="1616" t="s">
        <v>387</v>
      </c>
      <c r="R12" s="1210"/>
      <c r="S12" s="1616"/>
    </row>
    <row r="13" spans="1:23">
      <c r="A13" s="1624"/>
      <c r="B13" s="1628"/>
      <c r="C13" s="1629"/>
      <c r="D13" s="1629"/>
      <c r="E13" s="1629"/>
      <c r="F13" s="1630"/>
      <c r="G13" s="1622"/>
      <c r="H13" s="578" t="s">
        <v>407</v>
      </c>
      <c r="I13" s="578" t="s">
        <v>408</v>
      </c>
      <c r="J13" s="1209" t="s">
        <v>28</v>
      </c>
      <c r="K13" s="1622"/>
      <c r="L13" s="580" t="s">
        <v>409</v>
      </c>
      <c r="M13" s="580" t="s">
        <v>409</v>
      </c>
      <c r="N13" s="581" t="s">
        <v>410</v>
      </c>
      <c r="O13" s="1622"/>
      <c r="P13" s="578" t="s">
        <v>387</v>
      </c>
      <c r="Q13" s="1616"/>
      <c r="R13" s="1373" t="s">
        <v>30</v>
      </c>
      <c r="S13" s="1616"/>
    </row>
    <row r="14" spans="1:23">
      <c r="A14" s="1624"/>
      <c r="B14" s="1628"/>
      <c r="C14" s="1629"/>
      <c r="D14" s="1629"/>
      <c r="E14" s="1629"/>
      <c r="F14" s="1630"/>
      <c r="G14" s="1622"/>
      <c r="H14" s="578" t="s">
        <v>387</v>
      </c>
      <c r="I14" s="578" t="s">
        <v>411</v>
      </c>
      <c r="J14" s="1209" t="s">
        <v>412</v>
      </c>
      <c r="K14" s="1622"/>
      <c r="L14" s="580" t="s">
        <v>387</v>
      </c>
      <c r="M14" s="580"/>
      <c r="N14" s="581" t="s">
        <v>413</v>
      </c>
      <c r="O14" s="1622"/>
      <c r="P14" s="578" t="s">
        <v>414</v>
      </c>
      <c r="Q14" s="1616"/>
      <c r="R14" s="1373" t="s">
        <v>415</v>
      </c>
      <c r="S14" s="1616"/>
    </row>
    <row r="15" spans="1:23">
      <c r="A15" s="1624"/>
      <c r="B15" s="1631"/>
      <c r="C15" s="1632"/>
      <c r="D15" s="1632"/>
      <c r="E15" s="1632"/>
      <c r="F15" s="1633"/>
      <c r="G15" s="1622"/>
      <c r="H15" s="1209"/>
      <c r="I15" s="1209"/>
      <c r="J15" s="1209" t="s">
        <v>32</v>
      </c>
      <c r="K15" s="1622"/>
      <c r="L15" s="580"/>
      <c r="M15" s="580"/>
      <c r="N15" s="581"/>
      <c r="O15" s="1622"/>
      <c r="P15" s="578"/>
      <c r="Q15" s="1616"/>
      <c r="R15" s="1210"/>
      <c r="S15" s="1616"/>
    </row>
    <row r="16" spans="1:23">
      <c r="A16" s="1374">
        <v>1</v>
      </c>
      <c r="B16" s="1617">
        <v>2</v>
      </c>
      <c r="C16" s="1618"/>
      <c r="D16" s="1618"/>
      <c r="E16" s="1619"/>
      <c r="F16" s="1374"/>
      <c r="G16" s="1374">
        <v>3</v>
      </c>
      <c r="H16" s="1374">
        <v>4</v>
      </c>
      <c r="I16" s="1374">
        <v>5</v>
      </c>
      <c r="J16" s="1374">
        <v>6</v>
      </c>
      <c r="K16" s="1374">
        <v>7</v>
      </c>
      <c r="L16" s="1374">
        <v>8</v>
      </c>
      <c r="M16" s="1374">
        <v>9</v>
      </c>
      <c r="N16" s="1374">
        <v>10</v>
      </c>
      <c r="O16" s="586">
        <v>11</v>
      </c>
      <c r="P16" s="586">
        <v>12</v>
      </c>
      <c r="Q16" s="1374">
        <v>15</v>
      </c>
      <c r="R16" s="1374">
        <v>16</v>
      </c>
      <c r="S16" s="1374">
        <v>17</v>
      </c>
    </row>
    <row r="17" spans="1:19">
      <c r="A17" s="851"/>
      <c r="B17" s="800"/>
      <c r="C17" s="801"/>
      <c r="D17" s="801"/>
      <c r="E17" s="801"/>
      <c r="F17" s="801"/>
      <c r="G17" s="801"/>
      <c r="H17" s="802" t="s">
        <v>37</v>
      </c>
      <c r="I17" s="789"/>
      <c r="J17" s="803"/>
      <c r="K17" s="789"/>
      <c r="L17" s="789"/>
      <c r="M17" s="789"/>
      <c r="N17" s="788"/>
      <c r="O17" s="803"/>
      <c r="P17" s="1122"/>
      <c r="Q17" s="1123">
        <f>Q19+Q27+Q123+Q127+Q223</f>
        <v>476</v>
      </c>
      <c r="R17" s="1123">
        <f>R19+R27+R123+R127+R223</f>
        <v>976082978.13999999</v>
      </c>
      <c r="S17" s="1124"/>
    </row>
    <row r="18" spans="1:19">
      <c r="A18" s="839"/>
      <c r="B18" s="706"/>
      <c r="C18" s="707"/>
      <c r="D18" s="707"/>
      <c r="E18" s="707"/>
      <c r="F18" s="707"/>
      <c r="G18" s="707"/>
      <c r="H18" s="709" t="s">
        <v>485</v>
      </c>
      <c r="I18" s="712"/>
      <c r="J18" s="713"/>
      <c r="K18" s="712"/>
      <c r="L18" s="712"/>
      <c r="M18" s="712"/>
      <c r="N18" s="710"/>
      <c r="O18" s="713"/>
      <c r="P18" s="750"/>
      <c r="Q18" s="1211"/>
      <c r="R18" s="1211"/>
      <c r="S18" s="733"/>
    </row>
    <row r="19" spans="1:19">
      <c r="A19" s="839"/>
      <c r="B19" s="706"/>
      <c r="C19" s="707" t="s">
        <v>168</v>
      </c>
      <c r="D19" s="707" t="s">
        <v>168</v>
      </c>
      <c r="E19" s="707" t="s">
        <v>168</v>
      </c>
      <c r="F19" s="707" t="s">
        <v>168</v>
      </c>
      <c r="G19" s="707" t="s">
        <v>168</v>
      </c>
      <c r="H19" s="805" t="s">
        <v>38</v>
      </c>
      <c r="I19" s="712"/>
      <c r="J19" s="713"/>
      <c r="K19" s="712"/>
      <c r="L19" s="712"/>
      <c r="M19" s="712"/>
      <c r="N19" s="710"/>
      <c r="O19" s="713"/>
      <c r="P19" s="750"/>
      <c r="Q19" s="1125">
        <f>SUM(Q20:Q25)</f>
        <v>6</v>
      </c>
      <c r="R19" s="1125">
        <f>SUM(R20:R25)</f>
        <v>201532462</v>
      </c>
      <c r="S19" s="733"/>
    </row>
    <row r="20" spans="1:19" ht="18.75" customHeight="1">
      <c r="A20" s="841">
        <v>1</v>
      </c>
      <c r="B20" s="129" t="s">
        <v>44</v>
      </c>
      <c r="C20" s="255" t="s">
        <v>59</v>
      </c>
      <c r="D20" s="255" t="s">
        <v>61</v>
      </c>
      <c r="E20" s="255" t="s">
        <v>34</v>
      </c>
      <c r="F20" s="255" t="s">
        <v>60</v>
      </c>
      <c r="G20" s="255" t="s">
        <v>35</v>
      </c>
      <c r="H20" s="256" t="s">
        <v>45</v>
      </c>
      <c r="I20" s="256" t="s">
        <v>46</v>
      </c>
      <c r="J20" s="256" t="s">
        <v>47</v>
      </c>
      <c r="K20" s="256" t="s">
        <v>39</v>
      </c>
      <c r="L20" s="264" t="s">
        <v>43</v>
      </c>
      <c r="M20" s="258">
        <v>2008</v>
      </c>
      <c r="N20" s="256"/>
      <c r="O20" s="258" t="s">
        <v>41</v>
      </c>
      <c r="P20" s="71" t="s">
        <v>36</v>
      </c>
      <c r="Q20" s="1211">
        <v>1</v>
      </c>
      <c r="R20" s="1212">
        <v>15042500</v>
      </c>
      <c r="S20" s="1126" t="s">
        <v>48</v>
      </c>
    </row>
    <row r="21" spans="1:19">
      <c r="A21" s="841">
        <v>2</v>
      </c>
      <c r="B21" s="129" t="s">
        <v>44</v>
      </c>
      <c r="C21" s="806">
        <v>2</v>
      </c>
      <c r="D21" s="806">
        <v>3</v>
      </c>
      <c r="E21" s="806">
        <v>1</v>
      </c>
      <c r="F21" s="806">
        <v>5</v>
      </c>
      <c r="G21" s="806">
        <v>1</v>
      </c>
      <c r="H21" s="933" t="s">
        <v>45</v>
      </c>
      <c r="I21" s="933" t="s">
        <v>50</v>
      </c>
      <c r="J21" s="933" t="s">
        <v>51</v>
      </c>
      <c r="K21" s="933" t="s">
        <v>39</v>
      </c>
      <c r="L21" s="933" t="s">
        <v>52</v>
      </c>
      <c r="M21" s="934">
        <v>1995</v>
      </c>
      <c r="N21" s="256"/>
      <c r="O21" s="258" t="s">
        <v>41</v>
      </c>
      <c r="P21" s="1127" t="s">
        <v>42</v>
      </c>
      <c r="Q21" s="1211">
        <v>1</v>
      </c>
      <c r="R21" s="1212">
        <v>5000000</v>
      </c>
      <c r="S21" s="1129" t="s">
        <v>54</v>
      </c>
    </row>
    <row r="22" spans="1:19">
      <c r="A22" s="841">
        <v>3</v>
      </c>
      <c r="B22" s="129" t="s">
        <v>44</v>
      </c>
      <c r="C22" s="806">
        <v>2</v>
      </c>
      <c r="D22" s="806">
        <v>3</v>
      </c>
      <c r="E22" s="806">
        <v>1</v>
      </c>
      <c r="F22" s="806">
        <v>5</v>
      </c>
      <c r="G22" s="806">
        <v>1</v>
      </c>
      <c r="H22" s="933" t="s">
        <v>45</v>
      </c>
      <c r="I22" s="933" t="s">
        <v>55</v>
      </c>
      <c r="J22" s="933" t="s">
        <v>56</v>
      </c>
      <c r="K22" s="933" t="s">
        <v>39</v>
      </c>
      <c r="L22" s="933" t="s">
        <v>49</v>
      </c>
      <c r="M22" s="934">
        <v>2006</v>
      </c>
      <c r="N22" s="256"/>
      <c r="O22" s="258" t="s">
        <v>41</v>
      </c>
      <c r="P22" s="1127" t="s">
        <v>36</v>
      </c>
      <c r="Q22" s="1211">
        <v>1</v>
      </c>
      <c r="R22" s="1212">
        <v>10000000</v>
      </c>
      <c r="S22" s="1129" t="s">
        <v>54</v>
      </c>
    </row>
    <row r="23" spans="1:19">
      <c r="A23" s="841">
        <v>4</v>
      </c>
      <c r="B23" s="129" t="s">
        <v>44</v>
      </c>
      <c r="C23" s="806">
        <v>2</v>
      </c>
      <c r="D23" s="806">
        <v>3</v>
      </c>
      <c r="E23" s="806">
        <v>1</v>
      </c>
      <c r="F23" s="806">
        <v>5</v>
      </c>
      <c r="G23" s="806">
        <v>1</v>
      </c>
      <c r="H23" s="933" t="s">
        <v>45</v>
      </c>
      <c r="I23" s="256" t="s">
        <v>55</v>
      </c>
      <c r="J23" s="256"/>
      <c r="K23" s="256"/>
      <c r="L23" s="256"/>
      <c r="M23" s="258"/>
      <c r="N23" s="256"/>
      <c r="O23" s="258"/>
      <c r="P23" s="71" t="s">
        <v>36</v>
      </c>
      <c r="Q23" s="1211">
        <v>1</v>
      </c>
      <c r="R23" s="1213">
        <v>10000000</v>
      </c>
      <c r="S23" s="1129" t="s">
        <v>54</v>
      </c>
    </row>
    <row r="24" spans="1:19">
      <c r="A24" s="841">
        <v>5</v>
      </c>
      <c r="B24" s="129" t="s">
        <v>44</v>
      </c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933" t="s">
        <v>45</v>
      </c>
      <c r="I24" s="256" t="s">
        <v>433</v>
      </c>
      <c r="J24" s="256"/>
      <c r="K24" s="256"/>
      <c r="L24" s="256"/>
      <c r="M24" s="258"/>
      <c r="N24" s="256"/>
      <c r="O24" s="258"/>
      <c r="P24" s="71" t="s">
        <v>36</v>
      </c>
      <c r="Q24" s="1211">
        <v>1</v>
      </c>
      <c r="R24" s="1213">
        <v>13699962</v>
      </c>
      <c r="S24" s="1129" t="s">
        <v>54</v>
      </c>
    </row>
    <row r="25" spans="1:19">
      <c r="A25" s="841">
        <v>6</v>
      </c>
      <c r="B25" s="129" t="s">
        <v>663</v>
      </c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256" t="s">
        <v>434</v>
      </c>
      <c r="I25" s="256" t="s">
        <v>435</v>
      </c>
      <c r="J25" s="256"/>
      <c r="K25" s="256"/>
      <c r="L25" s="256"/>
      <c r="M25" s="258"/>
      <c r="N25" s="256"/>
      <c r="O25" s="258"/>
      <c r="P25" s="71" t="s">
        <v>36</v>
      </c>
      <c r="Q25" s="1211">
        <v>1</v>
      </c>
      <c r="R25" s="1213">
        <v>147790000</v>
      </c>
      <c r="S25" s="1129" t="s">
        <v>54</v>
      </c>
    </row>
    <row r="26" spans="1:19">
      <c r="A26" s="839"/>
      <c r="B26" s="706"/>
      <c r="C26" s="707"/>
      <c r="D26" s="707"/>
      <c r="E26" s="707"/>
      <c r="F26" s="707"/>
      <c r="G26" s="707"/>
      <c r="H26" s="709" t="s">
        <v>450</v>
      </c>
      <c r="I26" s="852"/>
      <c r="J26" s="710"/>
      <c r="K26" s="710"/>
      <c r="L26" s="710"/>
      <c r="M26" s="711"/>
      <c r="N26" s="712"/>
      <c r="O26" s="712"/>
      <c r="P26" s="732"/>
      <c r="Q26" s="1211"/>
      <c r="R26" s="1211"/>
      <c r="S26" s="733"/>
    </row>
    <row r="27" spans="1:19">
      <c r="A27" s="839"/>
      <c r="B27" s="706"/>
      <c r="C27" s="707"/>
      <c r="D27" s="707"/>
      <c r="E27" s="707"/>
      <c r="F27" s="707"/>
      <c r="G27" s="707"/>
      <c r="H27" s="805" t="s">
        <v>58</v>
      </c>
      <c r="I27" s="852"/>
      <c r="J27" s="712"/>
      <c r="K27" s="713"/>
      <c r="L27" s="712"/>
      <c r="M27" s="712"/>
      <c r="N27" s="712"/>
      <c r="O27" s="713"/>
      <c r="P27" s="732"/>
      <c r="Q27" s="751">
        <f>SUM(Q28:Q121)</f>
        <v>265</v>
      </c>
      <c r="R27" s="751">
        <f>SUM(R28:R121)</f>
        <v>308502055.56</v>
      </c>
      <c r="S27" s="733"/>
    </row>
    <row r="28" spans="1:19">
      <c r="A28" s="1214">
        <v>7</v>
      </c>
      <c r="B28" s="129" t="s">
        <v>664</v>
      </c>
      <c r="C28" s="255">
        <v>2</v>
      </c>
      <c r="D28" s="255">
        <v>6</v>
      </c>
      <c r="E28" s="255">
        <v>2</v>
      </c>
      <c r="F28" s="255">
        <v>6</v>
      </c>
      <c r="G28" s="255">
        <v>3</v>
      </c>
      <c r="H28" s="1215" t="s">
        <v>107</v>
      </c>
      <c r="I28" s="258"/>
      <c r="J28" s="258"/>
      <c r="K28" s="1216"/>
      <c r="L28" s="256"/>
      <c r="M28" s="1217">
        <v>2006</v>
      </c>
      <c r="N28" s="258"/>
      <c r="O28" s="258" t="s">
        <v>41</v>
      </c>
      <c r="P28" s="1218" t="s">
        <v>36</v>
      </c>
      <c r="Q28" s="1211">
        <v>1</v>
      </c>
      <c r="R28" s="1281">
        <v>1000000</v>
      </c>
      <c r="S28" s="1219" t="s">
        <v>491</v>
      </c>
    </row>
    <row r="29" spans="1:19">
      <c r="A29" s="1214">
        <v>8</v>
      </c>
      <c r="B29" s="129" t="s">
        <v>665</v>
      </c>
      <c r="C29" s="255">
        <v>2</v>
      </c>
      <c r="D29" s="255">
        <v>6</v>
      </c>
      <c r="E29" s="255">
        <v>2</v>
      </c>
      <c r="F29" s="255">
        <v>4</v>
      </c>
      <c r="G29" s="255">
        <v>11</v>
      </c>
      <c r="H29" s="1215" t="s">
        <v>452</v>
      </c>
      <c r="I29" s="258"/>
      <c r="J29" s="258"/>
      <c r="K29" s="1216"/>
      <c r="L29" s="256"/>
      <c r="M29" s="1217">
        <v>2006</v>
      </c>
      <c r="N29" s="258"/>
      <c r="O29" s="258" t="s">
        <v>41</v>
      </c>
      <c r="P29" s="1218" t="s">
        <v>42</v>
      </c>
      <c r="Q29" s="1211">
        <v>1</v>
      </c>
      <c r="R29" s="1281">
        <v>2500000</v>
      </c>
      <c r="S29" s="1219" t="s">
        <v>477</v>
      </c>
    </row>
    <row r="30" spans="1:19">
      <c r="A30" s="1214">
        <v>9</v>
      </c>
      <c r="B30" s="129" t="s">
        <v>666</v>
      </c>
      <c r="C30" s="255">
        <v>2</v>
      </c>
      <c r="D30" s="255">
        <v>6</v>
      </c>
      <c r="E30" s="255">
        <v>2</v>
      </c>
      <c r="F30" s="255">
        <v>1</v>
      </c>
      <c r="G30" s="255">
        <v>33</v>
      </c>
      <c r="H30" s="1215" t="s">
        <v>453</v>
      </c>
      <c r="I30" s="258"/>
      <c r="J30" s="258"/>
      <c r="K30" s="1216"/>
      <c r="L30" s="256"/>
      <c r="M30" s="1217">
        <v>2007</v>
      </c>
      <c r="N30" s="258"/>
      <c r="O30" s="258" t="s">
        <v>41</v>
      </c>
      <c r="P30" s="1218" t="s">
        <v>36</v>
      </c>
      <c r="Q30" s="1211">
        <v>4</v>
      </c>
      <c r="R30" s="1281">
        <v>1200000</v>
      </c>
      <c r="S30" s="1219" t="s">
        <v>474</v>
      </c>
    </row>
    <row r="31" spans="1:19">
      <c r="A31" s="1214">
        <v>10</v>
      </c>
      <c r="B31" s="129" t="s">
        <v>667</v>
      </c>
      <c r="C31" s="255">
        <v>2</v>
      </c>
      <c r="D31" s="255">
        <v>6</v>
      </c>
      <c r="E31" s="255">
        <v>2</v>
      </c>
      <c r="F31" s="255">
        <v>1</v>
      </c>
      <c r="G31" s="255">
        <v>1</v>
      </c>
      <c r="H31" s="1215" t="s">
        <v>148</v>
      </c>
      <c r="I31" s="258"/>
      <c r="J31" s="258"/>
      <c r="K31" s="1216"/>
      <c r="L31" s="256"/>
      <c r="M31" s="1217">
        <v>2007</v>
      </c>
      <c r="N31" s="258"/>
      <c r="O31" s="258" t="s">
        <v>41</v>
      </c>
      <c r="P31" s="1218" t="s">
        <v>36</v>
      </c>
      <c r="Q31" s="1211">
        <v>6</v>
      </c>
      <c r="R31" s="1281">
        <v>2400000</v>
      </c>
      <c r="S31" s="1219" t="s">
        <v>474</v>
      </c>
    </row>
    <row r="32" spans="1:19">
      <c r="A32" s="1214">
        <v>11</v>
      </c>
      <c r="B32" s="129" t="s">
        <v>668</v>
      </c>
      <c r="C32" s="255">
        <v>2</v>
      </c>
      <c r="D32" s="255">
        <v>8</v>
      </c>
      <c r="E32" s="255">
        <v>1</v>
      </c>
      <c r="F32" s="255">
        <v>8</v>
      </c>
      <c r="G32" s="255">
        <v>9</v>
      </c>
      <c r="H32" s="1215" t="s">
        <v>149</v>
      </c>
      <c r="I32" s="258"/>
      <c r="J32" s="258"/>
      <c r="K32" s="1216"/>
      <c r="L32" s="256"/>
      <c r="M32" s="1217">
        <v>2007</v>
      </c>
      <c r="N32" s="258"/>
      <c r="O32" s="258" t="s">
        <v>41</v>
      </c>
      <c r="P32" s="1218" t="s">
        <v>36</v>
      </c>
      <c r="Q32" s="1211">
        <v>6</v>
      </c>
      <c r="R32" s="1281">
        <v>2400000</v>
      </c>
      <c r="S32" s="1219" t="s">
        <v>474</v>
      </c>
    </row>
    <row r="33" spans="1:22">
      <c r="A33" s="1214">
        <v>12</v>
      </c>
      <c r="B33" s="129" t="s">
        <v>669</v>
      </c>
      <c r="C33" s="255">
        <v>2</v>
      </c>
      <c r="D33" s="255">
        <v>6</v>
      </c>
      <c r="E33" s="255">
        <v>1</v>
      </c>
      <c r="F33" s="255">
        <v>4</v>
      </c>
      <c r="G33" s="255">
        <v>3</v>
      </c>
      <c r="H33" s="1215" t="s">
        <v>454</v>
      </c>
      <c r="I33" s="258"/>
      <c r="J33" s="258"/>
      <c r="K33" s="1216"/>
      <c r="L33" s="256"/>
      <c r="M33" s="1217">
        <v>2007</v>
      </c>
      <c r="N33" s="258"/>
      <c r="O33" s="258" t="s">
        <v>41</v>
      </c>
      <c r="P33" s="1218" t="s">
        <v>478</v>
      </c>
      <c r="Q33" s="1211">
        <v>1</v>
      </c>
      <c r="R33" s="1281">
        <v>152500</v>
      </c>
      <c r="S33" s="1219" t="s">
        <v>477</v>
      </c>
    </row>
    <row r="34" spans="1:22">
      <c r="A34" s="1214">
        <v>13</v>
      </c>
      <c r="B34" s="933" t="s">
        <v>670</v>
      </c>
      <c r="C34" s="1197">
        <v>6</v>
      </c>
      <c r="D34" s="1197">
        <v>6</v>
      </c>
      <c r="E34" s="1197">
        <v>1</v>
      </c>
      <c r="F34" s="1197">
        <v>1</v>
      </c>
      <c r="G34" s="1197">
        <v>1</v>
      </c>
      <c r="H34" s="1215" t="s">
        <v>654</v>
      </c>
      <c r="I34" s="933"/>
      <c r="J34" s="933"/>
      <c r="K34" s="1217" t="s">
        <v>449</v>
      </c>
      <c r="L34" s="933"/>
      <c r="M34" s="1217">
        <v>2007</v>
      </c>
      <c r="N34" s="933"/>
      <c r="O34" s="258" t="s">
        <v>41</v>
      </c>
      <c r="P34" s="1127" t="s">
        <v>36</v>
      </c>
      <c r="Q34" s="1211">
        <v>1</v>
      </c>
      <c r="R34" s="1281">
        <v>200000</v>
      </c>
      <c r="S34" s="1219" t="s">
        <v>474</v>
      </c>
    </row>
    <row r="35" spans="1:22" ht="30" customHeight="1">
      <c r="A35" s="1214">
        <v>15</v>
      </c>
      <c r="B35" s="129" t="s">
        <v>152</v>
      </c>
      <c r="C35" s="255" t="s">
        <v>59</v>
      </c>
      <c r="D35" s="255" t="s">
        <v>69</v>
      </c>
      <c r="E35" s="255" t="s">
        <v>59</v>
      </c>
      <c r="F35" s="255" t="s">
        <v>34</v>
      </c>
      <c r="G35" s="255" t="s">
        <v>35</v>
      </c>
      <c r="H35" s="264" t="s">
        <v>78</v>
      </c>
      <c r="I35" s="258" t="s">
        <v>40</v>
      </c>
      <c r="J35" s="258" t="s">
        <v>40</v>
      </c>
      <c r="K35" s="258" t="s">
        <v>40</v>
      </c>
      <c r="L35" s="256" t="s">
        <v>43</v>
      </c>
      <c r="M35" s="258">
        <v>2010</v>
      </c>
      <c r="N35" s="258" t="s">
        <v>40</v>
      </c>
      <c r="O35" s="258" t="s">
        <v>41</v>
      </c>
      <c r="P35" s="71" t="s">
        <v>36</v>
      </c>
      <c r="Q35" s="1211">
        <v>1</v>
      </c>
      <c r="R35" s="1281">
        <v>1500000</v>
      </c>
      <c r="S35" s="628" t="s">
        <v>79</v>
      </c>
    </row>
    <row r="36" spans="1:22" ht="21.75" customHeight="1">
      <c r="A36" s="1214">
        <v>16</v>
      </c>
      <c r="B36" s="129" t="s">
        <v>151</v>
      </c>
      <c r="C36" s="255" t="s">
        <v>59</v>
      </c>
      <c r="D36" s="255" t="s">
        <v>69</v>
      </c>
      <c r="E36" s="255" t="s">
        <v>34</v>
      </c>
      <c r="F36" s="255" t="s">
        <v>60</v>
      </c>
      <c r="G36" s="255" t="s">
        <v>74</v>
      </c>
      <c r="H36" s="257" t="s">
        <v>81</v>
      </c>
      <c r="I36" s="258" t="s">
        <v>40</v>
      </c>
      <c r="J36" s="258" t="s">
        <v>40</v>
      </c>
      <c r="K36" s="258" t="s">
        <v>40</v>
      </c>
      <c r="L36" s="256" t="s">
        <v>43</v>
      </c>
      <c r="M36" s="258">
        <v>2010</v>
      </c>
      <c r="N36" s="258" t="s">
        <v>40</v>
      </c>
      <c r="O36" s="258" t="s">
        <v>41</v>
      </c>
      <c r="P36" s="71" t="s">
        <v>36</v>
      </c>
      <c r="Q36" s="1211">
        <v>1</v>
      </c>
      <c r="R36" s="1281">
        <v>100000</v>
      </c>
      <c r="S36" s="628" t="s">
        <v>79</v>
      </c>
    </row>
    <row r="37" spans="1:22" ht="24.75" customHeight="1">
      <c r="A37" s="1214">
        <v>17</v>
      </c>
      <c r="B37" s="129" t="s">
        <v>151</v>
      </c>
      <c r="C37" s="255" t="s">
        <v>59</v>
      </c>
      <c r="D37" s="255" t="s">
        <v>69</v>
      </c>
      <c r="E37" s="255" t="s">
        <v>34</v>
      </c>
      <c r="F37" s="255" t="s">
        <v>60</v>
      </c>
      <c r="G37" s="255" t="s">
        <v>74</v>
      </c>
      <c r="H37" s="257" t="s">
        <v>81</v>
      </c>
      <c r="I37" s="258" t="s">
        <v>40</v>
      </c>
      <c r="J37" s="258" t="s">
        <v>40</v>
      </c>
      <c r="K37" s="258" t="s">
        <v>40</v>
      </c>
      <c r="L37" s="256" t="s">
        <v>43</v>
      </c>
      <c r="M37" s="258">
        <v>2010</v>
      </c>
      <c r="N37" s="258" t="s">
        <v>40</v>
      </c>
      <c r="O37" s="258" t="s">
        <v>41</v>
      </c>
      <c r="P37" s="71" t="s">
        <v>36</v>
      </c>
      <c r="Q37" s="1211">
        <v>1</v>
      </c>
      <c r="R37" s="1281">
        <v>100000</v>
      </c>
      <c r="S37" s="628" t="s">
        <v>79</v>
      </c>
    </row>
    <row r="38" spans="1:22" ht="19.5" customHeight="1">
      <c r="A38" s="1214">
        <v>18</v>
      </c>
      <c r="B38" s="129" t="s">
        <v>153</v>
      </c>
      <c r="C38" s="255" t="s">
        <v>59</v>
      </c>
      <c r="D38" s="255" t="s">
        <v>69</v>
      </c>
      <c r="E38" s="255" t="s">
        <v>59</v>
      </c>
      <c r="F38" s="255" t="s">
        <v>60</v>
      </c>
      <c r="G38" s="255" t="s">
        <v>83</v>
      </c>
      <c r="H38" s="256" t="s">
        <v>84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71" t="s">
        <v>36</v>
      </c>
      <c r="Q38" s="1211">
        <v>1</v>
      </c>
      <c r="R38" s="1281">
        <v>750000</v>
      </c>
      <c r="S38" s="628" t="s">
        <v>85</v>
      </c>
    </row>
    <row r="39" spans="1:22" ht="22.5" customHeight="1">
      <c r="A39" s="1214">
        <f t="shared" ref="A39:A98" si="0">A38+1</f>
        <v>19</v>
      </c>
      <c r="B39" s="129" t="s">
        <v>154</v>
      </c>
      <c r="C39" s="255" t="s">
        <v>59</v>
      </c>
      <c r="D39" s="255" t="s">
        <v>69</v>
      </c>
      <c r="E39" s="255" t="s">
        <v>59</v>
      </c>
      <c r="F39" s="255" t="s">
        <v>60</v>
      </c>
      <c r="G39" s="255" t="s">
        <v>86</v>
      </c>
      <c r="H39" s="256" t="s">
        <v>88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71" t="s">
        <v>36</v>
      </c>
      <c r="Q39" s="1211">
        <v>1</v>
      </c>
      <c r="R39" s="1281">
        <v>480000</v>
      </c>
      <c r="S39" s="628" t="s">
        <v>85</v>
      </c>
    </row>
    <row r="40" spans="1:22" ht="23.25" customHeight="1">
      <c r="A40" s="1214">
        <f t="shared" si="0"/>
        <v>20</v>
      </c>
      <c r="B40" s="129" t="s">
        <v>153</v>
      </c>
      <c r="C40" s="255" t="s">
        <v>59</v>
      </c>
      <c r="D40" s="255" t="s">
        <v>69</v>
      </c>
      <c r="E40" s="255" t="s">
        <v>59</v>
      </c>
      <c r="F40" s="255" t="s">
        <v>60</v>
      </c>
      <c r="G40" s="255" t="s">
        <v>83</v>
      </c>
      <c r="H40" s="256" t="s">
        <v>90</v>
      </c>
      <c r="I40" s="258" t="s">
        <v>40</v>
      </c>
      <c r="J40" s="258" t="s">
        <v>40</v>
      </c>
      <c r="K40" s="258" t="s">
        <v>40</v>
      </c>
      <c r="L40" s="256" t="s">
        <v>43</v>
      </c>
      <c r="M40" s="258">
        <v>2010</v>
      </c>
      <c r="N40" s="258" t="s">
        <v>40</v>
      </c>
      <c r="O40" s="258" t="s">
        <v>41</v>
      </c>
      <c r="P40" s="71" t="s">
        <v>36</v>
      </c>
      <c r="Q40" s="1211">
        <v>1</v>
      </c>
      <c r="R40" s="1281">
        <v>282000</v>
      </c>
      <c r="S40" s="628" t="s">
        <v>85</v>
      </c>
    </row>
    <row r="41" spans="1:22" ht="21.75" customHeight="1">
      <c r="A41" s="1214">
        <f t="shared" si="0"/>
        <v>21</v>
      </c>
      <c r="B41" s="129" t="s">
        <v>155</v>
      </c>
      <c r="C41" s="255" t="s">
        <v>59</v>
      </c>
      <c r="D41" s="255" t="s">
        <v>69</v>
      </c>
      <c r="E41" s="255" t="s">
        <v>59</v>
      </c>
      <c r="F41" s="255" t="s">
        <v>91</v>
      </c>
      <c r="G41" s="255" t="s">
        <v>87</v>
      </c>
      <c r="H41" s="256" t="s">
        <v>92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71" t="s">
        <v>36</v>
      </c>
      <c r="Q41" s="1211">
        <v>1</v>
      </c>
      <c r="R41" s="1281">
        <v>3487000</v>
      </c>
      <c r="S41" s="628" t="s">
        <v>85</v>
      </c>
    </row>
    <row r="42" spans="1:22" s="1330" customFormat="1">
      <c r="A42" s="1321">
        <f t="shared" si="0"/>
        <v>22</v>
      </c>
      <c r="B42" s="1322" t="s">
        <v>156</v>
      </c>
      <c r="C42" s="1323" t="s">
        <v>59</v>
      </c>
      <c r="D42" s="1323">
        <v>6</v>
      </c>
      <c r="E42" s="1323" t="s">
        <v>34</v>
      </c>
      <c r="F42" s="1323" t="s">
        <v>91</v>
      </c>
      <c r="G42" s="1323" t="s">
        <v>93</v>
      </c>
      <c r="H42" s="1324" t="s">
        <v>95</v>
      </c>
      <c r="I42" s="1325" t="s">
        <v>40</v>
      </c>
      <c r="J42" s="1325" t="s">
        <v>40</v>
      </c>
      <c r="K42" s="1325" t="s">
        <v>40</v>
      </c>
      <c r="L42" s="1324" t="s">
        <v>43</v>
      </c>
      <c r="M42" s="1325">
        <v>2010</v>
      </c>
      <c r="N42" s="1325" t="s">
        <v>40</v>
      </c>
      <c r="O42" s="1325" t="s">
        <v>41</v>
      </c>
      <c r="P42" s="1326" t="s">
        <v>36</v>
      </c>
      <c r="Q42" s="1327">
        <v>1</v>
      </c>
      <c r="R42" s="1328">
        <v>1500000</v>
      </c>
      <c r="S42" s="1329" t="s">
        <v>85</v>
      </c>
      <c r="T42" s="1208"/>
      <c r="U42" s="1241"/>
      <c r="V42" s="1208"/>
    </row>
    <row r="43" spans="1:22" ht="25.5" customHeight="1">
      <c r="A43" s="1214">
        <f t="shared" si="0"/>
        <v>23</v>
      </c>
      <c r="B43" s="129" t="s">
        <v>157</v>
      </c>
      <c r="C43" s="255" t="s">
        <v>59</v>
      </c>
      <c r="D43" s="255" t="s">
        <v>69</v>
      </c>
      <c r="E43" s="255" t="s">
        <v>59</v>
      </c>
      <c r="F43" s="255" t="s">
        <v>34</v>
      </c>
      <c r="G43" s="255" t="s">
        <v>96</v>
      </c>
      <c r="H43" s="256" t="s">
        <v>97</v>
      </c>
      <c r="I43" s="258" t="s">
        <v>40</v>
      </c>
      <c r="J43" s="258" t="s">
        <v>40</v>
      </c>
      <c r="K43" s="258" t="s">
        <v>40</v>
      </c>
      <c r="L43" s="256" t="s">
        <v>43</v>
      </c>
      <c r="M43" s="258">
        <v>2011</v>
      </c>
      <c r="N43" s="258" t="s">
        <v>40</v>
      </c>
      <c r="O43" s="258" t="s">
        <v>41</v>
      </c>
      <c r="P43" s="71" t="s">
        <v>36</v>
      </c>
      <c r="Q43" s="1211">
        <v>1</v>
      </c>
      <c r="R43" s="1281">
        <v>3979000</v>
      </c>
      <c r="S43" s="1130" t="s">
        <v>54</v>
      </c>
      <c r="T43" s="1330"/>
      <c r="U43" s="1409"/>
    </row>
    <row r="44" spans="1:22" ht="29.25" customHeight="1">
      <c r="A44" s="1214">
        <f t="shared" si="0"/>
        <v>24</v>
      </c>
      <c r="B44" s="129" t="s">
        <v>152</v>
      </c>
      <c r="C44" s="255" t="s">
        <v>59</v>
      </c>
      <c r="D44" s="255" t="s">
        <v>69</v>
      </c>
      <c r="E44" s="255" t="s">
        <v>59</v>
      </c>
      <c r="F44" s="255" t="s">
        <v>34</v>
      </c>
      <c r="G44" s="255" t="s">
        <v>35</v>
      </c>
      <c r="H44" s="256" t="s">
        <v>99</v>
      </c>
      <c r="I44" s="258" t="s">
        <v>40</v>
      </c>
      <c r="J44" s="258" t="s">
        <v>40</v>
      </c>
      <c r="K44" s="256" t="s">
        <v>100</v>
      </c>
      <c r="L44" s="256" t="s">
        <v>43</v>
      </c>
      <c r="M44" s="258">
        <v>2012</v>
      </c>
      <c r="N44" s="258" t="s">
        <v>40</v>
      </c>
      <c r="O44" s="258" t="s">
        <v>41</v>
      </c>
      <c r="P44" s="71" t="s">
        <v>36</v>
      </c>
      <c r="Q44" s="1211">
        <v>1</v>
      </c>
      <c r="R44" s="1281">
        <v>4000000</v>
      </c>
      <c r="S44" s="1130" t="s">
        <v>101</v>
      </c>
    </row>
    <row r="45" spans="1:22" ht="24" customHeight="1">
      <c r="A45" s="1214">
        <f t="shared" si="0"/>
        <v>25</v>
      </c>
      <c r="B45" s="129" t="s">
        <v>158</v>
      </c>
      <c r="C45" s="255" t="s">
        <v>59</v>
      </c>
      <c r="D45" s="255" t="s">
        <v>69</v>
      </c>
      <c r="E45" s="255" t="s">
        <v>59</v>
      </c>
      <c r="F45" s="255" t="s">
        <v>34</v>
      </c>
      <c r="G45" s="255" t="s">
        <v>102</v>
      </c>
      <c r="H45" s="256" t="s">
        <v>104</v>
      </c>
      <c r="I45" s="258" t="s">
        <v>40</v>
      </c>
      <c r="J45" s="258" t="s">
        <v>40</v>
      </c>
      <c r="K45" s="256" t="s">
        <v>105</v>
      </c>
      <c r="L45" s="256" t="s">
        <v>43</v>
      </c>
      <c r="M45" s="258">
        <v>2012</v>
      </c>
      <c r="N45" s="258" t="s">
        <v>40</v>
      </c>
      <c r="O45" s="258" t="s">
        <v>41</v>
      </c>
      <c r="P45" s="71" t="s">
        <v>36</v>
      </c>
      <c r="Q45" s="1211">
        <v>1</v>
      </c>
      <c r="R45" s="1281">
        <v>1000000</v>
      </c>
      <c r="S45" s="1130" t="s">
        <v>101</v>
      </c>
    </row>
    <row r="46" spans="1:22" ht="24" customHeight="1">
      <c r="A46" s="1214">
        <f t="shared" si="0"/>
        <v>26</v>
      </c>
      <c r="B46" s="129" t="s">
        <v>159</v>
      </c>
      <c r="C46" s="255" t="s">
        <v>59</v>
      </c>
      <c r="D46" s="255" t="s">
        <v>69</v>
      </c>
      <c r="E46" s="255" t="s">
        <v>59</v>
      </c>
      <c r="F46" s="255" t="s">
        <v>91</v>
      </c>
      <c r="G46" s="255" t="s">
        <v>93</v>
      </c>
      <c r="H46" s="257" t="s">
        <v>106</v>
      </c>
      <c r="I46" s="258" t="s">
        <v>40</v>
      </c>
      <c r="J46" s="258" t="s">
        <v>40</v>
      </c>
      <c r="K46" s="256"/>
      <c r="L46" s="256" t="s">
        <v>43</v>
      </c>
      <c r="M46" s="258">
        <v>2013</v>
      </c>
      <c r="N46" s="258" t="s">
        <v>40</v>
      </c>
      <c r="O46" s="258" t="s">
        <v>41</v>
      </c>
      <c r="P46" s="71" t="s">
        <v>36</v>
      </c>
      <c r="Q46" s="1211">
        <v>5</v>
      </c>
      <c r="R46" s="1281">
        <v>15000000</v>
      </c>
      <c r="S46" s="76" t="s">
        <v>54</v>
      </c>
    </row>
    <row r="47" spans="1:22" ht="24" customHeight="1">
      <c r="A47" s="1214">
        <f t="shared" si="0"/>
        <v>27</v>
      </c>
      <c r="B47" s="129" t="s">
        <v>160</v>
      </c>
      <c r="C47" s="255" t="s">
        <v>59</v>
      </c>
      <c r="D47" s="255" t="s">
        <v>69</v>
      </c>
      <c r="E47" s="255" t="s">
        <v>59</v>
      </c>
      <c r="F47" s="255" t="s">
        <v>69</v>
      </c>
      <c r="G47" s="255" t="s">
        <v>93</v>
      </c>
      <c r="H47" s="257" t="s">
        <v>107</v>
      </c>
      <c r="I47" s="258" t="s">
        <v>40</v>
      </c>
      <c r="J47" s="258" t="s">
        <v>40</v>
      </c>
      <c r="K47" s="256"/>
      <c r="L47" s="256" t="s">
        <v>43</v>
      </c>
      <c r="M47" s="258">
        <v>2013</v>
      </c>
      <c r="N47" s="258" t="s">
        <v>40</v>
      </c>
      <c r="O47" s="258" t="s">
        <v>41</v>
      </c>
      <c r="P47" s="71" t="s">
        <v>36</v>
      </c>
      <c r="Q47" s="1211">
        <v>1</v>
      </c>
      <c r="R47" s="1281">
        <v>1100000</v>
      </c>
      <c r="S47" s="76" t="s">
        <v>54</v>
      </c>
    </row>
    <row r="48" spans="1:22" ht="24" customHeight="1">
      <c r="A48" s="1214">
        <f t="shared" si="0"/>
        <v>28</v>
      </c>
      <c r="B48" s="129" t="s">
        <v>161</v>
      </c>
      <c r="C48" s="255" t="s">
        <v>59</v>
      </c>
      <c r="D48" s="255" t="s">
        <v>69</v>
      </c>
      <c r="E48" s="255" t="s">
        <v>91</v>
      </c>
      <c r="F48" s="255" t="s">
        <v>34</v>
      </c>
      <c r="G48" s="255" t="s">
        <v>102</v>
      </c>
      <c r="H48" s="257" t="s">
        <v>108</v>
      </c>
      <c r="I48" s="258" t="s">
        <v>40</v>
      </c>
      <c r="J48" s="258" t="s">
        <v>40</v>
      </c>
      <c r="K48" s="256"/>
      <c r="L48" s="256" t="s">
        <v>43</v>
      </c>
      <c r="M48" s="258">
        <v>2013</v>
      </c>
      <c r="N48" s="258" t="s">
        <v>40</v>
      </c>
      <c r="O48" s="258" t="s">
        <v>41</v>
      </c>
      <c r="P48" s="71" t="s">
        <v>36</v>
      </c>
      <c r="Q48" s="1211">
        <v>1</v>
      </c>
      <c r="R48" s="1281">
        <v>5100000</v>
      </c>
      <c r="S48" s="76" t="s">
        <v>54</v>
      </c>
    </row>
    <row r="49" spans="1:19" ht="24" customHeight="1">
      <c r="A49" s="1214">
        <f t="shared" si="0"/>
        <v>29</v>
      </c>
      <c r="B49" s="129" t="s">
        <v>162</v>
      </c>
      <c r="C49" s="255" t="s">
        <v>59</v>
      </c>
      <c r="D49" s="255" t="s">
        <v>69</v>
      </c>
      <c r="E49" s="255" t="s">
        <v>59</v>
      </c>
      <c r="F49" s="255" t="s">
        <v>34</v>
      </c>
      <c r="G49" s="255">
        <v>6</v>
      </c>
      <c r="H49" s="257" t="s">
        <v>109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71" t="s">
        <v>36</v>
      </c>
      <c r="Q49" s="1211">
        <v>5</v>
      </c>
      <c r="R49" s="1281">
        <v>2000000</v>
      </c>
      <c r="S49" s="76" t="s">
        <v>54</v>
      </c>
    </row>
    <row r="50" spans="1:19" ht="23.25" customHeight="1">
      <c r="A50" s="1214">
        <f t="shared" si="0"/>
        <v>30</v>
      </c>
      <c r="B50" s="129" t="s">
        <v>156</v>
      </c>
      <c r="C50" s="255" t="s">
        <v>59</v>
      </c>
      <c r="D50" s="255" t="s">
        <v>69</v>
      </c>
      <c r="E50" s="255" t="s">
        <v>34</v>
      </c>
      <c r="F50" s="255" t="s">
        <v>91</v>
      </c>
      <c r="G50" s="255" t="s">
        <v>93</v>
      </c>
      <c r="H50" s="257" t="s">
        <v>110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71" t="s">
        <v>36</v>
      </c>
      <c r="Q50" s="1211">
        <v>1</v>
      </c>
      <c r="R50" s="1281">
        <v>1500000</v>
      </c>
      <c r="S50" s="76" t="s">
        <v>54</v>
      </c>
    </row>
    <row r="51" spans="1:19" ht="23.25" customHeight="1">
      <c r="A51" s="1214">
        <f t="shared" si="0"/>
        <v>31</v>
      </c>
      <c r="B51" s="129" t="s">
        <v>155</v>
      </c>
      <c r="C51" s="255" t="s">
        <v>59</v>
      </c>
      <c r="D51" s="255" t="s">
        <v>69</v>
      </c>
      <c r="E51" s="255" t="s">
        <v>59</v>
      </c>
      <c r="F51" s="255" t="s">
        <v>91</v>
      </c>
      <c r="G51" s="255" t="s">
        <v>87</v>
      </c>
      <c r="H51" s="256" t="s">
        <v>111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71" t="s">
        <v>36</v>
      </c>
      <c r="Q51" s="1211">
        <v>1</v>
      </c>
      <c r="R51" s="1281">
        <v>840000</v>
      </c>
      <c r="S51" s="76" t="s">
        <v>54</v>
      </c>
    </row>
    <row r="52" spans="1:19" ht="23.25" customHeight="1">
      <c r="A52" s="1214">
        <f t="shared" si="0"/>
        <v>32</v>
      </c>
      <c r="B52" s="129" t="s">
        <v>683</v>
      </c>
      <c r="C52" s="255" t="s">
        <v>59</v>
      </c>
      <c r="D52" s="255" t="s">
        <v>69</v>
      </c>
      <c r="E52" s="255" t="s">
        <v>61</v>
      </c>
      <c r="F52" s="255" t="s">
        <v>91</v>
      </c>
      <c r="G52" s="255" t="s">
        <v>112</v>
      </c>
      <c r="H52" s="256" t="s">
        <v>113</v>
      </c>
      <c r="I52" s="258" t="s">
        <v>116</v>
      </c>
      <c r="J52" s="258"/>
      <c r="K52" s="256" t="s">
        <v>114</v>
      </c>
      <c r="L52" s="256" t="s">
        <v>43</v>
      </c>
      <c r="M52" s="258">
        <v>2006</v>
      </c>
      <c r="N52" s="258" t="s">
        <v>40</v>
      </c>
      <c r="O52" s="258" t="s">
        <v>41</v>
      </c>
      <c r="P52" s="71" t="s">
        <v>36</v>
      </c>
      <c r="Q52" s="1211">
        <v>1</v>
      </c>
      <c r="R52" s="1281">
        <v>6000000</v>
      </c>
      <c r="S52" s="628" t="s">
        <v>115</v>
      </c>
    </row>
    <row r="53" spans="1:19" ht="23.25" customHeight="1">
      <c r="A53" s="1214">
        <f t="shared" si="0"/>
        <v>33</v>
      </c>
      <c r="B53" s="129" t="s">
        <v>163</v>
      </c>
      <c r="C53" s="255" t="s">
        <v>59</v>
      </c>
      <c r="D53" s="255" t="s">
        <v>117</v>
      </c>
      <c r="E53" s="255" t="s">
        <v>34</v>
      </c>
      <c r="F53" s="255" t="s">
        <v>118</v>
      </c>
      <c r="G53" s="255" t="s">
        <v>96</v>
      </c>
      <c r="H53" s="256" t="s">
        <v>119</v>
      </c>
      <c r="I53" s="258" t="s">
        <v>40</v>
      </c>
      <c r="J53" s="258" t="s">
        <v>40</v>
      </c>
      <c r="K53" s="256" t="s">
        <v>120</v>
      </c>
      <c r="L53" s="256" t="s">
        <v>43</v>
      </c>
      <c r="M53" s="258">
        <v>2010</v>
      </c>
      <c r="N53" s="258" t="s">
        <v>40</v>
      </c>
      <c r="O53" s="258" t="s">
        <v>41</v>
      </c>
      <c r="P53" s="71" t="s">
        <v>36</v>
      </c>
      <c r="Q53" s="1211">
        <v>1</v>
      </c>
      <c r="R53" s="1281">
        <v>700000</v>
      </c>
      <c r="S53" s="628" t="s">
        <v>85</v>
      </c>
    </row>
    <row r="54" spans="1:19" ht="23.25" customHeight="1">
      <c r="A54" s="1214">
        <f t="shared" si="0"/>
        <v>34</v>
      </c>
      <c r="B54" s="129" t="s">
        <v>164</v>
      </c>
      <c r="C54" s="255" t="s">
        <v>59</v>
      </c>
      <c r="D54" s="255" t="s">
        <v>69</v>
      </c>
      <c r="E54" s="255" t="s">
        <v>61</v>
      </c>
      <c r="F54" s="255" t="s">
        <v>60</v>
      </c>
      <c r="G54" s="255" t="s">
        <v>75</v>
      </c>
      <c r="H54" s="256" t="s">
        <v>122</v>
      </c>
      <c r="I54" s="258" t="s">
        <v>40</v>
      </c>
      <c r="J54" s="258" t="s">
        <v>40</v>
      </c>
      <c r="K54" s="256" t="s">
        <v>120</v>
      </c>
      <c r="L54" s="256" t="s">
        <v>43</v>
      </c>
      <c r="M54" s="258">
        <v>2010</v>
      </c>
      <c r="N54" s="258" t="s">
        <v>40</v>
      </c>
      <c r="O54" s="258" t="s">
        <v>41</v>
      </c>
      <c r="P54" s="71" t="s">
        <v>36</v>
      </c>
      <c r="Q54" s="1211">
        <v>1</v>
      </c>
      <c r="R54" s="1281">
        <v>400000</v>
      </c>
      <c r="S54" s="628" t="s">
        <v>85</v>
      </c>
    </row>
    <row r="55" spans="1:19" ht="23.25" customHeight="1">
      <c r="A55" s="1214">
        <f t="shared" si="0"/>
        <v>35</v>
      </c>
      <c r="B55" s="129" t="s">
        <v>164</v>
      </c>
      <c r="C55" s="255" t="s">
        <v>59</v>
      </c>
      <c r="D55" s="255" t="s">
        <v>69</v>
      </c>
      <c r="E55" s="255" t="s">
        <v>61</v>
      </c>
      <c r="F55" s="255" t="s">
        <v>60</v>
      </c>
      <c r="G55" s="255" t="s">
        <v>75</v>
      </c>
      <c r="H55" s="256" t="s">
        <v>124</v>
      </c>
      <c r="I55" s="258" t="s">
        <v>40</v>
      </c>
      <c r="J55" s="258" t="s">
        <v>40</v>
      </c>
      <c r="K55" s="256" t="s">
        <v>468</v>
      </c>
      <c r="L55" s="256" t="s">
        <v>43</v>
      </c>
      <c r="M55" s="258">
        <v>2010</v>
      </c>
      <c r="N55" s="258" t="s">
        <v>40</v>
      </c>
      <c r="O55" s="258" t="s">
        <v>41</v>
      </c>
      <c r="P55" s="71" t="s">
        <v>36</v>
      </c>
      <c r="Q55" s="1211">
        <v>1</v>
      </c>
      <c r="R55" s="1281">
        <v>150000</v>
      </c>
      <c r="S55" s="628" t="s">
        <v>85</v>
      </c>
    </row>
    <row r="56" spans="1:19" ht="23.25" customHeight="1">
      <c r="A56" s="1214">
        <f t="shared" si="0"/>
        <v>36</v>
      </c>
      <c r="B56" s="129" t="s">
        <v>165</v>
      </c>
      <c r="C56" s="255" t="s">
        <v>59</v>
      </c>
      <c r="D56" s="255" t="s">
        <v>69</v>
      </c>
      <c r="E56" s="255" t="s">
        <v>61</v>
      </c>
      <c r="F56" s="255" t="s">
        <v>60</v>
      </c>
      <c r="G56" s="255" t="s">
        <v>102</v>
      </c>
      <c r="H56" s="256" t="s">
        <v>126</v>
      </c>
      <c r="I56" s="258" t="s">
        <v>40</v>
      </c>
      <c r="J56" s="258" t="s">
        <v>40</v>
      </c>
      <c r="K56" s="256" t="s">
        <v>468</v>
      </c>
      <c r="L56" s="256" t="s">
        <v>43</v>
      </c>
      <c r="M56" s="258">
        <v>2010</v>
      </c>
      <c r="N56" s="258" t="s">
        <v>40</v>
      </c>
      <c r="O56" s="258" t="s">
        <v>41</v>
      </c>
      <c r="P56" s="71" t="s">
        <v>36</v>
      </c>
      <c r="Q56" s="1211">
        <v>1</v>
      </c>
      <c r="R56" s="1281">
        <v>150000</v>
      </c>
      <c r="S56" s="628" t="s">
        <v>85</v>
      </c>
    </row>
    <row r="57" spans="1:19" ht="23.25" customHeight="1">
      <c r="A57" s="1214">
        <f t="shared" si="0"/>
        <v>37</v>
      </c>
      <c r="B57" s="129" t="s">
        <v>164</v>
      </c>
      <c r="C57" s="255" t="s">
        <v>59</v>
      </c>
      <c r="D57" s="255" t="s">
        <v>69</v>
      </c>
      <c r="E57" s="255" t="s">
        <v>61</v>
      </c>
      <c r="F57" s="255" t="s">
        <v>60</v>
      </c>
      <c r="G57" s="255" t="s">
        <v>75</v>
      </c>
      <c r="H57" s="256" t="s">
        <v>128</v>
      </c>
      <c r="I57" s="258" t="s">
        <v>40</v>
      </c>
      <c r="J57" s="258" t="s">
        <v>40</v>
      </c>
      <c r="K57" s="256" t="s">
        <v>468</v>
      </c>
      <c r="L57" s="256" t="s">
        <v>43</v>
      </c>
      <c r="M57" s="258">
        <v>2010</v>
      </c>
      <c r="N57" s="258" t="s">
        <v>40</v>
      </c>
      <c r="O57" s="258" t="s">
        <v>41</v>
      </c>
      <c r="P57" s="71" t="s">
        <v>36</v>
      </c>
      <c r="Q57" s="1211">
        <v>1</v>
      </c>
      <c r="R57" s="1281">
        <v>100000</v>
      </c>
      <c r="S57" s="628" t="s">
        <v>85</v>
      </c>
    </row>
    <row r="58" spans="1:19" ht="23.25" customHeight="1">
      <c r="A58" s="1214">
        <f t="shared" si="0"/>
        <v>38</v>
      </c>
      <c r="B58" s="129" t="s">
        <v>164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75</v>
      </c>
      <c r="H58" s="256" t="s">
        <v>130</v>
      </c>
      <c r="I58" s="258" t="s">
        <v>40</v>
      </c>
      <c r="J58" s="258" t="s">
        <v>40</v>
      </c>
      <c r="K58" s="256" t="s">
        <v>468</v>
      </c>
      <c r="L58" s="256" t="s">
        <v>43</v>
      </c>
      <c r="M58" s="258">
        <v>2010</v>
      </c>
      <c r="N58" s="258" t="s">
        <v>40</v>
      </c>
      <c r="O58" s="258" t="s">
        <v>41</v>
      </c>
      <c r="P58" s="71" t="s">
        <v>36</v>
      </c>
      <c r="Q58" s="1211">
        <v>1</v>
      </c>
      <c r="R58" s="1281">
        <v>200000</v>
      </c>
      <c r="S58" s="628" t="s">
        <v>85</v>
      </c>
    </row>
    <row r="59" spans="1:19" ht="23.25" customHeight="1">
      <c r="A59" s="1214">
        <f t="shared" si="0"/>
        <v>39</v>
      </c>
      <c r="B59" s="129" t="s">
        <v>166</v>
      </c>
      <c r="C59" s="255" t="s">
        <v>59</v>
      </c>
      <c r="D59" s="255" t="s">
        <v>69</v>
      </c>
      <c r="E59" s="255" t="s">
        <v>61</v>
      </c>
      <c r="F59" s="255" t="s">
        <v>91</v>
      </c>
      <c r="G59" s="255" t="s">
        <v>131</v>
      </c>
      <c r="H59" s="256" t="s">
        <v>132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2011</v>
      </c>
      <c r="N59" s="258" t="s">
        <v>40</v>
      </c>
      <c r="O59" s="258" t="s">
        <v>41</v>
      </c>
      <c r="P59" s="71" t="s">
        <v>36</v>
      </c>
      <c r="Q59" s="1211">
        <v>1</v>
      </c>
      <c r="R59" s="1281">
        <v>536000</v>
      </c>
      <c r="S59" s="1130" t="s">
        <v>54</v>
      </c>
    </row>
    <row r="60" spans="1:19" ht="23.25" customHeight="1">
      <c r="A60" s="1214">
        <f t="shared" si="0"/>
        <v>40</v>
      </c>
      <c r="B60" s="129" t="s">
        <v>166</v>
      </c>
      <c r="C60" s="255" t="s">
        <v>59</v>
      </c>
      <c r="D60" s="255" t="s">
        <v>69</v>
      </c>
      <c r="E60" s="255" t="s">
        <v>61</v>
      </c>
      <c r="F60" s="255" t="s">
        <v>91</v>
      </c>
      <c r="G60" s="255" t="s">
        <v>131</v>
      </c>
      <c r="H60" s="256" t="s">
        <v>132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2012</v>
      </c>
      <c r="N60" s="258" t="s">
        <v>40</v>
      </c>
      <c r="O60" s="258" t="s">
        <v>41</v>
      </c>
      <c r="P60" s="71" t="s">
        <v>36</v>
      </c>
      <c r="Q60" s="1211">
        <v>1</v>
      </c>
      <c r="R60" s="1281">
        <v>850000</v>
      </c>
      <c r="S60" s="1130" t="s">
        <v>101</v>
      </c>
    </row>
    <row r="61" spans="1:19" ht="23.25" customHeight="1">
      <c r="A61" s="1214">
        <f t="shared" si="0"/>
        <v>41</v>
      </c>
      <c r="B61" s="129" t="s">
        <v>731</v>
      </c>
      <c r="C61" s="1196" t="s">
        <v>59</v>
      </c>
      <c r="D61" s="1196" t="s">
        <v>69</v>
      </c>
      <c r="E61" s="1196" t="s">
        <v>61</v>
      </c>
      <c r="F61" s="1196" t="s">
        <v>91</v>
      </c>
      <c r="G61" s="1196" t="s">
        <v>231</v>
      </c>
      <c r="H61" s="256" t="s">
        <v>508</v>
      </c>
      <c r="I61" s="258"/>
      <c r="J61" s="258"/>
      <c r="K61" s="256" t="s">
        <v>120</v>
      </c>
      <c r="L61" s="256" t="s">
        <v>43</v>
      </c>
      <c r="M61" s="258">
        <v>2012</v>
      </c>
      <c r="N61" s="258"/>
      <c r="O61" s="258" t="s">
        <v>41</v>
      </c>
      <c r="P61" s="71" t="s">
        <v>36</v>
      </c>
      <c r="Q61" s="1211">
        <v>1</v>
      </c>
      <c r="R61" s="1282">
        <v>4769000</v>
      </c>
      <c r="S61" s="1172"/>
    </row>
    <row r="62" spans="1:19" ht="23.25" customHeight="1">
      <c r="A62" s="1214">
        <f t="shared" si="0"/>
        <v>42</v>
      </c>
      <c r="B62" s="129" t="s">
        <v>732</v>
      </c>
      <c r="C62" s="1196" t="s">
        <v>59</v>
      </c>
      <c r="D62" s="1196" t="s">
        <v>69</v>
      </c>
      <c r="E62" s="1196" t="s">
        <v>61</v>
      </c>
      <c r="F62" s="1196" t="s">
        <v>91</v>
      </c>
      <c r="G62" s="1196" t="s">
        <v>174</v>
      </c>
      <c r="H62" s="256" t="s">
        <v>509</v>
      </c>
      <c r="I62" s="258"/>
      <c r="J62" s="258"/>
      <c r="K62" s="256" t="s">
        <v>120</v>
      </c>
      <c r="L62" s="256" t="s">
        <v>43</v>
      </c>
      <c r="M62" s="258">
        <v>2012</v>
      </c>
      <c r="N62" s="258"/>
      <c r="O62" s="258" t="s">
        <v>41</v>
      </c>
      <c r="P62" s="71" t="s">
        <v>36</v>
      </c>
      <c r="Q62" s="1211">
        <v>1</v>
      </c>
      <c r="R62" s="1283">
        <v>500000</v>
      </c>
      <c r="S62" s="1172"/>
    </row>
    <row r="63" spans="1:19" ht="23.25" customHeight="1">
      <c r="A63" s="1214">
        <f t="shared" si="0"/>
        <v>43</v>
      </c>
      <c r="B63" s="129" t="s">
        <v>167</v>
      </c>
      <c r="C63" s="255" t="s">
        <v>59</v>
      </c>
      <c r="D63" s="255" t="s">
        <v>69</v>
      </c>
      <c r="E63" s="255" t="s">
        <v>61</v>
      </c>
      <c r="F63" s="255" t="s">
        <v>59</v>
      </c>
      <c r="G63" s="255" t="s">
        <v>86</v>
      </c>
      <c r="H63" s="256" t="s">
        <v>134</v>
      </c>
      <c r="I63" s="258" t="s">
        <v>40</v>
      </c>
      <c r="J63" s="258" t="s">
        <v>40</v>
      </c>
      <c r="K63" s="256" t="s">
        <v>468</v>
      </c>
      <c r="L63" s="256" t="s">
        <v>43</v>
      </c>
      <c r="M63" s="258">
        <v>2013</v>
      </c>
      <c r="N63" s="258" t="s">
        <v>40</v>
      </c>
      <c r="O63" s="258" t="s">
        <v>41</v>
      </c>
      <c r="P63" s="71" t="s">
        <v>36</v>
      </c>
      <c r="Q63" s="1211">
        <v>1</v>
      </c>
      <c r="R63" s="1283">
        <v>9000000</v>
      </c>
      <c r="S63" s="1172"/>
    </row>
    <row r="64" spans="1:19" ht="23.25" customHeight="1">
      <c r="A64" s="1214">
        <f t="shared" si="0"/>
        <v>44</v>
      </c>
      <c r="B64" s="129" t="s">
        <v>166</v>
      </c>
      <c r="C64" s="255" t="s">
        <v>59</v>
      </c>
      <c r="D64" s="255" t="s">
        <v>69</v>
      </c>
      <c r="E64" s="255" t="s">
        <v>61</v>
      </c>
      <c r="F64" s="255" t="s">
        <v>91</v>
      </c>
      <c r="G64" s="255" t="s">
        <v>131</v>
      </c>
      <c r="H64" s="257" t="s">
        <v>132</v>
      </c>
      <c r="I64" s="258" t="s">
        <v>40</v>
      </c>
      <c r="J64" s="258" t="s">
        <v>40</v>
      </c>
      <c r="K64" s="256" t="s">
        <v>468</v>
      </c>
      <c r="L64" s="256" t="s">
        <v>43</v>
      </c>
      <c r="M64" s="258">
        <v>2013</v>
      </c>
      <c r="N64" s="258" t="s">
        <v>40</v>
      </c>
      <c r="O64" s="258" t="s">
        <v>41</v>
      </c>
      <c r="P64" s="71" t="s">
        <v>36</v>
      </c>
      <c r="Q64" s="1211">
        <v>1</v>
      </c>
      <c r="R64" s="1281">
        <v>503000</v>
      </c>
      <c r="S64" s="1130" t="s">
        <v>54</v>
      </c>
    </row>
    <row r="65" spans="1:19" ht="23.25" customHeight="1">
      <c r="A65" s="1214">
        <f t="shared" si="0"/>
        <v>45</v>
      </c>
      <c r="B65" s="129" t="s">
        <v>166</v>
      </c>
      <c r="C65" s="255" t="s">
        <v>59</v>
      </c>
      <c r="D65" s="255" t="s">
        <v>69</v>
      </c>
      <c r="E65" s="255" t="s">
        <v>61</v>
      </c>
      <c r="F65" s="255" t="s">
        <v>91</v>
      </c>
      <c r="G65" s="255" t="s">
        <v>131</v>
      </c>
      <c r="H65" s="257" t="s">
        <v>132</v>
      </c>
      <c r="I65" s="258" t="s">
        <v>40</v>
      </c>
      <c r="J65" s="258" t="s">
        <v>40</v>
      </c>
      <c r="K65" s="256" t="s">
        <v>468</v>
      </c>
      <c r="L65" s="256" t="s">
        <v>43</v>
      </c>
      <c r="M65" s="258">
        <v>2013</v>
      </c>
      <c r="N65" s="258" t="s">
        <v>40</v>
      </c>
      <c r="O65" s="258" t="s">
        <v>41</v>
      </c>
      <c r="P65" s="71" t="s">
        <v>36</v>
      </c>
      <c r="Q65" s="1211">
        <v>1</v>
      </c>
      <c r="R65" s="1281">
        <v>1000000</v>
      </c>
      <c r="S65" s="1130" t="s">
        <v>54</v>
      </c>
    </row>
    <row r="66" spans="1:19">
      <c r="A66" s="1214">
        <f t="shared" si="0"/>
        <v>46</v>
      </c>
      <c r="B66" s="129" t="s">
        <v>671</v>
      </c>
      <c r="C66" s="1104">
        <v>2</v>
      </c>
      <c r="D66" s="1104">
        <v>6</v>
      </c>
      <c r="E66" s="1104">
        <v>2</v>
      </c>
      <c r="F66" s="1104">
        <v>1</v>
      </c>
      <c r="G66" s="806">
        <v>3</v>
      </c>
      <c r="H66" s="966" t="s">
        <v>136</v>
      </c>
      <c r="I66" s="786"/>
      <c r="J66" s="787"/>
      <c r="K66" s="256" t="s">
        <v>468</v>
      </c>
      <c r="L66" s="812" t="s">
        <v>43</v>
      </c>
      <c r="M66" s="813">
        <v>2014</v>
      </c>
      <c r="N66" s="786"/>
      <c r="O66" s="813" t="s">
        <v>41</v>
      </c>
      <c r="P66" s="1132" t="s">
        <v>36</v>
      </c>
      <c r="Q66" s="1211">
        <v>1</v>
      </c>
      <c r="R66" s="1281">
        <v>3000000</v>
      </c>
      <c r="S66" s="1134" t="s">
        <v>135</v>
      </c>
    </row>
    <row r="67" spans="1:19">
      <c r="A67" s="1214">
        <f t="shared" si="0"/>
        <v>47</v>
      </c>
      <c r="B67" s="129" t="s">
        <v>672</v>
      </c>
      <c r="C67" s="1104">
        <v>2</v>
      </c>
      <c r="D67" s="1104">
        <v>6</v>
      </c>
      <c r="E67" s="1104">
        <v>2</v>
      </c>
      <c r="F67" s="1104">
        <v>1</v>
      </c>
      <c r="G67" s="806">
        <v>3</v>
      </c>
      <c r="H67" s="966" t="s">
        <v>137</v>
      </c>
      <c r="I67" s="786"/>
      <c r="J67" s="787"/>
      <c r="K67" s="256" t="s">
        <v>468</v>
      </c>
      <c r="L67" s="812" t="s">
        <v>43</v>
      </c>
      <c r="M67" s="813">
        <v>2014</v>
      </c>
      <c r="N67" s="786"/>
      <c r="O67" s="813" t="s">
        <v>41</v>
      </c>
      <c r="P67" s="1132" t="s">
        <v>36</v>
      </c>
      <c r="Q67" s="1211">
        <v>1</v>
      </c>
      <c r="R67" s="1281">
        <v>3150000</v>
      </c>
      <c r="S67" s="1134" t="s">
        <v>135</v>
      </c>
    </row>
    <row r="68" spans="1:19">
      <c r="A68" s="1214">
        <f t="shared" si="0"/>
        <v>48</v>
      </c>
      <c r="B68" s="129" t="s">
        <v>673</v>
      </c>
      <c r="C68" s="1104">
        <v>2</v>
      </c>
      <c r="D68" s="1104">
        <v>6</v>
      </c>
      <c r="E68" s="1104">
        <v>2</v>
      </c>
      <c r="F68" s="1104">
        <v>1</v>
      </c>
      <c r="G68" s="806">
        <v>33</v>
      </c>
      <c r="H68" s="966" t="s">
        <v>138</v>
      </c>
      <c r="I68" s="786"/>
      <c r="J68" s="787"/>
      <c r="K68" s="256" t="s">
        <v>468</v>
      </c>
      <c r="L68" s="812" t="s">
        <v>43</v>
      </c>
      <c r="M68" s="813">
        <v>2014</v>
      </c>
      <c r="N68" s="786"/>
      <c r="O68" s="813" t="s">
        <v>41</v>
      </c>
      <c r="P68" s="1132" t="s">
        <v>36</v>
      </c>
      <c r="Q68" s="1211">
        <v>2</v>
      </c>
      <c r="R68" s="1281">
        <v>6000000</v>
      </c>
      <c r="S68" s="1134" t="s">
        <v>135</v>
      </c>
    </row>
    <row r="69" spans="1:19">
      <c r="A69" s="1214">
        <f t="shared" si="0"/>
        <v>49</v>
      </c>
      <c r="B69" s="129" t="s">
        <v>674</v>
      </c>
      <c r="C69" s="1104">
        <v>2</v>
      </c>
      <c r="D69" s="1104">
        <v>6</v>
      </c>
      <c r="E69" s="1104">
        <v>3</v>
      </c>
      <c r="F69" s="1104">
        <v>2</v>
      </c>
      <c r="G69" s="806">
        <v>2</v>
      </c>
      <c r="H69" s="966" t="s">
        <v>139</v>
      </c>
      <c r="I69" s="967"/>
      <c r="J69" s="933"/>
      <c r="K69" s="968" t="s">
        <v>468</v>
      </c>
      <c r="L69" s="812" t="s">
        <v>140</v>
      </c>
      <c r="M69" s="934">
        <v>2014</v>
      </c>
      <c r="N69" s="934"/>
      <c r="O69" s="934" t="s">
        <v>41</v>
      </c>
      <c r="P69" s="1127" t="s">
        <v>36</v>
      </c>
      <c r="Q69" s="1211">
        <v>5</v>
      </c>
      <c r="R69" s="1281">
        <v>59850000</v>
      </c>
      <c r="S69" s="1134" t="s">
        <v>101</v>
      </c>
    </row>
    <row r="70" spans="1:19">
      <c r="A70" s="1214">
        <f t="shared" si="0"/>
        <v>50</v>
      </c>
      <c r="B70" s="129" t="s">
        <v>675</v>
      </c>
      <c r="C70" s="1104">
        <v>2</v>
      </c>
      <c r="D70" s="1104">
        <v>6</v>
      </c>
      <c r="E70" s="1104">
        <v>4</v>
      </c>
      <c r="F70" s="1104">
        <v>3</v>
      </c>
      <c r="G70" s="806">
        <v>7</v>
      </c>
      <c r="H70" s="933" t="s">
        <v>141</v>
      </c>
      <c r="I70" s="820"/>
      <c r="J70" s="820"/>
      <c r="K70" s="821" t="s">
        <v>39</v>
      </c>
      <c r="L70" s="812" t="s">
        <v>43</v>
      </c>
      <c r="M70" s="822">
        <v>2014</v>
      </c>
      <c r="N70" s="933"/>
      <c r="O70" s="970" t="s">
        <v>41</v>
      </c>
      <c r="P70" s="1127" t="s">
        <v>36</v>
      </c>
      <c r="Q70" s="1211">
        <v>8</v>
      </c>
      <c r="R70" s="1281">
        <v>3200000</v>
      </c>
      <c r="S70" s="1134" t="s">
        <v>101</v>
      </c>
    </row>
    <row r="71" spans="1:19">
      <c r="A71" s="1214">
        <f t="shared" si="0"/>
        <v>51</v>
      </c>
      <c r="B71" s="129" t="s">
        <v>676</v>
      </c>
      <c r="C71" s="1104">
        <v>2</v>
      </c>
      <c r="D71" s="1104">
        <v>6</v>
      </c>
      <c r="E71" s="1104">
        <v>3</v>
      </c>
      <c r="F71" s="1104">
        <v>5</v>
      </c>
      <c r="G71" s="806">
        <v>3</v>
      </c>
      <c r="H71" s="933" t="s">
        <v>132</v>
      </c>
      <c r="I71" s="820"/>
      <c r="J71" s="820"/>
      <c r="K71" s="821" t="s">
        <v>39</v>
      </c>
      <c r="L71" s="812" t="s">
        <v>43</v>
      </c>
      <c r="M71" s="822">
        <v>2014</v>
      </c>
      <c r="N71" s="933"/>
      <c r="O71" s="970" t="s">
        <v>41</v>
      </c>
      <c r="P71" s="1127" t="s">
        <v>36</v>
      </c>
      <c r="Q71" s="1211">
        <v>1</v>
      </c>
      <c r="R71" s="1281">
        <v>600000</v>
      </c>
      <c r="S71" s="1134" t="s">
        <v>101</v>
      </c>
    </row>
    <row r="72" spans="1:19">
      <c r="A72" s="1214">
        <f t="shared" si="0"/>
        <v>52</v>
      </c>
      <c r="B72" s="129" t="s">
        <v>677</v>
      </c>
      <c r="C72" s="1104">
        <v>2</v>
      </c>
      <c r="D72" s="1104">
        <v>6</v>
      </c>
      <c r="E72" s="1104">
        <v>4</v>
      </c>
      <c r="F72" s="1104">
        <v>3</v>
      </c>
      <c r="G72" s="806">
        <v>7</v>
      </c>
      <c r="H72" s="933" t="s">
        <v>143</v>
      </c>
      <c r="I72" s="820"/>
      <c r="J72" s="820"/>
      <c r="K72" s="821" t="s">
        <v>39</v>
      </c>
      <c r="L72" s="812" t="s">
        <v>43</v>
      </c>
      <c r="M72" s="822">
        <v>2014</v>
      </c>
      <c r="N72" s="933"/>
      <c r="O72" s="970" t="s">
        <v>41</v>
      </c>
      <c r="P72" s="1127" t="s">
        <v>36</v>
      </c>
      <c r="Q72" s="1211">
        <v>21</v>
      </c>
      <c r="R72" s="1281">
        <v>8610000</v>
      </c>
      <c r="S72" s="1134" t="s">
        <v>101</v>
      </c>
    </row>
    <row r="73" spans="1:19">
      <c r="A73" s="1214">
        <f t="shared" si="0"/>
        <v>53</v>
      </c>
      <c r="B73" s="129" t="s">
        <v>678</v>
      </c>
      <c r="C73" s="1104">
        <v>2</v>
      </c>
      <c r="D73" s="1104">
        <v>6</v>
      </c>
      <c r="E73" s="1104">
        <v>2</v>
      </c>
      <c r="F73" s="1104">
        <v>1</v>
      </c>
      <c r="G73" s="806">
        <v>33</v>
      </c>
      <c r="H73" s="933" t="s">
        <v>144</v>
      </c>
      <c r="I73" s="820"/>
      <c r="J73" s="820"/>
      <c r="K73" s="821" t="s">
        <v>39</v>
      </c>
      <c r="L73" s="812" t="s">
        <v>43</v>
      </c>
      <c r="M73" s="822">
        <v>2014</v>
      </c>
      <c r="N73" s="933"/>
      <c r="O73" s="970" t="s">
        <v>41</v>
      </c>
      <c r="P73" s="1127" t="s">
        <v>36</v>
      </c>
      <c r="Q73" s="1211">
        <v>4</v>
      </c>
      <c r="R73" s="1281">
        <v>6000000</v>
      </c>
      <c r="S73" s="1134" t="s">
        <v>101</v>
      </c>
    </row>
    <row r="74" spans="1:19">
      <c r="A74" s="1214">
        <f t="shared" si="0"/>
        <v>54</v>
      </c>
      <c r="B74" s="129" t="s">
        <v>679</v>
      </c>
      <c r="C74" s="1104">
        <v>2</v>
      </c>
      <c r="D74" s="1104">
        <v>6</v>
      </c>
      <c r="E74" s="1104">
        <v>2</v>
      </c>
      <c r="F74" s="1104">
        <v>1</v>
      </c>
      <c r="G74" s="806">
        <v>1</v>
      </c>
      <c r="H74" s="933" t="s">
        <v>106</v>
      </c>
      <c r="I74" s="820"/>
      <c r="J74" s="820"/>
      <c r="K74" s="821" t="s">
        <v>39</v>
      </c>
      <c r="L74" s="812" t="s">
        <v>43</v>
      </c>
      <c r="M74" s="822">
        <v>2014</v>
      </c>
      <c r="N74" s="933"/>
      <c r="O74" s="970" t="s">
        <v>41</v>
      </c>
      <c r="P74" s="1127" t="s">
        <v>36</v>
      </c>
      <c r="Q74" s="1211">
        <v>4</v>
      </c>
      <c r="R74" s="1281">
        <v>16000000</v>
      </c>
      <c r="S74" s="1134" t="s">
        <v>101</v>
      </c>
    </row>
    <row r="75" spans="1:19">
      <c r="A75" s="1214">
        <f t="shared" si="0"/>
        <v>55</v>
      </c>
      <c r="B75" s="129" t="s">
        <v>676</v>
      </c>
      <c r="C75" s="1104">
        <v>2</v>
      </c>
      <c r="D75" s="1104">
        <v>6</v>
      </c>
      <c r="E75" s="1104">
        <v>3</v>
      </c>
      <c r="F75" s="1104">
        <v>5</v>
      </c>
      <c r="G75" s="806">
        <v>3</v>
      </c>
      <c r="H75" s="933" t="s">
        <v>132</v>
      </c>
      <c r="I75" s="820"/>
      <c r="J75" s="820"/>
      <c r="K75" s="821" t="s">
        <v>39</v>
      </c>
      <c r="L75" s="812" t="s">
        <v>43</v>
      </c>
      <c r="M75" s="822">
        <v>2014</v>
      </c>
      <c r="N75" s="933"/>
      <c r="O75" s="970" t="s">
        <v>41</v>
      </c>
      <c r="P75" s="1127" t="s">
        <v>36</v>
      </c>
      <c r="Q75" s="1211">
        <v>2</v>
      </c>
      <c r="R75" s="1281">
        <v>4000000</v>
      </c>
      <c r="S75" s="1134" t="s">
        <v>101</v>
      </c>
    </row>
    <row r="76" spans="1:19">
      <c r="A76" s="1214">
        <f t="shared" si="0"/>
        <v>56</v>
      </c>
      <c r="B76" s="129" t="s">
        <v>680</v>
      </c>
      <c r="C76" s="1104">
        <v>2</v>
      </c>
      <c r="D76" s="1104">
        <v>6</v>
      </c>
      <c r="E76" s="1104">
        <v>2</v>
      </c>
      <c r="F76" s="1104">
        <v>1</v>
      </c>
      <c r="G76" s="806">
        <v>1</v>
      </c>
      <c r="H76" s="933" t="s">
        <v>145</v>
      </c>
      <c r="I76" s="820"/>
      <c r="J76" s="820"/>
      <c r="K76" s="821" t="s">
        <v>39</v>
      </c>
      <c r="L76" s="812" t="s">
        <v>43</v>
      </c>
      <c r="M76" s="822">
        <v>2014</v>
      </c>
      <c r="N76" s="933"/>
      <c r="O76" s="970" t="s">
        <v>41</v>
      </c>
      <c r="P76" s="1127" t="s">
        <v>36</v>
      </c>
      <c r="Q76" s="1211">
        <v>3</v>
      </c>
      <c r="R76" s="1281">
        <v>4800000</v>
      </c>
      <c r="S76" s="1134" t="s">
        <v>101</v>
      </c>
    </row>
    <row r="77" spans="1:19">
      <c r="A77" s="1214">
        <f t="shared" si="0"/>
        <v>57</v>
      </c>
      <c r="B77" s="129" t="s">
        <v>679</v>
      </c>
      <c r="C77" s="1104">
        <v>2</v>
      </c>
      <c r="D77" s="1104">
        <v>6</v>
      </c>
      <c r="E77" s="1104">
        <v>2</v>
      </c>
      <c r="F77" s="1104">
        <v>1</v>
      </c>
      <c r="G77" s="806">
        <v>1</v>
      </c>
      <c r="H77" s="933" t="s">
        <v>106</v>
      </c>
      <c r="I77" s="820"/>
      <c r="J77" s="820"/>
      <c r="K77" s="821" t="s">
        <v>39</v>
      </c>
      <c r="L77" s="812" t="s">
        <v>43</v>
      </c>
      <c r="M77" s="822">
        <v>2014</v>
      </c>
      <c r="N77" s="933"/>
      <c r="O77" s="970" t="s">
        <v>41</v>
      </c>
      <c r="P77" s="1127" t="s">
        <v>36</v>
      </c>
      <c r="Q77" s="1211">
        <v>1</v>
      </c>
      <c r="R77" s="1281">
        <v>3800000</v>
      </c>
      <c r="S77" s="1134" t="s">
        <v>101</v>
      </c>
    </row>
    <row r="78" spans="1:19">
      <c r="A78" s="1214">
        <f t="shared" si="0"/>
        <v>58</v>
      </c>
      <c r="B78" s="129" t="s">
        <v>681</v>
      </c>
      <c r="C78" s="1104">
        <v>2</v>
      </c>
      <c r="D78" s="1104">
        <v>6</v>
      </c>
      <c r="E78" s="1104">
        <v>3</v>
      </c>
      <c r="F78" s="1104">
        <v>2</v>
      </c>
      <c r="G78" s="806">
        <v>2</v>
      </c>
      <c r="H78" s="933" t="s">
        <v>147</v>
      </c>
      <c r="I78" s="820"/>
      <c r="J78" s="820"/>
      <c r="K78" s="821" t="s">
        <v>39</v>
      </c>
      <c r="L78" s="968" t="s">
        <v>140</v>
      </c>
      <c r="M78" s="822">
        <v>2014</v>
      </c>
      <c r="N78" s="933"/>
      <c r="O78" s="970" t="s">
        <v>41</v>
      </c>
      <c r="P78" s="1127" t="s">
        <v>36</v>
      </c>
      <c r="Q78" s="1211">
        <v>1</v>
      </c>
      <c r="R78" s="1281">
        <v>6000000</v>
      </c>
      <c r="S78" s="1134" t="s">
        <v>101</v>
      </c>
    </row>
    <row r="79" spans="1:19">
      <c r="A79" s="1214">
        <f t="shared" si="0"/>
        <v>59</v>
      </c>
      <c r="B79" s="129" t="s">
        <v>677</v>
      </c>
      <c r="C79" s="1104">
        <v>2</v>
      </c>
      <c r="D79" s="1104">
        <v>6</v>
      </c>
      <c r="E79" s="1104">
        <v>4</v>
      </c>
      <c r="F79" s="1104">
        <v>3</v>
      </c>
      <c r="G79" s="806">
        <v>7</v>
      </c>
      <c r="H79" s="933" t="s">
        <v>143</v>
      </c>
      <c r="I79" s="820"/>
      <c r="J79" s="820"/>
      <c r="K79" s="821" t="s">
        <v>39</v>
      </c>
      <c r="L79" s="968" t="s">
        <v>140</v>
      </c>
      <c r="M79" s="822">
        <v>2014</v>
      </c>
      <c r="N79" s="933"/>
      <c r="O79" s="970" t="s">
        <v>41</v>
      </c>
      <c r="P79" s="1127" t="s">
        <v>36</v>
      </c>
      <c r="Q79" s="1211">
        <v>4</v>
      </c>
      <c r="R79" s="1281">
        <v>1700000</v>
      </c>
      <c r="S79" s="1134" t="s">
        <v>101</v>
      </c>
    </row>
    <row r="80" spans="1:19">
      <c r="A80" s="1214">
        <f t="shared" si="0"/>
        <v>60</v>
      </c>
      <c r="B80" s="129" t="s">
        <v>667</v>
      </c>
      <c r="C80" s="1104">
        <v>2</v>
      </c>
      <c r="D80" s="1104">
        <v>6</v>
      </c>
      <c r="E80" s="1104">
        <v>2</v>
      </c>
      <c r="F80" s="1104">
        <v>1</v>
      </c>
      <c r="G80" s="806">
        <v>1</v>
      </c>
      <c r="H80" s="933" t="s">
        <v>148</v>
      </c>
      <c r="I80" s="820"/>
      <c r="J80" s="820"/>
      <c r="K80" s="821" t="s">
        <v>100</v>
      </c>
      <c r="L80" s="968" t="s">
        <v>140</v>
      </c>
      <c r="M80" s="822">
        <v>2014</v>
      </c>
      <c r="N80" s="933"/>
      <c r="O80" s="970" t="s">
        <v>41</v>
      </c>
      <c r="P80" s="1127" t="s">
        <v>36</v>
      </c>
      <c r="Q80" s="1211">
        <v>1</v>
      </c>
      <c r="R80" s="1281">
        <v>3000000</v>
      </c>
      <c r="S80" s="1134" t="s">
        <v>101</v>
      </c>
    </row>
    <row r="81" spans="1:23">
      <c r="A81" s="1214">
        <f t="shared" si="0"/>
        <v>61</v>
      </c>
      <c r="B81" s="129" t="s">
        <v>682</v>
      </c>
      <c r="C81" s="1104">
        <v>2</v>
      </c>
      <c r="D81" s="1104">
        <v>6</v>
      </c>
      <c r="E81" s="1104">
        <v>2</v>
      </c>
      <c r="F81" s="1104">
        <v>1</v>
      </c>
      <c r="G81" s="806">
        <v>5</v>
      </c>
      <c r="H81" s="933" t="s">
        <v>149</v>
      </c>
      <c r="I81" s="820"/>
      <c r="J81" s="820"/>
      <c r="K81" s="821" t="s">
        <v>100</v>
      </c>
      <c r="L81" s="968" t="s">
        <v>140</v>
      </c>
      <c r="M81" s="822">
        <v>2014</v>
      </c>
      <c r="N81" s="933"/>
      <c r="O81" s="970" t="s">
        <v>41</v>
      </c>
      <c r="P81" s="1127" t="s">
        <v>36</v>
      </c>
      <c r="Q81" s="1211">
        <v>1</v>
      </c>
      <c r="R81" s="1281">
        <v>4000000</v>
      </c>
      <c r="S81" s="1134" t="s">
        <v>101</v>
      </c>
    </row>
    <row r="82" spans="1:23" s="1223" customFormat="1">
      <c r="A82" s="1221"/>
      <c r="B82" s="1165" t="s">
        <v>670</v>
      </c>
      <c r="C82" s="1199">
        <v>6</v>
      </c>
      <c r="D82" s="1199">
        <v>6</v>
      </c>
      <c r="E82" s="1199">
        <v>1</v>
      </c>
      <c r="F82" s="1199">
        <v>1</v>
      </c>
      <c r="G82" s="1199">
        <v>1</v>
      </c>
      <c r="H82" s="1160" t="s">
        <v>76</v>
      </c>
      <c r="I82" s="1161"/>
      <c r="J82" s="1161"/>
      <c r="K82" s="1162"/>
      <c r="L82" s="1163"/>
      <c r="M82" s="1164"/>
      <c r="N82" s="1165"/>
      <c r="O82" s="1166"/>
      <c r="P82" s="1167"/>
      <c r="Q82" s="1222"/>
      <c r="R82" s="1284"/>
      <c r="S82" s="1169" t="s">
        <v>480</v>
      </c>
      <c r="T82" s="1208"/>
      <c r="U82" s="1241"/>
    </row>
    <row r="83" spans="1:23" s="1223" customFormat="1">
      <c r="A83" s="1221"/>
      <c r="B83" s="1158" t="s">
        <v>683</v>
      </c>
      <c r="C83" s="1187" t="s">
        <v>59</v>
      </c>
      <c r="D83" s="1187" t="s">
        <v>69</v>
      </c>
      <c r="E83" s="1187" t="s">
        <v>61</v>
      </c>
      <c r="F83" s="1187" t="s">
        <v>91</v>
      </c>
      <c r="G83" s="1187" t="s">
        <v>112</v>
      </c>
      <c r="H83" s="1160" t="s">
        <v>490</v>
      </c>
      <c r="I83" s="1161"/>
      <c r="J83" s="1161"/>
      <c r="K83" s="1162"/>
      <c r="L83" s="1163"/>
      <c r="M83" s="1164"/>
      <c r="N83" s="1165"/>
      <c r="O83" s="1166"/>
      <c r="P83" s="1167"/>
      <c r="Q83" s="1222"/>
      <c r="R83" s="1284"/>
      <c r="S83" s="1169" t="s">
        <v>480</v>
      </c>
      <c r="U83" s="1410"/>
    </row>
    <row r="84" spans="1:23" s="1223" customFormat="1">
      <c r="A84" s="1221"/>
      <c r="B84" s="1158" t="s">
        <v>162</v>
      </c>
      <c r="C84" s="1187" t="s">
        <v>59</v>
      </c>
      <c r="D84" s="1187" t="s">
        <v>69</v>
      </c>
      <c r="E84" s="1187" t="s">
        <v>59</v>
      </c>
      <c r="F84" s="1187" t="s">
        <v>34</v>
      </c>
      <c r="G84" s="1187">
        <v>6</v>
      </c>
      <c r="H84" s="1160" t="s">
        <v>109</v>
      </c>
      <c r="I84" s="1161"/>
      <c r="J84" s="1161"/>
      <c r="K84" s="1162"/>
      <c r="L84" s="1163"/>
      <c r="M84" s="1164"/>
      <c r="N84" s="1165"/>
      <c r="O84" s="1166"/>
      <c r="P84" s="1167"/>
      <c r="Q84" s="1222"/>
      <c r="R84" s="1284"/>
      <c r="S84" s="1169" t="s">
        <v>480</v>
      </c>
      <c r="U84" s="1410"/>
    </row>
    <row r="85" spans="1:23" s="1223" customFormat="1">
      <c r="A85" s="1221"/>
      <c r="B85" s="1158" t="s">
        <v>679</v>
      </c>
      <c r="C85" s="1159">
        <v>2</v>
      </c>
      <c r="D85" s="1159">
        <v>6</v>
      </c>
      <c r="E85" s="1159">
        <v>2</v>
      </c>
      <c r="F85" s="1159">
        <v>1</v>
      </c>
      <c r="G85" s="1202">
        <v>1</v>
      </c>
      <c r="H85" s="1160" t="s">
        <v>106</v>
      </c>
      <c r="I85" s="1161"/>
      <c r="J85" s="1161"/>
      <c r="K85" s="1162"/>
      <c r="L85" s="1163"/>
      <c r="M85" s="1164"/>
      <c r="N85" s="1165"/>
      <c r="O85" s="1166"/>
      <c r="P85" s="1167"/>
      <c r="Q85" s="1222"/>
      <c r="R85" s="1284"/>
      <c r="S85" s="1169" t="s">
        <v>480</v>
      </c>
      <c r="U85" s="1410"/>
    </row>
    <row r="86" spans="1:23" s="1223" customFormat="1">
      <c r="A86" s="1221"/>
      <c r="B86" s="1158" t="s">
        <v>672</v>
      </c>
      <c r="C86" s="1159">
        <v>2</v>
      </c>
      <c r="D86" s="1159">
        <v>6</v>
      </c>
      <c r="E86" s="1159">
        <v>2</v>
      </c>
      <c r="F86" s="1159">
        <v>1</v>
      </c>
      <c r="G86" s="1202">
        <v>3</v>
      </c>
      <c r="H86" s="1160" t="s">
        <v>142</v>
      </c>
      <c r="I86" s="1161"/>
      <c r="J86" s="1161"/>
      <c r="K86" s="1162"/>
      <c r="L86" s="1163"/>
      <c r="M86" s="1164"/>
      <c r="N86" s="1165"/>
      <c r="O86" s="1166"/>
      <c r="P86" s="1167"/>
      <c r="Q86" s="1222"/>
      <c r="R86" s="1284"/>
      <c r="S86" s="1169" t="s">
        <v>480</v>
      </c>
      <c r="U86" s="1410"/>
    </row>
    <row r="87" spans="1:23" s="1223" customFormat="1">
      <c r="A87" s="1221"/>
      <c r="B87" s="1158" t="s">
        <v>679</v>
      </c>
      <c r="C87" s="1159">
        <v>2</v>
      </c>
      <c r="D87" s="1159">
        <v>6</v>
      </c>
      <c r="E87" s="1159">
        <v>2</v>
      </c>
      <c r="F87" s="1159">
        <v>1</v>
      </c>
      <c r="G87" s="1202">
        <v>1</v>
      </c>
      <c r="H87" s="1160" t="s">
        <v>106</v>
      </c>
      <c r="I87" s="1161"/>
      <c r="J87" s="1161"/>
      <c r="K87" s="1162"/>
      <c r="L87" s="1163"/>
      <c r="M87" s="1164"/>
      <c r="N87" s="1165"/>
      <c r="O87" s="1166"/>
      <c r="P87" s="1167"/>
      <c r="Q87" s="1222"/>
      <c r="R87" s="1284"/>
      <c r="S87" s="1169" t="s">
        <v>480</v>
      </c>
      <c r="U87" s="1410"/>
    </row>
    <row r="88" spans="1:23" s="1223" customFormat="1">
      <c r="A88" s="1221"/>
      <c r="B88" s="1158" t="s">
        <v>167</v>
      </c>
      <c r="C88" s="1187" t="s">
        <v>59</v>
      </c>
      <c r="D88" s="1187" t="s">
        <v>69</v>
      </c>
      <c r="E88" s="1187" t="s">
        <v>61</v>
      </c>
      <c r="F88" s="1187" t="s">
        <v>59</v>
      </c>
      <c r="G88" s="1187" t="s">
        <v>86</v>
      </c>
      <c r="H88" s="1160" t="s">
        <v>456</v>
      </c>
      <c r="I88" s="1161"/>
      <c r="J88" s="1161"/>
      <c r="K88" s="1162"/>
      <c r="L88" s="1163"/>
      <c r="M88" s="1164"/>
      <c r="N88" s="1165"/>
      <c r="O88" s="1166"/>
      <c r="P88" s="1167"/>
      <c r="Q88" s="1222"/>
      <c r="R88" s="1284"/>
      <c r="S88" s="1169" t="s">
        <v>480</v>
      </c>
      <c r="U88" s="1410"/>
    </row>
    <row r="89" spans="1:23">
      <c r="A89" s="1214">
        <f>A81+1</f>
        <v>62</v>
      </c>
      <c r="B89" s="971" t="s">
        <v>679</v>
      </c>
      <c r="C89" s="1188">
        <v>2</v>
      </c>
      <c r="D89" s="1188">
        <v>6</v>
      </c>
      <c r="E89" s="1188">
        <v>2</v>
      </c>
      <c r="F89" s="1188">
        <v>1</v>
      </c>
      <c r="G89" s="1203">
        <v>1</v>
      </c>
      <c r="H89" s="973" t="s">
        <v>462</v>
      </c>
      <c r="I89" s="974"/>
      <c r="J89" s="974" t="s">
        <v>40</v>
      </c>
      <c r="K89" s="974" t="s">
        <v>463</v>
      </c>
      <c r="L89" s="973" t="s">
        <v>43</v>
      </c>
      <c r="M89" s="974">
        <v>2015</v>
      </c>
      <c r="N89" s="975"/>
      <c r="O89" s="974" t="s">
        <v>41</v>
      </c>
      <c r="P89" s="1136" t="s">
        <v>36</v>
      </c>
      <c r="Q89" s="1224">
        <v>2</v>
      </c>
      <c r="R89" s="1285">
        <v>8500000</v>
      </c>
      <c r="S89" s="981" t="s">
        <v>101</v>
      </c>
      <c r="T89" s="1226"/>
      <c r="U89" s="1265"/>
      <c r="V89" s="1226"/>
    </row>
    <row r="90" spans="1:23" s="1226" customFormat="1">
      <c r="A90" s="1214">
        <f t="shared" si="0"/>
        <v>63</v>
      </c>
      <c r="B90" s="971" t="s">
        <v>684</v>
      </c>
      <c r="C90" s="972">
        <v>2</v>
      </c>
      <c r="D90" s="972">
        <v>6</v>
      </c>
      <c r="E90" s="972">
        <v>3</v>
      </c>
      <c r="F90" s="972">
        <v>2</v>
      </c>
      <c r="G90" s="972">
        <v>2</v>
      </c>
      <c r="H90" s="973" t="s">
        <v>455</v>
      </c>
      <c r="I90" s="974"/>
      <c r="J90" s="974"/>
      <c r="K90" s="974" t="s">
        <v>463</v>
      </c>
      <c r="L90" s="973" t="s">
        <v>43</v>
      </c>
      <c r="M90" s="974">
        <v>2015</v>
      </c>
      <c r="N90" s="975"/>
      <c r="O90" s="974" t="s">
        <v>41</v>
      </c>
      <c r="P90" s="1136" t="s">
        <v>36</v>
      </c>
      <c r="Q90" s="1224">
        <v>1</v>
      </c>
      <c r="R90" s="1285">
        <v>1466000</v>
      </c>
      <c r="S90" s="981" t="s">
        <v>101</v>
      </c>
      <c r="U90" s="1265"/>
      <c r="W90" s="1208"/>
    </row>
    <row r="91" spans="1:23" s="1226" customFormat="1">
      <c r="A91" s="1214">
        <f t="shared" si="0"/>
        <v>64</v>
      </c>
      <c r="B91" s="971" t="s">
        <v>685</v>
      </c>
      <c r="C91" s="972" t="s">
        <v>59</v>
      </c>
      <c r="D91" s="972" t="s">
        <v>69</v>
      </c>
      <c r="E91" s="972" t="s">
        <v>61</v>
      </c>
      <c r="F91" s="972" t="s">
        <v>59</v>
      </c>
      <c r="G91" s="972">
        <v>2</v>
      </c>
      <c r="H91" s="973" t="s">
        <v>456</v>
      </c>
      <c r="I91" s="974"/>
      <c r="J91" s="974"/>
      <c r="K91" s="974" t="s">
        <v>463</v>
      </c>
      <c r="L91" s="973" t="s">
        <v>43</v>
      </c>
      <c r="M91" s="974">
        <v>2015</v>
      </c>
      <c r="N91" s="975"/>
      <c r="O91" s="974" t="s">
        <v>41</v>
      </c>
      <c r="P91" s="1136" t="s">
        <v>36</v>
      </c>
      <c r="Q91" s="1224">
        <v>1</v>
      </c>
      <c r="R91" s="1285">
        <v>5000000</v>
      </c>
      <c r="S91" s="981" t="s">
        <v>101</v>
      </c>
      <c r="U91" s="1265"/>
      <c r="W91" s="1208"/>
    </row>
    <row r="92" spans="1:23" s="1226" customFormat="1">
      <c r="A92" s="1214">
        <f t="shared" si="0"/>
        <v>65</v>
      </c>
      <c r="B92" s="971" t="s">
        <v>676</v>
      </c>
      <c r="C92" s="1188">
        <v>2</v>
      </c>
      <c r="D92" s="1188">
        <v>6</v>
      </c>
      <c r="E92" s="1188">
        <v>3</v>
      </c>
      <c r="F92" s="1188">
        <v>5</v>
      </c>
      <c r="G92" s="1203">
        <v>3</v>
      </c>
      <c r="H92" s="975" t="s">
        <v>132</v>
      </c>
      <c r="I92" s="974"/>
      <c r="J92" s="974"/>
      <c r="K92" s="974" t="s">
        <v>463</v>
      </c>
      <c r="L92" s="973" t="s">
        <v>43</v>
      </c>
      <c r="M92" s="974">
        <v>2015</v>
      </c>
      <c r="N92" s="975"/>
      <c r="O92" s="974" t="s">
        <v>41</v>
      </c>
      <c r="P92" s="1136" t="s">
        <v>36</v>
      </c>
      <c r="Q92" s="1224">
        <v>1</v>
      </c>
      <c r="R92" s="1285">
        <v>2000000</v>
      </c>
      <c r="S92" s="981" t="s">
        <v>101</v>
      </c>
      <c r="U92" s="1265"/>
      <c r="W92" s="1208"/>
    </row>
    <row r="93" spans="1:23" s="1226" customFormat="1">
      <c r="A93" s="1214">
        <f t="shared" si="0"/>
        <v>66</v>
      </c>
      <c r="B93" s="971" t="s">
        <v>686</v>
      </c>
      <c r="C93" s="972">
        <v>2</v>
      </c>
      <c r="D93" s="972">
        <v>6</v>
      </c>
      <c r="E93" s="972">
        <v>2</v>
      </c>
      <c r="F93" s="972">
        <v>6</v>
      </c>
      <c r="G93" s="972">
        <v>10</v>
      </c>
      <c r="H93" s="973" t="s">
        <v>511</v>
      </c>
      <c r="I93" s="974"/>
      <c r="J93" s="974"/>
      <c r="K93" s="974" t="s">
        <v>512</v>
      </c>
      <c r="L93" s="973" t="s">
        <v>43</v>
      </c>
      <c r="M93" s="974">
        <v>2015</v>
      </c>
      <c r="N93" s="975"/>
      <c r="O93" s="974" t="s">
        <v>41</v>
      </c>
      <c r="P93" s="1136" t="s">
        <v>36</v>
      </c>
      <c r="Q93" s="1224">
        <v>24</v>
      </c>
      <c r="R93" s="1285">
        <v>200000</v>
      </c>
      <c r="S93" s="981" t="s">
        <v>101</v>
      </c>
      <c r="U93" s="1265"/>
      <c r="W93" s="1208"/>
    </row>
    <row r="94" spans="1:23" s="1226" customFormat="1">
      <c r="A94" s="1214">
        <f t="shared" si="0"/>
        <v>67</v>
      </c>
      <c r="B94" s="971" t="s">
        <v>687</v>
      </c>
      <c r="C94" s="972">
        <v>2</v>
      </c>
      <c r="D94" s="972">
        <v>6</v>
      </c>
      <c r="E94" s="972">
        <v>2</v>
      </c>
      <c r="F94" s="972">
        <v>6</v>
      </c>
      <c r="G94" s="972">
        <v>10</v>
      </c>
      <c r="H94" s="973" t="s">
        <v>513</v>
      </c>
      <c r="I94" s="974"/>
      <c r="J94" s="974"/>
      <c r="K94" s="974" t="s">
        <v>512</v>
      </c>
      <c r="L94" s="973" t="s">
        <v>43</v>
      </c>
      <c r="M94" s="974">
        <v>2015</v>
      </c>
      <c r="N94" s="975"/>
      <c r="O94" s="974" t="s">
        <v>41</v>
      </c>
      <c r="P94" s="1136" t="s">
        <v>36</v>
      </c>
      <c r="Q94" s="1224">
        <v>24</v>
      </c>
      <c r="R94" s="1285">
        <v>100000</v>
      </c>
      <c r="S94" s="981" t="s">
        <v>101</v>
      </c>
      <c r="U94" s="1265"/>
      <c r="W94" s="1208"/>
    </row>
    <row r="95" spans="1:23" s="1226" customFormat="1">
      <c r="A95" s="1214">
        <f t="shared" si="0"/>
        <v>68</v>
      </c>
      <c r="B95" s="971" t="s">
        <v>688</v>
      </c>
      <c r="C95" s="972">
        <v>2</v>
      </c>
      <c r="D95" s="972">
        <v>6</v>
      </c>
      <c r="E95" s="972">
        <v>2</v>
      </c>
      <c r="F95" s="972">
        <v>6</v>
      </c>
      <c r="G95" s="972">
        <v>10</v>
      </c>
      <c r="H95" s="973" t="s">
        <v>514</v>
      </c>
      <c r="I95" s="974"/>
      <c r="J95" s="974"/>
      <c r="K95" s="974" t="s">
        <v>515</v>
      </c>
      <c r="L95" s="973" t="s">
        <v>43</v>
      </c>
      <c r="M95" s="974">
        <v>2015</v>
      </c>
      <c r="N95" s="975"/>
      <c r="O95" s="974" t="s">
        <v>41</v>
      </c>
      <c r="P95" s="1136" t="s">
        <v>36</v>
      </c>
      <c r="Q95" s="1224">
        <v>24</v>
      </c>
      <c r="R95" s="1285">
        <v>50000</v>
      </c>
      <c r="S95" s="981" t="s">
        <v>101</v>
      </c>
      <c r="U95" s="1265"/>
      <c r="W95" s="1208"/>
    </row>
    <row r="96" spans="1:23" s="1226" customFormat="1">
      <c r="A96" s="1214">
        <f t="shared" si="0"/>
        <v>69</v>
      </c>
      <c r="B96" s="971" t="s">
        <v>689</v>
      </c>
      <c r="C96" s="972">
        <v>2</v>
      </c>
      <c r="D96" s="972">
        <v>6</v>
      </c>
      <c r="E96" s="972">
        <v>2</v>
      </c>
      <c r="F96" s="972">
        <v>6</v>
      </c>
      <c r="G96" s="972">
        <v>10</v>
      </c>
      <c r="H96" s="973" t="s">
        <v>516</v>
      </c>
      <c r="I96" s="974"/>
      <c r="J96" s="974"/>
      <c r="K96" s="974" t="s">
        <v>512</v>
      </c>
      <c r="L96" s="973" t="s">
        <v>43</v>
      </c>
      <c r="M96" s="974">
        <v>2015</v>
      </c>
      <c r="N96" s="975"/>
      <c r="O96" s="974" t="s">
        <v>41</v>
      </c>
      <c r="P96" s="1136" t="s">
        <v>36</v>
      </c>
      <c r="Q96" s="1224">
        <v>12</v>
      </c>
      <c r="R96" s="1285">
        <v>80000</v>
      </c>
      <c r="S96" s="981" t="s">
        <v>101</v>
      </c>
      <c r="U96" s="1265"/>
    </row>
    <row r="97" spans="1:24" s="1226" customFormat="1">
      <c r="A97" s="1214">
        <f t="shared" si="0"/>
        <v>70</v>
      </c>
      <c r="B97" s="971" t="s">
        <v>690</v>
      </c>
      <c r="C97" s="972">
        <v>2</v>
      </c>
      <c r="D97" s="972">
        <v>6</v>
      </c>
      <c r="E97" s="972">
        <v>2</v>
      </c>
      <c r="F97" s="972">
        <v>6</v>
      </c>
      <c r="G97" s="972">
        <v>10</v>
      </c>
      <c r="H97" s="973" t="s">
        <v>517</v>
      </c>
      <c r="I97" s="974"/>
      <c r="J97" s="974"/>
      <c r="K97" s="974" t="s">
        <v>518</v>
      </c>
      <c r="L97" s="973" t="s">
        <v>43</v>
      </c>
      <c r="M97" s="974">
        <v>2015</v>
      </c>
      <c r="N97" s="975"/>
      <c r="O97" s="974" t="s">
        <v>41</v>
      </c>
      <c r="P97" s="1136" t="s">
        <v>36</v>
      </c>
      <c r="Q97" s="1224">
        <v>1</v>
      </c>
      <c r="R97" s="1285">
        <v>400000</v>
      </c>
      <c r="S97" s="981" t="s">
        <v>101</v>
      </c>
      <c r="U97" s="1265"/>
      <c r="W97" s="1208"/>
    </row>
    <row r="98" spans="1:24" s="1226" customFormat="1">
      <c r="A98" s="1214">
        <f t="shared" si="0"/>
        <v>71</v>
      </c>
      <c r="B98" s="971" t="s">
        <v>691</v>
      </c>
      <c r="C98" s="972" t="s">
        <v>59</v>
      </c>
      <c r="D98" s="972" t="s">
        <v>69</v>
      </c>
      <c r="E98" s="972" t="s">
        <v>59</v>
      </c>
      <c r="F98" s="972" t="s">
        <v>60</v>
      </c>
      <c r="G98" s="972">
        <v>2</v>
      </c>
      <c r="H98" s="978" t="s">
        <v>88</v>
      </c>
      <c r="I98" s="974"/>
      <c r="J98" s="974"/>
      <c r="K98" s="974" t="s">
        <v>515</v>
      </c>
      <c r="L98" s="973" t="s">
        <v>43</v>
      </c>
      <c r="M98" s="974">
        <v>2015</v>
      </c>
      <c r="N98" s="975"/>
      <c r="O98" s="974" t="s">
        <v>41</v>
      </c>
      <c r="P98" s="1136" t="s">
        <v>36</v>
      </c>
      <c r="Q98" s="1224">
        <v>1</v>
      </c>
      <c r="R98" s="1285">
        <v>400000</v>
      </c>
      <c r="S98" s="981" t="s">
        <v>101</v>
      </c>
      <c r="W98" s="1208"/>
    </row>
    <row r="99" spans="1:24" s="1226" customFormat="1">
      <c r="A99" s="1214"/>
      <c r="B99" s="971"/>
      <c r="C99" s="972"/>
      <c r="D99" s="972"/>
      <c r="E99" s="972"/>
      <c r="F99" s="972"/>
      <c r="G99" s="972"/>
      <c r="H99" s="1377" t="s">
        <v>764</v>
      </c>
      <c r="I99" s="1378" t="s">
        <v>765</v>
      </c>
      <c r="J99" s="1378"/>
      <c r="K99" s="1378" t="s">
        <v>39</v>
      </c>
      <c r="L99" s="1379" t="s">
        <v>43</v>
      </c>
      <c r="M99" s="1378">
        <v>2015</v>
      </c>
      <c r="N99" s="1380"/>
      <c r="O99" s="1378" t="s">
        <v>41</v>
      </c>
      <c r="P99" s="1381" t="s">
        <v>36</v>
      </c>
      <c r="Q99" s="1382">
        <v>2</v>
      </c>
      <c r="R99" s="1383">
        <v>4000000</v>
      </c>
      <c r="S99" s="1384" t="s">
        <v>767</v>
      </c>
    </row>
    <row r="100" spans="1:24" s="1226" customFormat="1">
      <c r="A100" s="1214"/>
      <c r="B100" s="971"/>
      <c r="C100" s="972"/>
      <c r="D100" s="972"/>
      <c r="E100" s="972"/>
      <c r="F100" s="972"/>
      <c r="G100" s="972"/>
      <c r="H100" s="1377" t="s">
        <v>109</v>
      </c>
      <c r="I100" s="1378" t="s">
        <v>766</v>
      </c>
      <c r="J100" s="1378"/>
      <c r="K100" s="1378" t="s">
        <v>449</v>
      </c>
      <c r="L100" s="1379" t="s">
        <v>43</v>
      </c>
      <c r="M100" s="1378">
        <v>2015</v>
      </c>
      <c r="N100" s="1380"/>
      <c r="O100" s="1378" t="s">
        <v>41</v>
      </c>
      <c r="P100" s="1381" t="s">
        <v>36</v>
      </c>
      <c r="Q100" s="1382">
        <v>2</v>
      </c>
      <c r="R100" s="1383">
        <v>896000</v>
      </c>
      <c r="S100" s="1384" t="s">
        <v>767</v>
      </c>
    </row>
    <row r="101" spans="1:24" s="1226" customFormat="1">
      <c r="A101" s="1214"/>
      <c r="B101" s="971"/>
      <c r="C101" s="972"/>
      <c r="D101" s="972"/>
      <c r="E101" s="972"/>
      <c r="F101" s="972"/>
      <c r="G101" s="972"/>
      <c r="H101" s="1377" t="s">
        <v>768</v>
      </c>
      <c r="I101" s="1378" t="s">
        <v>769</v>
      </c>
      <c r="J101" s="1378"/>
      <c r="K101" s="1378" t="s">
        <v>449</v>
      </c>
      <c r="L101" s="1379" t="s">
        <v>140</v>
      </c>
      <c r="M101" s="1378">
        <v>2015</v>
      </c>
      <c r="N101" s="1380"/>
      <c r="O101" s="1378" t="s">
        <v>41</v>
      </c>
      <c r="P101" s="1381" t="s">
        <v>36</v>
      </c>
      <c r="Q101" s="1382">
        <v>10</v>
      </c>
      <c r="R101" s="1383">
        <v>4500000</v>
      </c>
      <c r="S101" s="1384" t="s">
        <v>770</v>
      </c>
    </row>
    <row r="102" spans="1:24" s="1226" customFormat="1">
      <c r="A102" s="1214"/>
      <c r="B102" s="971"/>
      <c r="C102" s="972"/>
      <c r="D102" s="972"/>
      <c r="E102" s="972"/>
      <c r="F102" s="972"/>
      <c r="G102" s="972"/>
      <c r="H102" s="1377" t="s">
        <v>812</v>
      </c>
      <c r="I102" s="1378" t="s">
        <v>772</v>
      </c>
      <c r="J102" s="1378"/>
      <c r="K102" s="1378" t="s">
        <v>100</v>
      </c>
      <c r="L102" s="1379" t="s">
        <v>140</v>
      </c>
      <c r="M102" s="1378">
        <v>2015</v>
      </c>
      <c r="N102" s="1380"/>
      <c r="O102" s="1378" t="s">
        <v>41</v>
      </c>
      <c r="P102" s="1381" t="s">
        <v>36</v>
      </c>
      <c r="Q102" s="1382">
        <v>1</v>
      </c>
      <c r="R102" s="1383">
        <v>4000000</v>
      </c>
      <c r="S102" s="1384" t="s">
        <v>813</v>
      </c>
    </row>
    <row r="103" spans="1:24" s="1226" customFormat="1">
      <c r="A103" s="1214"/>
      <c r="B103" s="971"/>
      <c r="C103" s="972"/>
      <c r="D103" s="972"/>
      <c r="E103" s="972"/>
      <c r="F103" s="972"/>
      <c r="G103" s="972"/>
      <c r="H103" s="1377" t="s">
        <v>771</v>
      </c>
      <c r="I103" s="1378" t="s">
        <v>772</v>
      </c>
      <c r="J103" s="1378"/>
      <c r="K103" s="1378" t="s">
        <v>105</v>
      </c>
      <c r="L103" s="1379" t="s">
        <v>140</v>
      </c>
      <c r="M103" s="1378">
        <v>2015</v>
      </c>
      <c r="N103" s="1380"/>
      <c r="O103" s="1378" t="s">
        <v>41</v>
      </c>
      <c r="P103" s="1381" t="s">
        <v>36</v>
      </c>
      <c r="Q103" s="1382">
        <v>1</v>
      </c>
      <c r="R103" s="1383">
        <v>3500000</v>
      </c>
      <c r="S103" s="1384" t="s">
        <v>770</v>
      </c>
    </row>
    <row r="104" spans="1:24" s="1226" customFormat="1">
      <c r="A104" s="1214"/>
      <c r="B104" s="971"/>
      <c r="C104" s="972"/>
      <c r="D104" s="972"/>
      <c r="E104" s="972"/>
      <c r="F104" s="972"/>
      <c r="G104" s="972"/>
      <c r="H104" s="1377" t="s">
        <v>773</v>
      </c>
      <c r="I104" s="1378" t="s">
        <v>774</v>
      </c>
      <c r="J104" s="1378"/>
      <c r="K104" s="1378" t="s">
        <v>449</v>
      </c>
      <c r="L104" s="1379" t="s">
        <v>140</v>
      </c>
      <c r="M104" s="1378">
        <v>2015</v>
      </c>
      <c r="N104" s="1380"/>
      <c r="O104" s="1378" t="s">
        <v>41</v>
      </c>
      <c r="P104" s="1381" t="s">
        <v>36</v>
      </c>
      <c r="Q104" s="1382">
        <v>2</v>
      </c>
      <c r="R104" s="1383">
        <v>13200000</v>
      </c>
      <c r="S104" s="1384" t="s">
        <v>775</v>
      </c>
    </row>
    <row r="105" spans="1:24" s="1226" customFormat="1">
      <c r="A105" s="1214"/>
      <c r="B105" s="971"/>
      <c r="C105" s="972"/>
      <c r="D105" s="972"/>
      <c r="E105" s="972"/>
      <c r="F105" s="972"/>
      <c r="G105" s="972"/>
      <c r="H105" s="1377" t="s">
        <v>509</v>
      </c>
      <c r="I105" s="1378"/>
      <c r="J105" s="1378"/>
      <c r="K105" s="1378" t="s">
        <v>449</v>
      </c>
      <c r="L105" s="1379" t="s">
        <v>140</v>
      </c>
      <c r="M105" s="1378">
        <v>2015</v>
      </c>
      <c r="N105" s="1380"/>
      <c r="O105" s="1378" t="s">
        <v>41</v>
      </c>
      <c r="P105" s="1381" t="s">
        <v>36</v>
      </c>
      <c r="Q105" s="1382">
        <v>4</v>
      </c>
      <c r="R105" s="1383">
        <v>6000000</v>
      </c>
      <c r="S105" s="1384" t="s">
        <v>775</v>
      </c>
    </row>
    <row r="106" spans="1:24" s="1226" customFormat="1">
      <c r="A106" s="1214"/>
      <c r="B106" s="971"/>
      <c r="C106" s="972"/>
      <c r="D106" s="972"/>
      <c r="E106" s="972"/>
      <c r="F106" s="972"/>
      <c r="G106" s="972"/>
      <c r="H106" s="1377" t="s">
        <v>776</v>
      </c>
      <c r="I106" s="1378" t="s">
        <v>777</v>
      </c>
      <c r="J106" s="1378"/>
      <c r="K106" s="1378" t="s">
        <v>449</v>
      </c>
      <c r="L106" s="1379" t="s">
        <v>140</v>
      </c>
      <c r="M106" s="1378">
        <v>2015</v>
      </c>
      <c r="N106" s="1380"/>
      <c r="O106" s="1378" t="s">
        <v>41</v>
      </c>
      <c r="P106" s="1381" t="s">
        <v>36</v>
      </c>
      <c r="Q106" s="1382">
        <v>1</v>
      </c>
      <c r="R106" s="1383">
        <v>8000000</v>
      </c>
      <c r="S106" s="1384" t="s">
        <v>775</v>
      </c>
    </row>
    <row r="107" spans="1:24" s="1226" customFormat="1">
      <c r="A107" s="1214"/>
      <c r="B107" s="971"/>
      <c r="C107" s="972"/>
      <c r="D107" s="972"/>
      <c r="E107" s="972"/>
      <c r="F107" s="972"/>
      <c r="G107" s="972"/>
      <c r="H107" s="1377" t="s">
        <v>773</v>
      </c>
      <c r="I107" s="1378" t="s">
        <v>774</v>
      </c>
      <c r="J107" s="1378"/>
      <c r="K107" s="1378" t="s">
        <v>518</v>
      </c>
      <c r="L107" s="1379" t="s">
        <v>140</v>
      </c>
      <c r="M107" s="1378">
        <v>2015</v>
      </c>
      <c r="N107" s="1380"/>
      <c r="O107" s="1378" t="s">
        <v>640</v>
      </c>
      <c r="P107" s="1381" t="s">
        <v>36</v>
      </c>
      <c r="Q107" s="1382">
        <v>1</v>
      </c>
      <c r="R107" s="1383">
        <v>7400000</v>
      </c>
      <c r="S107" s="1384" t="s">
        <v>775</v>
      </c>
    </row>
    <row r="108" spans="1:24" s="1226" customFormat="1">
      <c r="A108" s="1214">
        <f>A98+1</f>
        <v>72</v>
      </c>
      <c r="B108" s="947" t="s">
        <v>692</v>
      </c>
      <c r="C108" s="1204">
        <v>2</v>
      </c>
      <c r="D108" s="1204">
        <v>6</v>
      </c>
      <c r="E108" s="1204">
        <v>2</v>
      </c>
      <c r="F108" s="1204">
        <v>1</v>
      </c>
      <c r="G108" s="1204">
        <v>1</v>
      </c>
      <c r="H108" s="947" t="s">
        <v>492</v>
      </c>
      <c r="I108" s="947"/>
      <c r="J108" s="947"/>
      <c r="K108" s="954" t="s">
        <v>100</v>
      </c>
      <c r="L108" s="947"/>
      <c r="M108" s="954">
        <v>2007</v>
      </c>
      <c r="N108" s="947"/>
      <c r="O108" s="605" t="s">
        <v>41</v>
      </c>
      <c r="P108" s="1139" t="s">
        <v>36</v>
      </c>
      <c r="Q108" s="603">
        <v>1</v>
      </c>
      <c r="R108" s="1286">
        <v>400000</v>
      </c>
      <c r="S108" s="1228" t="s">
        <v>493</v>
      </c>
    </row>
    <row r="109" spans="1:24" s="1229" customFormat="1">
      <c r="A109" s="1214">
        <f t="shared" ref="A109:A117" si="1">A108+1</f>
        <v>73</v>
      </c>
      <c r="B109" s="947" t="s">
        <v>693</v>
      </c>
      <c r="C109" s="1204">
        <v>2</v>
      </c>
      <c r="D109" s="1204">
        <v>6</v>
      </c>
      <c r="E109" s="1204">
        <v>2</v>
      </c>
      <c r="F109" s="1204">
        <v>1</v>
      </c>
      <c r="G109" s="1204">
        <v>1</v>
      </c>
      <c r="H109" s="947" t="s">
        <v>494</v>
      </c>
      <c r="I109" s="947"/>
      <c r="J109" s="947"/>
      <c r="K109" s="954" t="s">
        <v>495</v>
      </c>
      <c r="L109" s="947"/>
      <c r="M109" s="954">
        <v>2007</v>
      </c>
      <c r="N109" s="947"/>
      <c r="O109" s="605" t="s">
        <v>41</v>
      </c>
      <c r="P109" s="1139" t="s">
        <v>36</v>
      </c>
      <c r="Q109" s="603">
        <v>1</v>
      </c>
      <c r="R109" s="1286">
        <v>350000</v>
      </c>
      <c r="S109" s="1228" t="s">
        <v>496</v>
      </c>
      <c r="V109" s="1376"/>
      <c r="W109" s="1265"/>
    </row>
    <row r="110" spans="1:24" s="1229" customFormat="1">
      <c r="A110" s="1214">
        <f t="shared" si="1"/>
        <v>74</v>
      </c>
      <c r="B110" s="947" t="s">
        <v>694</v>
      </c>
      <c r="C110" s="1204">
        <v>2</v>
      </c>
      <c r="D110" s="1204">
        <v>6</v>
      </c>
      <c r="E110" s="1204">
        <v>2</v>
      </c>
      <c r="F110" s="1204">
        <v>1</v>
      </c>
      <c r="G110" s="1204">
        <v>5</v>
      </c>
      <c r="H110" s="947" t="s">
        <v>497</v>
      </c>
      <c r="I110" s="947"/>
      <c r="J110" s="947"/>
      <c r="K110" s="954" t="s">
        <v>100</v>
      </c>
      <c r="L110" s="947"/>
      <c r="M110" s="954">
        <v>2007</v>
      </c>
      <c r="N110" s="947"/>
      <c r="O110" s="605" t="s">
        <v>41</v>
      </c>
      <c r="P110" s="1139" t="s">
        <v>36</v>
      </c>
      <c r="Q110" s="603">
        <v>13</v>
      </c>
      <c r="R110" s="1286">
        <v>5200000</v>
      </c>
      <c r="S110" s="1228" t="s">
        <v>474</v>
      </c>
      <c r="V110" s="1226"/>
      <c r="W110" s="1265"/>
    </row>
    <row r="111" spans="1:24" s="1229" customFormat="1">
      <c r="A111" s="1214">
        <f t="shared" si="1"/>
        <v>75</v>
      </c>
      <c r="B111" s="947" t="s">
        <v>695</v>
      </c>
      <c r="C111" s="1204">
        <v>2</v>
      </c>
      <c r="D111" s="1204">
        <v>6</v>
      </c>
      <c r="E111" s="1204">
        <v>2</v>
      </c>
      <c r="F111" s="1204">
        <v>1</v>
      </c>
      <c r="G111" s="1204">
        <v>3</v>
      </c>
      <c r="H111" s="947" t="s">
        <v>498</v>
      </c>
      <c r="I111" s="947"/>
      <c r="J111" s="947"/>
      <c r="K111" s="954" t="s">
        <v>100</v>
      </c>
      <c r="L111" s="947"/>
      <c r="M111" s="954">
        <v>2008</v>
      </c>
      <c r="N111" s="947"/>
      <c r="O111" s="605" t="s">
        <v>41</v>
      </c>
      <c r="P111" s="1139" t="s">
        <v>36</v>
      </c>
      <c r="Q111" s="603">
        <v>2</v>
      </c>
      <c r="R111" s="1286">
        <v>600000</v>
      </c>
      <c r="S111" s="1228" t="s">
        <v>499</v>
      </c>
      <c r="V111" s="1265"/>
      <c r="W111" s="1265"/>
    </row>
    <row r="112" spans="1:24" s="1320" customFormat="1">
      <c r="A112" s="1413">
        <f t="shared" si="1"/>
        <v>76</v>
      </c>
      <c r="B112" s="1380" t="s">
        <v>696</v>
      </c>
      <c r="C112" s="1414">
        <v>2</v>
      </c>
      <c r="D112" s="1414">
        <v>6</v>
      </c>
      <c r="E112" s="1414">
        <v>1</v>
      </c>
      <c r="F112" s="1414">
        <v>4</v>
      </c>
      <c r="G112" s="1414">
        <v>3</v>
      </c>
      <c r="H112" s="1380" t="s">
        <v>454</v>
      </c>
      <c r="I112" s="1380"/>
      <c r="J112" s="1380"/>
      <c r="K112" s="1415" t="s">
        <v>39</v>
      </c>
      <c r="L112" s="1380"/>
      <c r="M112" s="1415">
        <v>2010</v>
      </c>
      <c r="N112" s="1380"/>
      <c r="O112" s="1387" t="s">
        <v>41</v>
      </c>
      <c r="P112" s="1416" t="s">
        <v>36</v>
      </c>
      <c r="Q112" s="1382">
        <v>0</v>
      </c>
      <c r="R112" s="1383">
        <v>0</v>
      </c>
      <c r="S112" s="1389" t="s">
        <v>816</v>
      </c>
      <c r="V112" s="1265"/>
      <c r="W112" s="1265"/>
      <c r="X112" s="1229"/>
    </row>
    <row r="113" spans="1:28" s="1229" customFormat="1">
      <c r="A113" s="1214">
        <f t="shared" si="1"/>
        <v>77</v>
      </c>
      <c r="B113" s="947" t="s">
        <v>697</v>
      </c>
      <c r="C113" s="1204">
        <v>6</v>
      </c>
      <c r="D113" s="1204">
        <v>2</v>
      </c>
      <c r="E113" s="1204">
        <v>2</v>
      </c>
      <c r="F113" s="1204">
        <v>1</v>
      </c>
      <c r="G113" s="1204">
        <v>49</v>
      </c>
      <c r="H113" s="947" t="s">
        <v>500</v>
      </c>
      <c r="I113" s="947"/>
      <c r="J113" s="947"/>
      <c r="K113" s="954" t="s">
        <v>100</v>
      </c>
      <c r="L113" s="947"/>
      <c r="M113" s="954">
        <v>2008</v>
      </c>
      <c r="N113" s="947"/>
      <c r="O113" s="605" t="s">
        <v>41</v>
      </c>
      <c r="P113" s="1139" t="s">
        <v>36</v>
      </c>
      <c r="Q113" s="603">
        <v>4</v>
      </c>
      <c r="R113" s="1286">
        <v>500000</v>
      </c>
      <c r="S113" s="1228" t="s">
        <v>501</v>
      </c>
      <c r="V113" s="1265"/>
      <c r="W113" s="1265"/>
    </row>
    <row r="114" spans="1:28" s="1229" customFormat="1">
      <c r="A114" s="1413">
        <f t="shared" si="1"/>
        <v>78</v>
      </c>
      <c r="B114" s="1380" t="s">
        <v>698</v>
      </c>
      <c r="C114" s="1414">
        <v>6</v>
      </c>
      <c r="D114" s="1414">
        <v>2</v>
      </c>
      <c r="E114" s="1414">
        <v>2</v>
      </c>
      <c r="F114" s="1414">
        <v>1</v>
      </c>
      <c r="G114" s="1414">
        <v>49</v>
      </c>
      <c r="H114" s="1380" t="s">
        <v>649</v>
      </c>
      <c r="I114" s="1380"/>
      <c r="J114" s="1380"/>
      <c r="K114" s="1415" t="s">
        <v>646</v>
      </c>
      <c r="L114" s="1380"/>
      <c r="M114" s="1415">
        <v>2011</v>
      </c>
      <c r="N114" s="1380"/>
      <c r="O114" s="1387" t="s">
        <v>41</v>
      </c>
      <c r="P114" s="1416" t="s">
        <v>36</v>
      </c>
      <c r="Q114" s="1382">
        <v>0</v>
      </c>
      <c r="R114" s="1417">
        <v>0</v>
      </c>
      <c r="S114" s="1418" t="s">
        <v>816</v>
      </c>
      <c r="V114" s="1265"/>
      <c r="W114" s="1265"/>
    </row>
    <row r="115" spans="1:28" s="1229" customFormat="1">
      <c r="A115" s="1214">
        <f t="shared" si="1"/>
        <v>79</v>
      </c>
      <c r="B115" s="947" t="s">
        <v>699</v>
      </c>
      <c r="C115" s="1204">
        <v>2</v>
      </c>
      <c r="D115" s="1204">
        <v>6</v>
      </c>
      <c r="E115" s="1204">
        <v>2</v>
      </c>
      <c r="F115" s="1204">
        <v>4</v>
      </c>
      <c r="G115" s="1204">
        <v>11</v>
      </c>
      <c r="H115" s="947" t="s">
        <v>502</v>
      </c>
      <c r="I115" s="947"/>
      <c r="J115" s="947"/>
      <c r="K115" s="954" t="s">
        <v>463</v>
      </c>
      <c r="L115" s="947"/>
      <c r="M115" s="954">
        <v>2008</v>
      </c>
      <c r="N115" s="947"/>
      <c r="O115" s="605" t="s">
        <v>41</v>
      </c>
      <c r="P115" s="1139" t="s">
        <v>36</v>
      </c>
      <c r="Q115" s="603">
        <v>2</v>
      </c>
      <c r="R115" s="1286">
        <v>4000000</v>
      </c>
      <c r="S115" s="1228" t="s">
        <v>503</v>
      </c>
      <c r="V115" s="1265"/>
      <c r="W115" s="1265"/>
    </row>
    <row r="116" spans="1:28" s="1229" customFormat="1">
      <c r="A116" s="1214">
        <f t="shared" si="1"/>
        <v>80</v>
      </c>
      <c r="B116" s="947" t="s">
        <v>700</v>
      </c>
      <c r="C116" s="1204">
        <v>2</v>
      </c>
      <c r="D116" s="1204">
        <v>6</v>
      </c>
      <c r="E116" s="1204">
        <v>2</v>
      </c>
      <c r="F116" s="1204">
        <v>1</v>
      </c>
      <c r="G116" s="1204">
        <v>1</v>
      </c>
      <c r="H116" s="947" t="s">
        <v>504</v>
      </c>
      <c r="I116" s="947"/>
      <c r="J116" s="947"/>
      <c r="K116" s="954" t="s">
        <v>505</v>
      </c>
      <c r="L116" s="947"/>
      <c r="M116" s="954">
        <v>2013</v>
      </c>
      <c r="N116" s="947"/>
      <c r="O116" s="605" t="s">
        <v>41</v>
      </c>
      <c r="P116" s="1139" t="s">
        <v>36</v>
      </c>
      <c r="Q116" s="603">
        <v>3</v>
      </c>
      <c r="R116" s="1286">
        <v>4500000</v>
      </c>
      <c r="S116" s="1228" t="s">
        <v>506</v>
      </c>
      <c r="V116" s="1226"/>
      <c r="W116" s="1265"/>
    </row>
    <row r="117" spans="1:28" s="1229" customFormat="1">
      <c r="A117" s="1214">
        <f t="shared" si="1"/>
        <v>81</v>
      </c>
      <c r="B117" s="947" t="s">
        <v>693</v>
      </c>
      <c r="C117" s="1204">
        <v>2</v>
      </c>
      <c r="D117" s="1204">
        <v>6</v>
      </c>
      <c r="E117" s="1204">
        <v>2</v>
      </c>
      <c r="F117" s="1204">
        <v>1</v>
      </c>
      <c r="G117" s="1204">
        <v>1</v>
      </c>
      <c r="H117" s="947" t="s">
        <v>494</v>
      </c>
      <c r="I117" s="947"/>
      <c r="J117" s="947"/>
      <c r="K117" s="954" t="s">
        <v>495</v>
      </c>
      <c r="L117" s="947"/>
      <c r="M117" s="954">
        <v>2013</v>
      </c>
      <c r="N117" s="947"/>
      <c r="O117" s="605" t="s">
        <v>41</v>
      </c>
      <c r="P117" s="1139" t="s">
        <v>36</v>
      </c>
      <c r="Q117" s="603">
        <v>1</v>
      </c>
      <c r="R117" s="1286">
        <v>1200000</v>
      </c>
      <c r="S117" s="1228" t="s">
        <v>507</v>
      </c>
      <c r="V117" s="1226"/>
      <c r="W117" s="1265"/>
    </row>
    <row r="118" spans="1:28" s="1229" customFormat="1">
      <c r="A118" s="1214">
        <f>A117+1</f>
        <v>82</v>
      </c>
      <c r="B118" s="600" t="s">
        <v>701</v>
      </c>
      <c r="C118" s="1205">
        <v>2</v>
      </c>
      <c r="D118" s="1205">
        <v>6</v>
      </c>
      <c r="E118" s="1205">
        <v>1</v>
      </c>
      <c r="F118" s="1205">
        <v>4</v>
      </c>
      <c r="G118" s="1205">
        <v>10</v>
      </c>
      <c r="H118" s="947" t="s">
        <v>626</v>
      </c>
      <c r="I118" s="1033" t="s">
        <v>628</v>
      </c>
      <c r="J118" s="1033"/>
      <c r="K118" s="1034" t="s">
        <v>627</v>
      </c>
      <c r="L118" s="1035"/>
      <c r="M118" s="1036">
        <v>2013</v>
      </c>
      <c r="N118" s="947"/>
      <c r="O118" s="1037" t="s">
        <v>41</v>
      </c>
      <c r="P118" s="1139" t="s">
        <v>36</v>
      </c>
      <c r="Q118" s="603">
        <v>1</v>
      </c>
      <c r="R118" s="1286">
        <v>7650000</v>
      </c>
      <c r="S118" s="1141" t="s">
        <v>499</v>
      </c>
      <c r="V118" s="1226"/>
      <c r="W118" s="1265"/>
    </row>
    <row r="119" spans="1:28" s="1229" customFormat="1">
      <c r="A119" s="1214">
        <f>A118+1</f>
        <v>83</v>
      </c>
      <c r="B119" s="1097" t="s">
        <v>702</v>
      </c>
      <c r="C119" s="825">
        <v>2</v>
      </c>
      <c r="D119" s="825">
        <v>6</v>
      </c>
      <c r="E119" s="825">
        <v>3</v>
      </c>
      <c r="F119" s="825">
        <v>6</v>
      </c>
      <c r="G119" s="1206" t="s">
        <v>91</v>
      </c>
      <c r="H119" s="857" t="s">
        <v>510</v>
      </c>
      <c r="I119" s="605"/>
      <c r="J119" s="604"/>
      <c r="K119" s="604" t="s">
        <v>642</v>
      </c>
      <c r="L119" s="605" t="s">
        <v>641</v>
      </c>
      <c r="M119" s="605">
        <v>2012</v>
      </c>
      <c r="N119" s="605"/>
      <c r="O119" s="605" t="s">
        <v>640</v>
      </c>
      <c r="P119" s="1142" t="s">
        <v>36</v>
      </c>
      <c r="Q119" s="603">
        <v>1</v>
      </c>
      <c r="R119" s="1286">
        <v>771555.56</v>
      </c>
      <c r="S119" s="1144" t="s">
        <v>639</v>
      </c>
      <c r="W119" s="1411"/>
    </row>
    <row r="120" spans="1:28" s="1229" customFormat="1">
      <c r="A120" s="1214"/>
      <c r="B120" s="1097"/>
      <c r="C120" s="825"/>
      <c r="D120" s="825"/>
      <c r="E120" s="825"/>
      <c r="F120" s="825"/>
      <c r="G120" s="1396"/>
      <c r="H120" s="1390" t="s">
        <v>148</v>
      </c>
      <c r="I120" s="1387"/>
      <c r="J120" s="1377"/>
      <c r="K120" s="1377" t="s">
        <v>100</v>
      </c>
      <c r="L120" s="1387" t="s">
        <v>43</v>
      </c>
      <c r="M120" s="1387">
        <v>2013</v>
      </c>
      <c r="N120" s="1387"/>
      <c r="O120" s="1387" t="s">
        <v>640</v>
      </c>
      <c r="P120" s="1381" t="s">
        <v>36</v>
      </c>
      <c r="Q120" s="1382">
        <v>1</v>
      </c>
      <c r="R120" s="1383">
        <v>1200000</v>
      </c>
      <c r="S120" s="1397" t="s">
        <v>814</v>
      </c>
      <c r="W120" s="1411"/>
    </row>
    <row r="121" spans="1:28" s="1229" customFormat="1">
      <c r="A121" s="1214"/>
      <c r="B121" s="1097"/>
      <c r="C121" s="825"/>
      <c r="D121" s="825"/>
      <c r="E121" s="825"/>
      <c r="F121" s="825"/>
      <c r="G121" s="1396"/>
      <c r="H121" s="1390" t="s">
        <v>148</v>
      </c>
      <c r="I121" s="1387"/>
      <c r="J121" s="1377"/>
      <c r="K121" s="1377" t="s">
        <v>100</v>
      </c>
      <c r="L121" s="1387" t="s">
        <v>43</v>
      </c>
      <c r="M121" s="1387">
        <v>2013</v>
      </c>
      <c r="N121" s="1387"/>
      <c r="O121" s="1387" t="s">
        <v>640</v>
      </c>
      <c r="P121" s="1381" t="s">
        <v>36</v>
      </c>
      <c r="Q121" s="1382">
        <v>1</v>
      </c>
      <c r="R121" s="1383">
        <v>1300000</v>
      </c>
      <c r="S121" s="1397" t="s">
        <v>814</v>
      </c>
      <c r="W121" s="1411"/>
    </row>
    <row r="122" spans="1:28">
      <c r="A122" s="831"/>
      <c r="B122" s="832"/>
      <c r="C122" s="833"/>
      <c r="D122" s="833"/>
      <c r="E122" s="833"/>
      <c r="F122" s="833"/>
      <c r="G122" s="833"/>
      <c r="H122" s="834" t="s">
        <v>482</v>
      </c>
      <c r="I122" s="710"/>
      <c r="J122" s="712"/>
      <c r="K122" s="710"/>
      <c r="L122" s="710"/>
      <c r="M122" s="712"/>
      <c r="N122" s="712"/>
      <c r="O122" s="712"/>
      <c r="P122" s="732"/>
      <c r="Q122" s="1211"/>
      <c r="R122" s="1281"/>
      <c r="S122" s="736"/>
    </row>
    <row r="123" spans="1:28">
      <c r="A123" s="839"/>
      <c r="B123" s="710"/>
      <c r="C123" s="707" t="s">
        <v>168</v>
      </c>
      <c r="D123" s="707" t="s">
        <v>168</v>
      </c>
      <c r="E123" s="707" t="s">
        <v>168</v>
      </c>
      <c r="F123" s="707" t="s">
        <v>168</v>
      </c>
      <c r="G123" s="707" t="s">
        <v>168</v>
      </c>
      <c r="H123" s="805" t="s">
        <v>62</v>
      </c>
      <c r="I123" s="709"/>
      <c r="J123" s="710"/>
      <c r="K123" s="838"/>
      <c r="L123" s="838"/>
      <c r="M123" s="838"/>
      <c r="N123" s="710"/>
      <c r="O123" s="712"/>
      <c r="P123" s="751">
        <v>0</v>
      </c>
      <c r="Q123" s="751">
        <f>SUM(Q124)</f>
        <v>1</v>
      </c>
      <c r="R123" s="1287">
        <f>SUM(R124)</f>
        <v>1500000</v>
      </c>
      <c r="S123" s="1145"/>
    </row>
    <row r="124" spans="1:28">
      <c r="A124" s="841">
        <v>91</v>
      </c>
      <c r="B124" s="129" t="s">
        <v>169</v>
      </c>
      <c r="C124" s="255" t="s">
        <v>59</v>
      </c>
      <c r="D124" s="255" t="s">
        <v>69</v>
      </c>
      <c r="E124" s="255" t="s">
        <v>59</v>
      </c>
      <c r="F124" s="255" t="s">
        <v>69</v>
      </c>
      <c r="G124" s="255" t="s">
        <v>131</v>
      </c>
      <c r="H124" s="257" t="s">
        <v>171</v>
      </c>
      <c r="I124" s="258" t="s">
        <v>40</v>
      </c>
      <c r="J124" s="258" t="s">
        <v>40</v>
      </c>
      <c r="K124" s="256" t="s">
        <v>172</v>
      </c>
      <c r="L124" s="256" t="s">
        <v>43</v>
      </c>
      <c r="M124" s="258">
        <v>2013</v>
      </c>
      <c r="N124" s="258" t="s">
        <v>40</v>
      </c>
      <c r="O124" s="258" t="s">
        <v>41</v>
      </c>
      <c r="P124" s="71" t="s">
        <v>36</v>
      </c>
      <c r="Q124" s="1211">
        <v>1</v>
      </c>
      <c r="R124" s="1281">
        <v>1500000</v>
      </c>
      <c r="S124" s="628" t="s">
        <v>54</v>
      </c>
    </row>
    <row r="125" spans="1:28">
      <c r="A125" s="841"/>
      <c r="B125" s="827"/>
      <c r="C125" s="828"/>
      <c r="D125" s="828"/>
      <c r="E125" s="828"/>
      <c r="F125" s="828"/>
      <c r="G125" s="828"/>
      <c r="H125" s="256"/>
      <c r="I125" s="256"/>
      <c r="J125" s="258"/>
      <c r="K125" s="256"/>
      <c r="L125" s="256"/>
      <c r="M125" s="258"/>
      <c r="N125" s="258"/>
      <c r="O125" s="258"/>
      <c r="P125" s="71"/>
      <c r="Q125" s="1211"/>
      <c r="R125" s="1281"/>
      <c r="S125" s="76"/>
    </row>
    <row r="126" spans="1:28">
      <c r="A126" s="841"/>
      <c r="B126" s="832"/>
      <c r="C126" s="833"/>
      <c r="D126" s="833"/>
      <c r="E126" s="833"/>
      <c r="F126" s="833"/>
      <c r="G126" s="833"/>
      <c r="H126" s="834" t="s">
        <v>483</v>
      </c>
      <c r="I126" s="710"/>
      <c r="J126" s="712"/>
      <c r="K126" s="710"/>
      <c r="L126" s="710"/>
      <c r="M126" s="712"/>
      <c r="N126" s="712"/>
      <c r="O126" s="712"/>
      <c r="P126" s="732"/>
      <c r="Q126" s="1211"/>
      <c r="R126" s="1281"/>
      <c r="S126" s="736"/>
      <c r="T126" s="1279"/>
      <c r="U126" s="1279"/>
    </row>
    <row r="127" spans="1:28">
      <c r="A127" s="841"/>
      <c r="B127" s="710"/>
      <c r="C127" s="707" t="s">
        <v>168</v>
      </c>
      <c r="D127" s="707" t="s">
        <v>168</v>
      </c>
      <c r="E127" s="707" t="s">
        <v>168</v>
      </c>
      <c r="F127" s="707" t="s">
        <v>168</v>
      </c>
      <c r="G127" s="707" t="s">
        <v>168</v>
      </c>
      <c r="H127" s="805" t="s">
        <v>173</v>
      </c>
      <c r="I127" s="709"/>
      <c r="J127" s="710"/>
      <c r="K127" s="710"/>
      <c r="L127" s="710"/>
      <c r="M127" s="710"/>
      <c r="N127" s="710"/>
      <c r="O127" s="712"/>
      <c r="P127" s="751">
        <v>0</v>
      </c>
      <c r="Q127" s="1287">
        <f>SUM(Q128:Q220)</f>
        <v>177</v>
      </c>
      <c r="R127" s="1287">
        <f>SUM(R128:R220)</f>
        <v>407598460.57999998</v>
      </c>
      <c r="S127" s="752"/>
      <c r="T127" s="1279"/>
      <c r="U127" s="1279"/>
      <c r="V127" s="1279"/>
    </row>
    <row r="128" spans="1:28" s="1241" customFormat="1">
      <c r="A128" s="841">
        <v>92</v>
      </c>
      <c r="B128" s="129" t="s">
        <v>733</v>
      </c>
      <c r="C128" s="255">
        <v>2</v>
      </c>
      <c r="D128" s="255">
        <v>8</v>
      </c>
      <c r="E128" s="255">
        <v>1</v>
      </c>
      <c r="F128" s="255">
        <v>3</v>
      </c>
      <c r="G128" s="255">
        <v>65</v>
      </c>
      <c r="H128" s="257" t="s">
        <v>519</v>
      </c>
      <c r="I128" s="258" t="s">
        <v>520</v>
      </c>
      <c r="J128" s="258"/>
      <c r="K128" s="258"/>
      <c r="L128" s="258" t="s">
        <v>43</v>
      </c>
      <c r="M128" s="258">
        <v>2007</v>
      </c>
      <c r="N128" s="258"/>
      <c r="O128" s="258" t="s">
        <v>41</v>
      </c>
      <c r="P128" s="71" t="s">
        <v>36</v>
      </c>
      <c r="Q128" s="1231">
        <v>2</v>
      </c>
      <c r="R128" s="1288">
        <v>1352325</v>
      </c>
      <c r="S128" s="1134" t="s">
        <v>135</v>
      </c>
      <c r="T128" s="1280"/>
      <c r="V128" s="1208"/>
      <c r="W128" s="1208"/>
      <c r="X128" s="1208"/>
      <c r="Y128" s="1208"/>
      <c r="Z128" s="1208"/>
      <c r="AA128" s="1208"/>
      <c r="AB128" s="1208"/>
    </row>
    <row r="129" spans="1:28" s="1241" customFormat="1">
      <c r="A129" s="841">
        <v>93</v>
      </c>
      <c r="B129" s="129" t="s">
        <v>734</v>
      </c>
      <c r="C129" s="255">
        <v>2</v>
      </c>
      <c r="D129" s="255">
        <v>8</v>
      </c>
      <c r="E129" s="255">
        <v>1</v>
      </c>
      <c r="F129" s="255">
        <v>3</v>
      </c>
      <c r="G129" s="255">
        <v>65</v>
      </c>
      <c r="H129" s="257" t="s">
        <v>521</v>
      </c>
      <c r="I129" s="258" t="s">
        <v>520</v>
      </c>
      <c r="J129" s="258"/>
      <c r="K129" s="258"/>
      <c r="L129" s="258" t="s">
        <v>43</v>
      </c>
      <c r="M129" s="258">
        <v>2007</v>
      </c>
      <c r="N129" s="258"/>
      <c r="O129" s="258" t="s">
        <v>41</v>
      </c>
      <c r="P129" s="71" t="s">
        <v>36</v>
      </c>
      <c r="Q129" s="1231">
        <v>2</v>
      </c>
      <c r="R129" s="1288">
        <v>17388150</v>
      </c>
      <c r="S129" s="1134" t="s">
        <v>135</v>
      </c>
      <c r="T129" s="1280"/>
      <c r="V129" s="1208"/>
      <c r="W129" s="1208"/>
      <c r="X129" s="1208"/>
      <c r="Y129" s="1208"/>
      <c r="Z129" s="1208"/>
      <c r="AA129" s="1208"/>
      <c r="AB129" s="1208"/>
    </row>
    <row r="130" spans="1:28" s="1241" customFormat="1">
      <c r="A130" s="841">
        <v>91</v>
      </c>
      <c r="B130" s="129" t="s">
        <v>704</v>
      </c>
      <c r="C130" s="255">
        <v>2</v>
      </c>
      <c r="D130" s="255">
        <v>6</v>
      </c>
      <c r="E130" s="255">
        <v>2</v>
      </c>
      <c r="F130" s="255">
        <v>2</v>
      </c>
      <c r="G130" s="255">
        <v>5</v>
      </c>
      <c r="H130" s="257" t="s">
        <v>522</v>
      </c>
      <c r="I130" s="258" t="s">
        <v>520</v>
      </c>
      <c r="J130" s="258"/>
      <c r="K130" s="258"/>
      <c r="L130" s="258" t="s">
        <v>43</v>
      </c>
      <c r="M130" s="258">
        <v>2007</v>
      </c>
      <c r="N130" s="258"/>
      <c r="O130" s="258" t="s">
        <v>41</v>
      </c>
      <c r="P130" s="71" t="s">
        <v>36</v>
      </c>
      <c r="Q130" s="1231">
        <v>1</v>
      </c>
      <c r="R130" s="1288">
        <v>888712.5</v>
      </c>
      <c r="S130" s="1134" t="s">
        <v>135</v>
      </c>
      <c r="T130" s="1280"/>
      <c r="V130" s="1208"/>
      <c r="W130" s="1208"/>
      <c r="X130" s="1208"/>
      <c r="Y130" s="1208"/>
      <c r="Z130" s="1208"/>
      <c r="AA130" s="1208"/>
      <c r="AB130" s="1208"/>
    </row>
    <row r="131" spans="1:28" s="1241" customFormat="1">
      <c r="A131" s="841">
        <f t="shared" ref="A131:A151" si="2">A130+1</f>
        <v>92</v>
      </c>
      <c r="B131" s="129" t="s">
        <v>705</v>
      </c>
      <c r="C131" s="255">
        <v>2</v>
      </c>
      <c r="D131" s="255">
        <v>6</v>
      </c>
      <c r="E131" s="255">
        <v>2</v>
      </c>
      <c r="F131" s="255">
        <v>2</v>
      </c>
      <c r="G131" s="255">
        <v>5</v>
      </c>
      <c r="H131" s="257" t="s">
        <v>523</v>
      </c>
      <c r="I131" s="258" t="s">
        <v>520</v>
      </c>
      <c r="J131" s="258"/>
      <c r="K131" s="258"/>
      <c r="L131" s="258" t="s">
        <v>43</v>
      </c>
      <c r="M131" s="258">
        <v>2007</v>
      </c>
      <c r="N131" s="258"/>
      <c r="O131" s="258" t="s">
        <v>41</v>
      </c>
      <c r="P131" s="71" t="s">
        <v>36</v>
      </c>
      <c r="Q131" s="1231">
        <v>3</v>
      </c>
      <c r="R131" s="1288">
        <v>689475</v>
      </c>
      <c r="S131" s="1134" t="s">
        <v>135</v>
      </c>
      <c r="T131" s="1280"/>
      <c r="V131" s="1208"/>
      <c r="W131" s="1208"/>
      <c r="X131" s="1208"/>
      <c r="Y131" s="1208"/>
      <c r="Z131" s="1208"/>
      <c r="AA131" s="1208"/>
      <c r="AB131" s="1208"/>
    </row>
    <row r="132" spans="1:28" s="1241" customFormat="1">
      <c r="A132" s="841">
        <f t="shared" si="2"/>
        <v>93</v>
      </c>
      <c r="B132" s="129" t="s">
        <v>735</v>
      </c>
      <c r="C132" s="255">
        <v>2</v>
      </c>
      <c r="D132" s="255">
        <v>6</v>
      </c>
      <c r="E132" s="255">
        <v>1</v>
      </c>
      <c r="F132" s="255">
        <v>3</v>
      </c>
      <c r="G132" s="255">
        <v>65</v>
      </c>
      <c r="H132" s="257" t="s">
        <v>524</v>
      </c>
      <c r="I132" s="258" t="s">
        <v>525</v>
      </c>
      <c r="J132" s="258"/>
      <c r="K132" s="258"/>
      <c r="L132" s="258" t="s">
        <v>43</v>
      </c>
      <c r="M132" s="258">
        <v>2007</v>
      </c>
      <c r="N132" s="258"/>
      <c r="O132" s="258" t="s">
        <v>41</v>
      </c>
      <c r="P132" s="71" t="s">
        <v>36</v>
      </c>
      <c r="Q132" s="1231">
        <v>1</v>
      </c>
      <c r="R132" s="1288">
        <v>1884375</v>
      </c>
      <c r="S132" s="1134" t="s">
        <v>135</v>
      </c>
      <c r="T132" s="1280"/>
      <c r="V132" s="1208"/>
      <c r="W132" s="1208"/>
      <c r="X132" s="1208"/>
      <c r="Y132" s="1208"/>
      <c r="Z132" s="1208"/>
      <c r="AA132" s="1208"/>
      <c r="AB132" s="1208"/>
    </row>
    <row r="133" spans="1:28" s="1241" customFormat="1">
      <c r="A133" s="841">
        <f t="shared" si="2"/>
        <v>94</v>
      </c>
      <c r="B133" s="129" t="s">
        <v>706</v>
      </c>
      <c r="C133" s="255">
        <v>2</v>
      </c>
      <c r="D133" s="255">
        <v>6</v>
      </c>
      <c r="E133" s="255">
        <v>1</v>
      </c>
      <c r="F133" s="255">
        <v>13</v>
      </c>
      <c r="G133" s="255">
        <v>2</v>
      </c>
      <c r="H133" s="257" t="s">
        <v>526</v>
      </c>
      <c r="I133" s="258" t="s">
        <v>527</v>
      </c>
      <c r="J133" s="258"/>
      <c r="K133" s="258"/>
      <c r="L133" s="258" t="s">
        <v>43</v>
      </c>
      <c r="M133" s="258">
        <v>2007</v>
      </c>
      <c r="N133" s="258"/>
      <c r="O133" s="258" t="s">
        <v>41</v>
      </c>
      <c r="P133" s="71" t="s">
        <v>36</v>
      </c>
      <c r="Q133" s="1231">
        <v>1</v>
      </c>
      <c r="R133" s="1289">
        <v>11000000</v>
      </c>
      <c r="S133" s="1134" t="s">
        <v>135</v>
      </c>
      <c r="T133" s="1280"/>
      <c r="V133" s="1208"/>
      <c r="W133" s="1208"/>
      <c r="X133" s="1208"/>
      <c r="Y133" s="1208"/>
      <c r="Z133" s="1208"/>
      <c r="AA133" s="1208"/>
      <c r="AB133" s="1208"/>
    </row>
    <row r="134" spans="1:28" s="1241" customFormat="1">
      <c r="A134" s="841">
        <f t="shared" si="2"/>
        <v>95</v>
      </c>
      <c r="B134" s="129" t="s">
        <v>736</v>
      </c>
      <c r="C134" s="255">
        <v>2</v>
      </c>
      <c r="D134" s="255">
        <v>6</v>
      </c>
      <c r="E134" s="255">
        <v>1</v>
      </c>
      <c r="F134" s="255">
        <v>3</v>
      </c>
      <c r="G134" s="255">
        <v>65</v>
      </c>
      <c r="H134" s="257" t="s">
        <v>528</v>
      </c>
      <c r="I134" s="258" t="s">
        <v>529</v>
      </c>
      <c r="J134" s="258"/>
      <c r="K134" s="258"/>
      <c r="L134" s="258" t="s">
        <v>43</v>
      </c>
      <c r="M134" s="258">
        <v>2007</v>
      </c>
      <c r="N134" s="258"/>
      <c r="O134" s="258" t="s">
        <v>41</v>
      </c>
      <c r="P134" s="71" t="s">
        <v>36</v>
      </c>
      <c r="Q134" s="1231">
        <v>1</v>
      </c>
      <c r="R134" s="1288">
        <v>9625000</v>
      </c>
      <c r="S134" s="1134" t="s">
        <v>135</v>
      </c>
      <c r="T134" s="1280"/>
      <c r="V134" s="1208"/>
      <c r="W134" s="1208"/>
      <c r="X134" s="1208"/>
      <c r="Y134" s="1208"/>
      <c r="Z134" s="1208"/>
      <c r="AA134" s="1208"/>
      <c r="AB134" s="1208"/>
    </row>
    <row r="135" spans="1:28" s="1241" customFormat="1">
      <c r="A135" s="841">
        <f t="shared" si="2"/>
        <v>96</v>
      </c>
      <c r="B135" s="129" t="s">
        <v>737</v>
      </c>
      <c r="C135" s="255">
        <v>2</v>
      </c>
      <c r="D135" s="255">
        <v>6</v>
      </c>
      <c r="E135" s="255">
        <v>1</v>
      </c>
      <c r="F135" s="255">
        <v>3</v>
      </c>
      <c r="G135" s="255">
        <v>65</v>
      </c>
      <c r="H135" s="257" t="s">
        <v>530</v>
      </c>
      <c r="I135" s="258" t="s">
        <v>531</v>
      </c>
      <c r="J135" s="258"/>
      <c r="K135" s="258"/>
      <c r="L135" s="258" t="s">
        <v>43</v>
      </c>
      <c r="M135" s="258">
        <v>2007</v>
      </c>
      <c r="N135" s="258"/>
      <c r="O135" s="258" t="s">
        <v>41</v>
      </c>
      <c r="P135" s="71" t="s">
        <v>36</v>
      </c>
      <c r="Q135" s="1231">
        <v>1</v>
      </c>
      <c r="R135" s="1288">
        <v>1650000</v>
      </c>
      <c r="S135" s="1134" t="s">
        <v>135</v>
      </c>
      <c r="T135" s="1280"/>
      <c r="V135" s="1208"/>
      <c r="W135" s="1208"/>
      <c r="X135" s="1208"/>
      <c r="Y135" s="1208"/>
      <c r="Z135" s="1208"/>
      <c r="AA135" s="1208"/>
      <c r="AB135" s="1208"/>
    </row>
    <row r="136" spans="1:28" s="1241" customFormat="1">
      <c r="A136" s="841">
        <f t="shared" si="2"/>
        <v>97</v>
      </c>
      <c r="B136" s="129" t="s">
        <v>707</v>
      </c>
      <c r="C136" s="255">
        <v>2</v>
      </c>
      <c r="D136" s="255">
        <v>9</v>
      </c>
      <c r="E136" s="255">
        <v>1</v>
      </c>
      <c r="F136" s="255">
        <v>1</v>
      </c>
      <c r="G136" s="255">
        <v>5</v>
      </c>
      <c r="H136" s="257" t="s">
        <v>532</v>
      </c>
      <c r="I136" s="258" t="s">
        <v>533</v>
      </c>
      <c r="J136" s="258"/>
      <c r="K136" s="258"/>
      <c r="L136" s="258" t="s">
        <v>43</v>
      </c>
      <c r="M136" s="258">
        <v>2007</v>
      </c>
      <c r="N136" s="258"/>
      <c r="O136" s="258" t="s">
        <v>41</v>
      </c>
      <c r="P136" s="71" t="s">
        <v>36</v>
      </c>
      <c r="Q136" s="1231">
        <v>1</v>
      </c>
      <c r="R136" s="1288">
        <v>1650000</v>
      </c>
      <c r="S136" s="1134" t="s">
        <v>135</v>
      </c>
      <c r="T136" s="1280"/>
      <c r="V136" s="1208"/>
      <c r="W136" s="1208"/>
      <c r="X136" s="1208"/>
      <c r="Y136" s="1208"/>
      <c r="Z136" s="1208"/>
      <c r="AA136" s="1208"/>
      <c r="AB136" s="1208"/>
    </row>
    <row r="137" spans="1:28" s="1241" customFormat="1">
      <c r="A137" s="841">
        <f t="shared" si="2"/>
        <v>98</v>
      </c>
      <c r="B137" s="129" t="s">
        <v>738</v>
      </c>
      <c r="C137" s="255">
        <v>2</v>
      </c>
      <c r="D137" s="255">
        <v>8</v>
      </c>
      <c r="E137" s="255">
        <v>1</v>
      </c>
      <c r="F137" s="255">
        <v>1</v>
      </c>
      <c r="G137" s="255">
        <v>44</v>
      </c>
      <c r="H137" s="257" t="s">
        <v>534</v>
      </c>
      <c r="I137" s="258" t="s">
        <v>535</v>
      </c>
      <c r="J137" s="258"/>
      <c r="K137" s="258"/>
      <c r="L137" s="258" t="s">
        <v>43</v>
      </c>
      <c r="M137" s="258">
        <v>2007</v>
      </c>
      <c r="N137" s="258"/>
      <c r="O137" s="258" t="s">
        <v>41</v>
      </c>
      <c r="P137" s="71" t="s">
        <v>36</v>
      </c>
      <c r="Q137" s="1231">
        <v>1</v>
      </c>
      <c r="R137" s="1288">
        <v>250000</v>
      </c>
      <c r="S137" s="1134" t="s">
        <v>135</v>
      </c>
      <c r="T137" s="1280"/>
      <c r="V137" s="1208"/>
      <c r="W137" s="1208"/>
      <c r="X137" s="1208"/>
      <c r="Y137" s="1208"/>
      <c r="Z137" s="1208"/>
      <c r="AA137" s="1208"/>
      <c r="AB137" s="1208"/>
    </row>
    <row r="138" spans="1:28" s="1241" customFormat="1">
      <c r="A138" s="841">
        <f t="shared" si="2"/>
        <v>99</v>
      </c>
      <c r="B138" s="129" t="s">
        <v>739</v>
      </c>
      <c r="C138" s="255">
        <v>2</v>
      </c>
      <c r="D138" s="255">
        <v>8</v>
      </c>
      <c r="E138" s="255">
        <v>1</v>
      </c>
      <c r="F138" s="255">
        <v>1</v>
      </c>
      <c r="G138" s="255">
        <v>8</v>
      </c>
      <c r="H138" s="257" t="s">
        <v>536</v>
      </c>
      <c r="I138" s="258" t="s">
        <v>535</v>
      </c>
      <c r="J138" s="258"/>
      <c r="K138" s="258"/>
      <c r="L138" s="258" t="s">
        <v>43</v>
      </c>
      <c r="M138" s="258">
        <v>2007</v>
      </c>
      <c r="N138" s="258"/>
      <c r="O138" s="258" t="s">
        <v>41</v>
      </c>
      <c r="P138" s="71" t="s">
        <v>36</v>
      </c>
      <c r="Q138" s="1231">
        <v>1</v>
      </c>
      <c r="R138" s="1288">
        <v>120000</v>
      </c>
      <c r="S138" s="1134" t="s">
        <v>135</v>
      </c>
      <c r="T138" s="1280"/>
      <c r="V138" s="1208"/>
      <c r="W138" s="1208"/>
      <c r="X138" s="1208"/>
      <c r="Y138" s="1208"/>
      <c r="Z138" s="1208"/>
      <c r="AA138" s="1208"/>
      <c r="AB138" s="1208"/>
    </row>
    <row r="139" spans="1:28" s="1241" customFormat="1">
      <c r="A139" s="841">
        <f t="shared" si="2"/>
        <v>100</v>
      </c>
      <c r="B139" s="129" t="s">
        <v>740</v>
      </c>
      <c r="C139" s="255">
        <v>2</v>
      </c>
      <c r="D139" s="255">
        <v>8</v>
      </c>
      <c r="E139" s="255">
        <v>1</v>
      </c>
      <c r="F139" s="255">
        <v>4</v>
      </c>
      <c r="G139" s="255">
        <v>9</v>
      </c>
      <c r="H139" s="257" t="s">
        <v>537</v>
      </c>
      <c r="I139" s="258" t="s">
        <v>538</v>
      </c>
      <c r="J139" s="258"/>
      <c r="K139" s="258"/>
      <c r="L139" s="258" t="s">
        <v>43</v>
      </c>
      <c r="M139" s="258">
        <v>2007</v>
      </c>
      <c r="N139" s="258"/>
      <c r="O139" s="258" t="s">
        <v>41</v>
      </c>
      <c r="P139" s="71" t="s">
        <v>36</v>
      </c>
      <c r="Q139" s="1231">
        <v>1</v>
      </c>
      <c r="R139" s="1288">
        <v>65000</v>
      </c>
      <c r="S139" s="1134" t="s">
        <v>135</v>
      </c>
      <c r="T139" s="1280"/>
      <c r="V139" s="1208"/>
      <c r="W139" s="1208"/>
      <c r="X139" s="1208"/>
      <c r="Y139" s="1208"/>
      <c r="Z139" s="1208"/>
      <c r="AA139" s="1208"/>
      <c r="AB139" s="1208"/>
    </row>
    <row r="140" spans="1:28" s="1241" customFormat="1">
      <c r="A140" s="841">
        <f t="shared" si="2"/>
        <v>101</v>
      </c>
      <c r="B140" s="129" t="s">
        <v>741</v>
      </c>
      <c r="C140" s="255">
        <v>2</v>
      </c>
      <c r="D140" s="255">
        <v>8</v>
      </c>
      <c r="E140" s="255">
        <v>1</v>
      </c>
      <c r="F140" s="255">
        <v>1</v>
      </c>
      <c r="G140" s="255">
        <v>68</v>
      </c>
      <c r="H140" s="257" t="s">
        <v>539</v>
      </c>
      <c r="I140" s="258" t="s">
        <v>540</v>
      </c>
      <c r="J140" s="258"/>
      <c r="K140" s="258"/>
      <c r="L140" s="258" t="s">
        <v>43</v>
      </c>
      <c r="M140" s="258">
        <v>2007</v>
      </c>
      <c r="N140" s="258"/>
      <c r="O140" s="258" t="s">
        <v>41</v>
      </c>
      <c r="P140" s="71" t="s">
        <v>36</v>
      </c>
      <c r="Q140" s="1231">
        <v>1</v>
      </c>
      <c r="R140" s="1288">
        <v>9325000</v>
      </c>
      <c r="S140" s="1134" t="s">
        <v>135</v>
      </c>
      <c r="T140" s="1280"/>
      <c r="V140" s="1208"/>
      <c r="W140" s="1208"/>
      <c r="X140" s="1208"/>
      <c r="Y140" s="1208"/>
      <c r="Z140" s="1208"/>
      <c r="AA140" s="1208"/>
      <c r="AB140" s="1208"/>
    </row>
    <row r="141" spans="1:28" s="1241" customFormat="1">
      <c r="A141" s="841">
        <f t="shared" si="2"/>
        <v>102</v>
      </c>
      <c r="B141" s="129" t="s">
        <v>742</v>
      </c>
      <c r="C141" s="255">
        <v>2</v>
      </c>
      <c r="D141" s="255">
        <v>9</v>
      </c>
      <c r="E141" s="255">
        <v>1</v>
      </c>
      <c r="F141" s="255">
        <v>1</v>
      </c>
      <c r="G141" s="255">
        <v>5</v>
      </c>
      <c r="H141" s="257" t="s">
        <v>541</v>
      </c>
      <c r="I141" s="258" t="s">
        <v>531</v>
      </c>
      <c r="J141" s="258"/>
      <c r="K141" s="258"/>
      <c r="L141" s="258" t="s">
        <v>43</v>
      </c>
      <c r="M141" s="258">
        <v>2007</v>
      </c>
      <c r="N141" s="258"/>
      <c r="O141" s="258" t="s">
        <v>41</v>
      </c>
      <c r="P141" s="71" t="s">
        <v>36</v>
      </c>
      <c r="Q141" s="1231">
        <v>4</v>
      </c>
      <c r="R141" s="1288">
        <v>4076923.08</v>
      </c>
      <c r="S141" s="1134" t="s">
        <v>135</v>
      </c>
      <c r="T141" s="1280"/>
      <c r="V141" s="1208"/>
      <c r="W141" s="1208"/>
      <c r="X141" s="1208"/>
      <c r="Y141" s="1208"/>
      <c r="Z141" s="1208"/>
      <c r="AA141" s="1208"/>
      <c r="AB141" s="1208"/>
    </row>
    <row r="142" spans="1:28" s="1241" customFormat="1" ht="15" customHeight="1">
      <c r="A142" s="841">
        <f t="shared" si="2"/>
        <v>103</v>
      </c>
      <c r="B142" s="129" t="s">
        <v>743</v>
      </c>
      <c r="C142" s="255">
        <v>2</v>
      </c>
      <c r="D142" s="255">
        <v>7</v>
      </c>
      <c r="E142" s="255">
        <v>2</v>
      </c>
      <c r="F142" s="255">
        <v>2</v>
      </c>
      <c r="G142" s="255">
        <v>4</v>
      </c>
      <c r="H142" s="257" t="s">
        <v>542</v>
      </c>
      <c r="I142" s="258" t="s">
        <v>543</v>
      </c>
      <c r="J142" s="258"/>
      <c r="K142" s="258"/>
      <c r="L142" s="258" t="s">
        <v>43</v>
      </c>
      <c r="M142" s="258">
        <v>2007</v>
      </c>
      <c r="N142" s="258"/>
      <c r="O142" s="258" t="s">
        <v>41</v>
      </c>
      <c r="P142" s="71" t="s">
        <v>36</v>
      </c>
      <c r="Q142" s="1231">
        <v>1</v>
      </c>
      <c r="R142" s="1288">
        <v>1396500</v>
      </c>
      <c r="S142" s="1134" t="s">
        <v>135</v>
      </c>
      <c r="T142" s="1280"/>
      <c r="V142" s="1208"/>
      <c r="W142" s="1208"/>
      <c r="X142" s="1208"/>
      <c r="Y142" s="1208"/>
      <c r="Z142" s="1208"/>
      <c r="AA142" s="1208"/>
      <c r="AB142" s="1208"/>
    </row>
    <row r="143" spans="1:28" s="1241" customFormat="1" ht="15.75" customHeight="1">
      <c r="A143" s="841">
        <f t="shared" si="2"/>
        <v>104</v>
      </c>
      <c r="B143" s="129" t="s">
        <v>744</v>
      </c>
      <c r="C143" s="255">
        <v>2</v>
      </c>
      <c r="D143" s="255">
        <v>8</v>
      </c>
      <c r="E143" s="255">
        <v>1</v>
      </c>
      <c r="F143" s="255">
        <v>2</v>
      </c>
      <c r="G143" s="255">
        <v>39</v>
      </c>
      <c r="H143" s="257" t="s">
        <v>544</v>
      </c>
      <c r="I143" s="258" t="s">
        <v>545</v>
      </c>
      <c r="J143" s="258"/>
      <c r="K143" s="258"/>
      <c r="L143" s="258" t="s">
        <v>43</v>
      </c>
      <c r="M143" s="258">
        <v>2007</v>
      </c>
      <c r="N143" s="258"/>
      <c r="O143" s="258" t="s">
        <v>41</v>
      </c>
      <c r="P143" s="71" t="s">
        <v>36</v>
      </c>
      <c r="Q143" s="1231">
        <v>1</v>
      </c>
      <c r="R143" s="1288">
        <v>1163800</v>
      </c>
      <c r="S143" s="1134" t="s">
        <v>135</v>
      </c>
      <c r="T143" s="1280"/>
      <c r="V143" s="1208"/>
      <c r="W143" s="1208"/>
      <c r="X143" s="1208"/>
      <c r="Y143" s="1208"/>
      <c r="Z143" s="1208"/>
      <c r="AA143" s="1208"/>
      <c r="AB143" s="1208"/>
    </row>
    <row r="144" spans="1:28">
      <c r="A144" s="841">
        <f t="shared" si="2"/>
        <v>105</v>
      </c>
      <c r="B144" s="129" t="s">
        <v>745</v>
      </c>
      <c r="C144" s="255">
        <v>2</v>
      </c>
      <c r="D144" s="255">
        <v>8</v>
      </c>
      <c r="E144" s="255">
        <v>1</v>
      </c>
      <c r="F144" s="255">
        <v>2</v>
      </c>
      <c r="G144" s="255">
        <v>47</v>
      </c>
      <c r="H144" s="257" t="s">
        <v>546</v>
      </c>
      <c r="I144" s="258" t="s">
        <v>545</v>
      </c>
      <c r="J144" s="258"/>
      <c r="K144" s="258"/>
      <c r="L144" s="258" t="s">
        <v>43</v>
      </c>
      <c r="M144" s="258">
        <v>2007</v>
      </c>
      <c r="N144" s="258"/>
      <c r="O144" s="258" t="s">
        <v>41</v>
      </c>
      <c r="P144" s="71" t="s">
        <v>36</v>
      </c>
      <c r="Q144" s="1231">
        <v>1</v>
      </c>
      <c r="R144" s="1288">
        <v>510000</v>
      </c>
      <c r="S144" s="1134" t="s">
        <v>135</v>
      </c>
      <c r="T144" s="1280"/>
    </row>
    <row r="145" spans="1:28">
      <c r="A145" s="841">
        <f t="shared" si="2"/>
        <v>106</v>
      </c>
      <c r="B145" s="129" t="s">
        <v>703</v>
      </c>
      <c r="C145" s="255">
        <v>2</v>
      </c>
      <c r="D145" s="255">
        <v>8</v>
      </c>
      <c r="E145" s="255">
        <v>1</v>
      </c>
      <c r="F145" s="255">
        <v>8</v>
      </c>
      <c r="G145" s="255">
        <v>1</v>
      </c>
      <c r="H145" s="257" t="s">
        <v>547</v>
      </c>
      <c r="I145" s="258" t="s">
        <v>548</v>
      </c>
      <c r="J145" s="258"/>
      <c r="K145" s="258"/>
      <c r="L145" s="258" t="s">
        <v>43</v>
      </c>
      <c r="M145" s="258">
        <v>2007</v>
      </c>
      <c r="N145" s="258"/>
      <c r="O145" s="258" t="s">
        <v>41</v>
      </c>
      <c r="P145" s="71" t="s">
        <v>36</v>
      </c>
      <c r="Q145" s="1231">
        <v>1</v>
      </c>
      <c r="R145" s="1288">
        <v>25750000</v>
      </c>
      <c r="S145" s="1134" t="s">
        <v>135</v>
      </c>
      <c r="T145" s="1280"/>
    </row>
    <row r="146" spans="1:28">
      <c r="A146" s="841">
        <f t="shared" si="2"/>
        <v>107</v>
      </c>
      <c r="B146" s="129" t="s">
        <v>746</v>
      </c>
      <c r="C146" s="255">
        <v>2</v>
      </c>
      <c r="D146" s="255">
        <v>4</v>
      </c>
      <c r="E146" s="255">
        <v>3</v>
      </c>
      <c r="F146" s="255">
        <v>9</v>
      </c>
      <c r="G146" s="255">
        <v>13</v>
      </c>
      <c r="H146" s="257" t="s">
        <v>549</v>
      </c>
      <c r="I146" s="258" t="s">
        <v>550</v>
      </c>
      <c r="J146" s="258"/>
      <c r="K146" s="258"/>
      <c r="L146" s="258" t="s">
        <v>43</v>
      </c>
      <c r="M146" s="258">
        <v>2007</v>
      </c>
      <c r="N146" s="258"/>
      <c r="O146" s="258" t="s">
        <v>41</v>
      </c>
      <c r="P146" s="71" t="s">
        <v>36</v>
      </c>
      <c r="Q146" s="1231">
        <v>1</v>
      </c>
      <c r="R146" s="1288">
        <v>800000</v>
      </c>
      <c r="S146" s="1134" t="s">
        <v>135</v>
      </c>
      <c r="T146" s="1280"/>
    </row>
    <row r="147" spans="1:28">
      <c r="A147" s="841">
        <f t="shared" si="2"/>
        <v>108</v>
      </c>
      <c r="B147" s="129" t="s">
        <v>747</v>
      </c>
      <c r="C147" s="255">
        <v>2</v>
      </c>
      <c r="D147" s="255">
        <v>7</v>
      </c>
      <c r="E147" s="255">
        <v>2</v>
      </c>
      <c r="F147" s="255">
        <v>2</v>
      </c>
      <c r="G147" s="255">
        <v>4</v>
      </c>
      <c r="H147" s="257" t="s">
        <v>551</v>
      </c>
      <c r="I147" s="258" t="s">
        <v>552</v>
      </c>
      <c r="J147" s="258"/>
      <c r="K147" s="258"/>
      <c r="L147" s="258" t="s">
        <v>43</v>
      </c>
      <c r="M147" s="258">
        <v>2007</v>
      </c>
      <c r="N147" s="258"/>
      <c r="O147" s="258" t="s">
        <v>41</v>
      </c>
      <c r="P147" s="71" t="s">
        <v>36</v>
      </c>
      <c r="Q147" s="1231">
        <v>1</v>
      </c>
      <c r="R147" s="1288">
        <v>1050000</v>
      </c>
      <c r="S147" s="1134" t="s">
        <v>135</v>
      </c>
      <c r="T147" s="1280"/>
    </row>
    <row r="148" spans="1:28">
      <c r="A148" s="841">
        <f t="shared" si="2"/>
        <v>109</v>
      </c>
      <c r="B148" s="129" t="s">
        <v>748</v>
      </c>
      <c r="C148" s="255">
        <v>2</v>
      </c>
      <c r="D148" s="255">
        <v>9</v>
      </c>
      <c r="E148" s="255">
        <v>2</v>
      </c>
      <c r="F148" s="255">
        <v>5</v>
      </c>
      <c r="G148" s="255">
        <v>69</v>
      </c>
      <c r="H148" s="257" t="s">
        <v>553</v>
      </c>
      <c r="I148" s="258" t="s">
        <v>554</v>
      </c>
      <c r="J148" s="258"/>
      <c r="K148" s="258"/>
      <c r="L148" s="258" t="s">
        <v>43</v>
      </c>
      <c r="M148" s="258">
        <v>2007</v>
      </c>
      <c r="N148" s="258"/>
      <c r="O148" s="258" t="s">
        <v>41</v>
      </c>
      <c r="P148" s="71" t="s">
        <v>36</v>
      </c>
      <c r="Q148" s="1231">
        <v>1</v>
      </c>
      <c r="R148" s="1288">
        <v>30000</v>
      </c>
      <c r="S148" s="1134" t="s">
        <v>135</v>
      </c>
      <c r="T148" s="1280"/>
    </row>
    <row r="149" spans="1:28">
      <c r="A149" s="841">
        <f t="shared" si="2"/>
        <v>110</v>
      </c>
      <c r="B149" s="129" t="s">
        <v>749</v>
      </c>
      <c r="C149" s="255">
        <v>2</v>
      </c>
      <c r="D149" s="255">
        <v>6</v>
      </c>
      <c r="E149" s="255">
        <v>2</v>
      </c>
      <c r="F149" s="255">
        <v>6</v>
      </c>
      <c r="G149" s="255">
        <v>50</v>
      </c>
      <c r="H149" s="257" t="s">
        <v>555</v>
      </c>
      <c r="I149" s="258" t="s">
        <v>556</v>
      </c>
      <c r="J149" s="258"/>
      <c r="K149" s="258"/>
      <c r="L149" s="258" t="s">
        <v>43</v>
      </c>
      <c r="M149" s="258">
        <v>2007</v>
      </c>
      <c r="N149" s="258"/>
      <c r="O149" s="258" t="s">
        <v>41</v>
      </c>
      <c r="P149" s="71" t="s">
        <v>36</v>
      </c>
      <c r="Q149" s="1231">
        <v>1</v>
      </c>
      <c r="R149" s="1289">
        <v>10000</v>
      </c>
      <c r="S149" s="1134" t="s">
        <v>135</v>
      </c>
      <c r="T149" s="1280"/>
    </row>
    <row r="150" spans="1:28">
      <c r="A150" s="841">
        <f t="shared" si="2"/>
        <v>111</v>
      </c>
      <c r="B150" s="129" t="s">
        <v>750</v>
      </c>
      <c r="C150" s="255">
        <v>2</v>
      </c>
      <c r="D150" s="255">
        <v>6</v>
      </c>
      <c r="E150" s="255">
        <v>2</v>
      </c>
      <c r="F150" s="255">
        <v>6</v>
      </c>
      <c r="G150" s="255">
        <v>50</v>
      </c>
      <c r="H150" s="257" t="s">
        <v>557</v>
      </c>
      <c r="I150" s="258" t="s">
        <v>556</v>
      </c>
      <c r="J150" s="258"/>
      <c r="K150" s="258"/>
      <c r="L150" s="258" t="s">
        <v>43</v>
      </c>
      <c r="M150" s="258">
        <v>2007</v>
      </c>
      <c r="N150" s="258"/>
      <c r="O150" s="258" t="s">
        <v>41</v>
      </c>
      <c r="P150" s="71" t="s">
        <v>36</v>
      </c>
      <c r="Q150" s="1231">
        <v>1</v>
      </c>
      <c r="R150" s="1289">
        <v>60000</v>
      </c>
      <c r="S150" s="1134" t="s">
        <v>135</v>
      </c>
      <c r="T150" s="1280"/>
    </row>
    <row r="151" spans="1:28" customFormat="1" ht="15">
      <c r="A151" s="841">
        <f t="shared" si="2"/>
        <v>112</v>
      </c>
      <c r="B151" s="827"/>
      <c r="C151" s="828"/>
      <c r="D151" s="828"/>
      <c r="E151" s="828"/>
      <c r="F151" s="828"/>
      <c r="G151" s="828"/>
      <c r="H151" s="853" t="s">
        <v>558</v>
      </c>
      <c r="I151" s="258" t="s">
        <v>556</v>
      </c>
      <c r="J151" s="258"/>
      <c r="K151" s="256"/>
      <c r="L151" s="258" t="s">
        <v>43</v>
      </c>
      <c r="M151" s="258">
        <v>2007</v>
      </c>
      <c r="N151" s="258"/>
      <c r="O151" s="258" t="s">
        <v>41</v>
      </c>
      <c r="P151" s="71" t="s">
        <v>36</v>
      </c>
      <c r="Q151" s="1170">
        <v>1</v>
      </c>
      <c r="R151" s="1170">
        <v>500000</v>
      </c>
      <c r="S151" s="1134" t="s">
        <v>135</v>
      </c>
      <c r="T151" s="1280"/>
      <c r="U151" s="1406"/>
    </row>
    <row r="152" spans="1:28" ht="26.25" customHeight="1">
      <c r="A152" s="841">
        <f>A94+1</f>
        <v>68</v>
      </c>
      <c r="B152" s="827" t="s">
        <v>618</v>
      </c>
      <c r="C152" s="828">
        <v>2</v>
      </c>
      <c r="D152" s="828">
        <v>8</v>
      </c>
      <c r="E152" s="828">
        <v>1</v>
      </c>
      <c r="F152" s="828">
        <v>1</v>
      </c>
      <c r="G152" s="828">
        <v>68</v>
      </c>
      <c r="H152" s="853" t="s">
        <v>619</v>
      </c>
      <c r="I152" s="256"/>
      <c r="J152" s="258"/>
      <c r="K152" s="256"/>
      <c r="L152" s="258" t="s">
        <v>43</v>
      </c>
      <c r="M152" s="258">
        <v>2013</v>
      </c>
      <c r="N152" s="258"/>
      <c r="O152" s="258" t="s">
        <v>41</v>
      </c>
      <c r="P152" s="71" t="s">
        <v>36</v>
      </c>
      <c r="Q152" s="1231">
        <v>1</v>
      </c>
      <c r="R152" s="1288">
        <v>12375500</v>
      </c>
      <c r="S152" s="1134" t="s">
        <v>135</v>
      </c>
      <c r="T152" s="1280"/>
    </row>
    <row r="153" spans="1:28">
      <c r="A153" s="841">
        <f>A279+1</f>
        <v>1</v>
      </c>
      <c r="B153" s="987" t="s">
        <v>708</v>
      </c>
      <c r="C153" s="988">
        <v>2</v>
      </c>
      <c r="D153" s="988">
        <v>8</v>
      </c>
      <c r="E153" s="988">
        <v>1</v>
      </c>
      <c r="F153" s="988">
        <v>13</v>
      </c>
      <c r="G153" s="1232" t="s">
        <v>59</v>
      </c>
      <c r="H153" s="1233" t="s">
        <v>559</v>
      </c>
      <c r="I153" s="1234" t="s">
        <v>560</v>
      </c>
      <c r="J153" s="1234" t="s">
        <v>561</v>
      </c>
      <c r="K153" s="1234" t="s">
        <v>562</v>
      </c>
      <c r="L153" s="1207"/>
      <c r="M153" s="1234">
        <v>2013</v>
      </c>
      <c r="N153" s="1207"/>
      <c r="O153" s="605" t="s">
        <v>41</v>
      </c>
      <c r="P153" s="1235" t="s">
        <v>36</v>
      </c>
      <c r="Q153" s="1231">
        <v>1</v>
      </c>
      <c r="R153" s="1288">
        <v>2220000</v>
      </c>
      <c r="S153" s="1207" t="s">
        <v>563</v>
      </c>
      <c r="T153" s="1280"/>
    </row>
    <row r="154" spans="1:28">
      <c r="A154" s="841">
        <f t="shared" ref="A154:A201" si="3">A153+1</f>
        <v>2</v>
      </c>
      <c r="B154" s="987" t="s">
        <v>708</v>
      </c>
      <c r="C154" s="988">
        <v>2</v>
      </c>
      <c r="D154" s="988">
        <v>8</v>
      </c>
      <c r="E154" s="988">
        <v>1</v>
      </c>
      <c r="F154" s="988">
        <v>13</v>
      </c>
      <c r="G154" s="1232" t="s">
        <v>59</v>
      </c>
      <c r="H154" s="1233" t="s">
        <v>559</v>
      </c>
      <c r="I154" s="1234" t="s">
        <v>560</v>
      </c>
      <c r="J154" s="1234" t="s">
        <v>561</v>
      </c>
      <c r="K154" s="1234" t="s">
        <v>562</v>
      </c>
      <c r="L154" s="1207"/>
      <c r="M154" s="1234">
        <v>2013</v>
      </c>
      <c r="N154" s="1207"/>
      <c r="O154" s="605" t="s">
        <v>41</v>
      </c>
      <c r="P154" s="1235" t="s">
        <v>36</v>
      </c>
      <c r="Q154" s="1231">
        <v>1</v>
      </c>
      <c r="R154" s="1288">
        <v>2220000</v>
      </c>
      <c r="S154" s="1207" t="s">
        <v>563</v>
      </c>
      <c r="T154" s="1280"/>
    </row>
    <row r="155" spans="1:28">
      <c r="A155" s="841">
        <f t="shared" si="3"/>
        <v>3</v>
      </c>
      <c r="B155" s="987" t="s">
        <v>708</v>
      </c>
      <c r="C155" s="988">
        <v>2</v>
      </c>
      <c r="D155" s="988">
        <v>8</v>
      </c>
      <c r="E155" s="988">
        <v>1</v>
      </c>
      <c r="F155" s="988">
        <v>13</v>
      </c>
      <c r="G155" s="1232" t="s">
        <v>59</v>
      </c>
      <c r="H155" s="1233"/>
      <c r="I155" s="1234" t="s">
        <v>560</v>
      </c>
      <c r="J155" s="1234" t="s">
        <v>561</v>
      </c>
      <c r="K155" s="1234" t="s">
        <v>562</v>
      </c>
      <c r="L155" s="1207"/>
      <c r="M155" s="1234">
        <v>2013</v>
      </c>
      <c r="N155" s="1207"/>
      <c r="O155" s="605" t="s">
        <v>41</v>
      </c>
      <c r="P155" s="1235" t="s">
        <v>36</v>
      </c>
      <c r="Q155" s="1231">
        <v>1</v>
      </c>
      <c r="R155" s="1288">
        <v>2220000</v>
      </c>
      <c r="S155" s="1207" t="s">
        <v>564</v>
      </c>
      <c r="T155" s="1280"/>
    </row>
    <row r="156" spans="1:28">
      <c r="A156" s="841">
        <f t="shared" si="3"/>
        <v>4</v>
      </c>
      <c r="B156" s="987" t="s">
        <v>708</v>
      </c>
      <c r="C156" s="988">
        <v>2</v>
      </c>
      <c r="D156" s="988">
        <v>8</v>
      </c>
      <c r="E156" s="988">
        <v>1</v>
      </c>
      <c r="F156" s="988">
        <v>13</v>
      </c>
      <c r="G156" s="1232" t="s">
        <v>59</v>
      </c>
      <c r="H156" s="1233" t="s">
        <v>559</v>
      </c>
      <c r="I156" s="1234" t="s">
        <v>560</v>
      </c>
      <c r="J156" s="1234" t="s">
        <v>561</v>
      </c>
      <c r="K156" s="1234" t="s">
        <v>562</v>
      </c>
      <c r="L156" s="1207"/>
      <c r="M156" s="1234">
        <v>2013</v>
      </c>
      <c r="N156" s="1207"/>
      <c r="O156" s="605" t="s">
        <v>41</v>
      </c>
      <c r="P156" s="1235" t="s">
        <v>36</v>
      </c>
      <c r="Q156" s="1231">
        <v>1</v>
      </c>
      <c r="R156" s="1288">
        <v>2220000</v>
      </c>
      <c r="S156" s="1207" t="s">
        <v>564</v>
      </c>
      <c r="T156" s="1280"/>
    </row>
    <row r="157" spans="1:28">
      <c r="A157" s="841">
        <f t="shared" si="3"/>
        <v>5</v>
      </c>
      <c r="B157" s="987" t="s">
        <v>708</v>
      </c>
      <c r="C157" s="988">
        <v>2</v>
      </c>
      <c r="D157" s="988">
        <v>8</v>
      </c>
      <c r="E157" s="988">
        <v>1</v>
      </c>
      <c r="F157" s="988">
        <v>13</v>
      </c>
      <c r="G157" s="1232" t="s">
        <v>59</v>
      </c>
      <c r="H157" s="1233" t="s">
        <v>559</v>
      </c>
      <c r="I157" s="1234" t="s">
        <v>560</v>
      </c>
      <c r="J157" s="1234" t="s">
        <v>561</v>
      </c>
      <c r="K157" s="1234" t="s">
        <v>562</v>
      </c>
      <c r="L157" s="1207"/>
      <c r="M157" s="1234">
        <v>2013</v>
      </c>
      <c r="N157" s="1207"/>
      <c r="O157" s="605" t="s">
        <v>41</v>
      </c>
      <c r="P157" s="1235" t="s">
        <v>36</v>
      </c>
      <c r="Q157" s="1231">
        <v>1</v>
      </c>
      <c r="R157" s="1288">
        <v>2220000</v>
      </c>
      <c r="S157" s="1207" t="s">
        <v>565</v>
      </c>
      <c r="T157" s="1280"/>
    </row>
    <row r="158" spans="1:28">
      <c r="A158" s="841">
        <f t="shared" si="3"/>
        <v>6</v>
      </c>
      <c r="B158" s="987" t="s">
        <v>708</v>
      </c>
      <c r="C158" s="988">
        <v>2</v>
      </c>
      <c r="D158" s="988">
        <v>8</v>
      </c>
      <c r="E158" s="988">
        <v>1</v>
      </c>
      <c r="F158" s="988">
        <v>13</v>
      </c>
      <c r="G158" s="1232" t="s">
        <v>59</v>
      </c>
      <c r="H158" s="1233" t="s">
        <v>559</v>
      </c>
      <c r="I158" s="1234" t="s">
        <v>560</v>
      </c>
      <c r="J158" s="1234" t="s">
        <v>561</v>
      </c>
      <c r="K158" s="1234" t="s">
        <v>562</v>
      </c>
      <c r="L158" s="1207"/>
      <c r="M158" s="1234">
        <v>2013</v>
      </c>
      <c r="N158" s="1207"/>
      <c r="O158" s="605" t="s">
        <v>41</v>
      </c>
      <c r="P158" s="1235" t="s">
        <v>36</v>
      </c>
      <c r="Q158" s="1231">
        <v>1</v>
      </c>
      <c r="R158" s="1288">
        <v>2220000</v>
      </c>
      <c r="S158" s="1207" t="s">
        <v>565</v>
      </c>
      <c r="T158" s="1280"/>
    </row>
    <row r="159" spans="1:28">
      <c r="A159" s="841">
        <f t="shared" si="3"/>
        <v>7</v>
      </c>
      <c r="B159" s="987" t="s">
        <v>706</v>
      </c>
      <c r="C159" s="988">
        <v>2</v>
      </c>
      <c r="D159" s="988">
        <v>6</v>
      </c>
      <c r="E159" s="988">
        <v>1</v>
      </c>
      <c r="F159" s="988">
        <v>13</v>
      </c>
      <c r="G159" s="1232" t="s">
        <v>59</v>
      </c>
      <c r="H159" s="1236" t="s">
        <v>526</v>
      </c>
      <c r="I159" s="1237" t="s">
        <v>566</v>
      </c>
      <c r="J159" s="1237" t="s">
        <v>561</v>
      </c>
      <c r="K159" s="1237" t="s">
        <v>567</v>
      </c>
      <c r="L159" s="1207"/>
      <c r="M159" s="1234">
        <v>2013</v>
      </c>
      <c r="N159" s="1207"/>
      <c r="O159" s="605" t="s">
        <v>41</v>
      </c>
      <c r="P159" s="1235" t="s">
        <v>36</v>
      </c>
      <c r="Q159" s="1231">
        <v>1</v>
      </c>
      <c r="R159" s="1288">
        <v>6595000</v>
      </c>
      <c r="S159" s="1207" t="s">
        <v>563</v>
      </c>
      <c r="T159" s="1280"/>
    </row>
    <row r="160" spans="1:28" s="1241" customFormat="1">
      <c r="A160" s="841">
        <f t="shared" si="3"/>
        <v>8</v>
      </c>
      <c r="B160" s="987" t="s">
        <v>706</v>
      </c>
      <c r="C160" s="988">
        <v>2</v>
      </c>
      <c r="D160" s="988">
        <v>6</v>
      </c>
      <c r="E160" s="988">
        <v>1</v>
      </c>
      <c r="F160" s="988">
        <v>13</v>
      </c>
      <c r="G160" s="1232" t="s">
        <v>59</v>
      </c>
      <c r="H160" s="1236" t="s">
        <v>526</v>
      </c>
      <c r="I160" s="1237" t="s">
        <v>566</v>
      </c>
      <c r="J160" s="1237" t="s">
        <v>561</v>
      </c>
      <c r="K160" s="1237" t="s">
        <v>568</v>
      </c>
      <c r="L160" s="1207"/>
      <c r="M160" s="1234">
        <v>2013</v>
      </c>
      <c r="N160" s="1207"/>
      <c r="O160" s="605" t="s">
        <v>41</v>
      </c>
      <c r="P160" s="1235" t="s">
        <v>36</v>
      </c>
      <c r="Q160" s="1231">
        <v>1</v>
      </c>
      <c r="R160" s="1288">
        <v>6595000</v>
      </c>
      <c r="S160" s="1207" t="s">
        <v>563</v>
      </c>
      <c r="T160" s="1280"/>
      <c r="V160" s="1208"/>
      <c r="W160" s="1208"/>
      <c r="X160" s="1208"/>
      <c r="Y160" s="1208"/>
      <c r="Z160" s="1208"/>
      <c r="AA160" s="1208"/>
      <c r="AB160" s="1208"/>
    </row>
    <row r="161" spans="1:28" s="1241" customFormat="1">
      <c r="A161" s="841">
        <f t="shared" si="3"/>
        <v>9</v>
      </c>
      <c r="B161" s="987" t="s">
        <v>706</v>
      </c>
      <c r="C161" s="988">
        <v>2</v>
      </c>
      <c r="D161" s="988">
        <v>6</v>
      </c>
      <c r="E161" s="988">
        <v>1</v>
      </c>
      <c r="F161" s="988">
        <v>13</v>
      </c>
      <c r="G161" s="1232" t="s">
        <v>59</v>
      </c>
      <c r="H161" s="1236" t="s">
        <v>526</v>
      </c>
      <c r="I161" s="1234" t="s">
        <v>566</v>
      </c>
      <c r="J161" s="1234" t="s">
        <v>561</v>
      </c>
      <c r="K161" s="1234" t="s">
        <v>568</v>
      </c>
      <c r="L161" s="1207"/>
      <c r="M161" s="1234">
        <v>2013</v>
      </c>
      <c r="N161" s="1207"/>
      <c r="O161" s="605" t="s">
        <v>41</v>
      </c>
      <c r="P161" s="1235" t="s">
        <v>36</v>
      </c>
      <c r="Q161" s="1231">
        <v>1</v>
      </c>
      <c r="R161" s="1288">
        <v>6595000</v>
      </c>
      <c r="S161" s="1207" t="s">
        <v>563</v>
      </c>
      <c r="T161" s="1280"/>
      <c r="V161" s="1208"/>
      <c r="W161" s="1208"/>
      <c r="X161" s="1208"/>
      <c r="Y161" s="1208"/>
      <c r="Z161" s="1208"/>
      <c r="AA161" s="1208"/>
      <c r="AB161" s="1208"/>
    </row>
    <row r="162" spans="1:28" s="1241" customFormat="1">
      <c r="A162" s="841">
        <f t="shared" si="3"/>
        <v>10</v>
      </c>
      <c r="B162" s="987" t="s">
        <v>706</v>
      </c>
      <c r="C162" s="988">
        <v>2</v>
      </c>
      <c r="D162" s="988">
        <v>6</v>
      </c>
      <c r="E162" s="988">
        <v>1</v>
      </c>
      <c r="F162" s="988">
        <v>13</v>
      </c>
      <c r="G162" s="1232" t="s">
        <v>59</v>
      </c>
      <c r="H162" s="1236" t="s">
        <v>526</v>
      </c>
      <c r="I162" s="1234" t="s">
        <v>566</v>
      </c>
      <c r="J162" s="1234" t="s">
        <v>561</v>
      </c>
      <c r="K162" s="1234" t="s">
        <v>568</v>
      </c>
      <c r="L162" s="1207"/>
      <c r="M162" s="1234">
        <v>2013</v>
      </c>
      <c r="N162" s="1207"/>
      <c r="O162" s="605" t="s">
        <v>41</v>
      </c>
      <c r="P162" s="1235" t="s">
        <v>36</v>
      </c>
      <c r="Q162" s="1231">
        <v>1</v>
      </c>
      <c r="R162" s="1288">
        <v>6595000</v>
      </c>
      <c r="S162" s="1207" t="s">
        <v>563</v>
      </c>
      <c r="T162" s="1280"/>
      <c r="V162" s="1208"/>
      <c r="W162" s="1208"/>
      <c r="X162" s="1208"/>
      <c r="Y162" s="1208"/>
      <c r="Z162" s="1208"/>
      <c r="AA162" s="1208"/>
      <c r="AB162" s="1208"/>
    </row>
    <row r="163" spans="1:28" s="1241" customFormat="1">
      <c r="A163" s="841">
        <f t="shared" si="3"/>
        <v>11</v>
      </c>
      <c r="B163" s="987" t="s">
        <v>706</v>
      </c>
      <c r="C163" s="988">
        <v>2</v>
      </c>
      <c r="D163" s="988">
        <v>6</v>
      </c>
      <c r="E163" s="988">
        <v>1</v>
      </c>
      <c r="F163" s="988">
        <v>13</v>
      </c>
      <c r="G163" s="1232" t="s">
        <v>59</v>
      </c>
      <c r="H163" s="1236" t="s">
        <v>526</v>
      </c>
      <c r="I163" s="1234" t="s">
        <v>566</v>
      </c>
      <c r="J163" s="1234" t="s">
        <v>561</v>
      </c>
      <c r="K163" s="1234" t="s">
        <v>568</v>
      </c>
      <c r="L163" s="1207"/>
      <c r="M163" s="1234">
        <v>2013</v>
      </c>
      <c r="N163" s="1207"/>
      <c r="O163" s="605" t="s">
        <v>41</v>
      </c>
      <c r="P163" s="1235" t="s">
        <v>36</v>
      </c>
      <c r="Q163" s="1231">
        <v>1</v>
      </c>
      <c r="R163" s="1288">
        <v>6595000</v>
      </c>
      <c r="S163" s="1207" t="s">
        <v>569</v>
      </c>
      <c r="T163" s="1280"/>
      <c r="V163" s="1208"/>
      <c r="W163" s="1208"/>
      <c r="X163" s="1208"/>
      <c r="Y163" s="1208"/>
      <c r="Z163" s="1208"/>
      <c r="AA163" s="1208"/>
      <c r="AB163" s="1208"/>
    </row>
    <row r="164" spans="1:28" s="1241" customFormat="1">
      <c r="A164" s="841">
        <f t="shared" si="3"/>
        <v>12</v>
      </c>
      <c r="B164" s="987" t="s">
        <v>706</v>
      </c>
      <c r="C164" s="988">
        <v>2</v>
      </c>
      <c r="D164" s="988">
        <v>6</v>
      </c>
      <c r="E164" s="988">
        <v>1</v>
      </c>
      <c r="F164" s="988">
        <v>13</v>
      </c>
      <c r="G164" s="1232" t="s">
        <v>59</v>
      </c>
      <c r="H164" s="1236" t="s">
        <v>526</v>
      </c>
      <c r="I164" s="1234" t="s">
        <v>566</v>
      </c>
      <c r="J164" s="1234" t="s">
        <v>561</v>
      </c>
      <c r="K164" s="1234" t="s">
        <v>568</v>
      </c>
      <c r="L164" s="1207"/>
      <c r="M164" s="1234">
        <v>2013</v>
      </c>
      <c r="N164" s="1207"/>
      <c r="O164" s="605" t="s">
        <v>41</v>
      </c>
      <c r="P164" s="1235" t="s">
        <v>36</v>
      </c>
      <c r="Q164" s="1231">
        <v>1</v>
      </c>
      <c r="R164" s="1288">
        <v>6595000</v>
      </c>
      <c r="S164" s="1207" t="s">
        <v>569</v>
      </c>
      <c r="T164" s="1280"/>
      <c r="V164" s="1208"/>
      <c r="W164" s="1208"/>
      <c r="X164" s="1208"/>
      <c r="Y164" s="1208"/>
      <c r="Z164" s="1208"/>
      <c r="AA164" s="1208"/>
      <c r="AB164" s="1208"/>
    </row>
    <row r="165" spans="1:28" s="1241" customFormat="1">
      <c r="A165" s="841">
        <f t="shared" si="3"/>
        <v>13</v>
      </c>
      <c r="B165" s="987" t="s">
        <v>706</v>
      </c>
      <c r="C165" s="988">
        <v>2</v>
      </c>
      <c r="D165" s="988">
        <v>6</v>
      </c>
      <c r="E165" s="988">
        <v>1</v>
      </c>
      <c r="F165" s="988">
        <v>13</v>
      </c>
      <c r="G165" s="1232" t="s">
        <v>59</v>
      </c>
      <c r="H165" s="1236" t="s">
        <v>526</v>
      </c>
      <c r="I165" s="1234" t="s">
        <v>566</v>
      </c>
      <c r="J165" s="1234" t="s">
        <v>561</v>
      </c>
      <c r="K165" s="1234" t="s">
        <v>568</v>
      </c>
      <c r="L165" s="1207"/>
      <c r="M165" s="1234">
        <v>2013</v>
      </c>
      <c r="N165" s="1207"/>
      <c r="O165" s="605" t="s">
        <v>41</v>
      </c>
      <c r="P165" s="1235" t="s">
        <v>36</v>
      </c>
      <c r="Q165" s="1231">
        <v>1</v>
      </c>
      <c r="R165" s="1288">
        <v>6595000</v>
      </c>
      <c r="S165" s="1207" t="s">
        <v>570</v>
      </c>
      <c r="T165" s="1280"/>
      <c r="V165" s="1208"/>
      <c r="W165" s="1208"/>
      <c r="X165" s="1208"/>
      <c r="Y165" s="1208"/>
      <c r="Z165" s="1208"/>
      <c r="AA165" s="1208"/>
      <c r="AB165" s="1208"/>
    </row>
    <row r="166" spans="1:28" s="1241" customFormat="1">
      <c r="A166" s="841">
        <f t="shared" si="3"/>
        <v>14</v>
      </c>
      <c r="B166" s="987" t="s">
        <v>706</v>
      </c>
      <c r="C166" s="988">
        <v>2</v>
      </c>
      <c r="D166" s="988">
        <v>6</v>
      </c>
      <c r="E166" s="988">
        <v>1</v>
      </c>
      <c r="F166" s="988">
        <v>13</v>
      </c>
      <c r="G166" s="1232" t="s">
        <v>59</v>
      </c>
      <c r="H166" s="1236" t="s">
        <v>526</v>
      </c>
      <c r="I166" s="1234" t="s">
        <v>566</v>
      </c>
      <c r="J166" s="1234" t="s">
        <v>561</v>
      </c>
      <c r="K166" s="1234" t="s">
        <v>568</v>
      </c>
      <c r="L166" s="1207"/>
      <c r="M166" s="1234">
        <v>2013</v>
      </c>
      <c r="N166" s="1207"/>
      <c r="O166" s="605" t="s">
        <v>41</v>
      </c>
      <c r="P166" s="1235" t="s">
        <v>36</v>
      </c>
      <c r="Q166" s="1231">
        <v>1</v>
      </c>
      <c r="R166" s="1288">
        <v>6595000</v>
      </c>
      <c r="S166" s="1207" t="s">
        <v>570</v>
      </c>
      <c r="T166" s="1280"/>
      <c r="V166" s="1208"/>
      <c r="W166" s="1208"/>
      <c r="X166" s="1208"/>
      <c r="Y166" s="1208"/>
      <c r="Z166" s="1208"/>
      <c r="AA166" s="1208"/>
      <c r="AB166" s="1208"/>
    </row>
    <row r="167" spans="1:28" s="1241" customFormat="1">
      <c r="A167" s="841">
        <f t="shared" si="3"/>
        <v>15</v>
      </c>
      <c r="B167" s="987" t="s">
        <v>709</v>
      </c>
      <c r="C167" s="988">
        <v>2</v>
      </c>
      <c r="D167" s="988">
        <v>6</v>
      </c>
      <c r="E167" s="988">
        <v>1</v>
      </c>
      <c r="F167" s="988">
        <v>13</v>
      </c>
      <c r="G167" s="1232" t="s">
        <v>59</v>
      </c>
      <c r="H167" s="1236" t="s">
        <v>633</v>
      </c>
      <c r="I167" s="1234" t="s">
        <v>566</v>
      </c>
      <c r="J167" s="1234" t="s">
        <v>561</v>
      </c>
      <c r="K167" s="1234" t="s">
        <v>568</v>
      </c>
      <c r="L167" s="1207"/>
      <c r="M167" s="1234">
        <v>2014</v>
      </c>
      <c r="N167" s="1207"/>
      <c r="O167" s="605" t="s">
        <v>41</v>
      </c>
      <c r="P167" s="1235" t="s">
        <v>36</v>
      </c>
      <c r="Q167" s="1231">
        <v>1</v>
      </c>
      <c r="R167" s="1288">
        <v>6595000</v>
      </c>
      <c r="S167" s="1207" t="s">
        <v>496</v>
      </c>
      <c r="T167" s="1280"/>
      <c r="V167" s="1208"/>
      <c r="W167" s="1208"/>
      <c r="X167" s="1208"/>
      <c r="Y167" s="1208"/>
      <c r="Z167" s="1208"/>
      <c r="AA167" s="1208"/>
      <c r="AB167" s="1208"/>
    </row>
    <row r="168" spans="1:28" s="1241" customFormat="1">
      <c r="A168" s="841">
        <f t="shared" si="3"/>
        <v>16</v>
      </c>
      <c r="B168" s="987" t="s">
        <v>709</v>
      </c>
      <c r="C168" s="988">
        <v>2</v>
      </c>
      <c r="D168" s="988">
        <v>6</v>
      </c>
      <c r="E168" s="988">
        <v>1</v>
      </c>
      <c r="F168" s="988">
        <v>13</v>
      </c>
      <c r="G168" s="1232" t="s">
        <v>59</v>
      </c>
      <c r="H168" s="1236" t="s">
        <v>633</v>
      </c>
      <c r="I168" s="1234" t="s">
        <v>566</v>
      </c>
      <c r="J168" s="1234" t="s">
        <v>561</v>
      </c>
      <c r="K168" s="1234" t="s">
        <v>568</v>
      </c>
      <c r="L168" s="1207"/>
      <c r="M168" s="1234">
        <v>2014</v>
      </c>
      <c r="N168" s="1207"/>
      <c r="O168" s="605" t="s">
        <v>41</v>
      </c>
      <c r="P168" s="1235" t="s">
        <v>36</v>
      </c>
      <c r="Q168" s="1231">
        <v>1</v>
      </c>
      <c r="R168" s="1288">
        <v>6595000</v>
      </c>
      <c r="S168" s="1207" t="s">
        <v>571</v>
      </c>
      <c r="T168" s="1208"/>
      <c r="V168" s="1208"/>
      <c r="W168" s="1208"/>
      <c r="X168" s="1208"/>
      <c r="Y168" s="1208"/>
      <c r="Z168" s="1208"/>
      <c r="AA168" s="1208"/>
      <c r="AB168" s="1208"/>
    </row>
    <row r="169" spans="1:28" s="1241" customFormat="1">
      <c r="A169" s="841">
        <f t="shared" si="3"/>
        <v>17</v>
      </c>
      <c r="B169" s="987" t="s">
        <v>752</v>
      </c>
      <c r="C169" s="988">
        <v>2</v>
      </c>
      <c r="D169" s="988">
        <v>3</v>
      </c>
      <c r="E169" s="988">
        <v>4</v>
      </c>
      <c r="F169" s="988">
        <v>3</v>
      </c>
      <c r="G169" s="1238" t="s">
        <v>91</v>
      </c>
      <c r="H169" s="1236" t="s">
        <v>572</v>
      </c>
      <c r="I169" s="1237"/>
      <c r="J169" s="1237" t="s">
        <v>561</v>
      </c>
      <c r="K169" s="1237" t="s">
        <v>568</v>
      </c>
      <c r="L169" s="1207"/>
      <c r="M169" s="1234">
        <v>2013</v>
      </c>
      <c r="N169" s="1207"/>
      <c r="O169" s="605" t="s">
        <v>41</v>
      </c>
      <c r="P169" s="1235" t="s">
        <v>36</v>
      </c>
      <c r="Q169" s="1231">
        <v>1</v>
      </c>
      <c r="R169" s="1288">
        <v>1280000</v>
      </c>
      <c r="S169" s="1207" t="s">
        <v>573</v>
      </c>
      <c r="T169" s="1208"/>
      <c r="V169" s="1208"/>
      <c r="W169" s="1208"/>
      <c r="X169" s="1208"/>
      <c r="Y169" s="1208"/>
      <c r="Z169" s="1208"/>
      <c r="AA169" s="1208"/>
      <c r="AB169" s="1208"/>
    </row>
    <row r="170" spans="1:28" s="1241" customFormat="1">
      <c r="A170" s="841">
        <f t="shared" si="3"/>
        <v>18</v>
      </c>
      <c r="B170" s="987" t="s">
        <v>752</v>
      </c>
      <c r="C170" s="988">
        <v>2</v>
      </c>
      <c r="D170" s="988">
        <v>3</v>
      </c>
      <c r="E170" s="988">
        <v>4</v>
      </c>
      <c r="F170" s="988">
        <v>3</v>
      </c>
      <c r="G170" s="1238" t="s">
        <v>91</v>
      </c>
      <c r="H170" s="1236" t="s">
        <v>572</v>
      </c>
      <c r="I170" s="1237"/>
      <c r="J170" s="1237" t="s">
        <v>561</v>
      </c>
      <c r="K170" s="1237" t="s">
        <v>568</v>
      </c>
      <c r="L170" s="1207"/>
      <c r="M170" s="1234">
        <v>2013</v>
      </c>
      <c r="N170" s="1207"/>
      <c r="O170" s="605" t="s">
        <v>41</v>
      </c>
      <c r="P170" s="1235" t="s">
        <v>36</v>
      </c>
      <c r="Q170" s="1231">
        <v>1</v>
      </c>
      <c r="R170" s="1288">
        <v>1280000</v>
      </c>
      <c r="S170" s="1207" t="s">
        <v>573</v>
      </c>
      <c r="T170" s="1208"/>
      <c r="V170" s="1208"/>
      <c r="W170" s="1208"/>
      <c r="X170" s="1208"/>
      <c r="Y170" s="1208"/>
      <c r="Z170" s="1208"/>
      <c r="AA170" s="1208"/>
      <c r="AB170" s="1208"/>
    </row>
    <row r="171" spans="1:28" s="1241" customFormat="1">
      <c r="A171" s="841">
        <f t="shared" si="3"/>
        <v>19</v>
      </c>
      <c r="B171" s="987" t="s">
        <v>753</v>
      </c>
      <c r="C171" s="988">
        <v>2</v>
      </c>
      <c r="D171" s="988">
        <v>9</v>
      </c>
      <c r="E171" s="988">
        <v>1</v>
      </c>
      <c r="F171" s="988">
        <v>2</v>
      </c>
      <c r="G171" s="1238" t="s">
        <v>59</v>
      </c>
      <c r="H171" s="1236" t="s">
        <v>574</v>
      </c>
      <c r="I171" s="1237" t="s">
        <v>575</v>
      </c>
      <c r="J171" s="1237" t="s">
        <v>561</v>
      </c>
      <c r="K171" s="1237" t="s">
        <v>567</v>
      </c>
      <c r="L171" s="1207"/>
      <c r="M171" s="1234">
        <v>2013</v>
      </c>
      <c r="N171" s="1207"/>
      <c r="O171" s="605" t="s">
        <v>41</v>
      </c>
      <c r="P171" s="1235" t="s">
        <v>36</v>
      </c>
      <c r="Q171" s="1231">
        <v>1</v>
      </c>
      <c r="R171" s="1288">
        <v>4930000</v>
      </c>
      <c r="S171" s="1207" t="s">
        <v>576</v>
      </c>
      <c r="T171" s="1208"/>
      <c r="V171" s="1208"/>
      <c r="W171" s="1208"/>
      <c r="X171" s="1208"/>
      <c r="Y171" s="1208"/>
      <c r="Z171" s="1208"/>
      <c r="AA171" s="1208"/>
      <c r="AB171" s="1208"/>
    </row>
    <row r="172" spans="1:28" s="1241" customFormat="1">
      <c r="A172" s="841">
        <f t="shared" si="3"/>
        <v>20</v>
      </c>
      <c r="B172" s="987" t="s">
        <v>710</v>
      </c>
      <c r="C172" s="988">
        <v>2</v>
      </c>
      <c r="D172" s="988">
        <v>8</v>
      </c>
      <c r="E172" s="988">
        <v>1</v>
      </c>
      <c r="F172" s="988">
        <v>13</v>
      </c>
      <c r="G172" s="1232" t="s">
        <v>34</v>
      </c>
      <c r="H172" s="1236" t="s">
        <v>577</v>
      </c>
      <c r="I172" s="1237" t="s">
        <v>578</v>
      </c>
      <c r="J172" s="1237" t="s">
        <v>579</v>
      </c>
      <c r="K172" s="1237" t="s">
        <v>568</v>
      </c>
      <c r="L172" s="1207"/>
      <c r="M172" s="1234">
        <v>2013</v>
      </c>
      <c r="N172" s="1207"/>
      <c r="O172" s="605" t="s">
        <v>41</v>
      </c>
      <c r="P172" s="1235" t="s">
        <v>36</v>
      </c>
      <c r="Q172" s="1231">
        <v>1</v>
      </c>
      <c r="R172" s="1288">
        <v>9430000</v>
      </c>
      <c r="S172" s="1207" t="s">
        <v>565</v>
      </c>
      <c r="T172" s="1208"/>
      <c r="V172" s="1208"/>
      <c r="W172" s="1208"/>
      <c r="X172" s="1208"/>
      <c r="Y172" s="1208"/>
      <c r="Z172" s="1208"/>
      <c r="AA172" s="1208"/>
      <c r="AB172" s="1208"/>
    </row>
    <row r="173" spans="1:28" s="1241" customFormat="1">
      <c r="A173" s="841">
        <f t="shared" si="3"/>
        <v>21</v>
      </c>
      <c r="B173" s="987" t="s">
        <v>710</v>
      </c>
      <c r="C173" s="988">
        <v>2</v>
      </c>
      <c r="D173" s="988">
        <v>8</v>
      </c>
      <c r="E173" s="988">
        <v>1</v>
      </c>
      <c r="F173" s="988">
        <v>13</v>
      </c>
      <c r="G173" s="1232" t="s">
        <v>34</v>
      </c>
      <c r="H173" s="1236" t="s">
        <v>577</v>
      </c>
      <c r="I173" s="1237" t="s">
        <v>578</v>
      </c>
      <c r="J173" s="1237" t="s">
        <v>579</v>
      </c>
      <c r="K173" s="1237" t="s">
        <v>568</v>
      </c>
      <c r="L173" s="1207"/>
      <c r="M173" s="1234">
        <v>2013</v>
      </c>
      <c r="N173" s="1207"/>
      <c r="O173" s="605" t="s">
        <v>41</v>
      </c>
      <c r="P173" s="1235" t="s">
        <v>36</v>
      </c>
      <c r="Q173" s="1231">
        <v>1</v>
      </c>
      <c r="R173" s="1288">
        <v>9430000</v>
      </c>
      <c r="S173" s="1207" t="s">
        <v>565</v>
      </c>
      <c r="T173" s="1208"/>
      <c r="V173" s="1208"/>
      <c r="W173" s="1208"/>
      <c r="X173" s="1208"/>
      <c r="Y173" s="1208"/>
      <c r="Z173" s="1208"/>
      <c r="AA173" s="1208"/>
      <c r="AB173" s="1208"/>
    </row>
    <row r="174" spans="1:28" s="1241" customFormat="1">
      <c r="A174" s="841">
        <f t="shared" si="3"/>
        <v>22</v>
      </c>
      <c r="B174" s="987" t="s">
        <v>754</v>
      </c>
      <c r="C174" s="988">
        <v>2</v>
      </c>
      <c r="D174" s="988">
        <v>6</v>
      </c>
      <c r="E174" s="988">
        <v>1</v>
      </c>
      <c r="F174" s="988">
        <v>3</v>
      </c>
      <c r="G174" s="1232">
        <v>65</v>
      </c>
      <c r="H174" s="1236" t="s">
        <v>580</v>
      </c>
      <c r="I174" s="1237" t="s">
        <v>581</v>
      </c>
      <c r="J174" s="1237" t="s">
        <v>561</v>
      </c>
      <c r="K174" s="1237" t="s">
        <v>463</v>
      </c>
      <c r="L174" s="1207"/>
      <c r="M174" s="1234">
        <v>2013</v>
      </c>
      <c r="N174" s="1207"/>
      <c r="O174" s="605" t="s">
        <v>41</v>
      </c>
      <c r="P174" s="1235" t="s">
        <v>36</v>
      </c>
      <c r="Q174" s="1231">
        <v>1</v>
      </c>
      <c r="R174" s="1288">
        <v>3200000</v>
      </c>
      <c r="S174" s="1207" t="s">
        <v>576</v>
      </c>
      <c r="T174" s="1208"/>
      <c r="V174" s="1208"/>
      <c r="W174" s="1208"/>
      <c r="X174" s="1208"/>
      <c r="Y174" s="1208"/>
      <c r="Z174" s="1208"/>
      <c r="AA174" s="1208"/>
      <c r="AB174" s="1208"/>
    </row>
    <row r="175" spans="1:28" s="1241" customFormat="1">
      <c r="A175" s="841">
        <f t="shared" si="3"/>
        <v>23</v>
      </c>
      <c r="B175" s="987" t="s">
        <v>755</v>
      </c>
      <c r="C175" s="988">
        <v>2</v>
      </c>
      <c r="D175" s="988">
        <v>9</v>
      </c>
      <c r="E175" s="988">
        <v>1</v>
      </c>
      <c r="F175" s="988">
        <v>20</v>
      </c>
      <c r="G175" s="1238" t="s">
        <v>34</v>
      </c>
      <c r="H175" s="1233" t="s">
        <v>582</v>
      </c>
      <c r="I175" s="1234" t="s">
        <v>583</v>
      </c>
      <c r="J175" s="1234" t="s">
        <v>561</v>
      </c>
      <c r="K175" s="1234" t="s">
        <v>562</v>
      </c>
      <c r="L175" s="1207"/>
      <c r="M175" s="1234">
        <v>2013</v>
      </c>
      <c r="N175" s="1207"/>
      <c r="O175" s="605" t="s">
        <v>41</v>
      </c>
      <c r="P175" s="1235" t="s">
        <v>36</v>
      </c>
      <c r="Q175" s="1231">
        <v>1</v>
      </c>
      <c r="R175" s="1288">
        <v>42000000</v>
      </c>
      <c r="S175" s="1207" t="s">
        <v>584</v>
      </c>
      <c r="T175" s="1208"/>
      <c r="V175" s="1208"/>
      <c r="W175" s="1208"/>
      <c r="X175" s="1208"/>
      <c r="Y175" s="1208"/>
      <c r="Z175" s="1208"/>
      <c r="AA175" s="1208"/>
      <c r="AB175" s="1208"/>
    </row>
    <row r="176" spans="1:28">
      <c r="A176" s="841">
        <f t="shared" si="3"/>
        <v>24</v>
      </c>
      <c r="B176" s="987" t="s">
        <v>711</v>
      </c>
      <c r="C176" s="988">
        <v>2</v>
      </c>
      <c r="D176" s="988">
        <v>8</v>
      </c>
      <c r="E176" s="988">
        <v>1</v>
      </c>
      <c r="F176" s="988">
        <v>12</v>
      </c>
      <c r="G176" s="1232">
        <v>73</v>
      </c>
      <c r="H176" s="1236" t="s">
        <v>585</v>
      </c>
      <c r="I176" s="1237" t="s">
        <v>575</v>
      </c>
      <c r="J176" s="1237" t="s">
        <v>561</v>
      </c>
      <c r="K176" s="1237" t="s">
        <v>567</v>
      </c>
      <c r="L176" s="1207"/>
      <c r="M176" s="1234">
        <v>2013</v>
      </c>
      <c r="N176" s="1207"/>
      <c r="O176" s="605" t="s">
        <v>41</v>
      </c>
      <c r="P176" s="1235" t="s">
        <v>36</v>
      </c>
      <c r="Q176" s="1231">
        <v>1</v>
      </c>
      <c r="R176" s="1288">
        <v>26848700</v>
      </c>
      <c r="S176" s="1207" t="s">
        <v>576</v>
      </c>
    </row>
    <row r="177" spans="1:19">
      <c r="A177" s="841">
        <f t="shared" si="3"/>
        <v>25</v>
      </c>
      <c r="B177" s="987" t="s">
        <v>712</v>
      </c>
      <c r="C177" s="988">
        <v>2</v>
      </c>
      <c r="D177" s="988">
        <v>9</v>
      </c>
      <c r="E177" s="988">
        <v>2</v>
      </c>
      <c r="F177" s="988">
        <v>5</v>
      </c>
      <c r="G177" s="1232">
        <v>15</v>
      </c>
      <c r="H177" s="1233" t="s">
        <v>586</v>
      </c>
      <c r="I177" s="1234" t="s">
        <v>587</v>
      </c>
      <c r="J177" s="1234" t="s">
        <v>588</v>
      </c>
      <c r="K177" s="1234" t="s">
        <v>562</v>
      </c>
      <c r="L177" s="1207"/>
      <c r="M177" s="1234">
        <v>2013</v>
      </c>
      <c r="N177" s="1207"/>
      <c r="O177" s="605" t="s">
        <v>41</v>
      </c>
      <c r="P177" s="1235" t="s">
        <v>36</v>
      </c>
      <c r="Q177" s="1231">
        <v>1</v>
      </c>
      <c r="R177" s="1288">
        <v>750000</v>
      </c>
      <c r="S177" s="1207" t="s">
        <v>584</v>
      </c>
    </row>
    <row r="178" spans="1:19">
      <c r="A178" s="841">
        <f t="shared" si="3"/>
        <v>26</v>
      </c>
      <c r="B178" s="987" t="s">
        <v>713</v>
      </c>
      <c r="C178" s="988">
        <v>2</v>
      </c>
      <c r="D178" s="988">
        <v>6</v>
      </c>
      <c r="E178" s="988">
        <v>2</v>
      </c>
      <c r="F178" s="988">
        <v>1</v>
      </c>
      <c r="G178" s="1232" t="s">
        <v>117</v>
      </c>
      <c r="H178" s="1236" t="s">
        <v>589</v>
      </c>
      <c r="I178" s="1237" t="s">
        <v>590</v>
      </c>
      <c r="J178" s="1237" t="s">
        <v>591</v>
      </c>
      <c r="K178" s="1237" t="s">
        <v>591</v>
      </c>
      <c r="L178" s="1207"/>
      <c r="M178" s="1234">
        <v>2013</v>
      </c>
      <c r="N178" s="1207"/>
      <c r="O178" s="605" t="s">
        <v>41</v>
      </c>
      <c r="P178" s="1235" t="s">
        <v>36</v>
      </c>
      <c r="Q178" s="1231">
        <v>1</v>
      </c>
      <c r="R178" s="1288">
        <v>2750000</v>
      </c>
      <c r="S178" s="1207" t="s">
        <v>573</v>
      </c>
    </row>
    <row r="179" spans="1:19">
      <c r="A179" s="841">
        <f t="shared" si="3"/>
        <v>27</v>
      </c>
      <c r="B179" s="987" t="s">
        <v>714</v>
      </c>
      <c r="C179" s="988">
        <v>2</v>
      </c>
      <c r="D179" s="988">
        <v>8</v>
      </c>
      <c r="E179" s="988">
        <v>1</v>
      </c>
      <c r="F179" s="988">
        <v>9</v>
      </c>
      <c r="G179" s="1232">
        <v>70</v>
      </c>
      <c r="H179" s="1236" t="s">
        <v>592</v>
      </c>
      <c r="I179" s="1237" t="s">
        <v>593</v>
      </c>
      <c r="J179" s="1237" t="s">
        <v>561</v>
      </c>
      <c r="K179" s="1237" t="s">
        <v>567</v>
      </c>
      <c r="L179" s="1207"/>
      <c r="M179" s="1234">
        <v>2013</v>
      </c>
      <c r="N179" s="1207"/>
      <c r="O179" s="605" t="s">
        <v>41</v>
      </c>
      <c r="P179" s="1235" t="s">
        <v>36</v>
      </c>
      <c r="Q179" s="1231">
        <v>1</v>
      </c>
      <c r="R179" s="1288">
        <v>1100000</v>
      </c>
      <c r="S179" s="1207" t="s">
        <v>576</v>
      </c>
    </row>
    <row r="180" spans="1:19">
      <c r="A180" s="841">
        <f t="shared" si="3"/>
        <v>28</v>
      </c>
      <c r="B180" s="987" t="s">
        <v>715</v>
      </c>
      <c r="C180" s="988">
        <v>2</v>
      </c>
      <c r="D180" s="988">
        <v>8</v>
      </c>
      <c r="E180" s="988">
        <v>1</v>
      </c>
      <c r="F180" s="988">
        <v>8</v>
      </c>
      <c r="G180" s="1232">
        <v>26</v>
      </c>
      <c r="H180" s="1236" t="s">
        <v>594</v>
      </c>
      <c r="I180" s="1237" t="s">
        <v>575</v>
      </c>
      <c r="J180" s="1237" t="s">
        <v>595</v>
      </c>
      <c r="K180" s="1237" t="s">
        <v>567</v>
      </c>
      <c r="L180" s="1207"/>
      <c r="M180" s="1234">
        <v>2013</v>
      </c>
      <c r="N180" s="1207"/>
      <c r="O180" s="605" t="s">
        <v>41</v>
      </c>
      <c r="P180" s="1235" t="s">
        <v>36</v>
      </c>
      <c r="Q180" s="1231">
        <v>1</v>
      </c>
      <c r="R180" s="1288">
        <v>10890000</v>
      </c>
      <c r="S180" s="1207" t="s">
        <v>576</v>
      </c>
    </row>
    <row r="181" spans="1:19">
      <c r="A181" s="841">
        <f t="shared" si="3"/>
        <v>29</v>
      </c>
      <c r="B181" s="987" t="s">
        <v>716</v>
      </c>
      <c r="C181" s="988">
        <v>2</v>
      </c>
      <c r="D181" s="988">
        <v>8</v>
      </c>
      <c r="E181" s="988">
        <v>1</v>
      </c>
      <c r="F181" s="988">
        <v>10</v>
      </c>
      <c r="G181" s="1232">
        <v>47</v>
      </c>
      <c r="H181" s="1233" t="s">
        <v>596</v>
      </c>
      <c r="I181" s="1234" t="s">
        <v>597</v>
      </c>
      <c r="J181" s="1237" t="s">
        <v>561</v>
      </c>
      <c r="K181" s="1234" t="s">
        <v>463</v>
      </c>
      <c r="L181" s="1207"/>
      <c r="M181" s="1234">
        <v>2013</v>
      </c>
      <c r="N181" s="1207"/>
      <c r="O181" s="605" t="s">
        <v>41</v>
      </c>
      <c r="P181" s="1235" t="s">
        <v>36</v>
      </c>
      <c r="Q181" s="1231">
        <v>1</v>
      </c>
      <c r="R181" s="1288">
        <v>1700000</v>
      </c>
      <c r="S181" s="1207" t="s">
        <v>569</v>
      </c>
    </row>
    <row r="182" spans="1:19">
      <c r="A182" s="841">
        <f t="shared" si="3"/>
        <v>30</v>
      </c>
      <c r="B182" s="987" t="s">
        <v>716</v>
      </c>
      <c r="C182" s="988">
        <v>2</v>
      </c>
      <c r="D182" s="988">
        <v>8</v>
      </c>
      <c r="E182" s="988">
        <v>1</v>
      </c>
      <c r="F182" s="988">
        <v>10</v>
      </c>
      <c r="G182" s="1232">
        <v>47</v>
      </c>
      <c r="H182" s="1233" t="s">
        <v>596</v>
      </c>
      <c r="I182" s="1234"/>
      <c r="J182" s="1237" t="s">
        <v>561</v>
      </c>
      <c r="K182" s="1234" t="s">
        <v>463</v>
      </c>
      <c r="L182" s="1207"/>
      <c r="M182" s="1234">
        <v>2013</v>
      </c>
      <c r="N182" s="1207"/>
      <c r="O182" s="605" t="s">
        <v>41</v>
      </c>
      <c r="P182" s="1235" t="s">
        <v>36</v>
      </c>
      <c r="Q182" s="1231">
        <v>1</v>
      </c>
      <c r="R182" s="1288">
        <v>1700000</v>
      </c>
      <c r="S182" s="1207" t="s">
        <v>576</v>
      </c>
    </row>
    <row r="183" spans="1:19">
      <c r="A183" s="841">
        <f t="shared" si="3"/>
        <v>31</v>
      </c>
      <c r="B183" s="987" t="s">
        <v>717</v>
      </c>
      <c r="C183" s="988">
        <v>2</v>
      </c>
      <c r="D183" s="988">
        <v>6</v>
      </c>
      <c r="E183" s="988">
        <v>2</v>
      </c>
      <c r="F183" s="988">
        <v>1</v>
      </c>
      <c r="G183" s="1232" t="s">
        <v>34</v>
      </c>
      <c r="H183" s="1236" t="s">
        <v>598</v>
      </c>
      <c r="I183" s="1237" t="s">
        <v>575</v>
      </c>
      <c r="J183" s="1237" t="s">
        <v>561</v>
      </c>
      <c r="K183" s="1237" t="s">
        <v>568</v>
      </c>
      <c r="L183" s="1207"/>
      <c r="M183" s="1234">
        <v>2013</v>
      </c>
      <c r="N183" s="1207"/>
      <c r="O183" s="605" t="s">
        <v>41</v>
      </c>
      <c r="P183" s="1235" t="s">
        <v>36</v>
      </c>
      <c r="Q183" s="1231">
        <v>1</v>
      </c>
      <c r="R183" s="1288">
        <v>2500000</v>
      </c>
      <c r="S183" s="1207" t="s">
        <v>576</v>
      </c>
    </row>
    <row r="184" spans="1:19">
      <c r="A184" s="841">
        <f t="shared" si="3"/>
        <v>32</v>
      </c>
      <c r="B184" s="987" t="s">
        <v>717</v>
      </c>
      <c r="C184" s="988">
        <v>2</v>
      </c>
      <c r="D184" s="988">
        <v>6</v>
      </c>
      <c r="E184" s="988">
        <v>2</v>
      </c>
      <c r="F184" s="988">
        <v>1</v>
      </c>
      <c r="G184" s="1232" t="s">
        <v>59</v>
      </c>
      <c r="H184" s="1236" t="s">
        <v>598</v>
      </c>
      <c r="I184" s="1237" t="s">
        <v>575</v>
      </c>
      <c r="J184" s="1237" t="s">
        <v>561</v>
      </c>
      <c r="K184" s="1237" t="s">
        <v>568</v>
      </c>
      <c r="L184" s="1207"/>
      <c r="M184" s="1234">
        <v>2013</v>
      </c>
      <c r="N184" s="1207"/>
      <c r="O184" s="605" t="s">
        <v>41</v>
      </c>
      <c r="P184" s="1235" t="s">
        <v>36</v>
      </c>
      <c r="Q184" s="1231">
        <v>1</v>
      </c>
      <c r="R184" s="1288">
        <v>2500000</v>
      </c>
      <c r="S184" s="1207" t="s">
        <v>565</v>
      </c>
    </row>
    <row r="185" spans="1:19">
      <c r="A185" s="841">
        <f t="shared" si="3"/>
        <v>33</v>
      </c>
      <c r="B185" s="987" t="s">
        <v>717</v>
      </c>
      <c r="C185" s="988">
        <v>2</v>
      </c>
      <c r="D185" s="988">
        <v>6</v>
      </c>
      <c r="E185" s="988">
        <v>2</v>
      </c>
      <c r="F185" s="988">
        <v>1</v>
      </c>
      <c r="G185" s="1232" t="s">
        <v>61</v>
      </c>
      <c r="H185" s="1236" t="s">
        <v>598</v>
      </c>
      <c r="I185" s="1237" t="s">
        <v>575</v>
      </c>
      <c r="J185" s="1237" t="s">
        <v>561</v>
      </c>
      <c r="K185" s="1237" t="s">
        <v>568</v>
      </c>
      <c r="L185" s="1207"/>
      <c r="M185" s="1234">
        <v>2013</v>
      </c>
      <c r="N185" s="1207"/>
      <c r="O185" s="605" t="s">
        <v>41</v>
      </c>
      <c r="P185" s="1235" t="s">
        <v>36</v>
      </c>
      <c r="Q185" s="1231">
        <v>1</v>
      </c>
      <c r="R185" s="1288">
        <v>2500000</v>
      </c>
      <c r="S185" s="1207" t="s">
        <v>563</v>
      </c>
    </row>
    <row r="186" spans="1:19">
      <c r="A186" s="841">
        <f t="shared" si="3"/>
        <v>34</v>
      </c>
      <c r="B186" s="987" t="s">
        <v>718</v>
      </c>
      <c r="C186" s="988">
        <v>2</v>
      </c>
      <c r="D186" s="988">
        <v>8</v>
      </c>
      <c r="E186" s="988">
        <v>2</v>
      </c>
      <c r="F186" s="988">
        <v>1</v>
      </c>
      <c r="G186" s="1232" t="s">
        <v>34</v>
      </c>
      <c r="H186" s="1233" t="s">
        <v>599</v>
      </c>
      <c r="I186" s="1234"/>
      <c r="J186" s="1234" t="s">
        <v>561</v>
      </c>
      <c r="K186" s="1234" t="s">
        <v>567</v>
      </c>
      <c r="L186" s="1207"/>
      <c r="M186" s="1234">
        <v>2013</v>
      </c>
      <c r="N186" s="1207"/>
      <c r="O186" s="605" t="s">
        <v>41</v>
      </c>
      <c r="P186" s="1235" t="s">
        <v>36</v>
      </c>
      <c r="Q186" s="1231">
        <v>1</v>
      </c>
      <c r="R186" s="1288">
        <v>1939000</v>
      </c>
      <c r="S186" s="1207" t="s">
        <v>576</v>
      </c>
    </row>
    <row r="187" spans="1:19">
      <c r="A187" s="841">
        <f t="shared" si="3"/>
        <v>35</v>
      </c>
      <c r="B187" s="987" t="s">
        <v>719</v>
      </c>
      <c r="C187" s="988">
        <v>2</v>
      </c>
      <c r="D187" s="988">
        <v>8</v>
      </c>
      <c r="E187" s="988">
        <v>1</v>
      </c>
      <c r="F187" s="988">
        <v>9</v>
      </c>
      <c r="G187" s="1232">
        <v>74</v>
      </c>
      <c r="H187" s="1236" t="s">
        <v>600</v>
      </c>
      <c r="I187" s="1237"/>
      <c r="J187" s="1237" t="s">
        <v>561</v>
      </c>
      <c r="K187" s="1237" t="s">
        <v>567</v>
      </c>
      <c r="L187" s="1207"/>
      <c r="M187" s="1234">
        <v>2013</v>
      </c>
      <c r="N187" s="1207"/>
      <c r="O187" s="605" t="s">
        <v>41</v>
      </c>
      <c r="P187" s="1235" t="s">
        <v>36</v>
      </c>
      <c r="Q187" s="1231">
        <v>1</v>
      </c>
      <c r="R187" s="1288">
        <v>330000</v>
      </c>
      <c r="S187" s="1207" t="s">
        <v>569</v>
      </c>
    </row>
    <row r="188" spans="1:19">
      <c r="A188" s="841">
        <f t="shared" si="3"/>
        <v>36</v>
      </c>
      <c r="B188" s="987" t="s">
        <v>720</v>
      </c>
      <c r="C188" s="988">
        <v>2</v>
      </c>
      <c r="D188" s="988">
        <v>8</v>
      </c>
      <c r="E188" s="988">
        <v>1</v>
      </c>
      <c r="F188" s="988">
        <v>12</v>
      </c>
      <c r="G188" s="1232">
        <v>11</v>
      </c>
      <c r="H188" s="1233" t="s">
        <v>601</v>
      </c>
      <c r="I188" s="1234" t="s">
        <v>575</v>
      </c>
      <c r="J188" s="1234" t="s">
        <v>579</v>
      </c>
      <c r="K188" s="1234" t="s">
        <v>449</v>
      </c>
      <c r="L188" s="1207"/>
      <c r="M188" s="1234">
        <v>2013</v>
      </c>
      <c r="N188" s="1207"/>
      <c r="O188" s="605" t="s">
        <v>41</v>
      </c>
      <c r="P188" s="1235" t="s">
        <v>36</v>
      </c>
      <c r="Q188" s="1231">
        <v>1</v>
      </c>
      <c r="R188" s="1288">
        <v>900000</v>
      </c>
      <c r="S188" s="1207" t="s">
        <v>569</v>
      </c>
    </row>
    <row r="189" spans="1:19">
      <c r="A189" s="841">
        <f t="shared" si="3"/>
        <v>37</v>
      </c>
      <c r="B189" s="987" t="s">
        <v>721</v>
      </c>
      <c r="C189" s="988">
        <v>2</v>
      </c>
      <c r="D189" s="988">
        <v>8</v>
      </c>
      <c r="E189" s="988">
        <v>1</v>
      </c>
      <c r="F189" s="988">
        <v>1</v>
      </c>
      <c r="G189" s="1232" t="s">
        <v>34</v>
      </c>
      <c r="H189" s="1233" t="s">
        <v>532</v>
      </c>
      <c r="I189" s="1234"/>
      <c r="J189" s="1237" t="s">
        <v>561</v>
      </c>
      <c r="K189" s="1234" t="s">
        <v>568</v>
      </c>
      <c r="L189" s="1207"/>
      <c r="M189" s="1234">
        <v>2013</v>
      </c>
      <c r="N189" s="1207"/>
      <c r="O189" s="605" t="s">
        <v>41</v>
      </c>
      <c r="P189" s="1235" t="s">
        <v>36</v>
      </c>
      <c r="Q189" s="1231">
        <v>1</v>
      </c>
      <c r="R189" s="1288">
        <v>2500000</v>
      </c>
      <c r="S189" s="1207" t="s">
        <v>576</v>
      </c>
    </row>
    <row r="190" spans="1:19">
      <c r="A190" s="841">
        <f t="shared" si="3"/>
        <v>38</v>
      </c>
      <c r="B190" s="987" t="s">
        <v>721</v>
      </c>
      <c r="C190" s="988">
        <v>2</v>
      </c>
      <c r="D190" s="988">
        <v>8</v>
      </c>
      <c r="E190" s="988">
        <v>1</v>
      </c>
      <c r="F190" s="988">
        <v>1</v>
      </c>
      <c r="G190" s="1232" t="s">
        <v>34</v>
      </c>
      <c r="H190" s="1236" t="s">
        <v>532</v>
      </c>
      <c r="I190" s="1237" t="s">
        <v>575</v>
      </c>
      <c r="J190" s="1237" t="s">
        <v>602</v>
      </c>
      <c r="K190" s="1237" t="s">
        <v>567</v>
      </c>
      <c r="L190" s="1207"/>
      <c r="M190" s="1234">
        <v>2013</v>
      </c>
      <c r="N190" s="1207"/>
      <c r="O190" s="605" t="s">
        <v>41</v>
      </c>
      <c r="P190" s="1235" t="s">
        <v>36</v>
      </c>
      <c r="Q190" s="1231">
        <v>1</v>
      </c>
      <c r="R190" s="1288">
        <v>2500000</v>
      </c>
      <c r="S190" s="1207" t="s">
        <v>603</v>
      </c>
    </row>
    <row r="191" spans="1:19">
      <c r="A191" s="841">
        <f t="shared" si="3"/>
        <v>39</v>
      </c>
      <c r="B191" s="987" t="s">
        <v>759</v>
      </c>
      <c r="C191" s="988">
        <v>2</v>
      </c>
      <c r="D191" s="988">
        <v>8</v>
      </c>
      <c r="E191" s="988">
        <v>1</v>
      </c>
      <c r="F191" s="988">
        <v>9</v>
      </c>
      <c r="G191" s="1232">
        <v>57</v>
      </c>
      <c r="H191" s="1233" t="s">
        <v>604</v>
      </c>
      <c r="I191" s="1234" t="s">
        <v>605</v>
      </c>
      <c r="J191" s="1237" t="s">
        <v>561</v>
      </c>
      <c r="K191" s="1234" t="s">
        <v>463</v>
      </c>
      <c r="L191" s="1207"/>
      <c r="M191" s="1234">
        <v>2013</v>
      </c>
      <c r="N191" s="1207"/>
      <c r="O191" s="605" t="s">
        <v>41</v>
      </c>
      <c r="P191" s="1235" t="s">
        <v>36</v>
      </c>
      <c r="Q191" s="1231">
        <v>1</v>
      </c>
      <c r="R191" s="1288">
        <v>5550000</v>
      </c>
      <c r="S191" s="1207" t="s">
        <v>569</v>
      </c>
    </row>
    <row r="192" spans="1:19">
      <c r="A192" s="841">
        <f t="shared" si="3"/>
        <v>40</v>
      </c>
      <c r="B192" s="987" t="s">
        <v>758</v>
      </c>
      <c r="C192" s="988">
        <v>2</v>
      </c>
      <c r="D192" s="988">
        <v>8</v>
      </c>
      <c r="E192" s="988">
        <v>1</v>
      </c>
      <c r="F192" s="988">
        <v>3</v>
      </c>
      <c r="G192" s="1232">
        <v>65</v>
      </c>
      <c r="H192" s="1236" t="s">
        <v>606</v>
      </c>
      <c r="I192" s="1237"/>
      <c r="J192" s="1237" t="s">
        <v>595</v>
      </c>
      <c r="K192" s="1237" t="s">
        <v>39</v>
      </c>
      <c r="L192" s="1207"/>
      <c r="M192" s="1234">
        <v>2013</v>
      </c>
      <c r="N192" s="1207"/>
      <c r="O192" s="605" t="s">
        <v>41</v>
      </c>
      <c r="P192" s="1235" t="s">
        <v>36</v>
      </c>
      <c r="Q192" s="1231">
        <v>1</v>
      </c>
      <c r="R192" s="1288">
        <v>3000000</v>
      </c>
      <c r="S192" s="1207" t="s">
        <v>573</v>
      </c>
    </row>
    <row r="193" spans="1:28">
      <c r="A193" s="841">
        <f t="shared" si="3"/>
        <v>41</v>
      </c>
      <c r="B193" s="987" t="s">
        <v>757</v>
      </c>
      <c r="C193" s="988">
        <v>2</v>
      </c>
      <c r="D193" s="988">
        <v>8</v>
      </c>
      <c r="E193" s="988">
        <v>1</v>
      </c>
      <c r="F193" s="988">
        <v>9</v>
      </c>
      <c r="G193" s="1238" t="s">
        <v>756</v>
      </c>
      <c r="H193" s="1236" t="s">
        <v>607</v>
      </c>
      <c r="I193" s="1237"/>
      <c r="J193" s="1237" t="s">
        <v>561</v>
      </c>
      <c r="K193" s="1237" t="s">
        <v>567</v>
      </c>
      <c r="L193" s="1207"/>
      <c r="M193" s="1234">
        <v>2013</v>
      </c>
      <c r="N193" s="1207"/>
      <c r="O193" s="605" t="s">
        <v>41</v>
      </c>
      <c r="P193" s="1235" t="s">
        <v>36</v>
      </c>
      <c r="Q193" s="1231">
        <v>1</v>
      </c>
      <c r="R193" s="1288">
        <v>700000</v>
      </c>
      <c r="S193" s="1207" t="s">
        <v>569</v>
      </c>
    </row>
    <row r="194" spans="1:28">
      <c r="A194" s="841">
        <f t="shared" si="3"/>
        <v>42</v>
      </c>
      <c r="B194" s="987" t="s">
        <v>760</v>
      </c>
      <c r="C194" s="988">
        <v>2</v>
      </c>
      <c r="D194" s="988">
        <v>9</v>
      </c>
      <c r="E194" s="988">
        <v>1</v>
      </c>
      <c r="F194" s="988">
        <v>2</v>
      </c>
      <c r="G194" s="1238" t="s">
        <v>60</v>
      </c>
      <c r="H194" s="1236" t="s">
        <v>608</v>
      </c>
      <c r="I194" s="1237" t="s">
        <v>609</v>
      </c>
      <c r="J194" s="1237" t="s">
        <v>561</v>
      </c>
      <c r="K194" s="1237" t="s">
        <v>567</v>
      </c>
      <c r="L194" s="1207"/>
      <c r="M194" s="1234">
        <v>2013</v>
      </c>
      <c r="N194" s="1207"/>
      <c r="O194" s="605" t="s">
        <v>41</v>
      </c>
      <c r="P194" s="1235" t="s">
        <v>36</v>
      </c>
      <c r="Q194" s="1231">
        <v>1</v>
      </c>
      <c r="R194" s="1288">
        <v>1900000</v>
      </c>
      <c r="S194" s="1207" t="s">
        <v>569</v>
      </c>
    </row>
    <row r="195" spans="1:28">
      <c r="A195" s="841">
        <f t="shared" si="3"/>
        <v>43</v>
      </c>
      <c r="B195" s="987" t="s">
        <v>722</v>
      </c>
      <c r="C195" s="988">
        <v>2</v>
      </c>
      <c r="D195" s="988">
        <v>8</v>
      </c>
      <c r="E195" s="988">
        <v>1</v>
      </c>
      <c r="F195" s="988">
        <v>12</v>
      </c>
      <c r="G195" s="1232">
        <v>18</v>
      </c>
      <c r="H195" s="1236" t="s">
        <v>610</v>
      </c>
      <c r="I195" s="1237"/>
      <c r="J195" s="1237" t="s">
        <v>561</v>
      </c>
      <c r="K195" s="1237" t="s">
        <v>568</v>
      </c>
      <c r="L195" s="1207"/>
      <c r="M195" s="1234">
        <v>2013</v>
      </c>
      <c r="N195" s="1207"/>
      <c r="O195" s="605" t="s">
        <v>41</v>
      </c>
      <c r="P195" s="1235" t="s">
        <v>36</v>
      </c>
      <c r="Q195" s="1231">
        <v>1</v>
      </c>
      <c r="R195" s="1288">
        <v>640000</v>
      </c>
      <c r="S195" s="1207" t="s">
        <v>563</v>
      </c>
    </row>
    <row r="196" spans="1:28">
      <c r="A196" s="841">
        <f t="shared" si="3"/>
        <v>44</v>
      </c>
      <c r="B196" s="987" t="s">
        <v>722</v>
      </c>
      <c r="C196" s="988">
        <v>2</v>
      </c>
      <c r="D196" s="988">
        <v>8</v>
      </c>
      <c r="E196" s="988">
        <v>1</v>
      </c>
      <c r="F196" s="988">
        <v>12</v>
      </c>
      <c r="G196" s="1232">
        <v>18</v>
      </c>
      <c r="H196" s="1236" t="s">
        <v>610</v>
      </c>
      <c r="I196" s="1237"/>
      <c r="J196" s="1237" t="s">
        <v>561</v>
      </c>
      <c r="K196" s="1237" t="s">
        <v>568</v>
      </c>
      <c r="L196" s="1207"/>
      <c r="M196" s="1234">
        <v>2013</v>
      </c>
      <c r="N196" s="1207"/>
      <c r="O196" s="605" t="s">
        <v>41</v>
      </c>
      <c r="P196" s="1235" t="s">
        <v>36</v>
      </c>
      <c r="Q196" s="1231">
        <v>1</v>
      </c>
      <c r="R196" s="1288">
        <v>640000</v>
      </c>
      <c r="S196" s="1207" t="s">
        <v>563</v>
      </c>
    </row>
    <row r="197" spans="1:28">
      <c r="A197" s="841">
        <f t="shared" si="3"/>
        <v>45</v>
      </c>
      <c r="B197" s="987" t="s">
        <v>722</v>
      </c>
      <c r="C197" s="988">
        <v>2</v>
      </c>
      <c r="D197" s="988">
        <v>8</v>
      </c>
      <c r="E197" s="988">
        <v>1</v>
      </c>
      <c r="F197" s="988">
        <v>12</v>
      </c>
      <c r="G197" s="1232">
        <v>18</v>
      </c>
      <c r="H197" s="1233" t="s">
        <v>610</v>
      </c>
      <c r="I197" s="1234"/>
      <c r="J197" s="1239" t="s">
        <v>561</v>
      </c>
      <c r="K197" s="1234" t="s">
        <v>568</v>
      </c>
      <c r="L197" s="1207"/>
      <c r="M197" s="1234">
        <v>2013</v>
      </c>
      <c r="N197" s="1207"/>
      <c r="O197" s="605" t="s">
        <v>41</v>
      </c>
      <c r="P197" s="1235" t="s">
        <v>36</v>
      </c>
      <c r="Q197" s="1231">
        <v>1</v>
      </c>
      <c r="R197" s="1288">
        <v>640000</v>
      </c>
      <c r="S197" s="1207" t="s">
        <v>563</v>
      </c>
    </row>
    <row r="198" spans="1:28">
      <c r="A198" s="841">
        <f t="shared" si="3"/>
        <v>46</v>
      </c>
      <c r="B198" s="987" t="s">
        <v>722</v>
      </c>
      <c r="C198" s="988">
        <v>2</v>
      </c>
      <c r="D198" s="988">
        <v>8</v>
      </c>
      <c r="E198" s="988">
        <v>1</v>
      </c>
      <c r="F198" s="988">
        <v>12</v>
      </c>
      <c r="G198" s="1232">
        <v>18</v>
      </c>
      <c r="H198" s="1233" t="s">
        <v>610</v>
      </c>
      <c r="I198" s="1234"/>
      <c r="J198" s="1239" t="s">
        <v>561</v>
      </c>
      <c r="K198" s="1234" t="s">
        <v>568</v>
      </c>
      <c r="L198" s="1207"/>
      <c r="M198" s="1234">
        <v>2013</v>
      </c>
      <c r="N198" s="1207"/>
      <c r="O198" s="605" t="s">
        <v>41</v>
      </c>
      <c r="P198" s="1235" t="s">
        <v>36</v>
      </c>
      <c r="Q198" s="1231">
        <v>1</v>
      </c>
      <c r="R198" s="1288">
        <v>640000</v>
      </c>
      <c r="S198" s="1207" t="s">
        <v>563</v>
      </c>
    </row>
    <row r="199" spans="1:28">
      <c r="A199" s="841">
        <f t="shared" si="3"/>
        <v>47</v>
      </c>
      <c r="B199" s="987" t="s">
        <v>722</v>
      </c>
      <c r="C199" s="988">
        <v>2</v>
      </c>
      <c r="D199" s="988">
        <v>8</v>
      </c>
      <c r="E199" s="988">
        <v>1</v>
      </c>
      <c r="F199" s="988">
        <v>12</v>
      </c>
      <c r="G199" s="1232">
        <v>18</v>
      </c>
      <c r="H199" s="1233" t="s">
        <v>610</v>
      </c>
      <c r="I199" s="1234"/>
      <c r="J199" s="1239" t="s">
        <v>561</v>
      </c>
      <c r="K199" s="1234" t="s">
        <v>568</v>
      </c>
      <c r="L199" s="1207"/>
      <c r="M199" s="1234">
        <v>2013</v>
      </c>
      <c r="N199" s="1207"/>
      <c r="O199" s="605" t="s">
        <v>41</v>
      </c>
      <c r="P199" s="1235" t="s">
        <v>36</v>
      </c>
      <c r="Q199" s="1231">
        <v>1</v>
      </c>
      <c r="R199" s="1288">
        <v>640000</v>
      </c>
      <c r="S199" s="1207" t="s">
        <v>573</v>
      </c>
    </row>
    <row r="200" spans="1:28">
      <c r="A200" s="841">
        <f t="shared" si="3"/>
        <v>48</v>
      </c>
      <c r="B200" s="987" t="s">
        <v>722</v>
      </c>
      <c r="C200" s="988">
        <v>2</v>
      </c>
      <c r="D200" s="988">
        <v>8</v>
      </c>
      <c r="E200" s="988">
        <v>1</v>
      </c>
      <c r="F200" s="988">
        <v>12</v>
      </c>
      <c r="G200" s="1232">
        <v>18</v>
      </c>
      <c r="H200" s="1233" t="s">
        <v>610</v>
      </c>
      <c r="I200" s="1234"/>
      <c r="J200" s="1239" t="s">
        <v>561</v>
      </c>
      <c r="K200" s="1234" t="s">
        <v>568</v>
      </c>
      <c r="L200" s="1207"/>
      <c r="M200" s="1234">
        <v>2013</v>
      </c>
      <c r="N200" s="1207"/>
      <c r="O200" s="605" t="s">
        <v>41</v>
      </c>
      <c r="P200" s="1235" t="s">
        <v>36</v>
      </c>
      <c r="Q200" s="1231">
        <v>1</v>
      </c>
      <c r="R200" s="1288">
        <v>640000</v>
      </c>
      <c r="S200" s="1207" t="s">
        <v>573</v>
      </c>
    </row>
    <row r="201" spans="1:28">
      <c r="A201" s="841">
        <f t="shared" si="3"/>
        <v>49</v>
      </c>
      <c r="B201" s="987" t="s">
        <v>723</v>
      </c>
      <c r="C201" s="988">
        <v>2</v>
      </c>
      <c r="D201" s="988">
        <v>6</v>
      </c>
      <c r="E201" s="988">
        <v>8</v>
      </c>
      <c r="F201" s="988">
        <v>1</v>
      </c>
      <c r="G201" s="1232" t="s">
        <v>34</v>
      </c>
      <c r="H201" s="1236" t="s">
        <v>611</v>
      </c>
      <c r="I201" s="1237" t="s">
        <v>612</v>
      </c>
      <c r="J201" s="1237" t="s">
        <v>561</v>
      </c>
      <c r="K201" s="1237" t="s">
        <v>463</v>
      </c>
      <c r="L201" s="1207"/>
      <c r="M201" s="1234">
        <v>2013</v>
      </c>
      <c r="N201" s="1207"/>
      <c r="O201" s="605" t="s">
        <v>41</v>
      </c>
      <c r="P201" s="1235" t="s">
        <v>36</v>
      </c>
      <c r="Q201" s="1231">
        <v>1</v>
      </c>
      <c r="R201" s="1288">
        <v>360000</v>
      </c>
      <c r="S201" s="1207" t="s">
        <v>576</v>
      </c>
    </row>
    <row r="202" spans="1:28" ht="24">
      <c r="A202" s="841">
        <v>163</v>
      </c>
      <c r="B202" s="987" t="s">
        <v>724</v>
      </c>
      <c r="C202" s="988">
        <v>2</v>
      </c>
      <c r="D202" s="988">
        <v>6</v>
      </c>
      <c r="E202" s="988">
        <v>2</v>
      </c>
      <c r="F202" s="988">
        <v>6</v>
      </c>
      <c r="G202" s="1232" t="s">
        <v>61</v>
      </c>
      <c r="H202" s="1236" t="s">
        <v>613</v>
      </c>
      <c r="I202" s="1237" t="s">
        <v>612</v>
      </c>
      <c r="J202" s="1237" t="s">
        <v>561</v>
      </c>
      <c r="K202" s="1237" t="s">
        <v>39</v>
      </c>
      <c r="L202" s="1207"/>
      <c r="M202" s="1234">
        <v>2013</v>
      </c>
      <c r="N202" s="1207"/>
      <c r="O202" s="605" t="s">
        <v>41</v>
      </c>
      <c r="P202" s="1235" t="s">
        <v>36</v>
      </c>
      <c r="Q202" s="1231">
        <v>1</v>
      </c>
      <c r="R202" s="1288">
        <v>900000</v>
      </c>
      <c r="S202" s="1207" t="s">
        <v>573</v>
      </c>
    </row>
    <row r="203" spans="1:28">
      <c r="A203" s="841">
        <f>A202+1</f>
        <v>164</v>
      </c>
      <c r="B203" s="987" t="s">
        <v>725</v>
      </c>
      <c r="C203" s="988">
        <v>2</v>
      </c>
      <c r="D203" s="988">
        <v>8</v>
      </c>
      <c r="E203" s="988">
        <v>1</v>
      </c>
      <c r="F203" s="988">
        <v>11</v>
      </c>
      <c r="G203" s="1232" t="s">
        <v>69</v>
      </c>
      <c r="H203" s="1236" t="s">
        <v>614</v>
      </c>
      <c r="I203" s="1237" t="s">
        <v>575</v>
      </c>
      <c r="J203" s="1237" t="s">
        <v>602</v>
      </c>
      <c r="K203" s="1237" t="s">
        <v>567</v>
      </c>
      <c r="L203" s="1207"/>
      <c r="M203" s="1234">
        <v>2013</v>
      </c>
      <c r="N203" s="1207"/>
      <c r="O203" s="605" t="s">
        <v>41</v>
      </c>
      <c r="P203" s="1235" t="s">
        <v>36</v>
      </c>
      <c r="Q203" s="1231">
        <v>1</v>
      </c>
      <c r="R203" s="1288">
        <v>3100000</v>
      </c>
      <c r="S203" s="1207" t="s">
        <v>569</v>
      </c>
    </row>
    <row r="204" spans="1:28">
      <c r="A204" s="841">
        <f>A203+1</f>
        <v>165</v>
      </c>
      <c r="B204" s="987" t="s">
        <v>726</v>
      </c>
      <c r="C204" s="988">
        <v>2</v>
      </c>
      <c r="D204" s="988">
        <v>87</v>
      </c>
      <c r="E204" s="988">
        <v>1</v>
      </c>
      <c r="F204" s="988">
        <v>11</v>
      </c>
      <c r="G204" s="1232">
        <v>6</v>
      </c>
      <c r="H204" s="1233" t="s">
        <v>615</v>
      </c>
      <c r="I204" s="1234" t="s">
        <v>605</v>
      </c>
      <c r="J204" s="1237" t="s">
        <v>595</v>
      </c>
      <c r="K204" s="1234" t="s">
        <v>568</v>
      </c>
      <c r="L204" s="1207"/>
      <c r="M204" s="1234">
        <v>2013</v>
      </c>
      <c r="N204" s="1207"/>
      <c r="O204" s="605" t="s">
        <v>41</v>
      </c>
      <c r="P204" s="1235" t="s">
        <v>36</v>
      </c>
      <c r="Q204" s="1231">
        <v>1</v>
      </c>
      <c r="R204" s="1288">
        <v>5100000</v>
      </c>
      <c r="S204" s="1207" t="s">
        <v>576</v>
      </c>
    </row>
    <row r="205" spans="1:28">
      <c r="A205" s="841">
        <f>A204+1</f>
        <v>166</v>
      </c>
      <c r="B205" s="987" t="s">
        <v>727</v>
      </c>
      <c r="C205" s="988">
        <v>2</v>
      </c>
      <c r="D205" s="988">
        <v>8</v>
      </c>
      <c r="E205" s="988">
        <v>1</v>
      </c>
      <c r="F205" s="988">
        <v>3</v>
      </c>
      <c r="G205" s="1232">
        <v>65</v>
      </c>
      <c r="H205" s="1233" t="s">
        <v>616</v>
      </c>
      <c r="I205" s="1234" t="s">
        <v>617</v>
      </c>
      <c r="J205" s="1234" t="s">
        <v>595</v>
      </c>
      <c r="K205" s="1234" t="s">
        <v>567</v>
      </c>
      <c r="L205" s="1207"/>
      <c r="M205" s="1234">
        <v>2013</v>
      </c>
      <c r="N205" s="1207"/>
      <c r="O205" s="605" t="s">
        <v>41</v>
      </c>
      <c r="P205" s="1235" t="s">
        <v>36</v>
      </c>
      <c r="Q205" s="1231">
        <v>1</v>
      </c>
      <c r="R205" s="1288">
        <v>660000</v>
      </c>
      <c r="S205" s="1207" t="s">
        <v>576</v>
      </c>
      <c r="T205" s="1405"/>
      <c r="U205" s="1412"/>
    </row>
    <row r="206" spans="1:28">
      <c r="A206" s="841" t="e">
        <f>#REF!+1</f>
        <v>#REF!</v>
      </c>
      <c r="B206" s="1020"/>
      <c r="C206" s="1021"/>
      <c r="D206" s="1021"/>
      <c r="E206" s="1021"/>
      <c r="F206" s="1021"/>
      <c r="G206" s="1021">
        <v>69</v>
      </c>
      <c r="H206" s="863" t="s">
        <v>620</v>
      </c>
      <c r="I206" s="710"/>
      <c r="J206" s="712"/>
      <c r="K206" s="710"/>
      <c r="L206" s="712" t="s">
        <v>43</v>
      </c>
      <c r="M206" s="712">
        <v>2015</v>
      </c>
      <c r="N206" s="712"/>
      <c r="O206" s="712" t="s">
        <v>41</v>
      </c>
      <c r="P206" s="732" t="s">
        <v>36</v>
      </c>
      <c r="Q206" s="1385">
        <v>1</v>
      </c>
      <c r="R206" s="1375">
        <v>2000000</v>
      </c>
      <c r="S206" s="1386" t="s">
        <v>569</v>
      </c>
      <c r="T206" s="1405"/>
      <c r="U206" s="1412"/>
    </row>
    <row r="207" spans="1:28" s="1405" customFormat="1">
      <c r="A207" s="1398"/>
      <c r="B207" s="1399"/>
      <c r="C207" s="1400"/>
      <c r="D207" s="1400"/>
      <c r="E207" s="1400"/>
      <c r="F207" s="1400"/>
      <c r="G207" s="1400"/>
      <c r="H207" s="1390" t="s">
        <v>532</v>
      </c>
      <c r="I207" s="1401" t="s">
        <v>515</v>
      </c>
      <c r="J207" s="1387"/>
      <c r="K207" s="1377" t="s">
        <v>567</v>
      </c>
      <c r="L207" s="1387"/>
      <c r="M207" s="1387">
        <v>2007</v>
      </c>
      <c r="N207" s="1387"/>
      <c r="O207" s="1387" t="s">
        <v>41</v>
      </c>
      <c r="P207" s="1387"/>
      <c r="Q207" s="1403">
        <v>1</v>
      </c>
      <c r="R207" s="1404">
        <v>1650000</v>
      </c>
      <c r="S207" s="1405" t="s">
        <v>815</v>
      </c>
      <c r="V207" s="1382"/>
      <c r="W207" s="1391"/>
      <c r="X207" s="1391"/>
      <c r="Y207" s="1392"/>
      <c r="AB207" s="1406"/>
    </row>
    <row r="208" spans="1:28" s="1405" customFormat="1">
      <c r="A208" s="1398"/>
      <c r="B208" s="1399"/>
      <c r="C208" s="1400"/>
      <c r="D208" s="1400"/>
      <c r="E208" s="1400"/>
      <c r="F208" s="1400"/>
      <c r="G208" s="1400"/>
      <c r="H208" s="1390" t="s">
        <v>532</v>
      </c>
      <c r="I208" s="1401" t="s">
        <v>515</v>
      </c>
      <c r="J208" s="1387"/>
      <c r="K208" s="1377" t="s">
        <v>567</v>
      </c>
      <c r="L208" s="1387"/>
      <c r="M208" s="1387">
        <v>2013</v>
      </c>
      <c r="N208" s="1387"/>
      <c r="O208" s="1387" t="s">
        <v>41</v>
      </c>
      <c r="P208" s="1387"/>
      <c r="Q208" s="1403">
        <v>1</v>
      </c>
      <c r="R208" s="1404">
        <v>2500000</v>
      </c>
      <c r="S208" s="1405" t="s">
        <v>815</v>
      </c>
      <c r="U208" s="1412"/>
      <c r="V208" s="1382"/>
      <c r="W208" s="1391"/>
      <c r="X208" s="1391"/>
      <c r="Y208" s="1392"/>
      <c r="AB208" s="1406"/>
    </row>
    <row r="209" spans="1:28" s="1405" customFormat="1">
      <c r="A209" s="1398"/>
      <c r="B209" s="1399"/>
      <c r="C209" s="1400"/>
      <c r="D209" s="1400"/>
      <c r="E209" s="1400"/>
      <c r="F209" s="1400"/>
      <c r="G209" s="1400"/>
      <c r="H209" s="1390" t="s">
        <v>801</v>
      </c>
      <c r="I209" s="1401" t="s">
        <v>802</v>
      </c>
      <c r="J209" s="1387"/>
      <c r="K209" s="1377" t="s">
        <v>39</v>
      </c>
      <c r="L209" s="1387"/>
      <c r="M209" s="1387">
        <v>2013</v>
      </c>
      <c r="N209" s="1387"/>
      <c r="O209" s="1387" t="s">
        <v>41</v>
      </c>
      <c r="P209" s="1387"/>
      <c r="Q209" s="1403">
        <v>1</v>
      </c>
      <c r="R209" s="1404">
        <v>11000000</v>
      </c>
      <c r="S209" s="1405" t="s">
        <v>815</v>
      </c>
      <c r="V209" s="1382"/>
      <c r="W209" s="1391"/>
      <c r="X209" s="1391"/>
      <c r="Y209" s="1392"/>
      <c r="AB209" s="1406"/>
    </row>
    <row r="210" spans="1:28">
      <c r="A210" s="841"/>
      <c r="B210" s="1020"/>
      <c r="C210" s="1021"/>
      <c r="D210" s="1021"/>
      <c r="E210" s="1021"/>
      <c r="F210" s="1021"/>
      <c r="G210" s="1021"/>
      <c r="H210" s="1390" t="s">
        <v>778</v>
      </c>
      <c r="I210" s="1377" t="s">
        <v>779</v>
      </c>
      <c r="J210" s="1387"/>
      <c r="K210" s="1377"/>
      <c r="L210" s="1387" t="s">
        <v>140</v>
      </c>
      <c r="M210" s="1387">
        <v>2015</v>
      </c>
      <c r="N210" s="1387"/>
      <c r="O210" s="1387" t="s">
        <v>41</v>
      </c>
      <c r="P210" s="1381" t="s">
        <v>36</v>
      </c>
      <c r="Q210" s="1391">
        <v>11</v>
      </c>
      <c r="R210" s="1383">
        <v>7865000</v>
      </c>
      <c r="S210" s="1392" t="s">
        <v>799</v>
      </c>
      <c r="T210" s="1279"/>
    </row>
    <row r="211" spans="1:28">
      <c r="A211" s="841"/>
      <c r="B211" s="1020"/>
      <c r="C211" s="1021"/>
      <c r="D211" s="1021"/>
      <c r="E211" s="1021"/>
      <c r="F211" s="1021"/>
      <c r="G211" s="1021"/>
      <c r="H211" s="1390" t="s">
        <v>780</v>
      </c>
      <c r="I211" s="1377" t="s">
        <v>781</v>
      </c>
      <c r="J211" s="1387"/>
      <c r="K211" s="1377"/>
      <c r="L211" s="1387" t="s">
        <v>140</v>
      </c>
      <c r="M211" s="1387">
        <v>2015</v>
      </c>
      <c r="N211" s="1387"/>
      <c r="O211" s="1387" t="s">
        <v>41</v>
      </c>
      <c r="P211" s="1381" t="s">
        <v>36</v>
      </c>
      <c r="Q211" s="1391">
        <v>11</v>
      </c>
      <c r="R211" s="1383">
        <v>2090000</v>
      </c>
      <c r="S211" s="1392" t="s">
        <v>799</v>
      </c>
    </row>
    <row r="212" spans="1:28">
      <c r="A212" s="841"/>
      <c r="B212" s="1020"/>
      <c r="C212" s="1021"/>
      <c r="D212" s="1021"/>
      <c r="E212" s="1021"/>
      <c r="F212" s="1021"/>
      <c r="G212" s="1021"/>
      <c r="H212" s="1390" t="s">
        <v>782</v>
      </c>
      <c r="I212" s="1377" t="s">
        <v>781</v>
      </c>
      <c r="J212" s="1387"/>
      <c r="K212" s="1377"/>
      <c r="L212" s="1387" t="s">
        <v>140</v>
      </c>
      <c r="M212" s="1387">
        <v>2015</v>
      </c>
      <c r="N212" s="1387"/>
      <c r="O212" s="1387" t="s">
        <v>41</v>
      </c>
      <c r="P212" s="1381" t="s">
        <v>36</v>
      </c>
      <c r="Q212" s="1391">
        <v>10</v>
      </c>
      <c r="R212" s="1383">
        <v>3400000</v>
      </c>
      <c r="S212" s="1392" t="s">
        <v>799</v>
      </c>
    </row>
    <row r="213" spans="1:28">
      <c r="A213" s="841"/>
      <c r="B213" s="1020"/>
      <c r="C213" s="1021"/>
      <c r="D213" s="1021"/>
      <c r="E213" s="1021"/>
      <c r="F213" s="1021"/>
      <c r="G213" s="1021"/>
      <c r="H213" s="1390" t="s">
        <v>523</v>
      </c>
      <c r="I213" s="1377" t="s">
        <v>783</v>
      </c>
      <c r="J213" s="1387"/>
      <c r="K213" s="1377"/>
      <c r="L213" s="1387" t="s">
        <v>140</v>
      </c>
      <c r="M213" s="1387">
        <v>2015</v>
      </c>
      <c r="N213" s="1387"/>
      <c r="O213" s="1387" t="s">
        <v>41</v>
      </c>
      <c r="P213" s="1381" t="s">
        <v>36</v>
      </c>
      <c r="Q213" s="1391">
        <v>10</v>
      </c>
      <c r="R213" s="1383">
        <v>5100000</v>
      </c>
      <c r="S213" s="1392" t="s">
        <v>799</v>
      </c>
    </row>
    <row r="214" spans="1:28">
      <c r="A214" s="841"/>
      <c r="B214" s="1020"/>
      <c r="C214" s="1021"/>
      <c r="D214" s="1021"/>
      <c r="E214" s="1021"/>
      <c r="F214" s="1021"/>
      <c r="G214" s="1021"/>
      <c r="H214" s="1390" t="s">
        <v>784</v>
      </c>
      <c r="I214" s="1377" t="s">
        <v>783</v>
      </c>
      <c r="J214" s="1387"/>
      <c r="K214" s="1377"/>
      <c r="L214" s="1387" t="s">
        <v>140</v>
      </c>
      <c r="M214" s="1387">
        <v>2015</v>
      </c>
      <c r="N214" s="1387"/>
      <c r="O214" s="1387" t="s">
        <v>41</v>
      </c>
      <c r="P214" s="1381" t="s">
        <v>36</v>
      </c>
      <c r="Q214" s="1391">
        <v>12</v>
      </c>
      <c r="R214" s="1383">
        <v>1200000</v>
      </c>
      <c r="S214" s="1392" t="s">
        <v>799</v>
      </c>
    </row>
    <row r="215" spans="1:28">
      <c r="A215" s="841"/>
      <c r="B215" s="1020"/>
      <c r="C215" s="1021"/>
      <c r="D215" s="1021"/>
      <c r="E215" s="1021"/>
      <c r="F215" s="1021"/>
      <c r="G215" s="1021"/>
      <c r="H215" s="1390" t="s">
        <v>785</v>
      </c>
      <c r="I215" s="1377" t="s">
        <v>781</v>
      </c>
      <c r="J215" s="1387"/>
      <c r="K215" s="1377"/>
      <c r="L215" s="1387" t="s">
        <v>140</v>
      </c>
      <c r="M215" s="1387">
        <v>2015</v>
      </c>
      <c r="N215" s="1387"/>
      <c r="O215" s="1387" t="s">
        <v>41</v>
      </c>
      <c r="P215" s="1381" t="s">
        <v>36</v>
      </c>
      <c r="Q215" s="1391">
        <v>10</v>
      </c>
      <c r="R215" s="1383">
        <v>12190000</v>
      </c>
      <c r="S215" s="1392" t="s">
        <v>799</v>
      </c>
    </row>
    <row r="216" spans="1:28">
      <c r="A216" s="841"/>
      <c r="B216" s="1020"/>
      <c r="C216" s="1021"/>
      <c r="D216" s="1021"/>
      <c r="E216" s="1021"/>
      <c r="F216" s="1021"/>
      <c r="G216" s="1021"/>
      <c r="H216" s="1390" t="s">
        <v>786</v>
      </c>
      <c r="I216" s="1377" t="s">
        <v>787</v>
      </c>
      <c r="J216" s="1387"/>
      <c r="K216" s="1377"/>
      <c r="L216" s="1387" t="s">
        <v>140</v>
      </c>
      <c r="M216" s="1387">
        <v>2015</v>
      </c>
      <c r="N216" s="1387"/>
      <c r="O216" s="1387" t="s">
        <v>41</v>
      </c>
      <c r="P216" s="1381" t="s">
        <v>36</v>
      </c>
      <c r="Q216" s="1391">
        <v>10</v>
      </c>
      <c r="R216" s="1383">
        <v>750000</v>
      </c>
      <c r="S216" s="1392" t="s">
        <v>799</v>
      </c>
    </row>
    <row r="217" spans="1:28">
      <c r="A217" s="841"/>
      <c r="B217" s="1020"/>
      <c r="C217" s="1021"/>
      <c r="D217" s="1021"/>
      <c r="E217" s="1021"/>
      <c r="F217" s="1021"/>
      <c r="G217" s="1021"/>
      <c r="H217" s="1390" t="s">
        <v>788</v>
      </c>
      <c r="I217" s="1377" t="s">
        <v>789</v>
      </c>
      <c r="J217" s="1387"/>
      <c r="K217" s="1377"/>
      <c r="L217" s="1387" t="s">
        <v>140</v>
      </c>
      <c r="M217" s="1387">
        <v>2015</v>
      </c>
      <c r="N217" s="1387"/>
      <c r="O217" s="1387" t="s">
        <v>41</v>
      </c>
      <c r="P217" s="1381" t="s">
        <v>36</v>
      </c>
      <c r="Q217" s="1391">
        <v>1</v>
      </c>
      <c r="R217" s="1383">
        <v>1338000</v>
      </c>
      <c r="S217" s="1392" t="s">
        <v>799</v>
      </c>
    </row>
    <row r="218" spans="1:28">
      <c r="A218" s="841"/>
      <c r="B218" s="1020"/>
      <c r="C218" s="1021"/>
      <c r="D218" s="1021"/>
      <c r="E218" s="1021"/>
      <c r="F218" s="1021"/>
      <c r="G218" s="1021"/>
      <c r="H218" s="1390" t="s">
        <v>790</v>
      </c>
      <c r="I218" s="1377" t="s">
        <v>781</v>
      </c>
      <c r="J218" s="1387"/>
      <c r="K218" s="1377"/>
      <c r="L218" s="1387" t="s">
        <v>140</v>
      </c>
      <c r="M218" s="1387">
        <v>2015</v>
      </c>
      <c r="N218" s="1387"/>
      <c r="O218" s="1387" t="s">
        <v>41</v>
      </c>
      <c r="P218" s="1381" t="s">
        <v>36</v>
      </c>
      <c r="Q218" s="1391">
        <v>10</v>
      </c>
      <c r="R218" s="1383">
        <v>700000</v>
      </c>
      <c r="S218" s="1392" t="s">
        <v>799</v>
      </c>
    </row>
    <row r="219" spans="1:28">
      <c r="A219" s="841"/>
      <c r="B219" s="1020"/>
      <c r="C219" s="1021"/>
      <c r="D219" s="1021"/>
      <c r="E219" s="1021"/>
      <c r="F219" s="1021"/>
      <c r="G219" s="1021"/>
      <c r="H219" s="1390" t="s">
        <v>791</v>
      </c>
      <c r="I219" s="1377" t="s">
        <v>792</v>
      </c>
      <c r="J219" s="1387"/>
      <c r="K219" s="1377"/>
      <c r="L219" s="1387" t="s">
        <v>140</v>
      </c>
      <c r="M219" s="1387">
        <v>2015</v>
      </c>
      <c r="N219" s="1387"/>
      <c r="O219" s="1387" t="s">
        <v>41</v>
      </c>
      <c r="P219" s="1381" t="s">
        <v>36</v>
      </c>
      <c r="Q219" s="1391">
        <v>1</v>
      </c>
      <c r="R219" s="1383">
        <v>13167000</v>
      </c>
      <c r="S219" s="1392" t="s">
        <v>799</v>
      </c>
    </row>
    <row r="220" spans="1:28">
      <c r="A220" s="841"/>
      <c r="B220" s="1020"/>
      <c r="C220" s="1021"/>
      <c r="D220" s="1021"/>
      <c r="E220" s="1021"/>
      <c r="F220" s="1021"/>
      <c r="G220" s="1021"/>
      <c r="H220" s="1390" t="s">
        <v>793</v>
      </c>
      <c r="I220" s="1377" t="s">
        <v>792</v>
      </c>
      <c r="J220" s="1387"/>
      <c r="K220" s="1377"/>
      <c r="L220" s="1387" t="s">
        <v>140</v>
      </c>
      <c r="M220" s="1387">
        <v>2015</v>
      </c>
      <c r="N220" s="1387"/>
      <c r="O220" s="1387" t="s">
        <v>41</v>
      </c>
      <c r="P220" s="1381" t="s">
        <v>36</v>
      </c>
      <c r="Q220" s="1391">
        <v>2</v>
      </c>
      <c r="R220" s="1383">
        <v>1700000</v>
      </c>
      <c r="S220" s="1392" t="s">
        <v>799</v>
      </c>
      <c r="T220" s="1279"/>
    </row>
    <row r="221" spans="1:28">
      <c r="A221" s="841"/>
      <c r="B221" s="827"/>
      <c r="C221" s="828"/>
      <c r="D221" s="828"/>
      <c r="E221" s="828"/>
      <c r="F221" s="828"/>
      <c r="G221" s="828"/>
      <c r="H221" s="853"/>
      <c r="I221" s="256"/>
      <c r="J221" s="258"/>
      <c r="K221" s="256"/>
      <c r="L221" s="258"/>
      <c r="M221" s="258"/>
      <c r="N221" s="258"/>
      <c r="O221" s="258"/>
      <c r="P221" s="71"/>
      <c r="Q221" s="1211"/>
      <c r="R221" s="1281"/>
      <c r="S221" s="1134"/>
    </row>
    <row r="222" spans="1:28">
      <c r="A222" s="831"/>
      <c r="B222" s="832"/>
      <c r="C222" s="833"/>
      <c r="D222" s="833"/>
      <c r="E222" s="833"/>
      <c r="F222" s="833"/>
      <c r="G222" s="833"/>
      <c r="H222" s="834" t="s">
        <v>484</v>
      </c>
      <c r="I222" s="710"/>
      <c r="J222" s="712"/>
      <c r="K222" s="710"/>
      <c r="L222" s="710"/>
      <c r="M222" s="712"/>
      <c r="N222" s="712"/>
      <c r="O222" s="712"/>
      <c r="P222" s="732"/>
      <c r="Q222" s="1211"/>
      <c r="R222" s="1281"/>
      <c r="S222" s="736"/>
    </row>
    <row r="223" spans="1:28">
      <c r="A223" s="839"/>
      <c r="B223" s="710"/>
      <c r="C223" s="707" t="s">
        <v>168</v>
      </c>
      <c r="D223" s="707" t="s">
        <v>168</v>
      </c>
      <c r="E223" s="707" t="s">
        <v>168</v>
      </c>
      <c r="F223" s="707" t="s">
        <v>168</v>
      </c>
      <c r="G223" s="707" t="s">
        <v>168</v>
      </c>
      <c r="H223" s="805" t="s">
        <v>63</v>
      </c>
      <c r="I223" s="710"/>
      <c r="J223" s="712"/>
      <c r="K223" s="710"/>
      <c r="L223" s="710"/>
      <c r="M223" s="712"/>
      <c r="N223" s="712"/>
      <c r="O223" s="712"/>
      <c r="P223" s="751">
        <v>0</v>
      </c>
      <c r="Q223" s="751">
        <f>SUM(Q224:Q230)</f>
        <v>27</v>
      </c>
      <c r="R223" s="1287">
        <f>SUM(R224:R230)</f>
        <v>56950000</v>
      </c>
      <c r="S223" s="752"/>
    </row>
    <row r="224" spans="1:28">
      <c r="A224" s="841">
        <v>168</v>
      </c>
      <c r="B224" s="129" t="s">
        <v>728</v>
      </c>
      <c r="C224" s="806">
        <v>2</v>
      </c>
      <c r="D224" s="806">
        <v>9</v>
      </c>
      <c r="E224" s="806">
        <v>1</v>
      </c>
      <c r="F224" s="806">
        <v>2</v>
      </c>
      <c r="G224" s="806">
        <v>10</v>
      </c>
      <c r="H224" s="933" t="s">
        <v>178</v>
      </c>
      <c r="I224" s="933"/>
      <c r="J224" s="933"/>
      <c r="K224" s="933" t="s">
        <v>39</v>
      </c>
      <c r="L224" s="934" t="s">
        <v>140</v>
      </c>
      <c r="M224" s="933">
        <v>2014</v>
      </c>
      <c r="N224" s="933"/>
      <c r="O224" s="933" t="s">
        <v>41</v>
      </c>
      <c r="P224" s="1127" t="s">
        <v>36</v>
      </c>
      <c r="Q224" s="1211">
        <v>1</v>
      </c>
      <c r="R224" s="1283">
        <v>26000000</v>
      </c>
      <c r="S224" s="1129" t="s">
        <v>101</v>
      </c>
    </row>
    <row r="225" spans="1:28">
      <c r="A225" s="841">
        <v>169</v>
      </c>
      <c r="B225" s="129" t="s">
        <v>729</v>
      </c>
      <c r="C225" s="806">
        <v>2</v>
      </c>
      <c r="D225" s="806">
        <v>9</v>
      </c>
      <c r="E225" s="806">
        <v>1</v>
      </c>
      <c r="F225" s="806">
        <v>35</v>
      </c>
      <c r="G225" s="806">
        <v>21</v>
      </c>
      <c r="H225" s="933" t="s">
        <v>179</v>
      </c>
      <c r="I225" s="933"/>
      <c r="J225" s="933"/>
      <c r="K225" s="933" t="s">
        <v>39</v>
      </c>
      <c r="L225" s="934" t="s">
        <v>140</v>
      </c>
      <c r="M225" s="933">
        <v>2014</v>
      </c>
      <c r="N225" s="933"/>
      <c r="O225" s="933" t="s">
        <v>41</v>
      </c>
      <c r="P225" s="1127" t="s">
        <v>36</v>
      </c>
      <c r="Q225" s="1211">
        <v>8</v>
      </c>
      <c r="R225" s="1283">
        <v>4000000</v>
      </c>
      <c r="S225" s="1129" t="s">
        <v>101</v>
      </c>
    </row>
    <row r="226" spans="1:28">
      <c r="A226" s="841"/>
      <c r="B226" s="129"/>
      <c r="C226" s="255"/>
      <c r="D226" s="255"/>
      <c r="E226" s="255"/>
      <c r="F226" s="255"/>
      <c r="G226" s="255"/>
      <c r="H226" s="1377" t="s">
        <v>794</v>
      </c>
      <c r="I226" s="1377" t="s">
        <v>795</v>
      </c>
      <c r="J226" s="1387"/>
      <c r="K226" s="1377"/>
      <c r="L226" s="1377" t="s">
        <v>140</v>
      </c>
      <c r="M226" s="1387">
        <v>2015</v>
      </c>
      <c r="N226" s="1387"/>
      <c r="O226" s="1387" t="s">
        <v>41</v>
      </c>
      <c r="P226" s="1381" t="s">
        <v>36</v>
      </c>
      <c r="Q226" s="1382">
        <v>10</v>
      </c>
      <c r="R226" s="1388">
        <v>9000000</v>
      </c>
      <c r="S226" s="1389" t="s">
        <v>464</v>
      </c>
      <c r="T226" s="1279"/>
    </row>
    <row r="227" spans="1:28">
      <c r="A227" s="841"/>
      <c r="B227" s="129"/>
      <c r="C227" s="255"/>
      <c r="D227" s="255"/>
      <c r="E227" s="255"/>
      <c r="F227" s="255"/>
      <c r="G227" s="255"/>
      <c r="H227" s="1377" t="s">
        <v>796</v>
      </c>
      <c r="I227" s="1377"/>
      <c r="J227" s="1387"/>
      <c r="K227" s="1377"/>
      <c r="L227" s="1377" t="s">
        <v>140</v>
      </c>
      <c r="M227" s="1387">
        <v>2015</v>
      </c>
      <c r="N227" s="1387"/>
      <c r="O227" s="1387" t="s">
        <v>41</v>
      </c>
      <c r="P227" s="1381" t="s">
        <v>36</v>
      </c>
      <c r="Q227" s="1382">
        <v>1</v>
      </c>
      <c r="R227" s="1388">
        <v>5000000</v>
      </c>
      <c r="S227" s="1389" t="s">
        <v>465</v>
      </c>
    </row>
    <row r="228" spans="1:28">
      <c r="A228" s="841"/>
      <c r="B228" s="129"/>
      <c r="C228" s="255"/>
      <c r="D228" s="255"/>
      <c r="E228" s="255"/>
      <c r="F228" s="255"/>
      <c r="G228" s="255"/>
      <c r="H228" s="1377" t="s">
        <v>811</v>
      </c>
      <c r="I228" s="1387" t="s">
        <v>797</v>
      </c>
      <c r="J228" s="1387"/>
      <c r="K228" s="1387"/>
      <c r="L228" s="1377" t="s">
        <v>140</v>
      </c>
      <c r="M228" s="1387">
        <v>2015</v>
      </c>
      <c r="N228" s="1387"/>
      <c r="O228" s="1387" t="s">
        <v>41</v>
      </c>
      <c r="P228" s="1381" t="s">
        <v>36</v>
      </c>
      <c r="Q228" s="1382">
        <v>5</v>
      </c>
      <c r="R228" s="1388">
        <v>2950000</v>
      </c>
      <c r="S228" s="1389" t="s">
        <v>466</v>
      </c>
    </row>
    <row r="229" spans="1:28">
      <c r="A229" s="854"/>
      <c r="B229" s="600"/>
      <c r="C229" s="1040"/>
      <c r="D229" s="1040"/>
      <c r="E229" s="1040"/>
      <c r="F229" s="1040"/>
      <c r="G229" s="1040"/>
      <c r="H229" s="947" t="s">
        <v>803</v>
      </c>
      <c r="I229" s="947"/>
      <c r="J229" s="947"/>
      <c r="K229" s="947"/>
      <c r="L229" s="954" t="s">
        <v>805</v>
      </c>
      <c r="M229" s="947">
        <v>2007</v>
      </c>
      <c r="N229" s="947"/>
      <c r="O229" s="933" t="s">
        <v>41</v>
      </c>
      <c r="P229" s="947"/>
      <c r="Q229" s="1228">
        <v>1</v>
      </c>
      <c r="R229" s="1332">
        <v>5000000</v>
      </c>
      <c r="S229" s="1208" t="s">
        <v>815</v>
      </c>
      <c r="U229" s="1220"/>
      <c r="V229" s="1211"/>
      <c r="W229" s="1211"/>
      <c r="X229" s="1332"/>
      <c r="Y229" s="1129"/>
      <c r="AB229" s="1241"/>
    </row>
    <row r="230" spans="1:28">
      <c r="A230" s="854"/>
      <c r="B230" s="600"/>
      <c r="C230" s="1040"/>
      <c r="D230" s="1040"/>
      <c r="E230" s="1040"/>
      <c r="F230" s="1040"/>
      <c r="G230" s="1040"/>
      <c r="H230" s="947" t="s">
        <v>804</v>
      </c>
      <c r="I230" s="947"/>
      <c r="J230" s="947"/>
      <c r="K230" s="947"/>
      <c r="L230" s="954" t="s">
        <v>805</v>
      </c>
      <c r="M230" s="947">
        <v>2013</v>
      </c>
      <c r="N230" s="947"/>
      <c r="O230" s="933" t="s">
        <v>41</v>
      </c>
      <c r="P230" s="947"/>
      <c r="Q230" s="1228">
        <v>1</v>
      </c>
      <c r="R230" s="1332">
        <v>5000000</v>
      </c>
      <c r="S230" s="1208" t="s">
        <v>815</v>
      </c>
      <c r="U230" s="1220"/>
      <c r="V230" s="1211"/>
      <c r="W230" s="1211"/>
      <c r="X230" s="1332"/>
      <c r="Y230" s="1129"/>
      <c r="AB230" s="1241"/>
    </row>
    <row r="231" spans="1:28">
      <c r="R231" s="1241"/>
    </row>
    <row r="232" spans="1:28" s="58" customFormat="1">
      <c r="E232" s="1242"/>
      <c r="F232" s="114"/>
      <c r="G232" s="1242"/>
      <c r="H232" s="1242"/>
      <c r="I232" s="1242"/>
      <c r="K232" s="1242"/>
      <c r="L232" s="114" t="str">
        <f>'BI OK'!L249</f>
        <v>Demak,   31 Desember 2015</v>
      </c>
      <c r="O232" s="99"/>
      <c r="U232" s="64"/>
    </row>
    <row r="233" spans="1:28" s="58" customFormat="1">
      <c r="E233" s="1243"/>
      <c r="F233" s="98" t="s">
        <v>67</v>
      </c>
      <c r="G233" s="1242"/>
      <c r="H233" s="114"/>
      <c r="I233" s="1242"/>
      <c r="K233" s="1242"/>
      <c r="L233" s="114"/>
      <c r="O233" s="99"/>
      <c r="U233" s="64"/>
    </row>
    <row r="234" spans="1:28" s="58" customFormat="1">
      <c r="E234" s="1243"/>
      <c r="F234" s="98" t="s">
        <v>441</v>
      </c>
      <c r="G234" s="1242"/>
      <c r="H234" s="114"/>
      <c r="I234" s="1242"/>
      <c r="K234" s="1242"/>
      <c r="L234" s="114" t="s">
        <v>68</v>
      </c>
      <c r="O234" s="99"/>
      <c r="U234" s="64"/>
    </row>
    <row r="235" spans="1:28" s="58" customFormat="1">
      <c r="E235" s="1243"/>
      <c r="F235" s="98"/>
      <c r="G235" s="1242"/>
      <c r="H235" s="114"/>
      <c r="I235" s="1242"/>
      <c r="K235" s="1242"/>
      <c r="L235" s="114"/>
      <c r="O235" s="99"/>
      <c r="U235" s="64"/>
    </row>
    <row r="236" spans="1:28" s="58" customFormat="1">
      <c r="E236" s="1242"/>
      <c r="G236" s="1242"/>
      <c r="H236" s="114"/>
      <c r="I236" s="1242"/>
      <c r="K236" s="1242"/>
      <c r="L236" s="115"/>
      <c r="U236" s="64"/>
    </row>
    <row r="237" spans="1:28" s="58" customFormat="1">
      <c r="E237" s="1242"/>
      <c r="G237" s="1242"/>
      <c r="H237" s="114"/>
      <c r="I237" s="1242"/>
      <c r="K237" s="1242"/>
      <c r="L237" s="114"/>
      <c r="U237" s="64"/>
    </row>
    <row r="238" spans="1:28" s="58" customFormat="1">
      <c r="E238" s="1244"/>
      <c r="F238" s="1245" t="s">
        <v>436</v>
      </c>
      <c r="G238" s="1242"/>
      <c r="H238" s="114"/>
      <c r="I238" s="1242"/>
      <c r="K238" s="1242"/>
      <c r="L238" s="116" t="s">
        <v>440</v>
      </c>
      <c r="U238" s="64"/>
    </row>
    <row r="239" spans="1:28" s="58" customFormat="1">
      <c r="E239" s="1243"/>
      <c r="F239" s="98" t="s">
        <v>443</v>
      </c>
      <c r="G239" s="1242"/>
      <c r="H239" s="114"/>
      <c r="I239" s="1242"/>
      <c r="K239" s="1242"/>
      <c r="L239" s="119" t="s">
        <v>445</v>
      </c>
      <c r="U239" s="64"/>
    </row>
    <row r="240" spans="1:28">
      <c r="R240" s="1246"/>
    </row>
  </sheetData>
  <mergeCells count="14">
    <mergeCell ref="B16:E16"/>
    <mergeCell ref="A1:W1"/>
    <mergeCell ref="A2:W2"/>
    <mergeCell ref="A3:W3"/>
    <mergeCell ref="Q11:R11"/>
    <mergeCell ref="S11:S15"/>
    <mergeCell ref="A12:A15"/>
    <mergeCell ref="B12:F15"/>
    <mergeCell ref="G12:G15"/>
    <mergeCell ref="Q12:Q15"/>
    <mergeCell ref="A11:G11"/>
    <mergeCell ref="H11:J11"/>
    <mergeCell ref="K11:K15"/>
    <mergeCell ref="O11:O15"/>
  </mergeCells>
  <pageMargins left="0.41" right="0.11811023622047245" top="0.74803149606299213" bottom="0.74803149606299213" header="0.31496062992125984" footer="0.31496062992125984"/>
  <pageSetup paperSize="400" scale="75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D231"/>
  <sheetViews>
    <sheetView topLeftCell="Q10" workbookViewId="0">
      <selection activeCell="Z36" sqref="Z36"/>
    </sheetView>
  </sheetViews>
  <sheetFormatPr defaultRowHeight="15"/>
  <cols>
    <col min="1" max="1" width="4.7109375" customWidth="1"/>
    <col min="2" max="2" width="25.85546875" customWidth="1"/>
    <col min="3" max="3" width="6.140625" customWidth="1"/>
    <col min="4" max="5" width="6.7109375" customWidth="1"/>
    <col min="6" max="7" width="6.140625" customWidth="1"/>
    <col min="8" max="8" width="28.28515625" customWidth="1"/>
    <col min="9" max="9" width="18.42578125" customWidth="1"/>
    <col min="15" max="16" width="7" customWidth="1"/>
    <col min="17" max="17" width="6.7109375" customWidth="1"/>
    <col min="18" max="18" width="9.140625" customWidth="1"/>
    <col min="19" max="19" width="9" customWidth="1"/>
    <col min="20" max="20" width="15.85546875" style="1076" customWidth="1"/>
    <col min="21" max="21" width="7" customWidth="1"/>
    <col min="22" max="22" width="7.5703125" customWidth="1"/>
    <col min="23" max="23" width="12" customWidth="1"/>
    <col min="24" max="24" width="21" customWidth="1"/>
    <col min="25" max="25" width="24.42578125" customWidth="1"/>
    <col min="26" max="26" width="16.7109375" customWidth="1"/>
    <col min="27" max="27" width="17.42578125" style="1016" bestFit="1" customWidth="1"/>
    <col min="28" max="28" width="17.42578125" bestFit="1" customWidth="1"/>
    <col min="29" max="29" width="15.28515625" bestFit="1" customWidth="1"/>
    <col min="30" max="30" width="14" bestFit="1" customWidth="1"/>
  </cols>
  <sheetData>
    <row r="1" spans="1:25" ht="18">
      <c r="A1" s="1695" t="s">
        <v>394</v>
      </c>
      <c r="B1" s="1695"/>
      <c r="C1" s="1695"/>
      <c r="D1" s="1695"/>
      <c r="E1" s="1695"/>
      <c r="F1" s="1695"/>
      <c r="G1" s="1695"/>
      <c r="H1" s="1695"/>
      <c r="I1" s="1695"/>
      <c r="J1" s="1695"/>
      <c r="K1" s="1695"/>
      <c r="L1" s="1695"/>
      <c r="M1" s="1695"/>
      <c r="N1" s="1695"/>
      <c r="O1" s="1695"/>
      <c r="P1" s="1695"/>
      <c r="Q1" s="1695"/>
      <c r="R1" s="1695"/>
      <c r="S1" s="1695"/>
      <c r="T1" s="1695"/>
      <c r="U1" s="918"/>
      <c r="V1" s="918"/>
      <c r="W1" s="918"/>
      <c r="X1" s="918"/>
      <c r="Y1" s="919"/>
    </row>
    <row r="2" spans="1:25" ht="18">
      <c r="A2" s="1695" t="s">
        <v>395</v>
      </c>
      <c r="B2" s="1695"/>
      <c r="C2" s="1695"/>
      <c r="D2" s="1695"/>
      <c r="E2" s="1695"/>
      <c r="F2" s="1695"/>
      <c r="G2" s="1695"/>
      <c r="H2" s="1695"/>
      <c r="I2" s="1695"/>
      <c r="J2" s="1695"/>
      <c r="K2" s="1695"/>
      <c r="L2" s="1695"/>
      <c r="M2" s="1695"/>
      <c r="N2" s="1695"/>
      <c r="O2" s="1695"/>
      <c r="P2" s="1695"/>
      <c r="Q2" s="1695"/>
      <c r="R2" s="1695"/>
      <c r="S2" s="1695"/>
      <c r="T2" s="1695"/>
      <c r="U2" s="918"/>
      <c r="V2" s="918"/>
      <c r="W2" s="918"/>
      <c r="X2" s="918"/>
      <c r="Y2" s="919"/>
    </row>
    <row r="3" spans="1:25" ht="18">
      <c r="A3" s="1695" t="s">
        <v>396</v>
      </c>
      <c r="B3" s="1695"/>
      <c r="C3" s="1695"/>
      <c r="D3" s="1695"/>
      <c r="E3" s="1695"/>
      <c r="F3" s="1695"/>
      <c r="G3" s="1695"/>
      <c r="H3" s="1695"/>
      <c r="I3" s="1695"/>
      <c r="J3" s="1695"/>
      <c r="K3" s="1695"/>
      <c r="L3" s="1695"/>
      <c r="M3" s="1695"/>
      <c r="N3" s="1695"/>
      <c r="O3" s="1695"/>
      <c r="P3" s="1695"/>
      <c r="Q3" s="1695"/>
      <c r="R3" s="1695"/>
      <c r="S3" s="1695"/>
      <c r="T3" s="1695"/>
      <c r="U3" s="918"/>
      <c r="V3" s="918"/>
      <c r="W3" s="918"/>
      <c r="X3" s="918"/>
      <c r="Y3" s="919"/>
    </row>
    <row r="4" spans="1:25">
      <c r="A4" s="920"/>
      <c r="B4" s="920"/>
      <c r="C4" s="920"/>
      <c r="D4" s="920"/>
      <c r="E4" s="921"/>
      <c r="F4" s="922"/>
      <c r="G4" s="920"/>
      <c r="H4" s="923"/>
      <c r="I4" s="920"/>
      <c r="J4" s="919"/>
      <c r="K4" s="919"/>
      <c r="L4" s="919"/>
      <c r="M4" s="920"/>
      <c r="N4" s="920"/>
      <c r="O4" s="920"/>
      <c r="P4" s="920"/>
      <c r="Q4" s="921"/>
      <c r="R4" s="922"/>
      <c r="S4" s="920"/>
      <c r="T4" s="1045"/>
      <c r="U4" s="921"/>
      <c r="V4" s="921"/>
      <c r="W4" s="921"/>
      <c r="X4" s="921"/>
      <c r="Y4" s="924"/>
    </row>
    <row r="5" spans="1:25">
      <c r="A5" s="920" t="s">
        <v>2</v>
      </c>
      <c r="B5" s="920"/>
      <c r="C5" s="920"/>
      <c r="D5" s="920" t="s">
        <v>3</v>
      </c>
      <c r="E5" s="920"/>
      <c r="F5" s="925"/>
      <c r="G5" s="920"/>
      <c r="H5" s="922"/>
      <c r="I5" s="920"/>
      <c r="J5" s="920"/>
      <c r="K5" s="920"/>
      <c r="L5" s="920"/>
      <c r="M5" s="920"/>
      <c r="N5" s="920"/>
      <c r="O5" s="920"/>
      <c r="P5" s="920"/>
      <c r="Q5" s="921"/>
      <c r="R5" s="922"/>
      <c r="S5" s="920"/>
      <c r="T5" s="1045"/>
      <c r="U5" s="921"/>
      <c r="V5" s="921"/>
      <c r="W5" s="921"/>
      <c r="X5" s="921"/>
      <c r="Y5" s="919"/>
    </row>
    <row r="6" spans="1:25">
      <c r="A6" s="920" t="s">
        <v>4</v>
      </c>
      <c r="B6" s="920"/>
      <c r="C6" s="920"/>
      <c r="D6" s="920" t="s">
        <v>5</v>
      </c>
      <c r="E6" s="920"/>
      <c r="F6" s="925"/>
      <c r="G6" s="920"/>
      <c r="H6" s="922"/>
      <c r="I6" s="920"/>
      <c r="J6" s="920"/>
      <c r="K6" s="920"/>
      <c r="L6" s="920"/>
      <c r="M6" s="920"/>
      <c r="N6" s="920"/>
      <c r="O6" s="920"/>
      <c r="P6" s="920"/>
      <c r="Q6" s="921"/>
      <c r="R6" s="922"/>
      <c r="S6" s="920"/>
      <c r="T6" s="1045"/>
      <c r="U6" s="921"/>
      <c r="V6" s="921"/>
      <c r="W6" s="921"/>
      <c r="X6" s="921"/>
      <c r="Y6" s="919"/>
    </row>
    <row r="7" spans="1:25">
      <c r="A7" s="920" t="s">
        <v>6</v>
      </c>
      <c r="B7" s="920"/>
      <c r="C7" s="920"/>
      <c r="D7" s="921" t="s">
        <v>7</v>
      </c>
      <c r="E7" s="920"/>
      <c r="F7" s="925"/>
      <c r="G7" s="920"/>
      <c r="H7" s="922"/>
      <c r="I7" s="920"/>
      <c r="J7" s="920"/>
      <c r="K7" s="920"/>
      <c r="L7" s="920"/>
      <c r="M7" s="920"/>
      <c r="N7" s="920"/>
      <c r="O7" s="920"/>
      <c r="P7" s="920"/>
      <c r="Q7" s="921"/>
      <c r="R7" s="922"/>
      <c r="S7" s="920"/>
      <c r="T7" s="1045"/>
      <c r="U7" s="921"/>
      <c r="V7" s="921"/>
      <c r="W7" s="921"/>
      <c r="X7" s="921"/>
      <c r="Y7" s="919"/>
    </row>
    <row r="8" spans="1:25">
      <c r="A8" s="920" t="s">
        <v>8</v>
      </c>
      <c r="B8" s="920"/>
      <c r="C8" s="920"/>
      <c r="D8" s="921" t="s">
        <v>7</v>
      </c>
      <c r="E8" s="920"/>
      <c r="F8" s="925"/>
      <c r="G8" s="920"/>
      <c r="H8" s="922"/>
      <c r="I8" s="920"/>
      <c r="J8" s="920"/>
      <c r="K8" s="920"/>
      <c r="L8" s="920"/>
      <c r="M8" s="920"/>
      <c r="N8" s="920"/>
      <c r="O8" s="920"/>
      <c r="P8" s="920"/>
      <c r="Q8" s="921"/>
      <c r="R8" s="922"/>
      <c r="S8" s="920"/>
      <c r="T8" s="1045"/>
      <c r="U8" s="921"/>
      <c r="V8" s="921"/>
      <c r="W8" s="921"/>
      <c r="X8" s="921"/>
      <c r="Y8" s="919"/>
    </row>
    <row r="9" spans="1:25">
      <c r="A9" s="920" t="s">
        <v>9</v>
      </c>
      <c r="B9" s="920"/>
      <c r="C9" s="920"/>
      <c r="D9" s="921" t="s">
        <v>10</v>
      </c>
      <c r="E9" s="920"/>
      <c r="F9" s="925"/>
      <c r="G9" s="920"/>
      <c r="H9" s="922"/>
      <c r="I9" s="920"/>
      <c r="J9" s="920"/>
      <c r="K9" s="920"/>
      <c r="L9" s="920"/>
      <c r="M9" s="920"/>
      <c r="N9" s="920"/>
      <c r="O9" s="920"/>
      <c r="P9" s="920"/>
      <c r="Q9" s="921"/>
      <c r="R9" s="922"/>
      <c r="S9" s="920"/>
      <c r="T9" s="1045"/>
      <c r="U9" s="921"/>
      <c r="V9" s="921"/>
      <c r="W9" s="921"/>
      <c r="X9" s="921"/>
      <c r="Y9" s="919"/>
    </row>
    <row r="10" spans="1:25" ht="15.75" thickBot="1">
      <c r="A10" s="573"/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4"/>
      <c r="P10" s="573"/>
      <c r="Q10" s="573"/>
      <c r="R10" s="574"/>
      <c r="S10" s="573"/>
      <c r="T10" s="1046"/>
      <c r="U10" s="573"/>
      <c r="V10" s="573"/>
      <c r="W10" s="573"/>
      <c r="X10" s="573"/>
      <c r="Y10" s="573"/>
    </row>
    <row r="11" spans="1:25">
      <c r="A11" s="1636" t="s">
        <v>397</v>
      </c>
      <c r="B11" s="1637"/>
      <c r="C11" s="1637"/>
      <c r="D11" s="1637"/>
      <c r="E11" s="1637"/>
      <c r="F11" s="1637"/>
      <c r="G11" s="1638"/>
      <c r="H11" s="1639" t="s">
        <v>398</v>
      </c>
      <c r="I11" s="1640"/>
      <c r="J11" s="1641"/>
      <c r="K11" s="1621" t="s">
        <v>399</v>
      </c>
      <c r="L11" s="575"/>
      <c r="M11" s="575"/>
      <c r="N11" s="576" t="s">
        <v>400</v>
      </c>
      <c r="O11" s="1621" t="s">
        <v>401</v>
      </c>
      <c r="P11" s="1639" t="s">
        <v>489</v>
      </c>
      <c r="Q11" s="1641"/>
      <c r="R11" s="577"/>
      <c r="S11" s="1639" t="s">
        <v>402</v>
      </c>
      <c r="T11" s="1641"/>
      <c r="U11" s="1617" t="s">
        <v>487</v>
      </c>
      <c r="V11" s="1619"/>
      <c r="W11" s="1617" t="s">
        <v>486</v>
      </c>
      <c r="X11" s="1619"/>
      <c r="Y11" s="1616" t="s">
        <v>19</v>
      </c>
    </row>
    <row r="12" spans="1:25">
      <c r="A12" s="1698" t="s">
        <v>20</v>
      </c>
      <c r="B12" s="1700" t="s">
        <v>22</v>
      </c>
      <c r="C12" s="1701"/>
      <c r="D12" s="1701"/>
      <c r="E12" s="1701"/>
      <c r="F12" s="1702"/>
      <c r="G12" s="1709" t="s">
        <v>23</v>
      </c>
      <c r="H12" s="578"/>
      <c r="I12" s="578"/>
      <c r="J12" s="579" t="s">
        <v>26</v>
      </c>
      <c r="K12" s="1696"/>
      <c r="L12" s="580" t="s">
        <v>403</v>
      </c>
      <c r="M12" s="580" t="s">
        <v>404</v>
      </c>
      <c r="N12" s="581" t="s">
        <v>405</v>
      </c>
      <c r="O12" s="1696"/>
      <c r="P12" s="1709" t="s">
        <v>387</v>
      </c>
      <c r="Q12" s="582"/>
      <c r="R12" s="578" t="s">
        <v>406</v>
      </c>
      <c r="S12" s="1709" t="s">
        <v>387</v>
      </c>
      <c r="T12" s="1047"/>
      <c r="U12" s="1709" t="s">
        <v>387</v>
      </c>
      <c r="V12" s="582"/>
      <c r="W12" s="1709" t="s">
        <v>387</v>
      </c>
      <c r="X12" s="582"/>
      <c r="Y12" s="1697"/>
    </row>
    <row r="13" spans="1:25">
      <c r="A13" s="1699"/>
      <c r="B13" s="1703"/>
      <c r="C13" s="1704"/>
      <c r="D13" s="1704"/>
      <c r="E13" s="1704"/>
      <c r="F13" s="1705"/>
      <c r="G13" s="1696"/>
      <c r="H13" s="578" t="s">
        <v>407</v>
      </c>
      <c r="I13" s="578" t="s">
        <v>408</v>
      </c>
      <c r="J13" s="579" t="s">
        <v>28</v>
      </c>
      <c r="K13" s="1696"/>
      <c r="L13" s="580" t="s">
        <v>409</v>
      </c>
      <c r="M13" s="580" t="s">
        <v>409</v>
      </c>
      <c r="N13" s="581" t="s">
        <v>410</v>
      </c>
      <c r="O13" s="1696"/>
      <c r="P13" s="1696"/>
      <c r="Q13" s="917" t="s">
        <v>30</v>
      </c>
      <c r="R13" s="578" t="s">
        <v>387</v>
      </c>
      <c r="S13" s="1696"/>
      <c r="T13" s="1048" t="s">
        <v>30</v>
      </c>
      <c r="U13" s="1696"/>
      <c r="V13" s="917" t="s">
        <v>30</v>
      </c>
      <c r="W13" s="1696"/>
      <c r="X13" s="917" t="s">
        <v>30</v>
      </c>
      <c r="Y13" s="1697"/>
    </row>
    <row r="14" spans="1:25">
      <c r="A14" s="1699"/>
      <c r="B14" s="1703"/>
      <c r="C14" s="1704"/>
      <c r="D14" s="1704"/>
      <c r="E14" s="1704"/>
      <c r="F14" s="1705"/>
      <c r="G14" s="1696"/>
      <c r="H14" s="578" t="s">
        <v>387</v>
      </c>
      <c r="I14" s="578" t="s">
        <v>411</v>
      </c>
      <c r="J14" s="579" t="s">
        <v>412</v>
      </c>
      <c r="K14" s="1696"/>
      <c r="L14" s="580" t="s">
        <v>387</v>
      </c>
      <c r="M14" s="580"/>
      <c r="N14" s="581" t="s">
        <v>413</v>
      </c>
      <c r="O14" s="1696"/>
      <c r="P14" s="1696"/>
      <c r="Q14" s="917" t="s">
        <v>415</v>
      </c>
      <c r="R14" s="578" t="s">
        <v>414</v>
      </c>
      <c r="S14" s="1696"/>
      <c r="T14" s="1048" t="s">
        <v>415</v>
      </c>
      <c r="U14" s="1696"/>
      <c r="V14" s="917" t="s">
        <v>415</v>
      </c>
      <c r="W14" s="1696"/>
      <c r="X14" s="917" t="s">
        <v>415</v>
      </c>
      <c r="Y14" s="1697"/>
    </row>
    <row r="15" spans="1:25">
      <c r="A15" s="1699"/>
      <c r="B15" s="1706"/>
      <c r="C15" s="1707"/>
      <c r="D15" s="1707"/>
      <c r="E15" s="1707"/>
      <c r="F15" s="1708"/>
      <c r="G15" s="1696"/>
      <c r="H15" s="579"/>
      <c r="I15" s="579"/>
      <c r="J15" s="579" t="s">
        <v>32</v>
      </c>
      <c r="K15" s="1696"/>
      <c r="L15" s="580"/>
      <c r="M15" s="580"/>
      <c r="N15" s="581"/>
      <c r="O15" s="1696"/>
      <c r="P15" s="1696"/>
      <c r="Q15" s="584"/>
      <c r="R15" s="578"/>
      <c r="S15" s="1696"/>
      <c r="T15" s="1049"/>
      <c r="U15" s="1696"/>
      <c r="V15" s="584"/>
      <c r="W15" s="1696"/>
      <c r="X15" s="584"/>
      <c r="Y15" s="1697"/>
    </row>
    <row r="16" spans="1:25">
      <c r="A16" s="585">
        <v>1</v>
      </c>
      <c r="B16" s="1617">
        <v>2</v>
      </c>
      <c r="C16" s="1618"/>
      <c r="D16" s="1618"/>
      <c r="E16" s="1619"/>
      <c r="F16" s="585"/>
      <c r="G16" s="585">
        <v>3</v>
      </c>
      <c r="H16" s="585">
        <v>4</v>
      </c>
      <c r="I16" s="585">
        <v>5</v>
      </c>
      <c r="J16" s="585">
        <v>6</v>
      </c>
      <c r="K16" s="585">
        <v>7</v>
      </c>
      <c r="L16" s="585">
        <v>8</v>
      </c>
      <c r="M16" s="585">
        <v>9</v>
      </c>
      <c r="N16" s="585">
        <v>10</v>
      </c>
      <c r="O16" s="586">
        <v>11</v>
      </c>
      <c r="P16" s="585">
        <v>13</v>
      </c>
      <c r="Q16" s="916">
        <v>14</v>
      </c>
      <c r="R16" s="586">
        <v>12</v>
      </c>
      <c r="S16" s="585">
        <v>13</v>
      </c>
      <c r="T16" s="1050">
        <v>14</v>
      </c>
      <c r="U16" s="916">
        <v>15</v>
      </c>
      <c r="V16" s="916">
        <v>16</v>
      </c>
      <c r="W16" s="916">
        <v>15</v>
      </c>
      <c r="X16" s="916">
        <v>16</v>
      </c>
      <c r="Y16" s="585">
        <v>17</v>
      </c>
    </row>
    <row r="17" spans="1:30">
      <c r="A17" s="850"/>
      <c r="B17" s="790"/>
      <c r="C17" s="791"/>
      <c r="D17" s="791"/>
      <c r="E17" s="791"/>
      <c r="F17" s="791"/>
      <c r="G17" s="791"/>
      <c r="H17" s="792" t="s">
        <v>33</v>
      </c>
      <c r="I17" s="793"/>
      <c r="J17" s="791"/>
      <c r="K17" s="794"/>
      <c r="L17" s="795"/>
      <c r="M17" s="794"/>
      <c r="N17" s="796"/>
      <c r="O17" s="926"/>
      <c r="P17" s="795"/>
      <c r="Q17" s="927"/>
      <c r="R17" s="795"/>
      <c r="S17" s="795"/>
      <c r="T17" s="1051"/>
      <c r="U17" s="928"/>
      <c r="V17" s="794"/>
      <c r="W17" s="791"/>
      <c r="X17" s="791"/>
      <c r="Y17" s="791"/>
    </row>
    <row r="18" spans="1:30">
      <c r="A18" s="841"/>
      <c r="B18" s="25"/>
      <c r="C18" s="256"/>
      <c r="D18" s="256"/>
      <c r="E18" s="256"/>
      <c r="F18" s="256"/>
      <c r="G18" s="256"/>
      <c r="H18" s="256"/>
      <c r="I18" s="257"/>
      <c r="J18" s="256"/>
      <c r="K18" s="28"/>
      <c r="L18" s="258"/>
      <c r="M18" s="28"/>
      <c r="N18" s="259"/>
      <c r="O18" s="929"/>
      <c r="P18" s="258"/>
      <c r="Q18" s="930"/>
      <c r="R18" s="258"/>
      <c r="S18" s="258"/>
      <c r="T18" s="1052"/>
      <c r="U18" s="931"/>
      <c r="V18" s="28"/>
      <c r="W18" s="256"/>
      <c r="X18" s="256"/>
      <c r="Y18" s="256"/>
      <c r="AA18" s="1016">
        <f>AA19+AB19</f>
        <v>425577662</v>
      </c>
    </row>
    <row r="19" spans="1:30">
      <c r="A19" s="851"/>
      <c r="B19" s="800"/>
      <c r="C19" s="801"/>
      <c r="D19" s="801"/>
      <c r="E19" s="801"/>
      <c r="F19" s="801"/>
      <c r="G19" s="801"/>
      <c r="H19" s="802" t="s">
        <v>37</v>
      </c>
      <c r="I19" s="789"/>
      <c r="J19" s="803"/>
      <c r="K19" s="789"/>
      <c r="L19" s="789"/>
      <c r="M19" s="789"/>
      <c r="N19" s="788"/>
      <c r="O19" s="803"/>
      <c r="P19" s="869">
        <v>0</v>
      </c>
      <c r="Q19" s="869">
        <v>0</v>
      </c>
      <c r="R19" s="803"/>
      <c r="S19" s="869">
        <f>S21+S29+S114+S118+S201</f>
        <v>365</v>
      </c>
      <c r="T19" s="1053">
        <f>T21+T29+T114+T118+T201</f>
        <v>916851651.28999996</v>
      </c>
      <c r="U19" s="869">
        <v>0</v>
      </c>
      <c r="V19" s="869">
        <v>0</v>
      </c>
      <c r="W19" s="869">
        <f>W21+W29+W114+W118+W201</f>
        <v>365</v>
      </c>
      <c r="X19" s="869">
        <f>X21+X29+X114+X118+X201</f>
        <v>916851651.28999996</v>
      </c>
      <c r="Y19" s="788"/>
      <c r="Z19" s="996">
        <f t="shared" ref="Z19:Z73" si="0">S19-W19</f>
        <v>0</v>
      </c>
      <c r="AA19" s="996">
        <f t="shared" ref="AA19:AA73" si="1">T19-X19</f>
        <v>0</v>
      </c>
      <c r="AB19" s="1016">
        <v>425577662</v>
      </c>
    </row>
    <row r="20" spans="1:30">
      <c r="A20" s="839"/>
      <c r="B20" s="706"/>
      <c r="C20" s="707"/>
      <c r="D20" s="707"/>
      <c r="E20" s="707"/>
      <c r="F20" s="707"/>
      <c r="G20" s="707"/>
      <c r="H20" s="709" t="s">
        <v>485</v>
      </c>
      <c r="I20" s="712"/>
      <c r="J20" s="713"/>
      <c r="K20" s="712"/>
      <c r="L20" s="712"/>
      <c r="M20" s="712"/>
      <c r="N20" s="710"/>
      <c r="O20" s="713"/>
      <c r="P20" s="712"/>
      <c r="Q20" s="804"/>
      <c r="R20" s="713"/>
      <c r="S20" s="712"/>
      <c r="T20" s="1054"/>
      <c r="U20" s="804"/>
      <c r="V20" s="863"/>
      <c r="W20" s="710"/>
      <c r="X20" s="710"/>
      <c r="Y20" s="710"/>
      <c r="Z20" s="996">
        <f t="shared" si="0"/>
        <v>0</v>
      </c>
      <c r="AA20" s="996">
        <f t="shared" si="1"/>
        <v>0</v>
      </c>
    </row>
    <row r="21" spans="1:30">
      <c r="A21" s="839"/>
      <c r="B21" s="706"/>
      <c r="C21" s="707" t="s">
        <v>168</v>
      </c>
      <c r="D21" s="707" t="s">
        <v>168</v>
      </c>
      <c r="E21" s="707" t="s">
        <v>168</v>
      </c>
      <c r="F21" s="707" t="s">
        <v>168</v>
      </c>
      <c r="G21" s="707" t="s">
        <v>168</v>
      </c>
      <c r="H21" s="805" t="s">
        <v>38</v>
      </c>
      <c r="I21" s="712"/>
      <c r="J21" s="713"/>
      <c r="K21" s="712"/>
      <c r="L21" s="712"/>
      <c r="M21" s="712"/>
      <c r="N21" s="710"/>
      <c r="O21" s="713"/>
      <c r="P21" s="804">
        <v>0</v>
      </c>
      <c r="Q21" s="804">
        <v>0</v>
      </c>
      <c r="R21" s="713"/>
      <c r="S21" s="804">
        <f t="shared" ref="S21:X21" si="2">SUM(S22:S27)</f>
        <v>6</v>
      </c>
      <c r="T21" s="1054">
        <f>SUM(T22:T27)</f>
        <v>201532462</v>
      </c>
      <c r="U21" s="804">
        <f t="shared" si="2"/>
        <v>0</v>
      </c>
      <c r="V21" s="804">
        <f t="shared" si="2"/>
        <v>0</v>
      </c>
      <c r="W21" s="804">
        <f>SUM(W22:W27)</f>
        <v>6</v>
      </c>
      <c r="X21" s="804">
        <f t="shared" si="2"/>
        <v>201532462</v>
      </c>
      <c r="Y21" s="710"/>
      <c r="Z21" s="996">
        <f t="shared" si="0"/>
        <v>0</v>
      </c>
      <c r="AA21" s="996">
        <f t="shared" si="1"/>
        <v>0</v>
      </c>
      <c r="AB21" s="1018">
        <f>AA21-T21</f>
        <v>-201532462</v>
      </c>
    </row>
    <row r="22" spans="1:30">
      <c r="A22" s="841">
        <v>1</v>
      </c>
      <c r="B22" s="129" t="s">
        <v>44</v>
      </c>
      <c r="C22" s="255" t="s">
        <v>59</v>
      </c>
      <c r="D22" s="255" t="s">
        <v>61</v>
      </c>
      <c r="E22" s="255" t="s">
        <v>34</v>
      </c>
      <c r="F22" s="255" t="s">
        <v>60</v>
      </c>
      <c r="G22" s="255" t="s">
        <v>35</v>
      </c>
      <c r="H22" s="256" t="s">
        <v>45</v>
      </c>
      <c r="I22" s="256" t="s">
        <v>46</v>
      </c>
      <c r="J22" s="256" t="s">
        <v>47</v>
      </c>
      <c r="K22" s="256" t="s">
        <v>39</v>
      </c>
      <c r="L22" s="264" t="s">
        <v>43</v>
      </c>
      <c r="M22" s="258">
        <v>2008</v>
      </c>
      <c r="N22" s="256"/>
      <c r="O22" s="258" t="s">
        <v>41</v>
      </c>
      <c r="P22" s="871"/>
      <c r="Q22" s="262"/>
      <c r="R22" s="258" t="s">
        <v>36</v>
      </c>
      <c r="S22" s="611">
        <v>1</v>
      </c>
      <c r="T22" s="1055">
        <v>15042500</v>
      </c>
      <c r="U22" s="256"/>
      <c r="V22" s="256"/>
      <c r="W22" s="932">
        <v>1</v>
      </c>
      <c r="X22" s="932">
        <v>15042500</v>
      </c>
      <c r="Y22" s="853" t="s">
        <v>48</v>
      </c>
      <c r="Z22" s="996">
        <f t="shared" si="0"/>
        <v>0</v>
      </c>
      <c r="AA22" s="996">
        <f t="shared" si="1"/>
        <v>0</v>
      </c>
      <c r="AB22" s="1019">
        <v>171489962</v>
      </c>
    </row>
    <row r="23" spans="1:30">
      <c r="A23" s="841">
        <v>2</v>
      </c>
      <c r="B23" s="129"/>
      <c r="C23" s="806">
        <v>2</v>
      </c>
      <c r="D23" s="806">
        <v>3</v>
      </c>
      <c r="E23" s="806">
        <v>1</v>
      </c>
      <c r="F23" s="806">
        <v>5</v>
      </c>
      <c r="G23" s="806">
        <v>1</v>
      </c>
      <c r="H23" s="933" t="s">
        <v>45</v>
      </c>
      <c r="I23" s="933" t="s">
        <v>50</v>
      </c>
      <c r="J23" s="933" t="s">
        <v>51</v>
      </c>
      <c r="K23" s="933" t="s">
        <v>39</v>
      </c>
      <c r="L23" s="933" t="s">
        <v>52</v>
      </c>
      <c r="M23" s="934">
        <v>1995</v>
      </c>
      <c r="N23" s="256"/>
      <c r="O23" s="258" t="s">
        <v>41</v>
      </c>
      <c r="P23" s="935"/>
      <c r="Q23" s="935"/>
      <c r="R23" s="934" t="s">
        <v>42</v>
      </c>
      <c r="S23" s="936">
        <v>1</v>
      </c>
      <c r="T23" s="1044">
        <v>5000000</v>
      </c>
      <c r="U23" s="256"/>
      <c r="V23" s="256"/>
      <c r="W23" s="932">
        <v>1</v>
      </c>
      <c r="X23" s="932">
        <v>5000000</v>
      </c>
      <c r="Y23" s="933" t="s">
        <v>54</v>
      </c>
      <c r="Z23" s="996">
        <f t="shared" si="0"/>
        <v>0</v>
      </c>
      <c r="AA23" s="996">
        <f t="shared" si="1"/>
        <v>0</v>
      </c>
    </row>
    <row r="24" spans="1:30">
      <c r="A24" s="841">
        <v>3</v>
      </c>
      <c r="B24" s="129"/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933" t="s">
        <v>45</v>
      </c>
      <c r="I24" s="933" t="s">
        <v>55</v>
      </c>
      <c r="J24" s="933" t="s">
        <v>56</v>
      </c>
      <c r="K24" s="933" t="s">
        <v>39</v>
      </c>
      <c r="L24" s="933" t="s">
        <v>49</v>
      </c>
      <c r="M24" s="934">
        <v>2006</v>
      </c>
      <c r="N24" s="256"/>
      <c r="O24" s="258" t="s">
        <v>41</v>
      </c>
      <c r="P24" s="935"/>
      <c r="Q24" s="935"/>
      <c r="R24" s="934" t="s">
        <v>36</v>
      </c>
      <c r="S24" s="936">
        <v>1</v>
      </c>
      <c r="T24" s="1044">
        <v>10000000</v>
      </c>
      <c r="U24" s="256"/>
      <c r="V24" s="256"/>
      <c r="W24" s="932">
        <v>1</v>
      </c>
      <c r="X24" s="932">
        <v>10000000</v>
      </c>
      <c r="Y24" s="933" t="s">
        <v>54</v>
      </c>
      <c r="Z24" s="996">
        <f t="shared" si="0"/>
        <v>0</v>
      </c>
      <c r="AA24" s="996">
        <f t="shared" si="1"/>
        <v>0</v>
      </c>
    </row>
    <row r="25" spans="1:30">
      <c r="A25" s="841">
        <v>4</v>
      </c>
      <c r="B25" s="129"/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933" t="s">
        <v>45</v>
      </c>
      <c r="I25" s="256" t="s">
        <v>55</v>
      </c>
      <c r="J25" s="256"/>
      <c r="K25" s="256"/>
      <c r="L25" s="256"/>
      <c r="M25" s="258"/>
      <c r="N25" s="256"/>
      <c r="O25" s="258"/>
      <c r="P25" s="935"/>
      <c r="Q25" s="935"/>
      <c r="R25" s="258" t="s">
        <v>36</v>
      </c>
      <c r="S25" s="611">
        <v>1</v>
      </c>
      <c r="T25" s="1055">
        <v>10000000</v>
      </c>
      <c r="U25" s="256"/>
      <c r="V25" s="256"/>
      <c r="W25" s="932">
        <v>1</v>
      </c>
      <c r="X25" s="932">
        <v>10000000</v>
      </c>
      <c r="Y25" s="933" t="s">
        <v>54</v>
      </c>
      <c r="Z25" s="996">
        <f t="shared" si="0"/>
        <v>0</v>
      </c>
      <c r="AA25" s="996">
        <f t="shared" si="1"/>
        <v>0</v>
      </c>
    </row>
    <row r="26" spans="1:30">
      <c r="A26" s="841">
        <v>5</v>
      </c>
      <c r="B26" s="129"/>
      <c r="C26" s="806">
        <v>2</v>
      </c>
      <c r="D26" s="806">
        <v>3</v>
      </c>
      <c r="E26" s="806">
        <v>1</v>
      </c>
      <c r="F26" s="806">
        <v>5</v>
      </c>
      <c r="G26" s="806">
        <v>1</v>
      </c>
      <c r="H26" s="933" t="s">
        <v>45</v>
      </c>
      <c r="I26" s="256" t="s">
        <v>433</v>
      </c>
      <c r="J26" s="256"/>
      <c r="K26" s="256"/>
      <c r="L26" s="256"/>
      <c r="M26" s="258"/>
      <c r="N26" s="256"/>
      <c r="O26" s="258"/>
      <c r="P26" s="935"/>
      <c r="Q26" s="935"/>
      <c r="R26" s="258" t="s">
        <v>36</v>
      </c>
      <c r="S26" s="611">
        <v>1</v>
      </c>
      <c r="T26" s="1055">
        <v>13699962</v>
      </c>
      <c r="U26" s="256"/>
      <c r="V26" s="256"/>
      <c r="W26" s="932">
        <v>1</v>
      </c>
      <c r="X26" s="932">
        <v>13699962</v>
      </c>
      <c r="Y26" s="933" t="s">
        <v>54</v>
      </c>
      <c r="Z26" s="996">
        <f t="shared" si="0"/>
        <v>0</v>
      </c>
      <c r="AA26" s="996">
        <f t="shared" si="1"/>
        <v>0</v>
      </c>
    </row>
    <row r="27" spans="1:30">
      <c r="A27" s="841">
        <v>6</v>
      </c>
      <c r="B27" s="129"/>
      <c r="C27" s="806">
        <v>2</v>
      </c>
      <c r="D27" s="806">
        <v>3</v>
      </c>
      <c r="E27" s="806">
        <v>1</v>
      </c>
      <c r="F27" s="806">
        <v>5</v>
      </c>
      <c r="G27" s="806">
        <v>1</v>
      </c>
      <c r="H27" s="256" t="s">
        <v>434</v>
      </c>
      <c r="I27" s="256" t="s">
        <v>435</v>
      </c>
      <c r="J27" s="256"/>
      <c r="K27" s="256"/>
      <c r="L27" s="256"/>
      <c r="M27" s="258"/>
      <c r="N27" s="256"/>
      <c r="O27" s="258"/>
      <c r="P27" s="935"/>
      <c r="Q27" s="935"/>
      <c r="R27" s="258" t="s">
        <v>36</v>
      </c>
      <c r="S27" s="611">
        <v>1</v>
      </c>
      <c r="T27" s="1055">
        <v>147790000</v>
      </c>
      <c r="U27" s="256"/>
      <c r="V27" s="256"/>
      <c r="W27" s="932">
        <v>1</v>
      </c>
      <c r="X27" s="932">
        <v>147790000</v>
      </c>
      <c r="Y27" s="933" t="s">
        <v>54</v>
      </c>
      <c r="Z27" s="996">
        <f t="shared" si="0"/>
        <v>0</v>
      </c>
      <c r="AA27" s="996">
        <f t="shared" si="1"/>
        <v>0</v>
      </c>
    </row>
    <row r="28" spans="1:30">
      <c r="A28" s="839"/>
      <c r="B28" s="706"/>
      <c r="C28" s="707"/>
      <c r="D28" s="707"/>
      <c r="E28" s="707"/>
      <c r="F28" s="707"/>
      <c r="G28" s="707"/>
      <c r="H28" s="709" t="s">
        <v>450</v>
      </c>
      <c r="I28" s="852"/>
      <c r="J28" s="710"/>
      <c r="K28" s="710"/>
      <c r="L28" s="710"/>
      <c r="M28" s="711"/>
      <c r="N28" s="712"/>
      <c r="O28" s="712"/>
      <c r="P28" s="712"/>
      <c r="Q28" s="713"/>
      <c r="R28" s="712"/>
      <c r="S28" s="712"/>
      <c r="T28" s="1056"/>
      <c r="U28" s="714"/>
      <c r="V28" s="863"/>
      <c r="W28" s="710"/>
      <c r="X28" s="710"/>
      <c r="Y28" s="710"/>
      <c r="Z28" s="996">
        <f t="shared" si="0"/>
        <v>0</v>
      </c>
      <c r="AA28" s="996">
        <f t="shared" si="1"/>
        <v>0</v>
      </c>
    </row>
    <row r="29" spans="1:30">
      <c r="A29" s="839"/>
      <c r="B29" s="706"/>
      <c r="C29" s="707"/>
      <c r="D29" s="707"/>
      <c r="E29" s="707"/>
      <c r="F29" s="707"/>
      <c r="G29" s="707"/>
      <c r="H29" s="805" t="s">
        <v>58</v>
      </c>
      <c r="I29" s="852"/>
      <c r="J29" s="712"/>
      <c r="K29" s="713"/>
      <c r="L29" s="712"/>
      <c r="M29" s="712"/>
      <c r="N29" s="712"/>
      <c r="O29" s="713"/>
      <c r="P29" s="809">
        <v>0</v>
      </c>
      <c r="Q29" s="809">
        <v>0</v>
      </c>
      <c r="R29" s="712"/>
      <c r="S29" s="809">
        <f>SUM(S30:S112)</f>
        <v>263</v>
      </c>
      <c r="T29" s="1054">
        <f>SUM(T30:T112)</f>
        <v>341560203.70999998</v>
      </c>
      <c r="U29" s="809">
        <f>SUM(U30:U100)</f>
        <v>0</v>
      </c>
      <c r="V29" s="809">
        <f>SUM(V30:V100)</f>
        <v>0</v>
      </c>
      <c r="W29" s="809">
        <f>SUM(W30:W112)</f>
        <v>263</v>
      </c>
      <c r="X29" s="809">
        <f>SUM(X30:X112)</f>
        <v>341560203.70999998</v>
      </c>
      <c r="Y29" s="710"/>
      <c r="Z29" s="996">
        <f>SUM(Z31:Z33)</f>
        <v>261</v>
      </c>
      <c r="AA29" s="996">
        <f>SUM(AA31:AA33)</f>
        <v>333138648.14999998</v>
      </c>
      <c r="AB29" s="1017">
        <f>AA29-X29</f>
        <v>-8421555.5600000024</v>
      </c>
      <c r="AC29" s="996">
        <f>S29-Z29</f>
        <v>2</v>
      </c>
    </row>
    <row r="30" spans="1:30">
      <c r="A30" s="938">
        <v>7</v>
      </c>
      <c r="B30" s="129"/>
      <c r="C30" s="255"/>
      <c r="D30" s="255"/>
      <c r="E30" s="255"/>
      <c r="F30" s="255"/>
      <c r="G30" s="255"/>
      <c r="H30" s="939" t="s">
        <v>107</v>
      </c>
      <c r="I30" s="258"/>
      <c r="J30" s="258"/>
      <c r="K30" s="940"/>
      <c r="L30" s="256"/>
      <c r="M30" s="941">
        <v>2006</v>
      </c>
      <c r="N30" s="258"/>
      <c r="O30" s="258" t="s">
        <v>41</v>
      </c>
      <c r="P30" s="942"/>
      <c r="Q30" s="943"/>
      <c r="R30" s="941" t="s">
        <v>36</v>
      </c>
      <c r="S30" s="941">
        <v>1</v>
      </c>
      <c r="T30" s="1057">
        <v>1000000</v>
      </c>
      <c r="U30" s="256"/>
      <c r="V30" s="256"/>
      <c r="W30" s="861">
        <v>1</v>
      </c>
      <c r="X30" s="870">
        <v>1000000</v>
      </c>
      <c r="Y30" s="944" t="s">
        <v>491</v>
      </c>
      <c r="Z30" s="996">
        <f t="shared" si="0"/>
        <v>0</v>
      </c>
      <c r="AA30" s="996">
        <f t="shared" si="1"/>
        <v>0</v>
      </c>
      <c r="AB30" s="996">
        <v>16750000</v>
      </c>
      <c r="AC30" s="996"/>
      <c r="AD30" s="1017"/>
    </row>
    <row r="31" spans="1:30">
      <c r="A31" s="938">
        <v>8</v>
      </c>
      <c r="B31" s="129"/>
      <c r="C31" s="255"/>
      <c r="D31" s="255"/>
      <c r="E31" s="255"/>
      <c r="F31" s="255"/>
      <c r="G31" s="255"/>
      <c r="H31" s="939" t="s">
        <v>452</v>
      </c>
      <c r="I31" s="258"/>
      <c r="J31" s="258"/>
      <c r="K31" s="940"/>
      <c r="L31" s="256"/>
      <c r="M31" s="941">
        <v>2006</v>
      </c>
      <c r="N31" s="258"/>
      <c r="O31" s="258" t="s">
        <v>41</v>
      </c>
      <c r="P31" s="942"/>
      <c r="Q31" s="943"/>
      <c r="R31" s="941" t="s">
        <v>42</v>
      </c>
      <c r="S31" s="941">
        <v>1</v>
      </c>
      <c r="T31" s="1057">
        <v>2500000</v>
      </c>
      <c r="U31" s="256"/>
      <c r="V31" s="256"/>
      <c r="W31" s="861">
        <v>1</v>
      </c>
      <c r="X31" s="870">
        <v>2500000</v>
      </c>
      <c r="Y31" s="939" t="s">
        <v>477</v>
      </c>
      <c r="Z31" s="983">
        <f>SUM(S30:S90)</f>
        <v>138</v>
      </c>
      <c r="AA31" s="983">
        <f>SUM(T30:T90)</f>
        <v>292733648.14999998</v>
      </c>
      <c r="AB31" s="982" t="s">
        <v>621</v>
      </c>
      <c r="AC31" s="996">
        <v>328231203.70999998</v>
      </c>
    </row>
    <row r="32" spans="1:30">
      <c r="A32" s="938">
        <v>9</v>
      </c>
      <c r="B32" s="129"/>
      <c r="C32" s="255"/>
      <c r="D32" s="255"/>
      <c r="E32" s="255"/>
      <c r="F32" s="255"/>
      <c r="G32" s="255"/>
      <c r="H32" s="939" t="s">
        <v>453</v>
      </c>
      <c r="I32" s="258"/>
      <c r="J32" s="258"/>
      <c r="K32" s="940"/>
      <c r="L32" s="256"/>
      <c r="M32" s="941">
        <v>2007</v>
      </c>
      <c r="N32" s="258"/>
      <c r="O32" s="258" t="s">
        <v>41</v>
      </c>
      <c r="P32" s="942"/>
      <c r="Q32" s="943"/>
      <c r="R32" s="941" t="s">
        <v>36</v>
      </c>
      <c r="S32" s="941">
        <v>4</v>
      </c>
      <c r="T32" s="1057">
        <v>1200000</v>
      </c>
      <c r="U32" s="256"/>
      <c r="V32" s="256"/>
      <c r="W32" s="861">
        <v>4</v>
      </c>
      <c r="X32" s="870">
        <v>1200000</v>
      </c>
      <c r="Y32" s="939" t="s">
        <v>474</v>
      </c>
      <c r="Z32" s="959">
        <f>SUM(S101:S110)</f>
        <v>32</v>
      </c>
      <c r="AA32" s="959">
        <f>SUM(T101:T110)</f>
        <v>22229000</v>
      </c>
      <c r="AB32" s="958" t="s">
        <v>622</v>
      </c>
      <c r="AC32" s="1017">
        <f>AC31-T29</f>
        <v>-13329000</v>
      </c>
    </row>
    <row r="33" spans="1:28">
      <c r="A33" s="938">
        <v>10</v>
      </c>
      <c r="B33" s="129"/>
      <c r="C33" s="255"/>
      <c r="D33" s="255"/>
      <c r="E33" s="255"/>
      <c r="F33" s="255"/>
      <c r="G33" s="255"/>
      <c r="H33" s="939" t="s">
        <v>148</v>
      </c>
      <c r="I33" s="258"/>
      <c r="J33" s="258"/>
      <c r="K33" s="940"/>
      <c r="L33" s="256"/>
      <c r="M33" s="941">
        <v>2007</v>
      </c>
      <c r="N33" s="258"/>
      <c r="O33" s="258" t="s">
        <v>41</v>
      </c>
      <c r="P33" s="942"/>
      <c r="Q33" s="943"/>
      <c r="R33" s="941" t="s">
        <v>36</v>
      </c>
      <c r="S33" s="941">
        <v>6</v>
      </c>
      <c r="T33" s="1057">
        <v>2400000</v>
      </c>
      <c r="U33" s="256"/>
      <c r="V33" s="256"/>
      <c r="W33" s="861">
        <v>6</v>
      </c>
      <c r="X33" s="870">
        <v>2400000</v>
      </c>
      <c r="Y33" s="1042" t="s">
        <v>637</v>
      </c>
      <c r="Z33" s="1029">
        <f>SUM(W91:W100)</f>
        <v>91</v>
      </c>
      <c r="AA33" s="1029">
        <f>SUM(X91:X100)</f>
        <v>18176000</v>
      </c>
      <c r="AB33" s="1030" t="s">
        <v>623</v>
      </c>
    </row>
    <row r="34" spans="1:28">
      <c r="A34" s="938">
        <v>11</v>
      </c>
      <c r="B34" s="129"/>
      <c r="C34" s="255"/>
      <c r="D34" s="255"/>
      <c r="E34" s="255"/>
      <c r="F34" s="255"/>
      <c r="G34" s="255"/>
      <c r="H34" s="939" t="s">
        <v>149</v>
      </c>
      <c r="I34" s="258"/>
      <c r="J34" s="258"/>
      <c r="K34" s="940"/>
      <c r="L34" s="256"/>
      <c r="M34" s="941">
        <v>2007</v>
      </c>
      <c r="N34" s="258"/>
      <c r="O34" s="258" t="s">
        <v>41</v>
      </c>
      <c r="P34" s="942"/>
      <c r="Q34" s="943"/>
      <c r="R34" s="941" t="s">
        <v>36</v>
      </c>
      <c r="S34" s="941">
        <v>6</v>
      </c>
      <c r="T34" s="1057">
        <v>2400000</v>
      </c>
      <c r="U34" s="256"/>
      <c r="V34" s="256"/>
      <c r="W34" s="861">
        <v>6</v>
      </c>
      <c r="X34" s="870">
        <v>2400000</v>
      </c>
      <c r="Y34" s="1042" t="s">
        <v>638</v>
      </c>
      <c r="Z34" s="996">
        <f t="shared" si="0"/>
        <v>0</v>
      </c>
      <c r="AA34" s="996">
        <f t="shared" si="1"/>
        <v>0</v>
      </c>
    </row>
    <row r="35" spans="1:28">
      <c r="A35" s="938">
        <v>12</v>
      </c>
      <c r="B35" s="129"/>
      <c r="C35" s="255"/>
      <c r="D35" s="255"/>
      <c r="E35" s="255"/>
      <c r="F35" s="255"/>
      <c r="G35" s="255"/>
      <c r="H35" s="939" t="s">
        <v>454</v>
      </c>
      <c r="I35" s="258"/>
      <c r="J35" s="258"/>
      <c r="K35" s="940"/>
      <c r="L35" s="256"/>
      <c r="M35" s="941">
        <v>2007</v>
      </c>
      <c r="N35" s="258"/>
      <c r="O35" s="258" t="s">
        <v>41</v>
      </c>
      <c r="P35" s="942"/>
      <c r="Q35" s="943"/>
      <c r="R35" s="941" t="s">
        <v>478</v>
      </c>
      <c r="S35" s="941">
        <v>1</v>
      </c>
      <c r="T35" s="1057">
        <v>152500</v>
      </c>
      <c r="U35" s="256"/>
      <c r="V35" s="256"/>
      <c r="W35" s="861">
        <v>1</v>
      </c>
      <c r="X35" s="870">
        <v>152500</v>
      </c>
      <c r="Y35" s="939" t="s">
        <v>477</v>
      </c>
      <c r="Z35" s="996">
        <f t="shared" si="0"/>
        <v>0</v>
      </c>
      <c r="AA35" s="996">
        <f t="shared" si="1"/>
        <v>0</v>
      </c>
    </row>
    <row r="36" spans="1:28">
      <c r="A36" s="938">
        <v>13</v>
      </c>
      <c r="B36" s="933"/>
      <c r="C36" s="945"/>
      <c r="D36" s="945"/>
      <c r="E36" s="945"/>
      <c r="F36" s="945"/>
      <c r="G36" s="945"/>
      <c r="H36" s="939" t="s">
        <v>448</v>
      </c>
      <c r="I36" s="933"/>
      <c r="J36" s="933"/>
      <c r="K36" s="941" t="s">
        <v>449</v>
      </c>
      <c r="L36" s="933"/>
      <c r="M36" s="941">
        <v>2007</v>
      </c>
      <c r="N36" s="933"/>
      <c r="O36" s="258" t="s">
        <v>41</v>
      </c>
      <c r="P36" s="942"/>
      <c r="Q36" s="943"/>
      <c r="R36" s="934" t="s">
        <v>36</v>
      </c>
      <c r="S36" s="934">
        <v>1</v>
      </c>
      <c r="T36" s="1057">
        <v>200000</v>
      </c>
      <c r="U36" s="256"/>
      <c r="V36" s="256"/>
      <c r="W36" s="861">
        <v>1</v>
      </c>
      <c r="X36" s="870">
        <v>200000</v>
      </c>
      <c r="Y36" s="1042" t="s">
        <v>474</v>
      </c>
      <c r="Z36" s="996">
        <f t="shared" si="0"/>
        <v>0</v>
      </c>
      <c r="AA36" s="996">
        <f t="shared" si="1"/>
        <v>0</v>
      </c>
    </row>
    <row r="37" spans="1:28">
      <c r="A37" s="938">
        <v>14</v>
      </c>
      <c r="B37" s="933"/>
      <c r="C37" s="945"/>
      <c r="D37" s="945"/>
      <c r="E37" s="945"/>
      <c r="F37" s="945"/>
      <c r="G37" s="945"/>
      <c r="H37" s="939" t="s">
        <v>448</v>
      </c>
      <c r="I37" s="933"/>
      <c r="J37" s="933"/>
      <c r="K37" s="941" t="s">
        <v>449</v>
      </c>
      <c r="L37" s="933"/>
      <c r="M37" s="941">
        <v>2007</v>
      </c>
      <c r="N37" s="933"/>
      <c r="O37" s="258" t="s">
        <v>41</v>
      </c>
      <c r="P37" s="942"/>
      <c r="Q37" s="943"/>
      <c r="R37" s="934" t="s">
        <v>36</v>
      </c>
      <c r="S37" s="934">
        <v>1</v>
      </c>
      <c r="T37" s="1057">
        <v>200000</v>
      </c>
      <c r="U37" s="256"/>
      <c r="V37" s="256"/>
      <c r="W37" s="861">
        <v>1</v>
      </c>
      <c r="X37" s="870">
        <v>200000</v>
      </c>
      <c r="Y37" s="1098" t="s">
        <v>651</v>
      </c>
      <c r="Z37" s="996">
        <f>S37-W37</f>
        <v>0</v>
      </c>
      <c r="AA37" s="996">
        <f t="shared" si="1"/>
        <v>0</v>
      </c>
    </row>
    <row r="38" spans="1:28">
      <c r="A38" s="938">
        <v>15</v>
      </c>
      <c r="B38" s="129" t="s">
        <v>152</v>
      </c>
      <c r="C38" s="255" t="s">
        <v>59</v>
      </c>
      <c r="D38" s="255" t="s">
        <v>69</v>
      </c>
      <c r="E38" s="255" t="s">
        <v>59</v>
      </c>
      <c r="F38" s="255" t="s">
        <v>34</v>
      </c>
      <c r="G38" s="255" t="s">
        <v>35</v>
      </c>
      <c r="H38" s="264" t="s">
        <v>78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942"/>
      <c r="Q38" s="943"/>
      <c r="R38" s="258" t="s">
        <v>36</v>
      </c>
      <c r="S38" s="261">
        <v>1</v>
      </c>
      <c r="T38" s="1055">
        <v>1500000</v>
      </c>
      <c r="U38" s="256"/>
      <c r="V38" s="256"/>
      <c r="W38" s="861">
        <v>1</v>
      </c>
      <c r="X38" s="870">
        <v>1500000</v>
      </c>
      <c r="Y38" s="843" t="s">
        <v>79</v>
      </c>
      <c r="Z38" s="996">
        <f t="shared" si="0"/>
        <v>0</v>
      </c>
      <c r="AA38" s="996">
        <f t="shared" si="1"/>
        <v>0</v>
      </c>
    </row>
    <row r="39" spans="1:28" ht="24.75">
      <c r="A39" s="938">
        <v>16</v>
      </c>
      <c r="B39" s="129" t="s">
        <v>151</v>
      </c>
      <c r="C39" s="255" t="s">
        <v>59</v>
      </c>
      <c r="D39" s="255" t="s">
        <v>69</v>
      </c>
      <c r="E39" s="255" t="s">
        <v>34</v>
      </c>
      <c r="F39" s="255" t="s">
        <v>60</v>
      </c>
      <c r="G39" s="255" t="s">
        <v>74</v>
      </c>
      <c r="H39" s="257" t="s">
        <v>81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942"/>
      <c r="Q39" s="943"/>
      <c r="R39" s="258" t="s">
        <v>36</v>
      </c>
      <c r="S39" s="261">
        <v>1</v>
      </c>
      <c r="T39" s="1055">
        <v>100000</v>
      </c>
      <c r="U39" s="256"/>
      <c r="V39" s="256"/>
      <c r="W39" s="861">
        <v>1</v>
      </c>
      <c r="X39" s="870">
        <v>100000</v>
      </c>
      <c r="Y39" s="843" t="s">
        <v>79</v>
      </c>
      <c r="Z39" s="996">
        <f t="shared" si="0"/>
        <v>0</v>
      </c>
      <c r="AA39" s="996">
        <f t="shared" si="1"/>
        <v>0</v>
      </c>
    </row>
    <row r="40" spans="1:28" ht="24.75">
      <c r="A40" s="938">
        <v>17</v>
      </c>
      <c r="B40" s="129" t="s">
        <v>151</v>
      </c>
      <c r="C40" s="255" t="s">
        <v>59</v>
      </c>
      <c r="D40" s="255" t="s">
        <v>69</v>
      </c>
      <c r="E40" s="255" t="s">
        <v>34</v>
      </c>
      <c r="F40" s="255" t="s">
        <v>60</v>
      </c>
      <c r="G40" s="255" t="s">
        <v>74</v>
      </c>
      <c r="H40" s="257" t="s">
        <v>81</v>
      </c>
      <c r="I40" s="258" t="s">
        <v>40</v>
      </c>
      <c r="J40" s="258" t="s">
        <v>40</v>
      </c>
      <c r="K40" s="258" t="s">
        <v>40</v>
      </c>
      <c r="L40" s="256" t="s">
        <v>43</v>
      </c>
      <c r="M40" s="258">
        <v>2010</v>
      </c>
      <c r="N40" s="258" t="s">
        <v>40</v>
      </c>
      <c r="O40" s="258" t="s">
        <v>41</v>
      </c>
      <c r="P40" s="942"/>
      <c r="Q40" s="943"/>
      <c r="R40" s="258" t="s">
        <v>36</v>
      </c>
      <c r="S40" s="261">
        <v>1</v>
      </c>
      <c r="T40" s="1055">
        <v>100000</v>
      </c>
      <c r="U40" s="256"/>
      <c r="V40" s="256"/>
      <c r="W40" s="861">
        <v>1</v>
      </c>
      <c r="X40" s="870">
        <v>100000</v>
      </c>
      <c r="Y40" s="843" t="s">
        <v>79</v>
      </c>
      <c r="Z40" s="996">
        <f t="shared" si="0"/>
        <v>0</v>
      </c>
      <c r="AA40" s="996">
        <f t="shared" si="1"/>
        <v>0</v>
      </c>
    </row>
    <row r="41" spans="1:28" ht="24.75">
      <c r="A41" s="938">
        <v>18</v>
      </c>
      <c r="B41" s="129" t="s">
        <v>153</v>
      </c>
      <c r="C41" s="255" t="s">
        <v>59</v>
      </c>
      <c r="D41" s="255" t="s">
        <v>69</v>
      </c>
      <c r="E41" s="255" t="s">
        <v>59</v>
      </c>
      <c r="F41" s="255" t="s">
        <v>60</v>
      </c>
      <c r="G41" s="255" t="s">
        <v>83</v>
      </c>
      <c r="H41" s="256" t="s">
        <v>84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942"/>
      <c r="Q41" s="943"/>
      <c r="R41" s="258" t="s">
        <v>36</v>
      </c>
      <c r="S41" s="261">
        <v>1</v>
      </c>
      <c r="T41" s="1055">
        <v>750000</v>
      </c>
      <c r="U41" s="256"/>
      <c r="V41" s="256"/>
      <c r="W41" s="861">
        <v>1</v>
      </c>
      <c r="X41" s="870">
        <v>750000</v>
      </c>
      <c r="Y41" s="843" t="s">
        <v>85</v>
      </c>
      <c r="Z41" s="996">
        <f t="shared" si="0"/>
        <v>0</v>
      </c>
      <c r="AA41" s="996">
        <f t="shared" si="1"/>
        <v>0</v>
      </c>
    </row>
    <row r="42" spans="1:28">
      <c r="A42" s="938">
        <v>19</v>
      </c>
      <c r="B42" s="129" t="s">
        <v>154</v>
      </c>
      <c r="C42" s="255" t="s">
        <v>59</v>
      </c>
      <c r="D42" s="255" t="s">
        <v>69</v>
      </c>
      <c r="E42" s="255" t="s">
        <v>59</v>
      </c>
      <c r="F42" s="255" t="s">
        <v>60</v>
      </c>
      <c r="G42" s="255" t="s">
        <v>86</v>
      </c>
      <c r="H42" s="256" t="s">
        <v>88</v>
      </c>
      <c r="I42" s="258" t="s">
        <v>40</v>
      </c>
      <c r="J42" s="258" t="s">
        <v>40</v>
      </c>
      <c r="K42" s="258" t="s">
        <v>40</v>
      </c>
      <c r="L42" s="256" t="s">
        <v>43</v>
      </c>
      <c r="M42" s="258">
        <v>2010</v>
      </c>
      <c r="N42" s="258" t="s">
        <v>40</v>
      </c>
      <c r="O42" s="258" t="s">
        <v>41</v>
      </c>
      <c r="P42" s="942"/>
      <c r="Q42" s="943"/>
      <c r="R42" s="258" t="s">
        <v>36</v>
      </c>
      <c r="S42" s="261">
        <v>1</v>
      </c>
      <c r="T42" s="1055">
        <v>480000</v>
      </c>
      <c r="U42" s="256"/>
      <c r="V42" s="256"/>
      <c r="W42" s="861">
        <v>1</v>
      </c>
      <c r="X42" s="870">
        <v>480000</v>
      </c>
      <c r="Y42" s="843" t="s">
        <v>85</v>
      </c>
      <c r="Z42" s="996">
        <f t="shared" si="0"/>
        <v>0</v>
      </c>
      <c r="AA42" s="996">
        <f t="shared" si="1"/>
        <v>0</v>
      </c>
    </row>
    <row r="43" spans="1:28" ht="24.75">
      <c r="A43" s="938">
        <v>20</v>
      </c>
      <c r="B43" s="129" t="s">
        <v>153</v>
      </c>
      <c r="C43" s="255" t="s">
        <v>59</v>
      </c>
      <c r="D43" s="255" t="s">
        <v>69</v>
      </c>
      <c r="E43" s="255" t="s">
        <v>59</v>
      </c>
      <c r="F43" s="255" t="s">
        <v>60</v>
      </c>
      <c r="G43" s="255" t="s">
        <v>83</v>
      </c>
      <c r="H43" s="256" t="s">
        <v>90</v>
      </c>
      <c r="I43" s="258" t="s">
        <v>40</v>
      </c>
      <c r="J43" s="258" t="s">
        <v>40</v>
      </c>
      <c r="K43" s="258" t="s">
        <v>40</v>
      </c>
      <c r="L43" s="256" t="s">
        <v>43</v>
      </c>
      <c r="M43" s="258">
        <v>2010</v>
      </c>
      <c r="N43" s="258" t="s">
        <v>40</v>
      </c>
      <c r="O43" s="258" t="s">
        <v>41</v>
      </c>
      <c r="P43" s="942"/>
      <c r="Q43" s="943"/>
      <c r="R43" s="258" t="s">
        <v>36</v>
      </c>
      <c r="S43" s="261">
        <v>1</v>
      </c>
      <c r="T43" s="1055">
        <v>282000</v>
      </c>
      <c r="U43" s="256"/>
      <c r="V43" s="256"/>
      <c r="W43" s="861">
        <v>1</v>
      </c>
      <c r="X43" s="870">
        <v>282000</v>
      </c>
      <c r="Y43" s="843" t="s">
        <v>85</v>
      </c>
      <c r="Z43" s="996">
        <f t="shared" si="0"/>
        <v>0</v>
      </c>
      <c r="AA43" s="996">
        <f t="shared" si="1"/>
        <v>0</v>
      </c>
    </row>
    <row r="44" spans="1:28">
      <c r="A44" s="938">
        <v>21</v>
      </c>
      <c r="B44" s="129" t="s">
        <v>155</v>
      </c>
      <c r="C44" s="255" t="s">
        <v>59</v>
      </c>
      <c r="D44" s="255" t="s">
        <v>69</v>
      </c>
      <c r="E44" s="255" t="s">
        <v>59</v>
      </c>
      <c r="F44" s="255" t="s">
        <v>91</v>
      </c>
      <c r="G44" s="255" t="s">
        <v>87</v>
      </c>
      <c r="H44" s="256" t="s">
        <v>92</v>
      </c>
      <c r="I44" s="258" t="s">
        <v>40</v>
      </c>
      <c r="J44" s="258" t="s">
        <v>40</v>
      </c>
      <c r="K44" s="258" t="s">
        <v>40</v>
      </c>
      <c r="L44" s="256" t="s">
        <v>43</v>
      </c>
      <c r="M44" s="258">
        <v>2010</v>
      </c>
      <c r="N44" s="258" t="s">
        <v>40</v>
      </c>
      <c r="O44" s="258" t="s">
        <v>41</v>
      </c>
      <c r="P44" s="942"/>
      <c r="Q44" s="943"/>
      <c r="R44" s="258" t="s">
        <v>36</v>
      </c>
      <c r="S44" s="261">
        <v>1</v>
      </c>
      <c r="T44" s="1055">
        <v>3487000</v>
      </c>
      <c r="U44" s="256"/>
      <c r="V44" s="256"/>
      <c r="W44" s="861">
        <v>1</v>
      </c>
      <c r="X44" s="870">
        <v>3487000</v>
      </c>
      <c r="Y44" s="843" t="s">
        <v>85</v>
      </c>
      <c r="Z44" s="996">
        <f t="shared" si="0"/>
        <v>0</v>
      </c>
      <c r="AA44" s="996">
        <f t="shared" si="1"/>
        <v>0</v>
      </c>
    </row>
    <row r="45" spans="1:28">
      <c r="A45" s="938">
        <v>22</v>
      </c>
      <c r="B45" s="129" t="s">
        <v>156</v>
      </c>
      <c r="C45" s="255" t="s">
        <v>59</v>
      </c>
      <c r="D45" s="255" t="s">
        <v>69</v>
      </c>
      <c r="E45" s="255" t="s">
        <v>34</v>
      </c>
      <c r="F45" s="255" t="s">
        <v>91</v>
      </c>
      <c r="G45" s="255" t="s">
        <v>93</v>
      </c>
      <c r="H45" s="256" t="s">
        <v>95</v>
      </c>
      <c r="I45" s="258" t="s">
        <v>40</v>
      </c>
      <c r="J45" s="258" t="s">
        <v>40</v>
      </c>
      <c r="K45" s="258" t="s">
        <v>40</v>
      </c>
      <c r="L45" s="256" t="s">
        <v>43</v>
      </c>
      <c r="M45" s="258">
        <v>2010</v>
      </c>
      <c r="N45" s="258" t="s">
        <v>40</v>
      </c>
      <c r="O45" s="258" t="s">
        <v>41</v>
      </c>
      <c r="P45" s="942"/>
      <c r="Q45" s="943"/>
      <c r="R45" s="258" t="s">
        <v>36</v>
      </c>
      <c r="S45" s="261">
        <v>1</v>
      </c>
      <c r="T45" s="1055">
        <v>1500000</v>
      </c>
      <c r="U45" s="256"/>
      <c r="V45" s="256"/>
      <c r="W45" s="861">
        <v>1</v>
      </c>
      <c r="X45" s="870">
        <v>1500000</v>
      </c>
      <c r="Y45" s="843" t="s">
        <v>85</v>
      </c>
      <c r="Z45" s="996">
        <f t="shared" si="0"/>
        <v>0</v>
      </c>
      <c r="AA45" s="996">
        <f t="shared" si="1"/>
        <v>0</v>
      </c>
    </row>
    <row r="46" spans="1:28">
      <c r="A46" s="938">
        <v>23</v>
      </c>
      <c r="B46" s="129" t="s">
        <v>157</v>
      </c>
      <c r="C46" s="255" t="s">
        <v>59</v>
      </c>
      <c r="D46" s="255" t="s">
        <v>69</v>
      </c>
      <c r="E46" s="255" t="s">
        <v>59</v>
      </c>
      <c r="F46" s="255" t="s">
        <v>34</v>
      </c>
      <c r="G46" s="255" t="s">
        <v>96</v>
      </c>
      <c r="H46" s="256" t="s">
        <v>97</v>
      </c>
      <c r="I46" s="258" t="s">
        <v>40</v>
      </c>
      <c r="J46" s="258" t="s">
        <v>40</v>
      </c>
      <c r="K46" s="258" t="s">
        <v>40</v>
      </c>
      <c r="L46" s="256" t="s">
        <v>43</v>
      </c>
      <c r="M46" s="258">
        <v>2011</v>
      </c>
      <c r="N46" s="258" t="s">
        <v>40</v>
      </c>
      <c r="O46" s="258" t="s">
        <v>41</v>
      </c>
      <c r="P46" s="942"/>
      <c r="Q46" s="943"/>
      <c r="R46" s="258" t="s">
        <v>36</v>
      </c>
      <c r="S46" s="261">
        <v>1</v>
      </c>
      <c r="T46" s="1055">
        <v>3979000</v>
      </c>
      <c r="U46" s="256"/>
      <c r="V46" s="256"/>
      <c r="W46" s="861">
        <v>1</v>
      </c>
      <c r="X46" s="870">
        <v>3979000</v>
      </c>
      <c r="Y46" s="856" t="s">
        <v>54</v>
      </c>
      <c r="Z46" s="996">
        <f t="shared" si="0"/>
        <v>0</v>
      </c>
      <c r="AA46" s="996">
        <f t="shared" si="1"/>
        <v>0</v>
      </c>
    </row>
    <row r="47" spans="1:28">
      <c r="A47" s="938">
        <v>24</v>
      </c>
      <c r="B47" s="129" t="s">
        <v>152</v>
      </c>
      <c r="C47" s="255" t="s">
        <v>59</v>
      </c>
      <c r="D47" s="255" t="s">
        <v>69</v>
      </c>
      <c r="E47" s="255" t="s">
        <v>59</v>
      </c>
      <c r="F47" s="255" t="s">
        <v>34</v>
      </c>
      <c r="G47" s="255" t="s">
        <v>35</v>
      </c>
      <c r="H47" s="256" t="s">
        <v>99</v>
      </c>
      <c r="I47" s="258" t="s">
        <v>40</v>
      </c>
      <c r="J47" s="258" t="s">
        <v>40</v>
      </c>
      <c r="K47" s="256" t="s">
        <v>100</v>
      </c>
      <c r="L47" s="256" t="s">
        <v>43</v>
      </c>
      <c r="M47" s="258">
        <v>2012</v>
      </c>
      <c r="N47" s="258" t="s">
        <v>40</v>
      </c>
      <c r="O47" s="258" t="s">
        <v>41</v>
      </c>
      <c r="P47" s="942"/>
      <c r="Q47" s="943"/>
      <c r="R47" s="258" t="s">
        <v>36</v>
      </c>
      <c r="S47" s="261">
        <v>1</v>
      </c>
      <c r="T47" s="1055">
        <v>4000000</v>
      </c>
      <c r="U47" s="256"/>
      <c r="V47" s="256"/>
      <c r="W47" s="861">
        <v>1</v>
      </c>
      <c r="X47" s="870">
        <v>4000000</v>
      </c>
      <c r="Y47" s="856" t="s">
        <v>101</v>
      </c>
      <c r="Z47" s="996">
        <f t="shared" si="0"/>
        <v>0</v>
      </c>
      <c r="AA47" s="996">
        <f t="shared" si="1"/>
        <v>0</v>
      </c>
    </row>
    <row r="48" spans="1:28" ht="24.75">
      <c r="A48" s="938">
        <v>25</v>
      </c>
      <c r="B48" s="129" t="s">
        <v>158</v>
      </c>
      <c r="C48" s="255" t="s">
        <v>59</v>
      </c>
      <c r="D48" s="255" t="s">
        <v>69</v>
      </c>
      <c r="E48" s="255" t="s">
        <v>59</v>
      </c>
      <c r="F48" s="255" t="s">
        <v>34</v>
      </c>
      <c r="G48" s="255" t="s">
        <v>102</v>
      </c>
      <c r="H48" s="256" t="s">
        <v>104</v>
      </c>
      <c r="I48" s="258" t="s">
        <v>40</v>
      </c>
      <c r="J48" s="258" t="s">
        <v>40</v>
      </c>
      <c r="K48" s="256" t="s">
        <v>105</v>
      </c>
      <c r="L48" s="256" t="s">
        <v>43</v>
      </c>
      <c r="M48" s="258">
        <v>2012</v>
      </c>
      <c r="N48" s="258" t="s">
        <v>40</v>
      </c>
      <c r="O48" s="258" t="s">
        <v>41</v>
      </c>
      <c r="P48" s="942"/>
      <c r="Q48" s="943"/>
      <c r="R48" s="258" t="s">
        <v>36</v>
      </c>
      <c r="S48" s="261">
        <v>1</v>
      </c>
      <c r="T48" s="1055">
        <v>1000000</v>
      </c>
      <c r="U48" s="256"/>
      <c r="V48" s="256"/>
      <c r="W48" s="861">
        <v>1</v>
      </c>
      <c r="X48" s="870">
        <v>1000000</v>
      </c>
      <c r="Y48" s="856" t="s">
        <v>101</v>
      </c>
      <c r="Z48" s="996">
        <f t="shared" si="0"/>
        <v>0</v>
      </c>
      <c r="AA48" s="996">
        <f t="shared" si="1"/>
        <v>0</v>
      </c>
    </row>
    <row r="49" spans="1:27">
      <c r="A49" s="938">
        <v>26</v>
      </c>
      <c r="B49" s="129" t="s">
        <v>159</v>
      </c>
      <c r="C49" s="255" t="s">
        <v>59</v>
      </c>
      <c r="D49" s="255" t="s">
        <v>69</v>
      </c>
      <c r="E49" s="255" t="s">
        <v>59</v>
      </c>
      <c r="F49" s="255" t="s">
        <v>91</v>
      </c>
      <c r="G49" s="255" t="s">
        <v>93</v>
      </c>
      <c r="H49" s="257" t="s">
        <v>106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942"/>
      <c r="Q49" s="943"/>
      <c r="R49" s="258" t="s">
        <v>36</v>
      </c>
      <c r="S49" s="259">
        <v>5</v>
      </c>
      <c r="T49" s="1058">
        <v>15000000</v>
      </c>
      <c r="U49" s="256"/>
      <c r="V49" s="256"/>
      <c r="W49" s="861">
        <v>5</v>
      </c>
      <c r="X49" s="870">
        <v>15000000</v>
      </c>
      <c r="Y49" s="28" t="s">
        <v>54</v>
      </c>
      <c r="Z49" s="996">
        <f t="shared" si="0"/>
        <v>0</v>
      </c>
      <c r="AA49" s="996">
        <f t="shared" si="1"/>
        <v>0</v>
      </c>
    </row>
    <row r="50" spans="1:27">
      <c r="A50" s="938">
        <v>27</v>
      </c>
      <c r="B50" s="129" t="s">
        <v>160</v>
      </c>
      <c r="C50" s="255" t="s">
        <v>59</v>
      </c>
      <c r="D50" s="255" t="s">
        <v>69</v>
      </c>
      <c r="E50" s="255" t="s">
        <v>59</v>
      </c>
      <c r="F50" s="255" t="s">
        <v>69</v>
      </c>
      <c r="G50" s="255" t="s">
        <v>93</v>
      </c>
      <c r="H50" s="257" t="s">
        <v>107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942"/>
      <c r="Q50" s="943"/>
      <c r="R50" s="258" t="s">
        <v>36</v>
      </c>
      <c r="S50" s="259">
        <v>1</v>
      </c>
      <c r="T50" s="1058">
        <v>1100000</v>
      </c>
      <c r="U50" s="256"/>
      <c r="V50" s="256"/>
      <c r="W50" s="861">
        <v>1</v>
      </c>
      <c r="X50" s="870">
        <v>1100000</v>
      </c>
      <c r="Y50" s="28" t="s">
        <v>54</v>
      </c>
      <c r="Z50" s="996">
        <f t="shared" si="0"/>
        <v>0</v>
      </c>
      <c r="AA50" s="996">
        <f t="shared" si="1"/>
        <v>0</v>
      </c>
    </row>
    <row r="51" spans="1:27" ht="24.75">
      <c r="A51" s="938">
        <v>28</v>
      </c>
      <c r="B51" s="129" t="s">
        <v>161</v>
      </c>
      <c r="C51" s="255" t="s">
        <v>59</v>
      </c>
      <c r="D51" s="255" t="s">
        <v>69</v>
      </c>
      <c r="E51" s="255" t="s">
        <v>91</v>
      </c>
      <c r="F51" s="255" t="s">
        <v>34</v>
      </c>
      <c r="G51" s="255" t="s">
        <v>102</v>
      </c>
      <c r="H51" s="257" t="s">
        <v>108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942"/>
      <c r="Q51" s="943"/>
      <c r="R51" s="258" t="s">
        <v>36</v>
      </c>
      <c r="S51" s="259">
        <v>1</v>
      </c>
      <c r="T51" s="1058">
        <v>5100000</v>
      </c>
      <c r="U51" s="256"/>
      <c r="V51" s="256"/>
      <c r="W51" s="861">
        <v>1</v>
      </c>
      <c r="X51" s="870">
        <v>5100000</v>
      </c>
      <c r="Y51" s="28" t="s">
        <v>54</v>
      </c>
      <c r="Z51" s="996">
        <f t="shared" si="0"/>
        <v>0</v>
      </c>
      <c r="AA51" s="996">
        <f t="shared" si="1"/>
        <v>0</v>
      </c>
    </row>
    <row r="52" spans="1:27" ht="24.75">
      <c r="A52" s="938">
        <v>29</v>
      </c>
      <c r="B52" s="129" t="s">
        <v>162</v>
      </c>
      <c r="C52" s="255" t="s">
        <v>59</v>
      </c>
      <c r="D52" s="255" t="s">
        <v>69</v>
      </c>
      <c r="E52" s="255" t="s">
        <v>59</v>
      </c>
      <c r="F52" s="255" t="s">
        <v>34</v>
      </c>
      <c r="G52" s="255" t="s">
        <v>87</v>
      </c>
      <c r="H52" s="257" t="s">
        <v>109</v>
      </c>
      <c r="I52" s="258" t="s">
        <v>40</v>
      </c>
      <c r="J52" s="258" t="s">
        <v>40</v>
      </c>
      <c r="K52" s="256"/>
      <c r="L52" s="256" t="s">
        <v>43</v>
      </c>
      <c r="M52" s="258">
        <v>2013</v>
      </c>
      <c r="N52" s="258" t="s">
        <v>40</v>
      </c>
      <c r="O52" s="258" t="s">
        <v>41</v>
      </c>
      <c r="P52" s="942"/>
      <c r="Q52" s="943"/>
      <c r="R52" s="258" t="s">
        <v>36</v>
      </c>
      <c r="S52" s="259">
        <v>5</v>
      </c>
      <c r="T52" s="1058">
        <v>2000000</v>
      </c>
      <c r="U52" s="256"/>
      <c r="V52" s="256"/>
      <c r="W52" s="861">
        <v>5</v>
      </c>
      <c r="X52" s="870">
        <v>2000000</v>
      </c>
      <c r="Y52" s="28" t="s">
        <v>54</v>
      </c>
      <c r="Z52" s="996">
        <f t="shared" si="0"/>
        <v>0</v>
      </c>
      <c r="AA52" s="996">
        <f t="shared" si="1"/>
        <v>0</v>
      </c>
    </row>
    <row r="53" spans="1:27">
      <c r="A53" s="938">
        <v>30</v>
      </c>
      <c r="B53" s="129" t="s">
        <v>156</v>
      </c>
      <c r="C53" s="255" t="s">
        <v>59</v>
      </c>
      <c r="D53" s="255" t="s">
        <v>69</v>
      </c>
      <c r="E53" s="255" t="s">
        <v>34</v>
      </c>
      <c r="F53" s="255" t="s">
        <v>91</v>
      </c>
      <c r="G53" s="255" t="s">
        <v>93</v>
      </c>
      <c r="H53" s="257" t="s">
        <v>110</v>
      </c>
      <c r="I53" s="258" t="s">
        <v>40</v>
      </c>
      <c r="J53" s="258" t="s">
        <v>40</v>
      </c>
      <c r="K53" s="256"/>
      <c r="L53" s="256" t="s">
        <v>43</v>
      </c>
      <c r="M53" s="258">
        <v>2013</v>
      </c>
      <c r="N53" s="258" t="s">
        <v>40</v>
      </c>
      <c r="O53" s="258" t="s">
        <v>41</v>
      </c>
      <c r="P53" s="942"/>
      <c r="Q53" s="943"/>
      <c r="R53" s="258" t="s">
        <v>36</v>
      </c>
      <c r="S53" s="259">
        <v>1</v>
      </c>
      <c r="T53" s="1058">
        <v>1500000</v>
      </c>
      <c r="U53" s="256"/>
      <c r="V53" s="256"/>
      <c r="W53" s="861">
        <v>1</v>
      </c>
      <c r="X53" s="870">
        <v>1500000</v>
      </c>
      <c r="Y53" s="28" t="s">
        <v>54</v>
      </c>
      <c r="Z53" s="996">
        <f t="shared" si="0"/>
        <v>0</v>
      </c>
      <c r="AA53" s="996">
        <f t="shared" si="1"/>
        <v>0</v>
      </c>
    </row>
    <row r="54" spans="1:27">
      <c r="A54" s="938">
        <v>31</v>
      </c>
      <c r="B54" s="129" t="s">
        <v>155</v>
      </c>
      <c r="C54" s="255" t="s">
        <v>59</v>
      </c>
      <c r="D54" s="255" t="s">
        <v>69</v>
      </c>
      <c r="E54" s="255" t="s">
        <v>59</v>
      </c>
      <c r="F54" s="255" t="s">
        <v>91</v>
      </c>
      <c r="G54" s="255" t="s">
        <v>87</v>
      </c>
      <c r="H54" s="256" t="s">
        <v>111</v>
      </c>
      <c r="I54" s="258" t="s">
        <v>40</v>
      </c>
      <c r="J54" s="258" t="s">
        <v>40</v>
      </c>
      <c r="K54" s="256"/>
      <c r="L54" s="256" t="s">
        <v>43</v>
      </c>
      <c r="M54" s="258">
        <v>2013</v>
      </c>
      <c r="N54" s="258" t="s">
        <v>40</v>
      </c>
      <c r="O54" s="258" t="s">
        <v>41</v>
      </c>
      <c r="P54" s="942"/>
      <c r="Q54" s="943"/>
      <c r="R54" s="258" t="s">
        <v>36</v>
      </c>
      <c r="S54" s="259">
        <v>1</v>
      </c>
      <c r="T54" s="1058">
        <v>840000</v>
      </c>
      <c r="U54" s="256"/>
      <c r="V54" s="256"/>
      <c r="W54" s="861">
        <v>1</v>
      </c>
      <c r="X54" s="870">
        <v>840000</v>
      </c>
      <c r="Y54" s="28" t="s">
        <v>54</v>
      </c>
      <c r="Z54" s="996">
        <f t="shared" si="0"/>
        <v>0</v>
      </c>
      <c r="AA54" s="996">
        <f t="shared" si="1"/>
        <v>0</v>
      </c>
    </row>
    <row r="55" spans="1:27">
      <c r="A55" s="938">
        <f t="shared" ref="A55:A66" si="3">A54+1</f>
        <v>32</v>
      </c>
      <c r="B55" s="129"/>
      <c r="C55" s="255" t="s">
        <v>59</v>
      </c>
      <c r="D55" s="255" t="s">
        <v>69</v>
      </c>
      <c r="E55" s="255" t="s">
        <v>61</v>
      </c>
      <c r="F55" s="255" t="s">
        <v>91</v>
      </c>
      <c r="G55" s="255" t="s">
        <v>112</v>
      </c>
      <c r="H55" s="256" t="s">
        <v>113</v>
      </c>
      <c r="I55" s="258" t="s">
        <v>40</v>
      </c>
      <c r="J55" s="258"/>
      <c r="K55" s="256" t="s">
        <v>114</v>
      </c>
      <c r="L55" s="256" t="s">
        <v>43</v>
      </c>
      <c r="M55" s="258">
        <v>2006</v>
      </c>
      <c r="N55" s="258" t="s">
        <v>40</v>
      </c>
      <c r="O55" s="258" t="s">
        <v>41</v>
      </c>
      <c r="P55" s="942"/>
      <c r="Q55" s="943"/>
      <c r="R55" s="258" t="s">
        <v>36</v>
      </c>
      <c r="S55" s="934">
        <v>1</v>
      </c>
      <c r="T55" s="1055">
        <v>6000000</v>
      </c>
      <c r="U55" s="256"/>
      <c r="V55" s="256"/>
      <c r="W55" s="861">
        <v>1</v>
      </c>
      <c r="X55" s="870">
        <v>6000000</v>
      </c>
      <c r="Y55" s="843" t="s">
        <v>115</v>
      </c>
      <c r="Z55" s="996">
        <f t="shared" si="0"/>
        <v>0</v>
      </c>
      <c r="AA55" s="996">
        <f t="shared" si="1"/>
        <v>0</v>
      </c>
    </row>
    <row r="56" spans="1:27">
      <c r="A56" s="938">
        <f t="shared" si="3"/>
        <v>33</v>
      </c>
      <c r="B56" s="129"/>
      <c r="C56" s="255" t="s">
        <v>59</v>
      </c>
      <c r="D56" s="255" t="s">
        <v>69</v>
      </c>
      <c r="E56" s="255" t="s">
        <v>61</v>
      </c>
      <c r="F56" s="255" t="s">
        <v>91</v>
      </c>
      <c r="G56" s="255" t="s">
        <v>112</v>
      </c>
      <c r="H56" s="256" t="s">
        <v>113</v>
      </c>
      <c r="I56" s="258" t="s">
        <v>116</v>
      </c>
      <c r="J56" s="258"/>
      <c r="K56" s="256" t="s">
        <v>114</v>
      </c>
      <c r="L56" s="256" t="s">
        <v>43</v>
      </c>
      <c r="M56" s="258">
        <v>2006</v>
      </c>
      <c r="N56" s="258" t="s">
        <v>40</v>
      </c>
      <c r="O56" s="258" t="s">
        <v>41</v>
      </c>
      <c r="P56" s="942"/>
      <c r="Q56" s="943"/>
      <c r="R56" s="258" t="s">
        <v>36</v>
      </c>
      <c r="S56" s="934">
        <v>1</v>
      </c>
      <c r="T56" s="1055">
        <v>6000000</v>
      </c>
      <c r="U56" s="256"/>
      <c r="V56" s="256"/>
      <c r="W56" s="861">
        <v>1</v>
      </c>
      <c r="X56" s="870">
        <v>6000000</v>
      </c>
      <c r="Y56" s="843" t="s">
        <v>115</v>
      </c>
      <c r="Z56" s="996">
        <f t="shared" si="0"/>
        <v>0</v>
      </c>
      <c r="AA56" s="996">
        <f t="shared" si="1"/>
        <v>0</v>
      </c>
    </row>
    <row r="57" spans="1:27">
      <c r="A57" s="938">
        <f t="shared" si="3"/>
        <v>34</v>
      </c>
      <c r="B57" s="129" t="s">
        <v>163</v>
      </c>
      <c r="C57" s="255" t="s">
        <v>59</v>
      </c>
      <c r="D57" s="255" t="s">
        <v>117</v>
      </c>
      <c r="E57" s="255" t="s">
        <v>34</v>
      </c>
      <c r="F57" s="255" t="s">
        <v>118</v>
      </c>
      <c r="G57" s="255" t="s">
        <v>96</v>
      </c>
      <c r="H57" s="256" t="s">
        <v>119</v>
      </c>
      <c r="I57" s="258" t="s">
        <v>40</v>
      </c>
      <c r="J57" s="258" t="s">
        <v>40</v>
      </c>
      <c r="K57" s="256" t="s">
        <v>120</v>
      </c>
      <c r="L57" s="256" t="s">
        <v>43</v>
      </c>
      <c r="M57" s="258">
        <v>2010</v>
      </c>
      <c r="N57" s="258" t="s">
        <v>40</v>
      </c>
      <c r="O57" s="258" t="s">
        <v>41</v>
      </c>
      <c r="P57" s="942"/>
      <c r="Q57" s="943"/>
      <c r="R57" s="258" t="s">
        <v>36</v>
      </c>
      <c r="S57" s="261">
        <v>1</v>
      </c>
      <c r="T57" s="1055">
        <v>700000</v>
      </c>
      <c r="U57" s="256"/>
      <c r="V57" s="256"/>
      <c r="W57" s="861">
        <v>1</v>
      </c>
      <c r="X57" s="870">
        <v>700000</v>
      </c>
      <c r="Y57" s="843" t="s">
        <v>85</v>
      </c>
      <c r="Z57" s="996">
        <f t="shared" si="0"/>
        <v>0</v>
      </c>
      <c r="AA57" s="996">
        <f t="shared" si="1"/>
        <v>0</v>
      </c>
    </row>
    <row r="58" spans="1:27" ht="24.75">
      <c r="A58" s="938">
        <f t="shared" si="3"/>
        <v>35</v>
      </c>
      <c r="B58" s="129" t="s">
        <v>164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75</v>
      </c>
      <c r="H58" s="256" t="s">
        <v>122</v>
      </c>
      <c r="I58" s="258" t="s">
        <v>40</v>
      </c>
      <c r="J58" s="258" t="s">
        <v>40</v>
      </c>
      <c r="K58" s="256" t="s">
        <v>120</v>
      </c>
      <c r="L58" s="256" t="s">
        <v>43</v>
      </c>
      <c r="M58" s="258">
        <v>2010</v>
      </c>
      <c r="N58" s="258" t="s">
        <v>40</v>
      </c>
      <c r="O58" s="258" t="s">
        <v>41</v>
      </c>
      <c r="P58" s="942"/>
      <c r="Q58" s="943"/>
      <c r="R58" s="258" t="s">
        <v>36</v>
      </c>
      <c r="S58" s="261">
        <v>1</v>
      </c>
      <c r="T58" s="1055">
        <v>400000</v>
      </c>
      <c r="U58" s="256"/>
      <c r="V58" s="256"/>
      <c r="W58" s="861">
        <v>1</v>
      </c>
      <c r="X58" s="870">
        <v>400000</v>
      </c>
      <c r="Y58" s="843" t="s">
        <v>85</v>
      </c>
      <c r="Z58" s="996">
        <f t="shared" si="0"/>
        <v>0</v>
      </c>
      <c r="AA58" s="996">
        <f t="shared" si="1"/>
        <v>0</v>
      </c>
    </row>
    <row r="59" spans="1:27" ht="24.75">
      <c r="A59" s="938">
        <f t="shared" si="3"/>
        <v>36</v>
      </c>
      <c r="B59" s="129" t="s">
        <v>164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75</v>
      </c>
      <c r="H59" s="256" t="s">
        <v>124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2010</v>
      </c>
      <c r="N59" s="258" t="s">
        <v>40</v>
      </c>
      <c r="O59" s="258" t="s">
        <v>41</v>
      </c>
      <c r="P59" s="942"/>
      <c r="Q59" s="943"/>
      <c r="R59" s="258" t="s">
        <v>36</v>
      </c>
      <c r="S59" s="261">
        <v>1</v>
      </c>
      <c r="T59" s="1055">
        <v>150000</v>
      </c>
      <c r="U59" s="256"/>
      <c r="V59" s="256"/>
      <c r="W59" s="861">
        <v>1</v>
      </c>
      <c r="X59" s="870">
        <v>150000</v>
      </c>
      <c r="Y59" s="843" t="s">
        <v>85</v>
      </c>
      <c r="Z59" s="996">
        <f t="shared" si="0"/>
        <v>0</v>
      </c>
      <c r="AA59" s="996">
        <f t="shared" si="1"/>
        <v>0</v>
      </c>
    </row>
    <row r="60" spans="1:27">
      <c r="A60" s="938">
        <f t="shared" si="3"/>
        <v>37</v>
      </c>
      <c r="B60" s="129" t="s">
        <v>165</v>
      </c>
      <c r="C60" s="255" t="s">
        <v>59</v>
      </c>
      <c r="D60" s="255" t="s">
        <v>69</v>
      </c>
      <c r="E60" s="255" t="s">
        <v>61</v>
      </c>
      <c r="F60" s="255" t="s">
        <v>60</v>
      </c>
      <c r="G60" s="255" t="s">
        <v>102</v>
      </c>
      <c r="H60" s="256" t="s">
        <v>126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2010</v>
      </c>
      <c r="N60" s="258" t="s">
        <v>40</v>
      </c>
      <c r="O60" s="258" t="s">
        <v>41</v>
      </c>
      <c r="P60" s="942"/>
      <c r="Q60" s="943"/>
      <c r="R60" s="258" t="s">
        <v>36</v>
      </c>
      <c r="S60" s="261">
        <v>1</v>
      </c>
      <c r="T60" s="1055">
        <v>150000</v>
      </c>
      <c r="U60" s="256"/>
      <c r="V60" s="256"/>
      <c r="W60" s="861">
        <v>1</v>
      </c>
      <c r="X60" s="870">
        <v>150000</v>
      </c>
      <c r="Y60" s="843" t="s">
        <v>85</v>
      </c>
      <c r="Z60" s="996">
        <f t="shared" si="0"/>
        <v>0</v>
      </c>
      <c r="AA60" s="996">
        <f t="shared" si="1"/>
        <v>0</v>
      </c>
    </row>
    <row r="61" spans="1:27" ht="24.75">
      <c r="A61" s="938">
        <f t="shared" si="3"/>
        <v>38</v>
      </c>
      <c r="B61" s="129" t="s">
        <v>164</v>
      </c>
      <c r="C61" s="255" t="s">
        <v>59</v>
      </c>
      <c r="D61" s="255" t="s">
        <v>69</v>
      </c>
      <c r="E61" s="255" t="s">
        <v>61</v>
      </c>
      <c r="F61" s="255" t="s">
        <v>60</v>
      </c>
      <c r="G61" s="255" t="s">
        <v>75</v>
      </c>
      <c r="H61" s="256" t="s">
        <v>128</v>
      </c>
      <c r="I61" s="258" t="s">
        <v>40</v>
      </c>
      <c r="J61" s="258" t="s">
        <v>40</v>
      </c>
      <c r="K61" s="256" t="s">
        <v>468</v>
      </c>
      <c r="L61" s="256" t="s">
        <v>43</v>
      </c>
      <c r="M61" s="258">
        <v>2010</v>
      </c>
      <c r="N61" s="258" t="s">
        <v>40</v>
      </c>
      <c r="O61" s="258" t="s">
        <v>41</v>
      </c>
      <c r="P61" s="942"/>
      <c r="Q61" s="943"/>
      <c r="R61" s="258" t="s">
        <v>36</v>
      </c>
      <c r="S61" s="261">
        <v>1</v>
      </c>
      <c r="T61" s="1055">
        <v>100000</v>
      </c>
      <c r="U61" s="256"/>
      <c r="V61" s="256"/>
      <c r="W61" s="861">
        <v>1</v>
      </c>
      <c r="X61" s="870">
        <v>100000</v>
      </c>
      <c r="Y61" s="843" t="s">
        <v>85</v>
      </c>
      <c r="Z61" s="996">
        <f t="shared" si="0"/>
        <v>0</v>
      </c>
      <c r="AA61" s="996">
        <f t="shared" si="1"/>
        <v>0</v>
      </c>
    </row>
    <row r="62" spans="1:27" ht="24.75">
      <c r="A62" s="938">
        <f t="shared" si="3"/>
        <v>39</v>
      </c>
      <c r="B62" s="129" t="s">
        <v>164</v>
      </c>
      <c r="C62" s="255" t="s">
        <v>59</v>
      </c>
      <c r="D62" s="255" t="s">
        <v>69</v>
      </c>
      <c r="E62" s="255" t="s">
        <v>61</v>
      </c>
      <c r="F62" s="255" t="s">
        <v>60</v>
      </c>
      <c r="G62" s="255" t="s">
        <v>75</v>
      </c>
      <c r="H62" s="256" t="s">
        <v>130</v>
      </c>
      <c r="I62" s="258" t="s">
        <v>40</v>
      </c>
      <c r="J62" s="258" t="s">
        <v>40</v>
      </c>
      <c r="K62" s="256" t="s">
        <v>468</v>
      </c>
      <c r="L62" s="256" t="s">
        <v>43</v>
      </c>
      <c r="M62" s="258">
        <v>2010</v>
      </c>
      <c r="N62" s="258" t="s">
        <v>40</v>
      </c>
      <c r="O62" s="258" t="s">
        <v>41</v>
      </c>
      <c r="P62" s="942"/>
      <c r="Q62" s="943"/>
      <c r="R62" s="258" t="s">
        <v>36</v>
      </c>
      <c r="S62" s="261">
        <v>1</v>
      </c>
      <c r="T62" s="1055">
        <v>200000</v>
      </c>
      <c r="U62" s="256"/>
      <c r="V62" s="256"/>
      <c r="W62" s="861">
        <v>1</v>
      </c>
      <c r="X62" s="870">
        <v>200000</v>
      </c>
      <c r="Y62" s="843" t="s">
        <v>85</v>
      </c>
      <c r="Z62" s="996">
        <f t="shared" si="0"/>
        <v>0</v>
      </c>
      <c r="AA62" s="996">
        <f t="shared" si="1"/>
        <v>0</v>
      </c>
    </row>
    <row r="63" spans="1:27">
      <c r="A63" s="938">
        <f t="shared" si="3"/>
        <v>40</v>
      </c>
      <c r="B63" s="129" t="s">
        <v>166</v>
      </c>
      <c r="C63" s="255" t="s">
        <v>59</v>
      </c>
      <c r="D63" s="255" t="s">
        <v>69</v>
      </c>
      <c r="E63" s="255" t="s">
        <v>61</v>
      </c>
      <c r="F63" s="255" t="s">
        <v>91</v>
      </c>
      <c r="G63" s="255" t="s">
        <v>131</v>
      </c>
      <c r="H63" s="256" t="s">
        <v>132</v>
      </c>
      <c r="I63" s="258" t="s">
        <v>40</v>
      </c>
      <c r="J63" s="258" t="s">
        <v>40</v>
      </c>
      <c r="K63" s="256" t="s">
        <v>468</v>
      </c>
      <c r="L63" s="256" t="s">
        <v>43</v>
      </c>
      <c r="M63" s="258">
        <v>2011</v>
      </c>
      <c r="N63" s="258" t="s">
        <v>40</v>
      </c>
      <c r="O63" s="258" t="s">
        <v>41</v>
      </c>
      <c r="P63" s="942"/>
      <c r="Q63" s="943"/>
      <c r="R63" s="258" t="s">
        <v>36</v>
      </c>
      <c r="S63" s="261">
        <v>1</v>
      </c>
      <c r="T63" s="1055">
        <v>536000</v>
      </c>
      <c r="U63" s="256"/>
      <c r="V63" s="256"/>
      <c r="W63" s="861">
        <v>1</v>
      </c>
      <c r="X63" s="870">
        <v>536000</v>
      </c>
      <c r="Y63" s="856" t="s">
        <v>54</v>
      </c>
      <c r="Z63" s="996">
        <f t="shared" si="0"/>
        <v>0</v>
      </c>
      <c r="AA63" s="996">
        <f t="shared" si="1"/>
        <v>0</v>
      </c>
    </row>
    <row r="64" spans="1:27">
      <c r="A64" s="938">
        <f t="shared" si="3"/>
        <v>41</v>
      </c>
      <c r="B64" s="129" t="s">
        <v>166</v>
      </c>
      <c r="C64" s="255" t="s">
        <v>59</v>
      </c>
      <c r="D64" s="255" t="s">
        <v>69</v>
      </c>
      <c r="E64" s="255" t="s">
        <v>61</v>
      </c>
      <c r="F64" s="255" t="s">
        <v>91</v>
      </c>
      <c r="G64" s="255" t="s">
        <v>131</v>
      </c>
      <c r="H64" s="256" t="s">
        <v>132</v>
      </c>
      <c r="I64" s="258" t="s">
        <v>40</v>
      </c>
      <c r="J64" s="258" t="s">
        <v>40</v>
      </c>
      <c r="K64" s="256" t="s">
        <v>468</v>
      </c>
      <c r="L64" s="256" t="s">
        <v>43</v>
      </c>
      <c r="M64" s="258">
        <v>2012</v>
      </c>
      <c r="N64" s="258" t="s">
        <v>40</v>
      </c>
      <c r="O64" s="258" t="s">
        <v>41</v>
      </c>
      <c r="P64" s="942"/>
      <c r="Q64" s="943"/>
      <c r="R64" s="258" t="s">
        <v>36</v>
      </c>
      <c r="S64" s="261">
        <v>1</v>
      </c>
      <c r="T64" s="1055">
        <v>850000</v>
      </c>
      <c r="U64" s="256"/>
      <c r="V64" s="256"/>
      <c r="W64" s="861">
        <v>1</v>
      </c>
      <c r="X64" s="870">
        <v>850000</v>
      </c>
      <c r="Y64" s="856" t="s">
        <v>101</v>
      </c>
      <c r="Z64" s="996">
        <f t="shared" si="0"/>
        <v>0</v>
      </c>
      <c r="AA64" s="996">
        <f t="shared" si="1"/>
        <v>0</v>
      </c>
    </row>
    <row r="65" spans="1:27">
      <c r="A65" s="938">
        <f t="shared" si="3"/>
        <v>42</v>
      </c>
      <c r="B65" s="129"/>
      <c r="C65" s="255"/>
      <c r="D65" s="255"/>
      <c r="E65" s="255"/>
      <c r="F65" s="255"/>
      <c r="G65" s="255"/>
      <c r="H65" s="256" t="s">
        <v>508</v>
      </c>
      <c r="I65" s="258"/>
      <c r="J65" s="258"/>
      <c r="K65" s="256" t="s">
        <v>120</v>
      </c>
      <c r="L65" s="256" t="s">
        <v>43</v>
      </c>
      <c r="M65" s="258">
        <v>2012</v>
      </c>
      <c r="N65" s="258"/>
      <c r="O65" s="258" t="s">
        <v>41</v>
      </c>
      <c r="P65" s="942"/>
      <c r="Q65" s="943"/>
      <c r="R65" s="258" t="s">
        <v>36</v>
      </c>
      <c r="S65" s="261">
        <v>1</v>
      </c>
      <c r="T65" s="1055">
        <v>4945629.63</v>
      </c>
      <c r="U65" s="256"/>
      <c r="V65" s="256"/>
      <c r="W65" s="861">
        <v>1</v>
      </c>
      <c r="X65" s="870">
        <v>4945629.63</v>
      </c>
      <c r="Y65" s="856" t="s">
        <v>634</v>
      </c>
      <c r="Z65" s="996">
        <f t="shared" si="0"/>
        <v>0</v>
      </c>
      <c r="AA65" s="996">
        <f t="shared" si="1"/>
        <v>0</v>
      </c>
    </row>
    <row r="66" spans="1:27">
      <c r="A66" s="938">
        <f t="shared" si="3"/>
        <v>43</v>
      </c>
      <c r="B66" s="129"/>
      <c r="C66" s="255"/>
      <c r="D66" s="255"/>
      <c r="E66" s="255"/>
      <c r="F66" s="255"/>
      <c r="G66" s="255"/>
      <c r="H66" s="256" t="s">
        <v>509</v>
      </c>
      <c r="I66" s="258"/>
      <c r="J66" s="258"/>
      <c r="K66" s="256" t="s">
        <v>120</v>
      </c>
      <c r="L66" s="256" t="s">
        <v>43</v>
      </c>
      <c r="M66" s="258">
        <v>2012</v>
      </c>
      <c r="N66" s="258"/>
      <c r="O66" s="258" t="s">
        <v>41</v>
      </c>
      <c r="P66" s="942"/>
      <c r="Q66" s="943"/>
      <c r="R66" s="258" t="s">
        <v>36</v>
      </c>
      <c r="S66" s="261">
        <v>1</v>
      </c>
      <c r="T66" s="1055">
        <v>518518.52</v>
      </c>
      <c r="U66" s="256"/>
      <c r="V66" s="256"/>
      <c r="W66" s="861">
        <v>1</v>
      </c>
      <c r="X66" s="870">
        <v>518518.52</v>
      </c>
      <c r="Y66" s="856" t="s">
        <v>101</v>
      </c>
      <c r="Z66" s="996">
        <f t="shared" si="0"/>
        <v>0</v>
      </c>
      <c r="AA66" s="996">
        <f t="shared" si="1"/>
        <v>0</v>
      </c>
    </row>
    <row r="67" spans="1:27">
      <c r="A67" s="938">
        <f>A66+1</f>
        <v>44</v>
      </c>
      <c r="B67" s="129" t="s">
        <v>167</v>
      </c>
      <c r="C67" s="255" t="s">
        <v>59</v>
      </c>
      <c r="D67" s="255" t="s">
        <v>69</v>
      </c>
      <c r="E67" s="255" t="s">
        <v>61</v>
      </c>
      <c r="F67" s="255" t="s">
        <v>59</v>
      </c>
      <c r="G67" s="255" t="s">
        <v>86</v>
      </c>
      <c r="H67" s="256" t="s">
        <v>134</v>
      </c>
      <c r="I67" s="258" t="s">
        <v>40</v>
      </c>
      <c r="J67" s="258" t="s">
        <v>40</v>
      </c>
      <c r="K67" s="256" t="s">
        <v>468</v>
      </c>
      <c r="L67" s="256" t="s">
        <v>43</v>
      </c>
      <c r="M67" s="258">
        <v>2013</v>
      </c>
      <c r="N67" s="258" t="s">
        <v>40</v>
      </c>
      <c r="O67" s="258" t="s">
        <v>41</v>
      </c>
      <c r="P67" s="942"/>
      <c r="Q67" s="943"/>
      <c r="R67" s="258" t="s">
        <v>36</v>
      </c>
      <c r="S67" s="259">
        <v>1</v>
      </c>
      <c r="T67" s="1055">
        <v>9000000</v>
      </c>
      <c r="U67" s="256"/>
      <c r="V67" s="256"/>
      <c r="W67" s="861">
        <v>1</v>
      </c>
      <c r="X67" s="870">
        <v>9000000</v>
      </c>
      <c r="Y67" s="856" t="s">
        <v>54</v>
      </c>
      <c r="Z67" s="996">
        <f t="shared" si="0"/>
        <v>0</v>
      </c>
      <c r="AA67" s="996">
        <f t="shared" si="1"/>
        <v>0</v>
      </c>
    </row>
    <row r="68" spans="1:27">
      <c r="A68" s="938">
        <f t="shared" ref="A68:A112" si="4">A67+1</f>
        <v>45</v>
      </c>
      <c r="B68" s="129" t="s">
        <v>166</v>
      </c>
      <c r="C68" s="255" t="s">
        <v>59</v>
      </c>
      <c r="D68" s="255" t="s">
        <v>69</v>
      </c>
      <c r="E68" s="255" t="s">
        <v>61</v>
      </c>
      <c r="F68" s="255" t="s">
        <v>91</v>
      </c>
      <c r="G68" s="255" t="s">
        <v>131</v>
      </c>
      <c r="H68" s="257" t="s">
        <v>132</v>
      </c>
      <c r="I68" s="258" t="s">
        <v>40</v>
      </c>
      <c r="J68" s="258" t="s">
        <v>40</v>
      </c>
      <c r="K68" s="256" t="s">
        <v>468</v>
      </c>
      <c r="L68" s="256" t="s">
        <v>43</v>
      </c>
      <c r="M68" s="258">
        <v>2013</v>
      </c>
      <c r="N68" s="258" t="s">
        <v>40</v>
      </c>
      <c r="O68" s="258" t="s">
        <v>41</v>
      </c>
      <c r="P68" s="942"/>
      <c r="Q68" s="943"/>
      <c r="R68" s="258" t="s">
        <v>36</v>
      </c>
      <c r="S68" s="259">
        <v>1</v>
      </c>
      <c r="T68" s="1055">
        <v>503000</v>
      </c>
      <c r="U68" s="256"/>
      <c r="V68" s="256"/>
      <c r="W68" s="861">
        <v>1</v>
      </c>
      <c r="X68" s="870">
        <v>503000</v>
      </c>
      <c r="Y68" s="856" t="s">
        <v>54</v>
      </c>
      <c r="Z68" s="996">
        <f t="shared" si="0"/>
        <v>0</v>
      </c>
      <c r="AA68" s="996">
        <f t="shared" si="1"/>
        <v>0</v>
      </c>
    </row>
    <row r="69" spans="1:27">
      <c r="A69" s="938">
        <f t="shared" si="4"/>
        <v>46</v>
      </c>
      <c r="B69" s="129" t="s">
        <v>166</v>
      </c>
      <c r="C69" s="255" t="s">
        <v>59</v>
      </c>
      <c r="D69" s="255" t="s">
        <v>69</v>
      </c>
      <c r="E69" s="255" t="s">
        <v>61</v>
      </c>
      <c r="F69" s="255" t="s">
        <v>91</v>
      </c>
      <c r="G69" s="255" t="s">
        <v>131</v>
      </c>
      <c r="H69" s="257" t="s">
        <v>132</v>
      </c>
      <c r="I69" s="258" t="s">
        <v>40</v>
      </c>
      <c r="J69" s="258" t="s">
        <v>40</v>
      </c>
      <c r="K69" s="256" t="s">
        <v>468</v>
      </c>
      <c r="L69" s="256" t="s">
        <v>43</v>
      </c>
      <c r="M69" s="258">
        <v>2013</v>
      </c>
      <c r="N69" s="258" t="s">
        <v>40</v>
      </c>
      <c r="O69" s="258" t="s">
        <v>41</v>
      </c>
      <c r="P69" s="942"/>
      <c r="Q69" s="943"/>
      <c r="R69" s="258" t="s">
        <v>36</v>
      </c>
      <c r="S69" s="259">
        <v>1</v>
      </c>
      <c r="T69" s="1055">
        <v>1000000</v>
      </c>
      <c r="U69" s="256"/>
      <c r="V69" s="256"/>
      <c r="W69" s="861">
        <v>1</v>
      </c>
      <c r="X69" s="870">
        <v>1000000</v>
      </c>
      <c r="Y69" s="856" t="s">
        <v>54</v>
      </c>
      <c r="Z69" s="996">
        <f t="shared" si="0"/>
        <v>0</v>
      </c>
      <c r="AA69" s="996">
        <f t="shared" si="1"/>
        <v>0</v>
      </c>
    </row>
    <row r="70" spans="1:27">
      <c r="A70" s="938">
        <f t="shared" si="4"/>
        <v>47</v>
      </c>
      <c r="B70" s="129"/>
      <c r="C70" s="1104">
        <v>2</v>
      </c>
      <c r="D70" s="1104">
        <v>6</v>
      </c>
      <c r="E70" s="1104">
        <v>2</v>
      </c>
      <c r="F70" s="1104">
        <v>1</v>
      </c>
      <c r="G70" s="1104">
        <v>3</v>
      </c>
      <c r="H70" s="963" t="s">
        <v>109</v>
      </c>
      <c r="I70" s="786"/>
      <c r="J70" s="787"/>
      <c r="K70" s="256" t="s">
        <v>468</v>
      </c>
      <c r="L70" s="812" t="s">
        <v>43</v>
      </c>
      <c r="M70" s="813">
        <v>2014</v>
      </c>
      <c r="N70" s="786"/>
      <c r="O70" s="813" t="s">
        <v>41</v>
      </c>
      <c r="P70" s="942"/>
      <c r="Q70" s="943"/>
      <c r="R70" s="813" t="s">
        <v>36</v>
      </c>
      <c r="S70" s="964">
        <v>8</v>
      </c>
      <c r="T70" s="815">
        <v>3200000</v>
      </c>
      <c r="U70" s="256"/>
      <c r="V70" s="256"/>
      <c r="W70" s="861">
        <v>8</v>
      </c>
      <c r="X70" s="870">
        <v>3200000</v>
      </c>
      <c r="Y70" s="965" t="s">
        <v>135</v>
      </c>
      <c r="Z70" s="996">
        <f t="shared" si="0"/>
        <v>0</v>
      </c>
      <c r="AA70" s="996">
        <f t="shared" si="1"/>
        <v>0</v>
      </c>
    </row>
    <row r="71" spans="1:27">
      <c r="A71" s="938">
        <f t="shared" si="4"/>
        <v>48</v>
      </c>
      <c r="B71" s="129"/>
      <c r="C71" s="1104">
        <v>2</v>
      </c>
      <c r="D71" s="1104">
        <v>6</v>
      </c>
      <c r="E71" s="1104">
        <v>2</v>
      </c>
      <c r="F71" s="1104">
        <v>1</v>
      </c>
      <c r="G71" s="1104">
        <v>3</v>
      </c>
      <c r="H71" s="966" t="s">
        <v>136</v>
      </c>
      <c r="I71" s="786"/>
      <c r="J71" s="787"/>
      <c r="K71" s="256" t="s">
        <v>468</v>
      </c>
      <c r="L71" s="812" t="s">
        <v>43</v>
      </c>
      <c r="M71" s="813">
        <v>2014</v>
      </c>
      <c r="N71" s="786"/>
      <c r="O71" s="813" t="s">
        <v>41</v>
      </c>
      <c r="P71" s="942"/>
      <c r="Q71" s="943"/>
      <c r="R71" s="813" t="s">
        <v>36</v>
      </c>
      <c r="S71" s="964">
        <v>1</v>
      </c>
      <c r="T71" s="815">
        <v>3000000</v>
      </c>
      <c r="U71" s="256"/>
      <c r="V71" s="256"/>
      <c r="W71" s="861">
        <v>1</v>
      </c>
      <c r="X71" s="870">
        <v>3000000</v>
      </c>
      <c r="Y71" s="965" t="s">
        <v>135</v>
      </c>
      <c r="Z71" s="996">
        <f t="shared" si="0"/>
        <v>0</v>
      </c>
      <c r="AA71" s="996">
        <f t="shared" si="1"/>
        <v>0</v>
      </c>
    </row>
    <row r="72" spans="1:27">
      <c r="A72" s="938">
        <f t="shared" si="4"/>
        <v>49</v>
      </c>
      <c r="B72" s="129"/>
      <c r="C72" s="1104">
        <v>2</v>
      </c>
      <c r="D72" s="1104">
        <v>6</v>
      </c>
      <c r="E72" s="1104">
        <v>2</v>
      </c>
      <c r="F72" s="1104">
        <v>1</v>
      </c>
      <c r="G72" s="1104">
        <v>3</v>
      </c>
      <c r="H72" s="966" t="s">
        <v>137</v>
      </c>
      <c r="I72" s="786"/>
      <c r="J72" s="787"/>
      <c r="K72" s="256" t="s">
        <v>468</v>
      </c>
      <c r="L72" s="812" t="s">
        <v>43</v>
      </c>
      <c r="M72" s="813">
        <v>2014</v>
      </c>
      <c r="N72" s="786"/>
      <c r="O72" s="813" t="s">
        <v>41</v>
      </c>
      <c r="P72" s="942"/>
      <c r="Q72" s="943"/>
      <c r="R72" s="813" t="s">
        <v>36</v>
      </c>
      <c r="S72" s="964">
        <v>1</v>
      </c>
      <c r="T72" s="815">
        <v>3150000</v>
      </c>
      <c r="U72" s="256"/>
      <c r="V72" s="256"/>
      <c r="W72" s="861">
        <v>1</v>
      </c>
      <c r="X72" s="870">
        <v>3150000</v>
      </c>
      <c r="Y72" s="965" t="s">
        <v>135</v>
      </c>
      <c r="Z72" s="996">
        <f t="shared" si="0"/>
        <v>0</v>
      </c>
      <c r="AA72" s="996">
        <f t="shared" si="1"/>
        <v>0</v>
      </c>
    </row>
    <row r="73" spans="1:27">
      <c r="A73" s="938">
        <f t="shared" si="4"/>
        <v>50</v>
      </c>
      <c r="B73" s="129"/>
      <c r="C73" s="1104">
        <v>2</v>
      </c>
      <c r="D73" s="1104">
        <v>6</v>
      </c>
      <c r="E73" s="1104">
        <v>2</v>
      </c>
      <c r="F73" s="1104">
        <v>1</v>
      </c>
      <c r="G73" s="1104">
        <v>33</v>
      </c>
      <c r="H73" s="966" t="s">
        <v>138</v>
      </c>
      <c r="I73" s="786"/>
      <c r="J73" s="787"/>
      <c r="K73" s="256" t="s">
        <v>468</v>
      </c>
      <c r="L73" s="812" t="s">
        <v>43</v>
      </c>
      <c r="M73" s="813">
        <v>2014</v>
      </c>
      <c r="N73" s="786"/>
      <c r="O73" s="813" t="s">
        <v>41</v>
      </c>
      <c r="P73" s="942"/>
      <c r="Q73" s="943"/>
      <c r="R73" s="813" t="s">
        <v>36</v>
      </c>
      <c r="S73" s="964">
        <v>2</v>
      </c>
      <c r="T73" s="815">
        <v>6000000</v>
      </c>
      <c r="U73" s="256"/>
      <c r="V73" s="256"/>
      <c r="W73" s="861">
        <v>2</v>
      </c>
      <c r="X73" s="870">
        <v>6000000</v>
      </c>
      <c r="Y73" s="965" t="s">
        <v>135</v>
      </c>
      <c r="Z73" s="996">
        <f t="shared" si="0"/>
        <v>0</v>
      </c>
      <c r="AA73" s="996">
        <f t="shared" si="1"/>
        <v>0</v>
      </c>
    </row>
    <row r="74" spans="1:27">
      <c r="A74" s="938">
        <f t="shared" si="4"/>
        <v>51</v>
      </c>
      <c r="B74" s="129"/>
      <c r="C74" s="1104">
        <v>2</v>
      </c>
      <c r="D74" s="1104">
        <v>6</v>
      </c>
      <c r="E74" s="1104">
        <v>3</v>
      </c>
      <c r="F74" s="1104">
        <v>2</v>
      </c>
      <c r="G74" s="1104">
        <v>2</v>
      </c>
      <c r="H74" s="966" t="s">
        <v>139</v>
      </c>
      <c r="I74" s="967"/>
      <c r="J74" s="933"/>
      <c r="K74" s="968" t="s">
        <v>468</v>
      </c>
      <c r="L74" s="968" t="s">
        <v>140</v>
      </c>
      <c r="M74" s="934">
        <v>2014</v>
      </c>
      <c r="N74" s="934"/>
      <c r="O74" s="934" t="s">
        <v>41</v>
      </c>
      <c r="P74" s="942"/>
      <c r="Q74" s="943"/>
      <c r="R74" s="934" t="s">
        <v>36</v>
      </c>
      <c r="S74" s="934">
        <v>5</v>
      </c>
      <c r="T74" s="1044">
        <v>59850000</v>
      </c>
      <c r="U74" s="256"/>
      <c r="V74" s="256"/>
      <c r="W74" s="861">
        <v>5</v>
      </c>
      <c r="X74" s="870">
        <v>59850000</v>
      </c>
      <c r="Y74" s="965" t="s">
        <v>101</v>
      </c>
      <c r="Z74" s="996">
        <f t="shared" ref="Z74:Z148" si="5">S74-W74</f>
        <v>0</v>
      </c>
      <c r="AA74" s="996">
        <f t="shared" ref="AA74:AA148" si="6">T74-X74</f>
        <v>0</v>
      </c>
    </row>
    <row r="75" spans="1:27">
      <c r="A75" s="938">
        <f t="shared" si="4"/>
        <v>52</v>
      </c>
      <c r="B75" s="129"/>
      <c r="C75" s="1104">
        <v>2</v>
      </c>
      <c r="D75" s="1104">
        <v>6</v>
      </c>
      <c r="E75" s="1104">
        <v>4</v>
      </c>
      <c r="F75" s="1104">
        <v>3</v>
      </c>
      <c r="G75" s="1104">
        <v>7</v>
      </c>
      <c r="H75" s="933" t="s">
        <v>141</v>
      </c>
      <c r="I75" s="820"/>
      <c r="J75" s="820"/>
      <c r="K75" s="821" t="s">
        <v>39</v>
      </c>
      <c r="L75" s="968" t="s">
        <v>140</v>
      </c>
      <c r="M75" s="822">
        <v>2014</v>
      </c>
      <c r="N75" s="933"/>
      <c r="O75" s="970" t="s">
        <v>41</v>
      </c>
      <c r="P75" s="942"/>
      <c r="Q75" s="943"/>
      <c r="R75" s="934" t="s">
        <v>36</v>
      </c>
      <c r="S75" s="934">
        <v>8</v>
      </c>
      <c r="T75" s="1059">
        <v>3200000</v>
      </c>
      <c r="U75" s="256"/>
      <c r="V75" s="256"/>
      <c r="W75" s="861">
        <v>8</v>
      </c>
      <c r="X75" s="870">
        <v>3200000</v>
      </c>
      <c r="Y75" s="965" t="s">
        <v>101</v>
      </c>
      <c r="Z75" s="996">
        <f t="shared" si="5"/>
        <v>0</v>
      </c>
      <c r="AA75" s="996">
        <f t="shared" si="6"/>
        <v>0</v>
      </c>
    </row>
    <row r="76" spans="1:27">
      <c r="A76" s="938">
        <f t="shared" si="4"/>
        <v>53</v>
      </c>
      <c r="B76" s="129"/>
      <c r="C76" s="1104">
        <v>2</v>
      </c>
      <c r="D76" s="1104">
        <v>6</v>
      </c>
      <c r="E76" s="1104">
        <v>2</v>
      </c>
      <c r="F76" s="1104">
        <v>1</v>
      </c>
      <c r="G76" s="1104">
        <v>1</v>
      </c>
      <c r="H76" s="933" t="s">
        <v>106</v>
      </c>
      <c r="I76" s="820"/>
      <c r="J76" s="820"/>
      <c r="K76" s="821" t="s">
        <v>39</v>
      </c>
      <c r="L76" s="968" t="s">
        <v>140</v>
      </c>
      <c r="M76" s="822">
        <v>2014</v>
      </c>
      <c r="N76" s="933"/>
      <c r="O76" s="970" t="s">
        <v>41</v>
      </c>
      <c r="P76" s="942"/>
      <c r="Q76" s="943"/>
      <c r="R76" s="934" t="s">
        <v>36</v>
      </c>
      <c r="S76" s="934">
        <v>1</v>
      </c>
      <c r="T76" s="1059">
        <v>3000000</v>
      </c>
      <c r="U76" s="256"/>
      <c r="V76" s="256"/>
      <c r="W76" s="861">
        <v>1</v>
      </c>
      <c r="X76" s="870">
        <v>3000000</v>
      </c>
      <c r="Y76" s="965" t="s">
        <v>101</v>
      </c>
      <c r="Z76" s="996">
        <f t="shared" si="5"/>
        <v>0</v>
      </c>
      <c r="AA76" s="996">
        <f t="shared" si="6"/>
        <v>0</v>
      </c>
    </row>
    <row r="77" spans="1:27">
      <c r="A77" s="938">
        <f t="shared" si="4"/>
        <v>54</v>
      </c>
      <c r="B77" s="129"/>
      <c r="C77" s="1104">
        <v>2</v>
      </c>
      <c r="D77" s="1104">
        <v>6</v>
      </c>
      <c r="E77" s="1104">
        <v>2</v>
      </c>
      <c r="F77" s="1104">
        <v>1</v>
      </c>
      <c r="G77" s="1104">
        <v>1</v>
      </c>
      <c r="H77" s="933" t="s">
        <v>142</v>
      </c>
      <c r="I77" s="820"/>
      <c r="J77" s="820"/>
      <c r="K77" s="821" t="s">
        <v>39</v>
      </c>
      <c r="L77" s="968" t="s">
        <v>140</v>
      </c>
      <c r="M77" s="822">
        <v>2014</v>
      </c>
      <c r="N77" s="933"/>
      <c r="O77" s="970" t="s">
        <v>41</v>
      </c>
      <c r="P77" s="942"/>
      <c r="Q77" s="943"/>
      <c r="R77" s="934" t="s">
        <v>36</v>
      </c>
      <c r="S77" s="934">
        <v>1</v>
      </c>
      <c r="T77" s="1059">
        <v>3150000</v>
      </c>
      <c r="U77" s="256"/>
      <c r="V77" s="256"/>
      <c r="W77" s="861">
        <v>1</v>
      </c>
      <c r="X77" s="870">
        <v>3150000</v>
      </c>
      <c r="Y77" s="965" t="s">
        <v>101</v>
      </c>
      <c r="Z77" s="996">
        <f t="shared" si="5"/>
        <v>0</v>
      </c>
      <c r="AA77" s="996">
        <f t="shared" si="6"/>
        <v>0</v>
      </c>
    </row>
    <row r="78" spans="1:27">
      <c r="A78" s="938">
        <f t="shared" si="4"/>
        <v>55</v>
      </c>
      <c r="B78" s="129"/>
      <c r="C78" s="1104">
        <v>2</v>
      </c>
      <c r="D78" s="1104">
        <v>6</v>
      </c>
      <c r="E78" s="1104">
        <v>2</v>
      </c>
      <c r="F78" s="1104">
        <v>1</v>
      </c>
      <c r="G78" s="1104">
        <v>1</v>
      </c>
      <c r="H78" s="933" t="s">
        <v>106</v>
      </c>
      <c r="I78" s="820"/>
      <c r="J78" s="820"/>
      <c r="K78" s="821" t="s">
        <v>39</v>
      </c>
      <c r="L78" s="968" t="s">
        <v>140</v>
      </c>
      <c r="M78" s="822">
        <v>2014</v>
      </c>
      <c r="N78" s="933"/>
      <c r="O78" s="970" t="s">
        <v>41</v>
      </c>
      <c r="P78" s="942"/>
      <c r="Q78" s="943"/>
      <c r="R78" s="934" t="s">
        <v>36</v>
      </c>
      <c r="S78" s="934">
        <v>2</v>
      </c>
      <c r="T78" s="1059">
        <v>6000000</v>
      </c>
      <c r="U78" s="256"/>
      <c r="V78" s="256"/>
      <c r="W78" s="861">
        <v>2</v>
      </c>
      <c r="X78" s="870">
        <v>6000000</v>
      </c>
      <c r="Y78" s="965" t="s">
        <v>101</v>
      </c>
      <c r="Z78" s="996">
        <f t="shared" si="5"/>
        <v>0</v>
      </c>
      <c r="AA78" s="996">
        <f t="shared" si="6"/>
        <v>0</v>
      </c>
    </row>
    <row r="79" spans="1:27">
      <c r="A79" s="938">
        <f t="shared" si="4"/>
        <v>56</v>
      </c>
      <c r="B79" s="129"/>
      <c r="C79" s="1104">
        <v>2</v>
      </c>
      <c r="D79" s="1104">
        <v>6</v>
      </c>
      <c r="E79" s="1104">
        <v>3</v>
      </c>
      <c r="F79" s="1104">
        <v>5</v>
      </c>
      <c r="G79" s="1104">
        <v>3</v>
      </c>
      <c r="H79" s="933" t="s">
        <v>132</v>
      </c>
      <c r="I79" s="820"/>
      <c r="J79" s="820"/>
      <c r="K79" s="821" t="s">
        <v>39</v>
      </c>
      <c r="L79" s="968" t="s">
        <v>140</v>
      </c>
      <c r="M79" s="822">
        <v>2014</v>
      </c>
      <c r="N79" s="933"/>
      <c r="O79" s="970" t="s">
        <v>41</v>
      </c>
      <c r="P79" s="942"/>
      <c r="Q79" s="943"/>
      <c r="R79" s="934" t="s">
        <v>36</v>
      </c>
      <c r="S79" s="934">
        <v>1</v>
      </c>
      <c r="T79" s="1059">
        <v>600000</v>
      </c>
      <c r="U79" s="256"/>
      <c r="V79" s="256"/>
      <c r="W79" s="861">
        <v>1</v>
      </c>
      <c r="X79" s="870">
        <v>600000</v>
      </c>
      <c r="Y79" s="965" t="s">
        <v>101</v>
      </c>
      <c r="Z79" s="996">
        <f t="shared" si="5"/>
        <v>0</v>
      </c>
      <c r="AA79" s="996">
        <f t="shared" si="6"/>
        <v>0</v>
      </c>
    </row>
    <row r="80" spans="1:27">
      <c r="A80" s="938">
        <f t="shared" si="4"/>
        <v>57</v>
      </c>
      <c r="B80" s="129"/>
      <c r="C80" s="1104">
        <v>2</v>
      </c>
      <c r="D80" s="1104">
        <v>6</v>
      </c>
      <c r="E80" s="1104">
        <v>4</v>
      </c>
      <c r="F80" s="1104">
        <v>3</v>
      </c>
      <c r="G80" s="1104">
        <v>7</v>
      </c>
      <c r="H80" s="933" t="s">
        <v>143</v>
      </c>
      <c r="I80" s="820"/>
      <c r="J80" s="820"/>
      <c r="K80" s="821" t="s">
        <v>39</v>
      </c>
      <c r="L80" s="968" t="s">
        <v>140</v>
      </c>
      <c r="M80" s="822">
        <v>2014</v>
      </c>
      <c r="N80" s="933"/>
      <c r="O80" s="970" t="s">
        <v>41</v>
      </c>
      <c r="P80" s="942"/>
      <c r="Q80" s="943"/>
      <c r="R80" s="934" t="s">
        <v>36</v>
      </c>
      <c r="S80" s="934">
        <v>21</v>
      </c>
      <c r="T80" s="1059">
        <v>8610000</v>
      </c>
      <c r="U80" s="256"/>
      <c r="V80" s="256"/>
      <c r="W80" s="861">
        <v>21</v>
      </c>
      <c r="X80" s="870">
        <v>8610000</v>
      </c>
      <c r="Y80" s="965" t="s">
        <v>101</v>
      </c>
      <c r="Z80" s="996">
        <f t="shared" si="5"/>
        <v>0</v>
      </c>
      <c r="AA80" s="996">
        <f t="shared" si="6"/>
        <v>0</v>
      </c>
    </row>
    <row r="81" spans="1:28">
      <c r="A81" s="938">
        <f t="shared" si="4"/>
        <v>58</v>
      </c>
      <c r="B81" s="129"/>
      <c r="C81" s="1104">
        <v>2</v>
      </c>
      <c r="D81" s="1104">
        <v>6</v>
      </c>
      <c r="E81" s="1104">
        <v>2</v>
      </c>
      <c r="F81" s="1104">
        <v>1</v>
      </c>
      <c r="G81" s="1104">
        <v>33</v>
      </c>
      <c r="H81" s="933" t="s">
        <v>144</v>
      </c>
      <c r="I81" s="820"/>
      <c r="J81" s="820"/>
      <c r="K81" s="821" t="s">
        <v>39</v>
      </c>
      <c r="L81" s="968" t="s">
        <v>140</v>
      </c>
      <c r="M81" s="822">
        <v>2014</v>
      </c>
      <c r="N81" s="933"/>
      <c r="O81" s="970" t="s">
        <v>41</v>
      </c>
      <c r="P81" s="942"/>
      <c r="Q81" s="943"/>
      <c r="R81" s="934" t="s">
        <v>36</v>
      </c>
      <c r="S81" s="934">
        <v>4</v>
      </c>
      <c r="T81" s="1059">
        <v>6000000</v>
      </c>
      <c r="U81" s="256"/>
      <c r="V81" s="256"/>
      <c r="W81" s="861">
        <v>4</v>
      </c>
      <c r="X81" s="870">
        <v>6000000</v>
      </c>
      <c r="Y81" s="965" t="s">
        <v>101</v>
      </c>
      <c r="Z81" s="996">
        <f t="shared" si="5"/>
        <v>0</v>
      </c>
      <c r="AA81" s="996">
        <f t="shared" si="6"/>
        <v>0</v>
      </c>
    </row>
    <row r="82" spans="1:28">
      <c r="A82" s="938">
        <f t="shared" si="4"/>
        <v>59</v>
      </c>
      <c r="B82" s="129"/>
      <c r="C82" s="1104">
        <v>2</v>
      </c>
      <c r="D82" s="1104">
        <v>6</v>
      </c>
      <c r="E82" s="1104">
        <v>2</v>
      </c>
      <c r="F82" s="1104">
        <v>1</v>
      </c>
      <c r="G82" s="1104">
        <v>1</v>
      </c>
      <c r="H82" s="933" t="s">
        <v>106</v>
      </c>
      <c r="I82" s="820"/>
      <c r="J82" s="820"/>
      <c r="K82" s="821" t="s">
        <v>39</v>
      </c>
      <c r="L82" s="968" t="s">
        <v>140</v>
      </c>
      <c r="M82" s="822">
        <v>2014</v>
      </c>
      <c r="N82" s="933"/>
      <c r="O82" s="970" t="s">
        <v>41</v>
      </c>
      <c r="P82" s="942"/>
      <c r="Q82" s="943"/>
      <c r="R82" s="934" t="s">
        <v>36</v>
      </c>
      <c r="S82" s="934">
        <v>4</v>
      </c>
      <c r="T82" s="1059">
        <v>16000000</v>
      </c>
      <c r="U82" s="256"/>
      <c r="V82" s="256"/>
      <c r="W82" s="861">
        <v>4</v>
      </c>
      <c r="X82" s="870">
        <v>16000000</v>
      </c>
      <c r="Y82" s="965" t="s">
        <v>101</v>
      </c>
      <c r="Z82" s="996">
        <f t="shared" si="5"/>
        <v>0</v>
      </c>
      <c r="AA82" s="996">
        <f t="shared" si="6"/>
        <v>0</v>
      </c>
    </row>
    <row r="83" spans="1:28">
      <c r="A83" s="938">
        <f t="shared" si="4"/>
        <v>60</v>
      </c>
      <c r="B83" s="129"/>
      <c r="C83" s="1104">
        <v>2</v>
      </c>
      <c r="D83" s="1104">
        <v>6</v>
      </c>
      <c r="E83" s="1104">
        <v>3</v>
      </c>
      <c r="F83" s="1104">
        <v>5</v>
      </c>
      <c r="G83" s="1104">
        <v>3</v>
      </c>
      <c r="H83" s="933" t="s">
        <v>132</v>
      </c>
      <c r="I83" s="820"/>
      <c r="J83" s="820"/>
      <c r="K83" s="821" t="s">
        <v>39</v>
      </c>
      <c r="L83" s="968" t="s">
        <v>140</v>
      </c>
      <c r="M83" s="822">
        <v>2014</v>
      </c>
      <c r="N83" s="933"/>
      <c r="O83" s="970" t="s">
        <v>41</v>
      </c>
      <c r="P83" s="942"/>
      <c r="Q83" s="943"/>
      <c r="R83" s="934" t="s">
        <v>36</v>
      </c>
      <c r="S83" s="934">
        <v>2</v>
      </c>
      <c r="T83" s="1059">
        <v>4000000</v>
      </c>
      <c r="U83" s="256"/>
      <c r="V83" s="256"/>
      <c r="W83" s="861">
        <v>2</v>
      </c>
      <c r="X83" s="870">
        <v>4000000</v>
      </c>
      <c r="Y83" s="965" t="s">
        <v>101</v>
      </c>
      <c r="Z83" s="996">
        <f t="shared" si="5"/>
        <v>0</v>
      </c>
      <c r="AA83" s="996">
        <f t="shared" si="6"/>
        <v>0</v>
      </c>
    </row>
    <row r="84" spans="1:28">
      <c r="A84" s="938">
        <f t="shared" si="4"/>
        <v>61</v>
      </c>
      <c r="B84" s="129"/>
      <c r="C84" s="1104">
        <v>2</v>
      </c>
      <c r="D84" s="1104">
        <v>6</v>
      </c>
      <c r="E84" s="1104">
        <v>2</v>
      </c>
      <c r="F84" s="1104">
        <v>1</v>
      </c>
      <c r="G84" s="1104">
        <v>1</v>
      </c>
      <c r="H84" s="933" t="s">
        <v>145</v>
      </c>
      <c r="I84" s="820"/>
      <c r="J84" s="820"/>
      <c r="K84" s="821" t="s">
        <v>39</v>
      </c>
      <c r="L84" s="968" t="s">
        <v>140</v>
      </c>
      <c r="M84" s="822">
        <v>2014</v>
      </c>
      <c r="N84" s="933"/>
      <c r="O84" s="970" t="s">
        <v>41</v>
      </c>
      <c r="P84" s="942"/>
      <c r="Q84" s="943"/>
      <c r="R84" s="934" t="s">
        <v>36</v>
      </c>
      <c r="S84" s="934">
        <v>3</v>
      </c>
      <c r="T84" s="1059">
        <v>4800000</v>
      </c>
      <c r="U84" s="256"/>
      <c r="V84" s="256"/>
      <c r="W84" s="861">
        <v>3</v>
      </c>
      <c r="X84" s="870">
        <v>4800000</v>
      </c>
      <c r="Y84" s="965" t="s">
        <v>101</v>
      </c>
      <c r="Z84" s="996">
        <f t="shared" si="5"/>
        <v>0</v>
      </c>
      <c r="AA84" s="996">
        <f t="shared" si="6"/>
        <v>0</v>
      </c>
    </row>
    <row r="85" spans="1:28">
      <c r="A85" s="938">
        <f t="shared" si="4"/>
        <v>62</v>
      </c>
      <c r="B85" s="129"/>
      <c r="C85" s="1104">
        <v>2</v>
      </c>
      <c r="D85" s="1104">
        <v>6</v>
      </c>
      <c r="E85" s="1104">
        <v>3</v>
      </c>
      <c r="F85" s="1104">
        <v>2</v>
      </c>
      <c r="G85" s="1104">
        <v>2</v>
      </c>
      <c r="H85" s="933" t="s">
        <v>146</v>
      </c>
      <c r="I85" s="820"/>
      <c r="J85" s="820"/>
      <c r="K85" s="821" t="s">
        <v>39</v>
      </c>
      <c r="L85" s="968" t="s">
        <v>140</v>
      </c>
      <c r="M85" s="822">
        <v>2014</v>
      </c>
      <c r="N85" s="933"/>
      <c r="O85" s="970" t="s">
        <v>41</v>
      </c>
      <c r="P85" s="942"/>
      <c r="Q85" s="943"/>
      <c r="R85" s="934" t="s">
        <v>36</v>
      </c>
      <c r="S85" s="934">
        <v>5</v>
      </c>
      <c r="T85" s="1059">
        <v>59850000</v>
      </c>
      <c r="U85" s="256"/>
      <c r="V85" s="256"/>
      <c r="W85" s="861">
        <v>5</v>
      </c>
      <c r="X85" s="870">
        <v>59850000</v>
      </c>
      <c r="Y85" s="965" t="s">
        <v>101</v>
      </c>
      <c r="Z85" s="996">
        <f t="shared" si="5"/>
        <v>0</v>
      </c>
      <c r="AA85" s="996">
        <f t="shared" si="6"/>
        <v>0</v>
      </c>
    </row>
    <row r="86" spans="1:28">
      <c r="A86" s="938">
        <f t="shared" si="4"/>
        <v>63</v>
      </c>
      <c r="B86" s="129"/>
      <c r="C86" s="1104">
        <v>2</v>
      </c>
      <c r="D86" s="1104">
        <v>6</v>
      </c>
      <c r="E86" s="1104">
        <v>2</v>
      </c>
      <c r="F86" s="1104">
        <v>1</v>
      </c>
      <c r="G86" s="1104">
        <v>1</v>
      </c>
      <c r="H86" s="933" t="s">
        <v>106</v>
      </c>
      <c r="I86" s="820"/>
      <c r="J86" s="820"/>
      <c r="K86" s="821" t="s">
        <v>39</v>
      </c>
      <c r="L86" s="968" t="s">
        <v>140</v>
      </c>
      <c r="M86" s="822">
        <v>2014</v>
      </c>
      <c r="N86" s="933"/>
      <c r="O86" s="970" t="s">
        <v>41</v>
      </c>
      <c r="P86" s="942"/>
      <c r="Q86" s="943"/>
      <c r="R86" s="934" t="s">
        <v>36</v>
      </c>
      <c r="S86" s="934">
        <v>1</v>
      </c>
      <c r="T86" s="1059">
        <v>3800000</v>
      </c>
      <c r="U86" s="256"/>
      <c r="V86" s="256"/>
      <c r="W86" s="861">
        <v>1</v>
      </c>
      <c r="X86" s="870">
        <v>3800000</v>
      </c>
      <c r="Y86" s="965" t="s">
        <v>101</v>
      </c>
      <c r="Z86" s="996">
        <f t="shared" si="5"/>
        <v>0</v>
      </c>
      <c r="AA86" s="996">
        <f t="shared" si="6"/>
        <v>0</v>
      </c>
    </row>
    <row r="87" spans="1:28">
      <c r="A87" s="938">
        <f t="shared" si="4"/>
        <v>64</v>
      </c>
      <c r="B87" s="129"/>
      <c r="C87" s="1104">
        <v>2</v>
      </c>
      <c r="D87" s="1104">
        <v>6</v>
      </c>
      <c r="E87" s="1104">
        <v>3</v>
      </c>
      <c r="F87" s="1104">
        <v>2</v>
      </c>
      <c r="G87" s="1104">
        <v>2</v>
      </c>
      <c r="H87" s="933" t="s">
        <v>147</v>
      </c>
      <c r="I87" s="820"/>
      <c r="J87" s="820"/>
      <c r="K87" s="821" t="s">
        <v>39</v>
      </c>
      <c r="L87" s="968" t="s">
        <v>140</v>
      </c>
      <c r="M87" s="822">
        <v>2014</v>
      </c>
      <c r="N87" s="933"/>
      <c r="O87" s="970" t="s">
        <v>41</v>
      </c>
      <c r="P87" s="942"/>
      <c r="Q87" s="943"/>
      <c r="R87" s="934" t="s">
        <v>36</v>
      </c>
      <c r="S87" s="934">
        <v>1</v>
      </c>
      <c r="T87" s="1059">
        <v>6000000</v>
      </c>
      <c r="U87" s="256"/>
      <c r="V87" s="256"/>
      <c r="W87" s="861">
        <v>1</v>
      </c>
      <c r="X87" s="870">
        <v>6000000</v>
      </c>
      <c r="Y87" s="965" t="s">
        <v>101</v>
      </c>
      <c r="Z87" s="996">
        <f t="shared" si="5"/>
        <v>0</v>
      </c>
      <c r="AA87" s="996">
        <f t="shared" si="6"/>
        <v>0</v>
      </c>
    </row>
    <row r="88" spans="1:28">
      <c r="A88" s="938">
        <f t="shared" si="4"/>
        <v>65</v>
      </c>
      <c r="B88" s="129"/>
      <c r="C88" s="1104">
        <v>2</v>
      </c>
      <c r="D88" s="1104">
        <v>6</v>
      </c>
      <c r="E88" s="1104">
        <v>4</v>
      </c>
      <c r="F88" s="1104">
        <v>3</v>
      </c>
      <c r="G88" s="1104">
        <v>7</v>
      </c>
      <c r="H88" s="933" t="s">
        <v>143</v>
      </c>
      <c r="I88" s="820"/>
      <c r="J88" s="820"/>
      <c r="K88" s="821" t="s">
        <v>39</v>
      </c>
      <c r="L88" s="968" t="s">
        <v>140</v>
      </c>
      <c r="M88" s="822">
        <v>2014</v>
      </c>
      <c r="N88" s="933"/>
      <c r="O88" s="970" t="s">
        <v>41</v>
      </c>
      <c r="P88" s="942"/>
      <c r="Q88" s="943"/>
      <c r="R88" s="934" t="s">
        <v>36</v>
      </c>
      <c r="S88" s="934">
        <v>4</v>
      </c>
      <c r="T88" s="1059">
        <v>1700000</v>
      </c>
      <c r="U88" s="256"/>
      <c r="V88" s="256"/>
      <c r="W88" s="861">
        <v>4</v>
      </c>
      <c r="X88" s="870">
        <v>1700000</v>
      </c>
      <c r="Y88" s="965" t="s">
        <v>101</v>
      </c>
      <c r="Z88" s="996">
        <f t="shared" si="5"/>
        <v>0</v>
      </c>
      <c r="AA88" s="996">
        <f t="shared" si="6"/>
        <v>0</v>
      </c>
    </row>
    <row r="89" spans="1:28">
      <c r="A89" s="938">
        <f t="shared" si="4"/>
        <v>66</v>
      </c>
      <c r="B89" s="129"/>
      <c r="C89" s="1104">
        <v>2</v>
      </c>
      <c r="D89" s="1104">
        <v>6</v>
      </c>
      <c r="E89" s="1104">
        <v>2</v>
      </c>
      <c r="F89" s="1104">
        <v>1</v>
      </c>
      <c r="G89" s="1104">
        <v>1</v>
      </c>
      <c r="H89" s="933" t="s">
        <v>148</v>
      </c>
      <c r="I89" s="820"/>
      <c r="J89" s="820"/>
      <c r="K89" s="821" t="s">
        <v>100</v>
      </c>
      <c r="L89" s="968" t="s">
        <v>140</v>
      </c>
      <c r="M89" s="822">
        <v>2014</v>
      </c>
      <c r="N89" s="933"/>
      <c r="O89" s="970" t="s">
        <v>41</v>
      </c>
      <c r="P89" s="942"/>
      <c r="Q89" s="943"/>
      <c r="R89" s="934" t="s">
        <v>36</v>
      </c>
      <c r="S89" s="934">
        <v>1</v>
      </c>
      <c r="T89" s="1059">
        <v>3000000</v>
      </c>
      <c r="U89" s="256"/>
      <c r="V89" s="256"/>
      <c r="W89" s="861">
        <v>1</v>
      </c>
      <c r="X89" s="870">
        <v>3000000</v>
      </c>
      <c r="Y89" s="965" t="s">
        <v>101</v>
      </c>
      <c r="Z89" s="996">
        <f t="shared" si="5"/>
        <v>0</v>
      </c>
      <c r="AA89" s="996">
        <f t="shared" si="6"/>
        <v>0</v>
      </c>
    </row>
    <row r="90" spans="1:28">
      <c r="A90" s="938">
        <f t="shared" si="4"/>
        <v>67</v>
      </c>
      <c r="B90" s="129"/>
      <c r="C90" s="1104">
        <v>2</v>
      </c>
      <c r="D90" s="1104">
        <v>6</v>
      </c>
      <c r="E90" s="1104">
        <v>2</v>
      </c>
      <c r="F90" s="1104">
        <v>1</v>
      </c>
      <c r="G90" s="1104">
        <v>5</v>
      </c>
      <c r="H90" s="933" t="s">
        <v>149</v>
      </c>
      <c r="I90" s="820"/>
      <c r="J90" s="820"/>
      <c r="K90" s="821" t="s">
        <v>100</v>
      </c>
      <c r="L90" s="968" t="s">
        <v>140</v>
      </c>
      <c r="M90" s="822">
        <v>2014</v>
      </c>
      <c r="N90" s="933"/>
      <c r="O90" s="970" t="s">
        <v>41</v>
      </c>
      <c r="P90" s="942"/>
      <c r="Q90" s="943"/>
      <c r="R90" s="934" t="s">
        <v>36</v>
      </c>
      <c r="S90" s="934">
        <v>1</v>
      </c>
      <c r="T90" s="1059">
        <v>4000000</v>
      </c>
      <c r="U90" s="256"/>
      <c r="V90" s="256"/>
      <c r="W90" s="861">
        <v>1</v>
      </c>
      <c r="X90" s="870">
        <v>4000000</v>
      </c>
      <c r="Y90" s="965" t="s">
        <v>101</v>
      </c>
      <c r="Z90" s="996">
        <f t="shared" si="5"/>
        <v>0</v>
      </c>
      <c r="AA90" s="996">
        <f t="shared" si="6"/>
        <v>0</v>
      </c>
    </row>
    <row r="91" spans="1:28">
      <c r="A91" s="938">
        <f t="shared" si="4"/>
        <v>68</v>
      </c>
      <c r="B91" s="971"/>
      <c r="C91" s="972"/>
      <c r="D91" s="972"/>
      <c r="E91" s="972"/>
      <c r="F91" s="972"/>
      <c r="G91" s="972"/>
      <c r="H91" s="973" t="s">
        <v>462</v>
      </c>
      <c r="I91" s="974"/>
      <c r="J91" s="974" t="s">
        <v>40</v>
      </c>
      <c r="K91" s="974" t="s">
        <v>463</v>
      </c>
      <c r="L91" s="973" t="s">
        <v>43</v>
      </c>
      <c r="M91" s="974">
        <v>2015</v>
      </c>
      <c r="N91" s="975"/>
      <c r="O91" s="974" t="s">
        <v>41</v>
      </c>
      <c r="P91" s="974"/>
      <c r="Q91" s="976"/>
      <c r="R91" s="974" t="s">
        <v>36</v>
      </c>
      <c r="S91" s="976">
        <v>2</v>
      </c>
      <c r="T91" s="1060">
        <v>8500000</v>
      </c>
      <c r="U91" s="978"/>
      <c r="V91" s="978"/>
      <c r="W91" s="979">
        <v>2</v>
      </c>
      <c r="X91" s="980">
        <v>8500000</v>
      </c>
      <c r="Y91" s="981" t="s">
        <v>101</v>
      </c>
      <c r="Z91" s="996">
        <f t="shared" si="5"/>
        <v>0</v>
      </c>
      <c r="AA91" s="996">
        <f t="shared" si="6"/>
        <v>0</v>
      </c>
    </row>
    <row r="92" spans="1:28" s="982" customFormat="1">
      <c r="A92" s="938">
        <f t="shared" si="4"/>
        <v>69</v>
      </c>
      <c r="B92" s="971"/>
      <c r="C92" s="972"/>
      <c r="D92" s="972"/>
      <c r="E92" s="972"/>
      <c r="F92" s="972"/>
      <c r="G92" s="972"/>
      <c r="H92" s="973" t="s">
        <v>455</v>
      </c>
      <c r="I92" s="974"/>
      <c r="J92" s="974"/>
      <c r="K92" s="974" t="s">
        <v>463</v>
      </c>
      <c r="L92" s="973" t="s">
        <v>43</v>
      </c>
      <c r="M92" s="974">
        <v>2015</v>
      </c>
      <c r="N92" s="975"/>
      <c r="O92" s="974" t="s">
        <v>41</v>
      </c>
      <c r="P92" s="974"/>
      <c r="Q92" s="976"/>
      <c r="R92" s="974" t="s">
        <v>36</v>
      </c>
      <c r="S92" s="976">
        <v>1</v>
      </c>
      <c r="T92" s="1060">
        <v>1446000</v>
      </c>
      <c r="U92" s="978"/>
      <c r="V92" s="978"/>
      <c r="W92" s="979">
        <v>1</v>
      </c>
      <c r="X92" s="980">
        <v>1446000</v>
      </c>
      <c r="Y92" s="981" t="s">
        <v>101</v>
      </c>
      <c r="Z92" s="996">
        <f t="shared" si="5"/>
        <v>0</v>
      </c>
      <c r="AA92" s="996">
        <f t="shared" si="6"/>
        <v>0</v>
      </c>
      <c r="AB92" s="983">
        <f>SUM(X91:X94)</f>
        <v>16946000</v>
      </c>
    </row>
    <row r="93" spans="1:28" s="982" customFormat="1">
      <c r="A93" s="938">
        <f t="shared" si="4"/>
        <v>70</v>
      </c>
      <c r="B93" s="971"/>
      <c r="C93" s="972"/>
      <c r="D93" s="972"/>
      <c r="E93" s="972"/>
      <c r="F93" s="972"/>
      <c r="G93" s="972"/>
      <c r="H93" s="973" t="s">
        <v>456</v>
      </c>
      <c r="I93" s="974"/>
      <c r="J93" s="974"/>
      <c r="K93" s="974" t="s">
        <v>463</v>
      </c>
      <c r="L93" s="973" t="s">
        <v>43</v>
      </c>
      <c r="M93" s="974">
        <v>2015</v>
      </c>
      <c r="N93" s="975"/>
      <c r="O93" s="974" t="s">
        <v>41</v>
      </c>
      <c r="P93" s="974"/>
      <c r="Q93" s="976"/>
      <c r="R93" s="974" t="s">
        <v>36</v>
      </c>
      <c r="S93" s="976">
        <v>1</v>
      </c>
      <c r="T93" s="1060">
        <v>5000000</v>
      </c>
      <c r="U93" s="978"/>
      <c r="V93" s="978"/>
      <c r="W93" s="979">
        <v>1</v>
      </c>
      <c r="X93" s="980">
        <v>5000000</v>
      </c>
      <c r="Y93" s="981" t="s">
        <v>101</v>
      </c>
      <c r="Z93" s="996">
        <f t="shared" si="5"/>
        <v>0</v>
      </c>
      <c r="AA93" s="996">
        <f t="shared" si="6"/>
        <v>0</v>
      </c>
    </row>
    <row r="94" spans="1:28" s="982" customFormat="1">
      <c r="A94" s="938">
        <f t="shared" si="4"/>
        <v>71</v>
      </c>
      <c r="B94" s="971"/>
      <c r="C94" s="972"/>
      <c r="D94" s="972"/>
      <c r="E94" s="972"/>
      <c r="F94" s="972"/>
      <c r="G94" s="972"/>
      <c r="H94" s="973" t="s">
        <v>457</v>
      </c>
      <c r="I94" s="974"/>
      <c r="J94" s="974"/>
      <c r="K94" s="974" t="s">
        <v>463</v>
      </c>
      <c r="L94" s="973" t="s">
        <v>43</v>
      </c>
      <c r="M94" s="974">
        <v>2015</v>
      </c>
      <c r="N94" s="975"/>
      <c r="O94" s="974" t="s">
        <v>41</v>
      </c>
      <c r="P94" s="974"/>
      <c r="Q94" s="976"/>
      <c r="R94" s="974" t="s">
        <v>36</v>
      </c>
      <c r="S94" s="976">
        <v>1</v>
      </c>
      <c r="T94" s="1060">
        <v>2000000</v>
      </c>
      <c r="U94" s="978"/>
      <c r="V94" s="978"/>
      <c r="W94" s="979">
        <v>1</v>
      </c>
      <c r="X94" s="980">
        <v>2000000</v>
      </c>
      <c r="Y94" s="981" t="s">
        <v>101</v>
      </c>
      <c r="Z94" s="996">
        <f t="shared" si="5"/>
        <v>0</v>
      </c>
      <c r="AA94" s="996">
        <f t="shared" si="6"/>
        <v>0</v>
      </c>
    </row>
    <row r="95" spans="1:28" s="982" customFormat="1">
      <c r="A95" s="938">
        <f t="shared" si="4"/>
        <v>72</v>
      </c>
      <c r="B95" s="971"/>
      <c r="C95" s="972"/>
      <c r="D95" s="972"/>
      <c r="E95" s="972"/>
      <c r="F95" s="972"/>
      <c r="G95" s="972"/>
      <c r="H95" s="973" t="s">
        <v>511</v>
      </c>
      <c r="I95" s="974"/>
      <c r="J95" s="974"/>
      <c r="K95" s="974" t="s">
        <v>512</v>
      </c>
      <c r="L95" s="973" t="s">
        <v>43</v>
      </c>
      <c r="M95" s="974">
        <v>2015</v>
      </c>
      <c r="N95" s="975"/>
      <c r="O95" s="974" t="s">
        <v>41</v>
      </c>
      <c r="P95" s="974"/>
      <c r="Q95" s="976"/>
      <c r="R95" s="974" t="s">
        <v>36</v>
      </c>
      <c r="S95" s="976">
        <v>24</v>
      </c>
      <c r="T95" s="1060">
        <v>200000</v>
      </c>
      <c r="U95" s="978"/>
      <c r="V95" s="978"/>
      <c r="W95" s="979">
        <v>24</v>
      </c>
      <c r="X95" s="980">
        <v>200000</v>
      </c>
      <c r="Y95" s="984" t="s">
        <v>635</v>
      </c>
      <c r="Z95" s="996">
        <f t="shared" si="5"/>
        <v>0</v>
      </c>
      <c r="AA95" s="996">
        <f t="shared" si="6"/>
        <v>0</v>
      </c>
    </row>
    <row r="96" spans="1:28" s="982" customFormat="1">
      <c r="A96" s="938">
        <f t="shared" si="4"/>
        <v>73</v>
      </c>
      <c r="B96" s="971"/>
      <c r="C96" s="972"/>
      <c r="D96" s="972"/>
      <c r="E96" s="972"/>
      <c r="F96" s="972"/>
      <c r="G96" s="972"/>
      <c r="H96" s="973" t="s">
        <v>513</v>
      </c>
      <c r="I96" s="974"/>
      <c r="J96" s="974"/>
      <c r="K96" s="974" t="s">
        <v>512</v>
      </c>
      <c r="L96" s="973" t="s">
        <v>43</v>
      </c>
      <c r="M96" s="974">
        <v>2015</v>
      </c>
      <c r="N96" s="975"/>
      <c r="O96" s="974" t="s">
        <v>41</v>
      </c>
      <c r="P96" s="974"/>
      <c r="Q96" s="976"/>
      <c r="R96" s="974" t="s">
        <v>36</v>
      </c>
      <c r="S96" s="976">
        <v>24</v>
      </c>
      <c r="T96" s="1060">
        <v>100000</v>
      </c>
      <c r="U96" s="978"/>
      <c r="V96" s="978"/>
      <c r="W96" s="979">
        <v>24</v>
      </c>
      <c r="X96" s="980">
        <v>100000</v>
      </c>
      <c r="Y96" s="984" t="s">
        <v>635</v>
      </c>
      <c r="Z96" s="996">
        <f t="shared" si="5"/>
        <v>0</v>
      </c>
      <c r="AA96" s="996">
        <f t="shared" si="6"/>
        <v>0</v>
      </c>
    </row>
    <row r="97" spans="1:30" s="982" customFormat="1">
      <c r="A97" s="938">
        <f t="shared" si="4"/>
        <v>74</v>
      </c>
      <c r="B97" s="971"/>
      <c r="C97" s="972"/>
      <c r="D97" s="972"/>
      <c r="E97" s="972"/>
      <c r="F97" s="972"/>
      <c r="G97" s="972"/>
      <c r="H97" s="973" t="s">
        <v>514</v>
      </c>
      <c r="I97" s="974"/>
      <c r="J97" s="974"/>
      <c r="K97" s="974" t="s">
        <v>515</v>
      </c>
      <c r="L97" s="973" t="s">
        <v>43</v>
      </c>
      <c r="M97" s="974">
        <v>2015</v>
      </c>
      <c r="N97" s="975"/>
      <c r="O97" s="974" t="s">
        <v>41</v>
      </c>
      <c r="P97" s="974"/>
      <c r="Q97" s="976"/>
      <c r="R97" s="974" t="s">
        <v>36</v>
      </c>
      <c r="S97" s="976">
        <v>24</v>
      </c>
      <c r="T97" s="1060">
        <v>50000</v>
      </c>
      <c r="U97" s="978"/>
      <c r="V97" s="978"/>
      <c r="W97" s="979">
        <v>24</v>
      </c>
      <c r="X97" s="980">
        <v>50000</v>
      </c>
      <c r="Y97" s="984" t="s">
        <v>635</v>
      </c>
      <c r="Z97" s="996">
        <f t="shared" si="5"/>
        <v>0</v>
      </c>
      <c r="AA97" s="996">
        <f t="shared" si="6"/>
        <v>0</v>
      </c>
    </row>
    <row r="98" spans="1:30" s="982" customFormat="1">
      <c r="A98" s="938">
        <f t="shared" si="4"/>
        <v>75</v>
      </c>
      <c r="B98" s="971"/>
      <c r="C98" s="972"/>
      <c r="D98" s="972"/>
      <c r="E98" s="972"/>
      <c r="F98" s="972"/>
      <c r="G98" s="972"/>
      <c r="H98" s="973" t="s">
        <v>516</v>
      </c>
      <c r="I98" s="974"/>
      <c r="J98" s="974"/>
      <c r="K98" s="974" t="s">
        <v>512</v>
      </c>
      <c r="L98" s="973" t="s">
        <v>43</v>
      </c>
      <c r="M98" s="974">
        <v>2015</v>
      </c>
      <c r="N98" s="975"/>
      <c r="O98" s="974" t="s">
        <v>41</v>
      </c>
      <c r="P98" s="974"/>
      <c r="Q98" s="976"/>
      <c r="R98" s="974" t="s">
        <v>36</v>
      </c>
      <c r="S98" s="976">
        <v>12</v>
      </c>
      <c r="T98" s="1060">
        <v>80000</v>
      </c>
      <c r="U98" s="978"/>
      <c r="V98" s="978"/>
      <c r="W98" s="979">
        <v>12</v>
      </c>
      <c r="X98" s="980">
        <v>80000</v>
      </c>
      <c r="Y98" s="984" t="s">
        <v>635</v>
      </c>
      <c r="Z98" s="996">
        <f t="shared" si="5"/>
        <v>0</v>
      </c>
      <c r="AA98" s="996">
        <f t="shared" si="6"/>
        <v>0</v>
      </c>
    </row>
    <row r="99" spans="1:30" s="982" customFormat="1">
      <c r="A99" s="938">
        <f t="shared" si="4"/>
        <v>76</v>
      </c>
      <c r="B99" s="971"/>
      <c r="C99" s="972"/>
      <c r="D99" s="972"/>
      <c r="E99" s="972"/>
      <c r="F99" s="972"/>
      <c r="G99" s="972"/>
      <c r="H99" s="973" t="s">
        <v>517</v>
      </c>
      <c r="I99" s="974"/>
      <c r="J99" s="974"/>
      <c r="K99" s="974" t="s">
        <v>518</v>
      </c>
      <c r="L99" s="973" t="s">
        <v>43</v>
      </c>
      <c r="M99" s="974">
        <v>2015</v>
      </c>
      <c r="N99" s="975"/>
      <c r="O99" s="974" t="s">
        <v>41</v>
      </c>
      <c r="P99" s="974"/>
      <c r="Q99" s="976"/>
      <c r="R99" s="974" t="s">
        <v>36</v>
      </c>
      <c r="S99" s="976">
        <v>1</v>
      </c>
      <c r="T99" s="1060">
        <v>400000</v>
      </c>
      <c r="U99" s="978"/>
      <c r="V99" s="978"/>
      <c r="W99" s="979">
        <v>1</v>
      </c>
      <c r="X99" s="980">
        <v>400000</v>
      </c>
      <c r="Y99" s="984" t="s">
        <v>635</v>
      </c>
      <c r="Z99" s="996">
        <f t="shared" si="5"/>
        <v>0</v>
      </c>
      <c r="AA99" s="996">
        <f t="shared" si="6"/>
        <v>0</v>
      </c>
    </row>
    <row r="100" spans="1:30" s="982" customFormat="1">
      <c r="A100" s="938">
        <f t="shared" si="4"/>
        <v>77</v>
      </c>
      <c r="B100" s="971"/>
      <c r="C100" s="972"/>
      <c r="D100" s="972"/>
      <c r="E100" s="972"/>
      <c r="F100" s="972"/>
      <c r="G100" s="972"/>
      <c r="H100" s="973" t="s">
        <v>88</v>
      </c>
      <c r="I100" s="974"/>
      <c r="J100" s="974"/>
      <c r="K100" s="974" t="s">
        <v>515</v>
      </c>
      <c r="L100" s="973" t="s">
        <v>43</v>
      </c>
      <c r="M100" s="974">
        <v>2015</v>
      </c>
      <c r="N100" s="975"/>
      <c r="O100" s="974" t="s">
        <v>41</v>
      </c>
      <c r="P100" s="974"/>
      <c r="Q100" s="976"/>
      <c r="R100" s="974" t="s">
        <v>36</v>
      </c>
      <c r="S100" s="976">
        <v>1</v>
      </c>
      <c r="T100" s="1060">
        <v>400000</v>
      </c>
      <c r="U100" s="978"/>
      <c r="V100" s="978"/>
      <c r="W100" s="979">
        <v>1</v>
      </c>
      <c r="X100" s="980">
        <v>400000</v>
      </c>
      <c r="Y100" s="984" t="s">
        <v>635</v>
      </c>
      <c r="Z100" s="996">
        <f t="shared" si="5"/>
        <v>0</v>
      </c>
      <c r="AA100" s="996">
        <f t="shared" si="6"/>
        <v>0</v>
      </c>
    </row>
    <row r="101" spans="1:30" s="982" customFormat="1">
      <c r="A101" s="938">
        <f t="shared" si="4"/>
        <v>78</v>
      </c>
      <c r="B101" s="947"/>
      <c r="C101" s="948"/>
      <c r="D101" s="948"/>
      <c r="E101" s="948"/>
      <c r="F101" s="948"/>
      <c r="G101" s="948"/>
      <c r="H101" s="949" t="s">
        <v>492</v>
      </c>
      <c r="I101" s="947"/>
      <c r="J101" s="947"/>
      <c r="K101" s="950" t="s">
        <v>100</v>
      </c>
      <c r="L101" s="947"/>
      <c r="M101" s="951">
        <v>2007</v>
      </c>
      <c r="N101" s="947"/>
      <c r="O101" s="605" t="s">
        <v>41</v>
      </c>
      <c r="P101" s="952"/>
      <c r="Q101" s="953"/>
      <c r="R101" s="954" t="s">
        <v>36</v>
      </c>
      <c r="S101" s="954">
        <v>1</v>
      </c>
      <c r="T101" s="1061">
        <v>400000</v>
      </c>
      <c r="U101" s="604"/>
      <c r="V101" s="604"/>
      <c r="W101" s="956">
        <v>1</v>
      </c>
      <c r="X101" s="957">
        <v>400000</v>
      </c>
      <c r="Y101" s="949" t="s">
        <v>493</v>
      </c>
      <c r="Z101" s="996">
        <f t="shared" ref="Z101:AA110" si="7">S101-W101</f>
        <v>0</v>
      </c>
      <c r="AA101" s="996">
        <f t="shared" si="7"/>
        <v>0</v>
      </c>
    </row>
    <row r="102" spans="1:30" s="958" customFormat="1">
      <c r="A102" s="938">
        <f t="shared" si="4"/>
        <v>79</v>
      </c>
      <c r="B102" s="947"/>
      <c r="C102" s="948"/>
      <c r="D102" s="948"/>
      <c r="E102" s="948"/>
      <c r="F102" s="948"/>
      <c r="G102" s="948"/>
      <c r="H102" s="949" t="s">
        <v>494</v>
      </c>
      <c r="I102" s="947"/>
      <c r="J102" s="947"/>
      <c r="K102" s="950" t="s">
        <v>495</v>
      </c>
      <c r="L102" s="947"/>
      <c r="M102" s="951">
        <v>2007</v>
      </c>
      <c r="N102" s="947"/>
      <c r="O102" s="605" t="s">
        <v>41</v>
      </c>
      <c r="P102" s="952"/>
      <c r="Q102" s="953"/>
      <c r="R102" s="954" t="s">
        <v>36</v>
      </c>
      <c r="S102" s="954">
        <v>1</v>
      </c>
      <c r="T102" s="1061">
        <v>350000</v>
      </c>
      <c r="U102" s="604"/>
      <c r="V102" s="604"/>
      <c r="W102" s="956">
        <v>1</v>
      </c>
      <c r="X102" s="957">
        <v>350000</v>
      </c>
      <c r="Y102" s="949" t="s">
        <v>496</v>
      </c>
      <c r="Z102" s="996">
        <f t="shared" si="7"/>
        <v>0</v>
      </c>
      <c r="AA102" s="996">
        <f t="shared" si="7"/>
        <v>0</v>
      </c>
      <c r="AB102" s="958">
        <f>SUM(W101:W110)</f>
        <v>32</v>
      </c>
      <c r="AC102" s="959">
        <f>SUM(X101:X110)</f>
        <v>22229000</v>
      </c>
      <c r="AD102" s="958">
        <f>SUM(Y101:Y110)</f>
        <v>0</v>
      </c>
    </row>
    <row r="103" spans="1:30" s="958" customFormat="1">
      <c r="A103" s="938">
        <f t="shared" si="4"/>
        <v>80</v>
      </c>
      <c r="B103" s="947"/>
      <c r="C103" s="948"/>
      <c r="D103" s="948"/>
      <c r="E103" s="948"/>
      <c r="F103" s="948"/>
      <c r="G103" s="948"/>
      <c r="H103" s="949" t="s">
        <v>497</v>
      </c>
      <c r="I103" s="947"/>
      <c r="J103" s="947"/>
      <c r="K103" s="950" t="s">
        <v>100</v>
      </c>
      <c r="L103" s="947"/>
      <c r="M103" s="951">
        <v>2007</v>
      </c>
      <c r="N103" s="947"/>
      <c r="O103" s="605" t="s">
        <v>41</v>
      </c>
      <c r="P103" s="952"/>
      <c r="Q103" s="953"/>
      <c r="R103" s="954" t="s">
        <v>36</v>
      </c>
      <c r="S103" s="954">
        <v>13</v>
      </c>
      <c r="T103" s="1061">
        <v>5200000</v>
      </c>
      <c r="U103" s="604"/>
      <c r="V103" s="604"/>
      <c r="W103" s="956">
        <v>13</v>
      </c>
      <c r="X103" s="957">
        <v>5200000</v>
      </c>
      <c r="Y103" s="1043" t="s">
        <v>636</v>
      </c>
      <c r="Z103" s="996">
        <f t="shared" si="7"/>
        <v>0</v>
      </c>
      <c r="AA103" s="996">
        <f t="shared" si="7"/>
        <v>0</v>
      </c>
      <c r="AB103" s="958">
        <v>5</v>
      </c>
      <c r="AC103" s="959">
        <v>16946000</v>
      </c>
    </row>
    <row r="104" spans="1:30" s="958" customFormat="1">
      <c r="A104" s="938">
        <f t="shared" si="4"/>
        <v>81</v>
      </c>
      <c r="B104" s="947"/>
      <c r="C104" s="948"/>
      <c r="D104" s="948"/>
      <c r="E104" s="948"/>
      <c r="F104" s="948"/>
      <c r="G104" s="948"/>
      <c r="H104" s="1043" t="s">
        <v>498</v>
      </c>
      <c r="I104" s="947"/>
      <c r="J104" s="947"/>
      <c r="K104" s="950" t="s">
        <v>100</v>
      </c>
      <c r="L104" s="947"/>
      <c r="M104" s="951">
        <v>2008</v>
      </c>
      <c r="N104" s="947"/>
      <c r="O104" s="605" t="s">
        <v>41</v>
      </c>
      <c r="P104" s="952"/>
      <c r="Q104" s="953"/>
      <c r="R104" s="954" t="s">
        <v>36</v>
      </c>
      <c r="S104" s="954">
        <v>2</v>
      </c>
      <c r="T104" s="1061">
        <v>600000</v>
      </c>
      <c r="U104" s="604"/>
      <c r="V104" s="604"/>
      <c r="W104" s="956">
        <v>2</v>
      </c>
      <c r="X104" s="957">
        <v>600000</v>
      </c>
      <c r="Y104" s="1105" t="s">
        <v>499</v>
      </c>
      <c r="Z104" s="996">
        <f t="shared" si="7"/>
        <v>0</v>
      </c>
      <c r="AA104" s="996">
        <f t="shared" si="7"/>
        <v>0</v>
      </c>
      <c r="AC104" s="959"/>
    </row>
    <row r="105" spans="1:30" s="958" customFormat="1">
      <c r="A105" s="938">
        <f t="shared" si="4"/>
        <v>82</v>
      </c>
      <c r="B105" s="947"/>
      <c r="C105" s="948"/>
      <c r="D105" s="948"/>
      <c r="E105" s="948"/>
      <c r="F105" s="948"/>
      <c r="G105" s="948"/>
      <c r="H105" s="1105" t="s">
        <v>454</v>
      </c>
      <c r="I105" s="947"/>
      <c r="J105" s="947"/>
      <c r="K105" s="1106" t="s">
        <v>644</v>
      </c>
      <c r="L105" s="947"/>
      <c r="M105" s="951">
        <v>2010</v>
      </c>
      <c r="N105" s="947"/>
      <c r="O105" s="605" t="s">
        <v>41</v>
      </c>
      <c r="P105" s="952"/>
      <c r="Q105" s="953"/>
      <c r="R105" s="954" t="s">
        <v>36</v>
      </c>
      <c r="S105" s="954">
        <v>1</v>
      </c>
      <c r="T105" s="1061">
        <v>1500000</v>
      </c>
      <c r="U105" s="604"/>
      <c r="V105" s="604"/>
      <c r="W105" s="956">
        <v>1</v>
      </c>
      <c r="X105" s="957">
        <v>1500000</v>
      </c>
      <c r="Y105" s="1105" t="s">
        <v>648</v>
      </c>
      <c r="Z105" s="996">
        <f t="shared" si="7"/>
        <v>0</v>
      </c>
      <c r="AA105" s="996">
        <f t="shared" si="7"/>
        <v>0</v>
      </c>
      <c r="AB105" s="960">
        <f>SUM(AB102:AB103)</f>
        <v>37</v>
      </c>
      <c r="AC105" s="961">
        <f>SUM(AC102:AC103)</f>
        <v>39175000</v>
      </c>
      <c r="AD105" s="962" t="s">
        <v>58</v>
      </c>
    </row>
    <row r="106" spans="1:30" s="958" customFormat="1">
      <c r="A106" s="938">
        <f t="shared" si="4"/>
        <v>83</v>
      </c>
      <c r="B106" s="947"/>
      <c r="C106" s="948"/>
      <c r="D106" s="948"/>
      <c r="E106" s="948"/>
      <c r="F106" s="948"/>
      <c r="G106" s="948"/>
      <c r="H106" s="1043" t="s">
        <v>500</v>
      </c>
      <c r="I106" s="947"/>
      <c r="J106" s="947"/>
      <c r="K106" s="950" t="s">
        <v>100</v>
      </c>
      <c r="L106" s="947"/>
      <c r="M106" s="951">
        <v>2008</v>
      </c>
      <c r="N106" s="947"/>
      <c r="O106" s="605" t="s">
        <v>41</v>
      </c>
      <c r="P106" s="952"/>
      <c r="Q106" s="953"/>
      <c r="R106" s="954" t="s">
        <v>36</v>
      </c>
      <c r="S106" s="954">
        <v>4</v>
      </c>
      <c r="T106" s="1061">
        <v>500000</v>
      </c>
      <c r="U106" s="604"/>
      <c r="V106" s="604"/>
      <c r="W106" s="956">
        <v>4</v>
      </c>
      <c r="X106" s="957">
        <v>500000</v>
      </c>
      <c r="Y106" s="1105" t="s">
        <v>501</v>
      </c>
      <c r="Z106" s="996">
        <f t="shared" si="7"/>
        <v>0</v>
      </c>
      <c r="AA106" s="996">
        <f t="shared" si="7"/>
        <v>0</v>
      </c>
      <c r="AB106" s="960"/>
      <c r="AC106" s="961"/>
      <c r="AD106" s="962"/>
    </row>
    <row r="107" spans="1:30" s="958" customFormat="1">
      <c r="A107" s="938">
        <f t="shared" si="4"/>
        <v>84</v>
      </c>
      <c r="B107" s="947"/>
      <c r="C107" s="948"/>
      <c r="D107" s="948"/>
      <c r="E107" s="948"/>
      <c r="F107" s="948"/>
      <c r="G107" s="948"/>
      <c r="H107" s="1105" t="s">
        <v>645</v>
      </c>
      <c r="I107" s="947"/>
      <c r="J107" s="947"/>
      <c r="K107" s="1106" t="s">
        <v>646</v>
      </c>
      <c r="L107" s="947"/>
      <c r="M107" s="951">
        <v>2011</v>
      </c>
      <c r="N107" s="947"/>
      <c r="O107" s="605" t="s">
        <v>41</v>
      </c>
      <c r="P107" s="952"/>
      <c r="Q107" s="953"/>
      <c r="R107" s="954" t="s">
        <v>36</v>
      </c>
      <c r="S107" s="954">
        <v>4</v>
      </c>
      <c r="T107" s="1107">
        <v>3979000</v>
      </c>
      <c r="U107" s="604"/>
      <c r="V107" s="604"/>
      <c r="W107" s="956">
        <v>4</v>
      </c>
      <c r="X107" s="957">
        <v>3979000</v>
      </c>
      <c r="Y107" s="1105" t="s">
        <v>650</v>
      </c>
      <c r="Z107" s="996">
        <f t="shared" si="7"/>
        <v>0</v>
      </c>
      <c r="AA107" s="996">
        <f t="shared" si="7"/>
        <v>0</v>
      </c>
    </row>
    <row r="108" spans="1:30" s="958" customFormat="1">
      <c r="A108" s="938">
        <f t="shared" si="4"/>
        <v>85</v>
      </c>
      <c r="B108" s="947"/>
      <c r="C108" s="948"/>
      <c r="D108" s="948"/>
      <c r="E108" s="948"/>
      <c r="F108" s="948"/>
      <c r="G108" s="948"/>
      <c r="H108" s="949" t="s">
        <v>502</v>
      </c>
      <c r="I108" s="947"/>
      <c r="J108" s="947"/>
      <c r="K108" s="950" t="s">
        <v>463</v>
      </c>
      <c r="L108" s="947"/>
      <c r="M108" s="951">
        <v>2008</v>
      </c>
      <c r="N108" s="947"/>
      <c r="O108" s="605" t="s">
        <v>41</v>
      </c>
      <c r="P108" s="952"/>
      <c r="Q108" s="953"/>
      <c r="R108" s="954" t="s">
        <v>36</v>
      </c>
      <c r="S108" s="954">
        <v>2</v>
      </c>
      <c r="T108" s="1061">
        <v>4000000</v>
      </c>
      <c r="U108" s="604"/>
      <c r="V108" s="604"/>
      <c r="W108" s="956">
        <v>2</v>
      </c>
      <c r="X108" s="957">
        <v>4000000</v>
      </c>
      <c r="Y108" s="949" t="s">
        <v>503</v>
      </c>
      <c r="Z108" s="996">
        <f t="shared" si="7"/>
        <v>0</v>
      </c>
      <c r="AA108" s="996">
        <f t="shared" si="7"/>
        <v>0</v>
      </c>
    </row>
    <row r="109" spans="1:30" s="958" customFormat="1">
      <c r="A109" s="938">
        <f t="shared" si="4"/>
        <v>86</v>
      </c>
      <c r="B109" s="947"/>
      <c r="C109" s="948"/>
      <c r="D109" s="948"/>
      <c r="E109" s="948"/>
      <c r="F109" s="948"/>
      <c r="G109" s="948"/>
      <c r="H109" s="949" t="s">
        <v>504</v>
      </c>
      <c r="I109" s="947"/>
      <c r="J109" s="947"/>
      <c r="K109" s="950" t="s">
        <v>505</v>
      </c>
      <c r="L109" s="947"/>
      <c r="M109" s="951">
        <v>2013</v>
      </c>
      <c r="N109" s="947"/>
      <c r="O109" s="605" t="s">
        <v>41</v>
      </c>
      <c r="P109" s="952"/>
      <c r="Q109" s="953"/>
      <c r="R109" s="954" t="s">
        <v>36</v>
      </c>
      <c r="S109" s="954">
        <v>3</v>
      </c>
      <c r="T109" s="1061">
        <v>4500000</v>
      </c>
      <c r="U109" s="604"/>
      <c r="V109" s="604"/>
      <c r="W109" s="956">
        <v>3</v>
      </c>
      <c r="X109" s="957">
        <v>4500000</v>
      </c>
      <c r="Y109" s="949" t="s">
        <v>506</v>
      </c>
      <c r="Z109" s="996">
        <f t="shared" si="7"/>
        <v>0</v>
      </c>
      <c r="AA109" s="996">
        <f t="shared" si="7"/>
        <v>0</v>
      </c>
    </row>
    <row r="110" spans="1:30" s="958" customFormat="1">
      <c r="A110" s="938">
        <f t="shared" si="4"/>
        <v>87</v>
      </c>
      <c r="B110" s="947"/>
      <c r="C110" s="948"/>
      <c r="D110" s="948"/>
      <c r="E110" s="948"/>
      <c r="F110" s="948"/>
      <c r="G110" s="948"/>
      <c r="H110" s="949" t="s">
        <v>494</v>
      </c>
      <c r="I110" s="947"/>
      <c r="J110" s="947"/>
      <c r="K110" s="950" t="s">
        <v>495</v>
      </c>
      <c r="L110" s="947"/>
      <c r="M110" s="951">
        <v>2013</v>
      </c>
      <c r="N110" s="947"/>
      <c r="O110" s="605" t="s">
        <v>41</v>
      </c>
      <c r="P110" s="952"/>
      <c r="Q110" s="953"/>
      <c r="R110" s="954" t="s">
        <v>36</v>
      </c>
      <c r="S110" s="954">
        <v>1</v>
      </c>
      <c r="T110" s="1061">
        <v>1200000</v>
      </c>
      <c r="U110" s="604"/>
      <c r="V110" s="604"/>
      <c r="W110" s="956">
        <v>1</v>
      </c>
      <c r="X110" s="957">
        <v>1200000</v>
      </c>
      <c r="Y110" s="949" t="s">
        <v>507</v>
      </c>
      <c r="Z110" s="996">
        <f t="shared" si="7"/>
        <v>0</v>
      </c>
      <c r="AA110" s="996">
        <f t="shared" si="7"/>
        <v>0</v>
      </c>
    </row>
    <row r="111" spans="1:30" s="958" customFormat="1">
      <c r="A111" s="938">
        <f t="shared" si="4"/>
        <v>88</v>
      </c>
      <c r="B111" s="600"/>
      <c r="C111" s="1040"/>
      <c r="D111" s="1040"/>
      <c r="E111" s="1040"/>
      <c r="F111" s="1040"/>
      <c r="G111" s="1040"/>
      <c r="H111" s="947" t="s">
        <v>626</v>
      </c>
      <c r="I111" s="1033"/>
      <c r="J111" s="1033"/>
      <c r="K111" s="1034" t="s">
        <v>629</v>
      </c>
      <c r="L111" s="1035"/>
      <c r="M111" s="1036">
        <v>2013</v>
      </c>
      <c r="N111" s="947"/>
      <c r="O111" s="1037" t="s">
        <v>41</v>
      </c>
      <c r="P111" s="952"/>
      <c r="Q111" s="953"/>
      <c r="R111" s="954" t="s">
        <v>36</v>
      </c>
      <c r="S111" s="954">
        <v>1</v>
      </c>
      <c r="T111" s="1062">
        <v>7650000</v>
      </c>
      <c r="U111" s="604"/>
      <c r="V111" s="604"/>
      <c r="W111" s="604">
        <v>1</v>
      </c>
      <c r="X111" s="1038">
        <v>7650000</v>
      </c>
      <c r="Y111" s="1039" t="s">
        <v>630</v>
      </c>
      <c r="Z111" s="996">
        <f t="shared" si="5"/>
        <v>0</v>
      </c>
      <c r="AA111" s="996">
        <f t="shared" si="6"/>
        <v>0</v>
      </c>
    </row>
    <row r="112" spans="1:30">
      <c r="A112" s="938">
        <f t="shared" si="4"/>
        <v>89</v>
      </c>
      <c r="B112" s="600"/>
      <c r="C112" s="825"/>
      <c r="D112" s="825"/>
      <c r="E112" s="825"/>
      <c r="F112" s="825"/>
      <c r="G112" s="825"/>
      <c r="H112" s="604" t="s">
        <v>510</v>
      </c>
      <c r="I112" s="605"/>
      <c r="J112" s="605"/>
      <c r="K112" s="604" t="s">
        <v>120</v>
      </c>
      <c r="L112" s="604" t="s">
        <v>43</v>
      </c>
      <c r="M112" s="605">
        <v>2012</v>
      </c>
      <c r="N112" s="605"/>
      <c r="O112" s="605" t="s">
        <v>41</v>
      </c>
      <c r="P112" s="952"/>
      <c r="Q112" s="953"/>
      <c r="R112" s="605" t="s">
        <v>36</v>
      </c>
      <c r="S112" s="606">
        <v>1</v>
      </c>
      <c r="T112" s="1089">
        <v>771555.56</v>
      </c>
      <c r="U112" s="604"/>
      <c r="V112" s="604"/>
      <c r="W112" s="864">
        <v>1</v>
      </c>
      <c r="X112" s="1090">
        <v>771555.56</v>
      </c>
      <c r="Y112" s="1091" t="s">
        <v>101</v>
      </c>
      <c r="Z112" s="996" t="e">
        <f>#REF!-#REF!</f>
        <v>#REF!</v>
      </c>
      <c r="AA112" s="996" t="e">
        <f>#REF!-#REF!</f>
        <v>#REF!</v>
      </c>
    </row>
    <row r="113" spans="1:28">
      <c r="A113" s="938"/>
      <c r="B113" s="832"/>
      <c r="C113" s="833"/>
      <c r="D113" s="833"/>
      <c r="E113" s="833"/>
      <c r="F113" s="833"/>
      <c r="G113" s="833"/>
      <c r="H113" s="834" t="s">
        <v>482</v>
      </c>
      <c r="I113" s="710"/>
      <c r="J113" s="712"/>
      <c r="K113" s="710"/>
      <c r="L113" s="710"/>
      <c r="M113" s="712"/>
      <c r="N113" s="712"/>
      <c r="O113" s="712"/>
      <c r="P113" s="835"/>
      <c r="Q113" s="836"/>
      <c r="R113" s="712"/>
      <c r="S113" s="835"/>
      <c r="T113" s="1063"/>
      <c r="U113" s="710"/>
      <c r="V113" s="710"/>
      <c r="W113" s="710"/>
      <c r="X113" s="710"/>
      <c r="Y113" s="837"/>
      <c r="Z113" s="996">
        <f t="shared" si="5"/>
        <v>0</v>
      </c>
      <c r="AA113" s="996">
        <f t="shared" si="6"/>
        <v>0</v>
      </c>
    </row>
    <row r="114" spans="1:28">
      <c r="A114" s="938"/>
      <c r="B114" s="710"/>
      <c r="C114" s="707" t="s">
        <v>168</v>
      </c>
      <c r="D114" s="707" t="s">
        <v>168</v>
      </c>
      <c r="E114" s="707" t="s">
        <v>168</v>
      </c>
      <c r="F114" s="707" t="s">
        <v>168</v>
      </c>
      <c r="G114" s="707" t="s">
        <v>168</v>
      </c>
      <c r="H114" s="805" t="s">
        <v>62</v>
      </c>
      <c r="I114" s="709"/>
      <c r="J114" s="710"/>
      <c r="K114" s="838"/>
      <c r="L114" s="838"/>
      <c r="M114" s="838"/>
      <c r="N114" s="710"/>
      <c r="O114" s="712"/>
      <c r="P114" s="809">
        <v>0</v>
      </c>
      <c r="Q114" s="809">
        <v>0</v>
      </c>
      <c r="R114" s="809">
        <v>0</v>
      </c>
      <c r="S114" s="809">
        <f t="shared" ref="S114:X114" si="8">SUM(S115)</f>
        <v>1</v>
      </c>
      <c r="T114" s="1054">
        <f>SUM(T115)</f>
        <v>1500000</v>
      </c>
      <c r="U114" s="809">
        <f t="shared" si="8"/>
        <v>0</v>
      </c>
      <c r="V114" s="809">
        <f t="shared" si="8"/>
        <v>0</v>
      </c>
      <c r="W114" s="809">
        <f>SUM(W115)</f>
        <v>1</v>
      </c>
      <c r="X114" s="809">
        <f t="shared" si="8"/>
        <v>1500000</v>
      </c>
      <c r="Y114" s="858"/>
      <c r="Z114" s="996">
        <f t="shared" si="5"/>
        <v>0</v>
      </c>
      <c r="AA114" s="996">
        <f t="shared" si="6"/>
        <v>0</v>
      </c>
    </row>
    <row r="115" spans="1:28" ht="24.75">
      <c r="A115" s="938">
        <v>90</v>
      </c>
      <c r="B115" s="129" t="s">
        <v>169</v>
      </c>
      <c r="C115" s="255" t="s">
        <v>59</v>
      </c>
      <c r="D115" s="255" t="s">
        <v>69</v>
      </c>
      <c r="E115" s="255" t="s">
        <v>59</v>
      </c>
      <c r="F115" s="255" t="s">
        <v>69</v>
      </c>
      <c r="G115" s="255" t="s">
        <v>131</v>
      </c>
      <c r="H115" s="257" t="s">
        <v>171</v>
      </c>
      <c r="I115" s="258" t="s">
        <v>40</v>
      </c>
      <c r="J115" s="258" t="s">
        <v>40</v>
      </c>
      <c r="K115" s="256" t="s">
        <v>172</v>
      </c>
      <c r="L115" s="256" t="s">
        <v>43</v>
      </c>
      <c r="M115" s="258">
        <v>2013</v>
      </c>
      <c r="N115" s="258" t="s">
        <v>40</v>
      </c>
      <c r="O115" s="258" t="s">
        <v>41</v>
      </c>
      <c r="P115" s="876"/>
      <c r="Q115" s="262"/>
      <c r="R115" s="258" t="s">
        <v>36</v>
      </c>
      <c r="S115" s="257">
        <v>1</v>
      </c>
      <c r="T115" s="1055">
        <v>1500000</v>
      </c>
      <c r="U115" s="256"/>
      <c r="V115" s="256"/>
      <c r="W115" s="861">
        <v>1</v>
      </c>
      <c r="X115" s="861">
        <v>1500000</v>
      </c>
      <c r="Y115" s="843" t="s">
        <v>54</v>
      </c>
      <c r="Z115" s="996">
        <f t="shared" si="5"/>
        <v>0</v>
      </c>
      <c r="AA115" s="996">
        <f t="shared" si="6"/>
        <v>0</v>
      </c>
      <c r="AB115" s="1017">
        <f>AA114-X114</f>
        <v>-1500000</v>
      </c>
    </row>
    <row r="116" spans="1:28">
      <c r="A116" s="826"/>
      <c r="B116" s="827"/>
      <c r="C116" s="828"/>
      <c r="D116" s="828"/>
      <c r="E116" s="828"/>
      <c r="F116" s="828"/>
      <c r="G116" s="828"/>
      <c r="H116" s="256"/>
      <c r="I116" s="256"/>
      <c r="J116" s="258"/>
      <c r="K116" s="256"/>
      <c r="L116" s="256"/>
      <c r="M116" s="258"/>
      <c r="N116" s="258"/>
      <c r="O116" s="258"/>
      <c r="P116" s="611"/>
      <c r="Q116" s="830"/>
      <c r="R116" s="258"/>
      <c r="S116" s="611"/>
      <c r="T116" s="1058"/>
      <c r="U116" s="256"/>
      <c r="V116" s="256"/>
      <c r="W116" s="256"/>
      <c r="X116" s="256"/>
      <c r="Y116" s="28"/>
      <c r="Z116" s="996">
        <f t="shared" si="5"/>
        <v>0</v>
      </c>
      <c r="AA116" s="996">
        <f t="shared" si="6"/>
        <v>0</v>
      </c>
    </row>
    <row r="117" spans="1:28">
      <c r="A117" s="831"/>
      <c r="B117" s="832"/>
      <c r="C117" s="833"/>
      <c r="D117" s="833"/>
      <c r="E117" s="833"/>
      <c r="F117" s="833"/>
      <c r="G117" s="833"/>
      <c r="H117" s="834" t="s">
        <v>483</v>
      </c>
      <c r="I117" s="710"/>
      <c r="J117" s="712"/>
      <c r="K117" s="710"/>
      <c r="L117" s="710"/>
      <c r="M117" s="712"/>
      <c r="N117" s="712"/>
      <c r="O117" s="712"/>
      <c r="P117" s="835"/>
      <c r="Q117" s="836"/>
      <c r="R117" s="712"/>
      <c r="S117" s="835"/>
      <c r="T117" s="1063"/>
      <c r="U117" s="710"/>
      <c r="V117" s="710"/>
      <c r="W117" s="710"/>
      <c r="X117" s="710"/>
      <c r="Y117" s="837"/>
      <c r="Z117" s="996">
        <f t="shared" si="5"/>
        <v>0</v>
      </c>
      <c r="AA117" s="996">
        <f t="shared" si="6"/>
        <v>0</v>
      </c>
    </row>
    <row r="118" spans="1:28">
      <c r="A118" s="839"/>
      <c r="B118" s="710"/>
      <c r="C118" s="707" t="s">
        <v>168</v>
      </c>
      <c r="D118" s="707" t="s">
        <v>168</v>
      </c>
      <c r="E118" s="707" t="s">
        <v>168</v>
      </c>
      <c r="F118" s="707" t="s">
        <v>168</v>
      </c>
      <c r="G118" s="707" t="s">
        <v>168</v>
      </c>
      <c r="H118" s="805" t="s">
        <v>173</v>
      </c>
      <c r="I118" s="709"/>
      <c r="J118" s="710"/>
      <c r="K118" s="710"/>
      <c r="L118" s="710"/>
      <c r="M118" s="710"/>
      <c r="N118" s="710"/>
      <c r="O118" s="712"/>
      <c r="P118" s="809">
        <v>0</v>
      </c>
      <c r="Q118" s="809">
        <v>0</v>
      </c>
      <c r="R118" s="809">
        <v>0</v>
      </c>
      <c r="S118" s="809">
        <f t="shared" ref="S118:X118" si="9">SUM(S119:S197)</f>
        <v>86</v>
      </c>
      <c r="T118" s="1077">
        <f t="shared" si="9"/>
        <v>342258985.57999998</v>
      </c>
      <c r="U118" s="809">
        <f t="shared" si="9"/>
        <v>0</v>
      </c>
      <c r="V118" s="809">
        <f t="shared" si="9"/>
        <v>0</v>
      </c>
      <c r="W118" s="809">
        <f t="shared" si="9"/>
        <v>86</v>
      </c>
      <c r="X118" s="809">
        <f t="shared" si="9"/>
        <v>342258985.57999998</v>
      </c>
      <c r="Y118" s="840"/>
      <c r="Z118" s="996">
        <f t="shared" si="5"/>
        <v>0</v>
      </c>
      <c r="AA118" s="996">
        <f t="shared" si="6"/>
        <v>0</v>
      </c>
    </row>
    <row r="119" spans="1:28">
      <c r="A119" s="841">
        <v>91</v>
      </c>
      <c r="B119" s="129"/>
      <c r="C119" s="255"/>
      <c r="D119" s="255"/>
      <c r="E119" s="255"/>
      <c r="F119" s="255"/>
      <c r="G119" s="255"/>
      <c r="H119" s="257" t="s">
        <v>519</v>
      </c>
      <c r="I119" s="258" t="s">
        <v>520</v>
      </c>
      <c r="J119" s="258"/>
      <c r="K119" s="258"/>
      <c r="L119" s="258" t="s">
        <v>43</v>
      </c>
      <c r="M119" s="258">
        <v>2007</v>
      </c>
      <c r="N119" s="258"/>
      <c r="O119" s="258" t="s">
        <v>41</v>
      </c>
      <c r="P119" s="258"/>
      <c r="Q119" s="262"/>
      <c r="R119" s="258" t="s">
        <v>36</v>
      </c>
      <c r="S119" s="261">
        <v>2</v>
      </c>
      <c r="T119" s="1064">
        <v>1352325</v>
      </c>
      <c r="U119" s="985"/>
      <c r="V119" s="256"/>
      <c r="W119" s="261">
        <v>2</v>
      </c>
      <c r="X119" s="985">
        <v>1352325</v>
      </c>
      <c r="Y119" s="965" t="s">
        <v>135</v>
      </c>
      <c r="Z119" s="996">
        <f>SUM(W119:W143)</f>
        <v>32</v>
      </c>
      <c r="AA119" s="996">
        <f>SUM(X119:X143)</f>
        <v>102921285.58</v>
      </c>
      <c r="AB119" s="1017">
        <f>AA118-X118</f>
        <v>-342258985.57999998</v>
      </c>
    </row>
    <row r="120" spans="1:28">
      <c r="A120" s="841">
        <f>A119+1</f>
        <v>92</v>
      </c>
      <c r="B120" s="129"/>
      <c r="C120" s="255"/>
      <c r="D120" s="255"/>
      <c r="E120" s="255"/>
      <c r="F120" s="255"/>
      <c r="G120" s="255"/>
      <c r="H120" s="257" t="s">
        <v>521</v>
      </c>
      <c r="I120" s="258" t="s">
        <v>520</v>
      </c>
      <c r="J120" s="258"/>
      <c r="K120" s="258"/>
      <c r="L120" s="258" t="s">
        <v>43</v>
      </c>
      <c r="M120" s="258">
        <v>2007</v>
      </c>
      <c r="N120" s="258"/>
      <c r="O120" s="258" t="s">
        <v>41</v>
      </c>
      <c r="P120" s="258"/>
      <c r="Q120" s="262"/>
      <c r="R120" s="258" t="s">
        <v>36</v>
      </c>
      <c r="S120" s="261">
        <v>2</v>
      </c>
      <c r="T120" s="1064">
        <v>17388150</v>
      </c>
      <c r="U120" s="985"/>
      <c r="V120" s="256"/>
      <c r="W120" s="261">
        <v>2</v>
      </c>
      <c r="X120" s="985">
        <v>17388150</v>
      </c>
      <c r="Y120" s="965" t="s">
        <v>135</v>
      </c>
      <c r="Z120" s="996">
        <f>SUM(S144:S196)</f>
        <v>53</v>
      </c>
      <c r="AA120" s="996">
        <f>SUM(T144:T196)</f>
        <v>237337700</v>
      </c>
      <c r="AB120" s="982" t="s">
        <v>621</v>
      </c>
    </row>
    <row r="121" spans="1:28">
      <c r="A121" s="841">
        <f t="shared" ref="A121:A184" si="10">A120+1</f>
        <v>93</v>
      </c>
      <c r="B121" s="129"/>
      <c r="C121" s="255"/>
      <c r="D121" s="255"/>
      <c r="E121" s="255"/>
      <c r="F121" s="255"/>
      <c r="G121" s="255"/>
      <c r="H121" s="257" t="s">
        <v>522</v>
      </c>
      <c r="I121" s="258" t="s">
        <v>520</v>
      </c>
      <c r="J121" s="258"/>
      <c r="K121" s="258"/>
      <c r="L121" s="258" t="s">
        <v>43</v>
      </c>
      <c r="M121" s="258">
        <v>2007</v>
      </c>
      <c r="N121" s="258"/>
      <c r="O121" s="258" t="s">
        <v>41</v>
      </c>
      <c r="P121" s="258"/>
      <c r="Q121" s="262"/>
      <c r="R121" s="258" t="s">
        <v>36</v>
      </c>
      <c r="S121" s="261">
        <v>1</v>
      </c>
      <c r="T121" s="1064">
        <v>888712.5</v>
      </c>
      <c r="U121" s="986"/>
      <c r="V121" s="256"/>
      <c r="W121" s="261">
        <v>1</v>
      </c>
      <c r="X121" s="985">
        <v>888712.5</v>
      </c>
      <c r="Y121" s="965" t="s">
        <v>135</v>
      </c>
      <c r="Z121" s="996">
        <f>W197</f>
        <v>1</v>
      </c>
      <c r="AA121" s="996">
        <f>X197</f>
        <v>2000000</v>
      </c>
      <c r="AB121" s="958" t="s">
        <v>622</v>
      </c>
    </row>
    <row r="122" spans="1:28">
      <c r="A122" s="841">
        <f t="shared" si="10"/>
        <v>94</v>
      </c>
      <c r="B122" s="129"/>
      <c r="C122" s="255"/>
      <c r="D122" s="255"/>
      <c r="E122" s="255"/>
      <c r="F122" s="255"/>
      <c r="G122" s="255"/>
      <c r="H122" s="257" t="s">
        <v>523</v>
      </c>
      <c r="I122" s="258" t="s">
        <v>520</v>
      </c>
      <c r="J122" s="258"/>
      <c r="K122" s="258"/>
      <c r="L122" s="258" t="s">
        <v>43</v>
      </c>
      <c r="M122" s="258">
        <v>2007</v>
      </c>
      <c r="N122" s="258"/>
      <c r="O122" s="258" t="s">
        <v>41</v>
      </c>
      <c r="P122" s="258"/>
      <c r="Q122" s="262"/>
      <c r="R122" s="258" t="s">
        <v>36</v>
      </c>
      <c r="S122" s="261">
        <v>3</v>
      </c>
      <c r="T122" s="1064" t="s">
        <v>647</v>
      </c>
      <c r="U122" s="985"/>
      <c r="V122" s="256"/>
      <c r="W122" s="261">
        <v>3</v>
      </c>
      <c r="X122" s="1108" t="s">
        <v>647</v>
      </c>
      <c r="Y122" s="965" t="s">
        <v>135</v>
      </c>
      <c r="Z122" s="996">
        <f t="shared" si="5"/>
        <v>0</v>
      </c>
      <c r="AA122" s="996" t="e">
        <f t="shared" si="6"/>
        <v>#VALUE!</v>
      </c>
      <c r="AB122" s="1028" t="s">
        <v>623</v>
      </c>
    </row>
    <row r="123" spans="1:28">
      <c r="A123" s="841">
        <f t="shared" si="10"/>
        <v>95</v>
      </c>
      <c r="B123" s="129"/>
      <c r="C123" s="255"/>
      <c r="D123" s="255"/>
      <c r="E123" s="255"/>
      <c r="F123" s="255"/>
      <c r="G123" s="255"/>
      <c r="H123" s="257" t="s">
        <v>524</v>
      </c>
      <c r="I123" s="258" t="s">
        <v>525</v>
      </c>
      <c r="J123" s="258"/>
      <c r="K123" s="258"/>
      <c r="L123" s="258" t="s">
        <v>43</v>
      </c>
      <c r="M123" s="258">
        <v>2007</v>
      </c>
      <c r="N123" s="258"/>
      <c r="O123" s="258" t="s">
        <v>41</v>
      </c>
      <c r="P123" s="258"/>
      <c r="Q123" s="262"/>
      <c r="R123" s="258" t="s">
        <v>36</v>
      </c>
      <c r="S123" s="261">
        <v>1</v>
      </c>
      <c r="T123" s="1064">
        <v>1884375</v>
      </c>
      <c r="U123" s="986"/>
      <c r="V123" s="256"/>
      <c r="W123" s="261">
        <v>1</v>
      </c>
      <c r="X123" s="985">
        <v>1884375</v>
      </c>
      <c r="Y123" s="965" t="s">
        <v>135</v>
      </c>
      <c r="Z123" s="996">
        <f t="shared" si="5"/>
        <v>0</v>
      </c>
      <c r="AA123" s="996">
        <f t="shared" si="6"/>
        <v>0</v>
      </c>
    </row>
    <row r="124" spans="1:28">
      <c r="A124" s="841">
        <f t="shared" si="10"/>
        <v>96</v>
      </c>
      <c r="B124" s="129"/>
      <c r="C124" s="255"/>
      <c r="D124" s="255"/>
      <c r="E124" s="255"/>
      <c r="F124" s="255"/>
      <c r="G124" s="255"/>
      <c r="H124" s="257" t="s">
        <v>526</v>
      </c>
      <c r="I124" s="258" t="s">
        <v>527</v>
      </c>
      <c r="J124" s="258"/>
      <c r="K124" s="258"/>
      <c r="L124" s="258" t="s">
        <v>43</v>
      </c>
      <c r="M124" s="258">
        <v>2007</v>
      </c>
      <c r="N124" s="258"/>
      <c r="O124" s="258" t="s">
        <v>41</v>
      </c>
      <c r="P124" s="258"/>
      <c r="Q124" s="262"/>
      <c r="R124" s="258" t="s">
        <v>36</v>
      </c>
      <c r="S124" s="261">
        <v>1</v>
      </c>
      <c r="T124" s="1064">
        <v>11000000</v>
      </c>
      <c r="U124" s="986"/>
      <c r="V124" s="256"/>
      <c r="W124" s="261">
        <v>1</v>
      </c>
      <c r="X124" s="985">
        <v>11000000</v>
      </c>
      <c r="Y124" s="965" t="s">
        <v>135</v>
      </c>
      <c r="Z124" s="996">
        <f t="shared" si="5"/>
        <v>0</v>
      </c>
      <c r="AA124" s="996">
        <f t="shared" si="6"/>
        <v>0</v>
      </c>
    </row>
    <row r="125" spans="1:28">
      <c r="A125" s="841">
        <f t="shared" si="10"/>
        <v>97</v>
      </c>
      <c r="B125" s="129"/>
      <c r="C125" s="255"/>
      <c r="D125" s="255"/>
      <c r="E125" s="255"/>
      <c r="F125" s="255"/>
      <c r="G125" s="255"/>
      <c r="H125" s="257" t="s">
        <v>528</v>
      </c>
      <c r="I125" s="258" t="s">
        <v>529</v>
      </c>
      <c r="J125" s="258"/>
      <c r="K125" s="258"/>
      <c r="L125" s="258" t="s">
        <v>43</v>
      </c>
      <c r="M125" s="258">
        <v>2007</v>
      </c>
      <c r="N125" s="258"/>
      <c r="O125" s="258" t="s">
        <v>41</v>
      </c>
      <c r="P125" s="258"/>
      <c r="Q125" s="262"/>
      <c r="R125" s="258" t="s">
        <v>36</v>
      </c>
      <c r="S125" s="261">
        <v>1</v>
      </c>
      <c r="T125" s="1064">
        <v>9625000</v>
      </c>
      <c r="U125" s="986"/>
      <c r="V125" s="256"/>
      <c r="W125" s="261">
        <v>1</v>
      </c>
      <c r="X125" s="985">
        <v>9625000</v>
      </c>
      <c r="Y125" s="965" t="s">
        <v>135</v>
      </c>
      <c r="Z125" s="996">
        <f t="shared" si="5"/>
        <v>0</v>
      </c>
      <c r="AA125" s="996">
        <f t="shared" si="6"/>
        <v>0</v>
      </c>
    </row>
    <row r="126" spans="1:28">
      <c r="A126" s="841">
        <f t="shared" si="10"/>
        <v>98</v>
      </c>
      <c r="B126" s="129"/>
      <c r="C126" s="255"/>
      <c r="D126" s="255"/>
      <c r="E126" s="255"/>
      <c r="F126" s="255"/>
      <c r="G126" s="255"/>
      <c r="H126" s="257" t="s">
        <v>530</v>
      </c>
      <c r="I126" s="258" t="s">
        <v>531</v>
      </c>
      <c r="J126" s="258"/>
      <c r="K126" s="258"/>
      <c r="L126" s="258" t="s">
        <v>43</v>
      </c>
      <c r="M126" s="258">
        <v>2007</v>
      </c>
      <c r="N126" s="258"/>
      <c r="O126" s="258" t="s">
        <v>41</v>
      </c>
      <c r="P126" s="258"/>
      <c r="Q126" s="262"/>
      <c r="R126" s="258" t="s">
        <v>36</v>
      </c>
      <c r="S126" s="261">
        <v>1</v>
      </c>
      <c r="T126" s="1064">
        <v>1650000</v>
      </c>
      <c r="U126" s="986"/>
      <c r="V126" s="256"/>
      <c r="W126" s="261">
        <v>1</v>
      </c>
      <c r="X126" s="985">
        <v>1650000</v>
      </c>
      <c r="Y126" s="965" t="s">
        <v>135</v>
      </c>
      <c r="Z126" s="996">
        <f t="shared" si="5"/>
        <v>0</v>
      </c>
      <c r="AA126" s="996">
        <f t="shared" si="6"/>
        <v>0</v>
      </c>
    </row>
    <row r="127" spans="1:28">
      <c r="A127" s="841">
        <f t="shared" si="10"/>
        <v>99</v>
      </c>
      <c r="B127" s="129"/>
      <c r="C127" s="255"/>
      <c r="D127" s="255"/>
      <c r="E127" s="255"/>
      <c r="F127" s="255"/>
      <c r="G127" s="255"/>
      <c r="H127" s="257" t="s">
        <v>532</v>
      </c>
      <c r="I127" s="258" t="s">
        <v>533</v>
      </c>
      <c r="J127" s="258"/>
      <c r="K127" s="258"/>
      <c r="L127" s="258" t="s">
        <v>43</v>
      </c>
      <c r="M127" s="258">
        <v>2007</v>
      </c>
      <c r="N127" s="258"/>
      <c r="O127" s="258" t="s">
        <v>41</v>
      </c>
      <c r="P127" s="258"/>
      <c r="Q127" s="262"/>
      <c r="R127" s="258" t="s">
        <v>36</v>
      </c>
      <c r="S127" s="261">
        <v>1</v>
      </c>
      <c r="T127" s="1064">
        <v>1650000</v>
      </c>
      <c r="U127" s="986"/>
      <c r="V127" s="256"/>
      <c r="W127" s="261">
        <v>1</v>
      </c>
      <c r="X127" s="985">
        <v>1650000</v>
      </c>
      <c r="Y127" s="965" t="s">
        <v>135</v>
      </c>
      <c r="Z127" s="996">
        <f t="shared" si="5"/>
        <v>0</v>
      </c>
      <c r="AA127" s="996">
        <f t="shared" si="6"/>
        <v>0</v>
      </c>
    </row>
    <row r="128" spans="1:28">
      <c r="A128" s="841">
        <f t="shared" si="10"/>
        <v>100</v>
      </c>
      <c r="B128" s="129"/>
      <c r="C128" s="255"/>
      <c r="D128" s="255"/>
      <c r="E128" s="255"/>
      <c r="F128" s="255"/>
      <c r="G128" s="255"/>
      <c r="H128" s="257" t="s">
        <v>534</v>
      </c>
      <c r="I128" s="258" t="s">
        <v>535</v>
      </c>
      <c r="J128" s="258"/>
      <c r="K128" s="258"/>
      <c r="L128" s="258" t="s">
        <v>43</v>
      </c>
      <c r="M128" s="258">
        <v>2007</v>
      </c>
      <c r="N128" s="258"/>
      <c r="O128" s="258" t="s">
        <v>41</v>
      </c>
      <c r="P128" s="258"/>
      <c r="Q128" s="262"/>
      <c r="R128" s="258" t="s">
        <v>36</v>
      </c>
      <c r="S128" s="261">
        <v>1</v>
      </c>
      <c r="T128" s="1064">
        <v>250000</v>
      </c>
      <c r="U128" s="986"/>
      <c r="V128" s="256"/>
      <c r="W128" s="261">
        <v>1</v>
      </c>
      <c r="X128" s="985">
        <v>250000</v>
      </c>
      <c r="Y128" s="965" t="s">
        <v>135</v>
      </c>
      <c r="Z128" s="996">
        <f t="shared" si="5"/>
        <v>0</v>
      </c>
      <c r="AA128" s="996">
        <f t="shared" si="6"/>
        <v>0</v>
      </c>
    </row>
    <row r="129" spans="1:27">
      <c r="A129" s="841">
        <f t="shared" si="10"/>
        <v>101</v>
      </c>
      <c r="B129" s="129"/>
      <c r="C129" s="255"/>
      <c r="D129" s="255"/>
      <c r="E129" s="255"/>
      <c r="F129" s="255"/>
      <c r="G129" s="255"/>
      <c r="H129" s="257" t="s">
        <v>536</v>
      </c>
      <c r="I129" s="258" t="s">
        <v>535</v>
      </c>
      <c r="J129" s="258"/>
      <c r="K129" s="258"/>
      <c r="L129" s="258" t="s">
        <v>43</v>
      </c>
      <c r="M129" s="258">
        <v>2007</v>
      </c>
      <c r="N129" s="258"/>
      <c r="O129" s="258" t="s">
        <v>41</v>
      </c>
      <c r="P129" s="258"/>
      <c r="Q129" s="262"/>
      <c r="R129" s="258" t="s">
        <v>36</v>
      </c>
      <c r="S129" s="261">
        <v>1</v>
      </c>
      <c r="T129" s="1064">
        <v>120000</v>
      </c>
      <c r="U129" s="986"/>
      <c r="V129" s="256"/>
      <c r="W129" s="261">
        <v>1</v>
      </c>
      <c r="X129" s="985">
        <v>120000</v>
      </c>
      <c r="Y129" s="965" t="s">
        <v>135</v>
      </c>
      <c r="Z129" s="996">
        <f t="shared" si="5"/>
        <v>0</v>
      </c>
      <c r="AA129" s="996">
        <f t="shared" si="6"/>
        <v>0</v>
      </c>
    </row>
    <row r="130" spans="1:27">
      <c r="A130" s="841">
        <f t="shared" si="10"/>
        <v>102</v>
      </c>
      <c r="B130" s="129"/>
      <c r="C130" s="255"/>
      <c r="D130" s="255"/>
      <c r="E130" s="255"/>
      <c r="F130" s="255"/>
      <c r="G130" s="255"/>
      <c r="H130" s="257" t="s">
        <v>537</v>
      </c>
      <c r="I130" s="258" t="s">
        <v>538</v>
      </c>
      <c r="J130" s="258"/>
      <c r="K130" s="258"/>
      <c r="L130" s="258" t="s">
        <v>43</v>
      </c>
      <c r="M130" s="258">
        <v>2007</v>
      </c>
      <c r="N130" s="258"/>
      <c r="O130" s="258" t="s">
        <v>41</v>
      </c>
      <c r="P130" s="258"/>
      <c r="Q130" s="262"/>
      <c r="R130" s="258" t="s">
        <v>36</v>
      </c>
      <c r="S130" s="261">
        <v>1</v>
      </c>
      <c r="T130" s="1064">
        <v>65000</v>
      </c>
      <c r="U130" s="986"/>
      <c r="V130" s="256"/>
      <c r="W130" s="261">
        <v>1</v>
      </c>
      <c r="X130" s="985">
        <v>65000</v>
      </c>
      <c r="Y130" s="965" t="s">
        <v>135</v>
      </c>
      <c r="Z130" s="996">
        <f t="shared" si="5"/>
        <v>0</v>
      </c>
      <c r="AA130" s="996">
        <f t="shared" si="6"/>
        <v>0</v>
      </c>
    </row>
    <row r="131" spans="1:27">
      <c r="A131" s="841">
        <f t="shared" si="10"/>
        <v>103</v>
      </c>
      <c r="B131" s="129"/>
      <c r="C131" s="255"/>
      <c r="D131" s="255"/>
      <c r="E131" s="255"/>
      <c r="F131" s="255"/>
      <c r="G131" s="255"/>
      <c r="H131" s="257" t="s">
        <v>539</v>
      </c>
      <c r="I131" s="258" t="s">
        <v>540</v>
      </c>
      <c r="J131" s="258"/>
      <c r="K131" s="258"/>
      <c r="L131" s="258" t="s">
        <v>43</v>
      </c>
      <c r="M131" s="258">
        <v>2007</v>
      </c>
      <c r="N131" s="258"/>
      <c r="O131" s="258" t="s">
        <v>41</v>
      </c>
      <c r="P131" s="258"/>
      <c r="Q131" s="262"/>
      <c r="R131" s="258" t="s">
        <v>36</v>
      </c>
      <c r="S131" s="261">
        <v>1</v>
      </c>
      <c r="T131" s="1064">
        <v>9325000</v>
      </c>
      <c r="U131" s="986"/>
      <c r="V131" s="256"/>
      <c r="W131" s="261">
        <v>1</v>
      </c>
      <c r="X131" s="985">
        <v>9325000</v>
      </c>
      <c r="Y131" s="965" t="s">
        <v>135</v>
      </c>
      <c r="Z131" s="996">
        <f t="shared" si="5"/>
        <v>0</v>
      </c>
      <c r="AA131" s="996">
        <f t="shared" si="6"/>
        <v>0</v>
      </c>
    </row>
    <row r="132" spans="1:27">
      <c r="A132" s="841">
        <f t="shared" si="10"/>
        <v>104</v>
      </c>
      <c r="B132" s="129"/>
      <c r="C132" s="255"/>
      <c r="D132" s="255"/>
      <c r="E132" s="255"/>
      <c r="F132" s="255"/>
      <c r="G132" s="255"/>
      <c r="H132" s="257" t="s">
        <v>541</v>
      </c>
      <c r="I132" s="258" t="s">
        <v>531</v>
      </c>
      <c r="J132" s="258"/>
      <c r="K132" s="258"/>
      <c r="L132" s="258" t="s">
        <v>43</v>
      </c>
      <c r="M132" s="258">
        <v>2007</v>
      </c>
      <c r="N132" s="258"/>
      <c r="O132" s="258" t="s">
        <v>41</v>
      </c>
      <c r="P132" s="258"/>
      <c r="Q132" s="262"/>
      <c r="R132" s="258" t="s">
        <v>36</v>
      </c>
      <c r="S132" s="261">
        <v>4</v>
      </c>
      <c r="T132" s="1064">
        <v>4076923.08</v>
      </c>
      <c r="U132" s="985"/>
      <c r="V132" s="256"/>
      <c r="W132" s="261">
        <v>4</v>
      </c>
      <c r="X132" s="1064">
        <v>4076923.08</v>
      </c>
      <c r="Y132" s="965" t="s">
        <v>135</v>
      </c>
      <c r="Z132" s="996">
        <f t="shared" si="5"/>
        <v>0</v>
      </c>
      <c r="AA132" s="996">
        <f t="shared" si="6"/>
        <v>0</v>
      </c>
    </row>
    <row r="133" spans="1:27">
      <c r="A133" s="841">
        <f t="shared" si="10"/>
        <v>105</v>
      </c>
      <c r="B133" s="129"/>
      <c r="C133" s="255"/>
      <c r="D133" s="255"/>
      <c r="E133" s="255"/>
      <c r="F133" s="255"/>
      <c r="G133" s="255"/>
      <c r="H133" s="257" t="s">
        <v>542</v>
      </c>
      <c r="I133" s="258" t="s">
        <v>543</v>
      </c>
      <c r="J133" s="258"/>
      <c r="K133" s="258"/>
      <c r="L133" s="258" t="s">
        <v>43</v>
      </c>
      <c r="M133" s="258">
        <v>2007</v>
      </c>
      <c r="N133" s="258"/>
      <c r="O133" s="258" t="s">
        <v>41</v>
      </c>
      <c r="P133" s="258"/>
      <c r="Q133" s="262"/>
      <c r="R133" s="258" t="s">
        <v>36</v>
      </c>
      <c r="S133" s="261">
        <v>1</v>
      </c>
      <c r="T133" s="1064">
        <v>1396500</v>
      </c>
      <c r="U133" s="256"/>
      <c r="V133" s="256"/>
      <c r="W133" s="261">
        <v>1</v>
      </c>
      <c r="X133" s="985">
        <v>1396500</v>
      </c>
      <c r="Y133" s="965" t="s">
        <v>135</v>
      </c>
      <c r="Z133" s="996">
        <f t="shared" si="5"/>
        <v>0</v>
      </c>
      <c r="AA133" s="996">
        <f t="shared" si="6"/>
        <v>0</v>
      </c>
    </row>
    <row r="134" spans="1:27">
      <c r="A134" s="841">
        <f t="shared" si="10"/>
        <v>106</v>
      </c>
      <c r="B134" s="129"/>
      <c r="C134" s="255"/>
      <c r="D134" s="255"/>
      <c r="E134" s="255"/>
      <c r="F134" s="255"/>
      <c r="G134" s="255"/>
      <c r="H134" s="257" t="s">
        <v>544</v>
      </c>
      <c r="I134" s="258" t="s">
        <v>545</v>
      </c>
      <c r="J134" s="258"/>
      <c r="K134" s="258"/>
      <c r="L134" s="258" t="s">
        <v>43</v>
      </c>
      <c r="M134" s="258">
        <v>2007</v>
      </c>
      <c r="N134" s="258"/>
      <c r="O134" s="258" t="s">
        <v>41</v>
      </c>
      <c r="P134" s="258"/>
      <c r="Q134" s="262"/>
      <c r="R134" s="258" t="s">
        <v>36</v>
      </c>
      <c r="S134" s="261">
        <v>1</v>
      </c>
      <c r="T134" s="1064">
        <v>1163800</v>
      </c>
      <c r="U134" s="256"/>
      <c r="V134" s="256"/>
      <c r="W134" s="261">
        <v>1</v>
      </c>
      <c r="X134" s="985">
        <v>1163800</v>
      </c>
      <c r="Y134" s="965" t="s">
        <v>135</v>
      </c>
      <c r="Z134" s="996">
        <f t="shared" si="5"/>
        <v>0</v>
      </c>
      <c r="AA134" s="996">
        <f t="shared" si="6"/>
        <v>0</v>
      </c>
    </row>
    <row r="135" spans="1:27">
      <c r="A135" s="841">
        <f t="shared" si="10"/>
        <v>107</v>
      </c>
      <c r="B135" s="129"/>
      <c r="C135" s="255"/>
      <c r="D135" s="255"/>
      <c r="E135" s="255"/>
      <c r="F135" s="255"/>
      <c r="G135" s="255"/>
      <c r="H135" s="257" t="s">
        <v>546</v>
      </c>
      <c r="I135" s="258" t="s">
        <v>545</v>
      </c>
      <c r="J135" s="258"/>
      <c r="K135" s="258"/>
      <c r="L135" s="258" t="s">
        <v>43</v>
      </c>
      <c r="M135" s="258">
        <v>2007</v>
      </c>
      <c r="N135" s="258"/>
      <c r="O135" s="258" t="s">
        <v>41</v>
      </c>
      <c r="P135" s="258"/>
      <c r="Q135" s="262"/>
      <c r="R135" s="258" t="s">
        <v>36</v>
      </c>
      <c r="S135" s="261">
        <v>1</v>
      </c>
      <c r="T135" s="1064">
        <v>510000</v>
      </c>
      <c r="U135" s="256"/>
      <c r="V135" s="256"/>
      <c r="W135" s="261">
        <v>1</v>
      </c>
      <c r="X135" s="985">
        <v>510000</v>
      </c>
      <c r="Y135" s="965" t="s">
        <v>135</v>
      </c>
      <c r="Z135" s="996">
        <f t="shared" si="5"/>
        <v>0</v>
      </c>
      <c r="AA135" s="996">
        <f t="shared" si="6"/>
        <v>0</v>
      </c>
    </row>
    <row r="136" spans="1:27">
      <c r="A136" s="841">
        <f t="shared" si="10"/>
        <v>108</v>
      </c>
      <c r="B136" s="129"/>
      <c r="C136" s="255"/>
      <c r="D136" s="255"/>
      <c r="E136" s="255"/>
      <c r="F136" s="255"/>
      <c r="G136" s="255"/>
      <c r="H136" s="257" t="s">
        <v>547</v>
      </c>
      <c r="I136" s="258" t="s">
        <v>548</v>
      </c>
      <c r="J136" s="258"/>
      <c r="K136" s="258"/>
      <c r="L136" s="258" t="s">
        <v>43</v>
      </c>
      <c r="M136" s="258">
        <v>2007</v>
      </c>
      <c r="N136" s="258"/>
      <c r="O136" s="258" t="s">
        <v>41</v>
      </c>
      <c r="P136" s="258"/>
      <c r="Q136" s="262"/>
      <c r="R136" s="258" t="s">
        <v>36</v>
      </c>
      <c r="S136" s="261">
        <v>1</v>
      </c>
      <c r="T136" s="1064">
        <v>25750000</v>
      </c>
      <c r="U136" s="256"/>
      <c r="V136" s="256"/>
      <c r="W136" s="261">
        <v>1</v>
      </c>
      <c r="X136" s="985">
        <v>25750000</v>
      </c>
      <c r="Y136" s="965" t="s">
        <v>135</v>
      </c>
      <c r="Z136" s="996">
        <f t="shared" si="5"/>
        <v>0</v>
      </c>
      <c r="AA136" s="996">
        <f t="shared" si="6"/>
        <v>0</v>
      </c>
    </row>
    <row r="137" spans="1:27">
      <c r="A137" s="841">
        <f t="shared" si="10"/>
        <v>109</v>
      </c>
      <c r="B137" s="129"/>
      <c r="C137" s="255"/>
      <c r="D137" s="255"/>
      <c r="E137" s="255"/>
      <c r="F137" s="255"/>
      <c r="G137" s="255"/>
      <c r="H137" s="257" t="s">
        <v>549</v>
      </c>
      <c r="I137" s="258" t="s">
        <v>550</v>
      </c>
      <c r="J137" s="258"/>
      <c r="K137" s="258"/>
      <c r="L137" s="258" t="s">
        <v>43</v>
      </c>
      <c r="M137" s="258">
        <v>2007</v>
      </c>
      <c r="N137" s="258"/>
      <c r="O137" s="258" t="s">
        <v>41</v>
      </c>
      <c r="P137" s="258"/>
      <c r="Q137" s="262"/>
      <c r="R137" s="258" t="s">
        <v>36</v>
      </c>
      <c r="S137" s="261">
        <v>1</v>
      </c>
      <c r="T137" s="1064">
        <v>800000</v>
      </c>
      <c r="U137" s="256"/>
      <c r="V137" s="256"/>
      <c r="W137" s="261">
        <v>1</v>
      </c>
      <c r="X137" s="985">
        <v>800000</v>
      </c>
      <c r="Y137" s="965" t="s">
        <v>135</v>
      </c>
      <c r="Z137" s="996">
        <f t="shared" si="5"/>
        <v>0</v>
      </c>
      <c r="AA137" s="996">
        <f t="shared" si="6"/>
        <v>0</v>
      </c>
    </row>
    <row r="138" spans="1:27">
      <c r="A138" s="841">
        <f t="shared" si="10"/>
        <v>110</v>
      </c>
      <c r="B138" s="129"/>
      <c r="C138" s="255"/>
      <c r="D138" s="255"/>
      <c r="E138" s="255"/>
      <c r="F138" s="255"/>
      <c r="G138" s="255"/>
      <c r="H138" s="257" t="s">
        <v>551</v>
      </c>
      <c r="I138" s="258" t="s">
        <v>552</v>
      </c>
      <c r="J138" s="258"/>
      <c r="K138" s="258"/>
      <c r="L138" s="258" t="s">
        <v>43</v>
      </c>
      <c r="M138" s="258">
        <v>2007</v>
      </c>
      <c r="N138" s="258"/>
      <c r="O138" s="258" t="s">
        <v>41</v>
      </c>
      <c r="P138" s="258"/>
      <c r="Q138" s="262"/>
      <c r="R138" s="258" t="s">
        <v>36</v>
      </c>
      <c r="S138" s="261">
        <v>1</v>
      </c>
      <c r="T138" s="1064">
        <v>1050000</v>
      </c>
      <c r="U138" s="256"/>
      <c r="V138" s="256"/>
      <c r="W138" s="261">
        <v>1</v>
      </c>
      <c r="X138" s="985">
        <v>1050000</v>
      </c>
      <c r="Y138" s="965" t="s">
        <v>135</v>
      </c>
      <c r="Z138" s="996">
        <f t="shared" si="5"/>
        <v>0</v>
      </c>
      <c r="AA138" s="996">
        <f t="shared" si="6"/>
        <v>0</v>
      </c>
    </row>
    <row r="139" spans="1:27">
      <c r="A139" s="841">
        <f t="shared" si="10"/>
        <v>111</v>
      </c>
      <c r="B139" s="129"/>
      <c r="C139" s="255"/>
      <c r="D139" s="255"/>
      <c r="E139" s="255"/>
      <c r="F139" s="255"/>
      <c r="G139" s="255"/>
      <c r="H139" s="257" t="s">
        <v>553</v>
      </c>
      <c r="I139" s="258" t="s">
        <v>554</v>
      </c>
      <c r="J139" s="258"/>
      <c r="K139" s="258"/>
      <c r="L139" s="258" t="s">
        <v>43</v>
      </c>
      <c r="M139" s="258">
        <v>2007</v>
      </c>
      <c r="N139" s="258"/>
      <c r="O139" s="258" t="s">
        <v>41</v>
      </c>
      <c r="P139" s="258"/>
      <c r="Q139" s="262"/>
      <c r="R139" s="258" t="s">
        <v>36</v>
      </c>
      <c r="S139" s="261">
        <v>1</v>
      </c>
      <c r="T139" s="1064">
        <v>30000</v>
      </c>
      <c r="U139" s="256"/>
      <c r="V139" s="256"/>
      <c r="W139" s="261">
        <v>1</v>
      </c>
      <c r="X139" s="985">
        <v>30000</v>
      </c>
      <c r="Y139" s="965" t="s">
        <v>135</v>
      </c>
      <c r="Z139" s="996">
        <f t="shared" si="5"/>
        <v>0</v>
      </c>
      <c r="AA139" s="996">
        <f t="shared" si="6"/>
        <v>0</v>
      </c>
    </row>
    <row r="140" spans="1:27">
      <c r="A140" s="841">
        <f t="shared" si="10"/>
        <v>112</v>
      </c>
      <c r="B140" s="129"/>
      <c r="C140" s="255"/>
      <c r="D140" s="255"/>
      <c r="E140" s="255"/>
      <c r="F140" s="255"/>
      <c r="G140" s="255"/>
      <c r="H140" s="257" t="s">
        <v>555</v>
      </c>
      <c r="I140" s="258" t="s">
        <v>556</v>
      </c>
      <c r="J140" s="258"/>
      <c r="K140" s="258"/>
      <c r="L140" s="258" t="s">
        <v>43</v>
      </c>
      <c r="M140" s="258">
        <v>2007</v>
      </c>
      <c r="N140" s="258"/>
      <c r="O140" s="258" t="s">
        <v>41</v>
      </c>
      <c r="P140" s="258"/>
      <c r="Q140" s="262"/>
      <c r="R140" s="258" t="s">
        <v>36</v>
      </c>
      <c r="S140" s="261">
        <v>1</v>
      </c>
      <c r="T140" s="1064">
        <v>10000</v>
      </c>
      <c r="U140" s="256"/>
      <c r="V140" s="256"/>
      <c r="W140" s="261">
        <v>1</v>
      </c>
      <c r="X140" s="985">
        <v>10000</v>
      </c>
      <c r="Y140" s="965" t="s">
        <v>135</v>
      </c>
      <c r="Z140" s="996">
        <f t="shared" si="5"/>
        <v>0</v>
      </c>
      <c r="AA140" s="996">
        <f t="shared" si="6"/>
        <v>0</v>
      </c>
    </row>
    <row r="141" spans="1:27">
      <c r="A141" s="841">
        <f t="shared" si="10"/>
        <v>113</v>
      </c>
      <c r="B141" s="129"/>
      <c r="C141" s="255"/>
      <c r="D141" s="255"/>
      <c r="E141" s="255"/>
      <c r="F141" s="255"/>
      <c r="G141" s="255"/>
      <c r="H141" s="257" t="s">
        <v>557</v>
      </c>
      <c r="I141" s="258" t="s">
        <v>556</v>
      </c>
      <c r="J141" s="258"/>
      <c r="K141" s="258"/>
      <c r="L141" s="258" t="s">
        <v>43</v>
      </c>
      <c r="M141" s="258">
        <v>2007</v>
      </c>
      <c r="N141" s="258"/>
      <c r="O141" s="258" t="s">
        <v>41</v>
      </c>
      <c r="P141" s="258"/>
      <c r="Q141" s="262"/>
      <c r="R141" s="258" t="s">
        <v>36</v>
      </c>
      <c r="S141" s="261">
        <v>1</v>
      </c>
      <c r="T141" s="1064">
        <v>60000</v>
      </c>
      <c r="U141" s="256"/>
      <c r="V141" s="256"/>
      <c r="W141" s="261">
        <v>1</v>
      </c>
      <c r="X141" s="985">
        <v>60000</v>
      </c>
      <c r="Y141" s="965" t="s">
        <v>135</v>
      </c>
      <c r="Z141" s="996">
        <f t="shared" si="5"/>
        <v>0</v>
      </c>
      <c r="AA141" s="996">
        <f t="shared" si="6"/>
        <v>0</v>
      </c>
    </row>
    <row r="142" spans="1:27">
      <c r="A142" s="841">
        <f t="shared" si="10"/>
        <v>114</v>
      </c>
      <c r="B142" s="827"/>
      <c r="C142" s="828"/>
      <c r="D142" s="828"/>
      <c r="E142" s="828"/>
      <c r="F142" s="828"/>
      <c r="G142" s="828"/>
      <c r="H142" s="853" t="s">
        <v>558</v>
      </c>
      <c r="I142" s="258" t="s">
        <v>556</v>
      </c>
      <c r="J142" s="258"/>
      <c r="K142" s="256"/>
      <c r="L142" s="258" t="s">
        <v>43</v>
      </c>
      <c r="M142" s="258">
        <v>2007</v>
      </c>
      <c r="N142" s="258"/>
      <c r="O142" s="258" t="s">
        <v>41</v>
      </c>
      <c r="P142" s="258"/>
      <c r="Q142" s="262"/>
      <c r="R142" s="258" t="s">
        <v>36</v>
      </c>
      <c r="S142" s="611">
        <v>1</v>
      </c>
      <c r="T142" s="1064">
        <v>500000</v>
      </c>
      <c r="U142" s="256"/>
      <c r="V142" s="256"/>
      <c r="W142" s="611">
        <v>1</v>
      </c>
      <c r="X142" s="985">
        <v>500000</v>
      </c>
      <c r="Y142" s="965" t="s">
        <v>135</v>
      </c>
      <c r="Z142" s="996">
        <f t="shared" si="5"/>
        <v>0</v>
      </c>
      <c r="AA142" s="996">
        <f t="shared" si="6"/>
        <v>0</v>
      </c>
    </row>
    <row r="143" spans="1:27" ht="24">
      <c r="A143" s="841">
        <f t="shared" si="10"/>
        <v>115</v>
      </c>
      <c r="B143" s="827" t="s">
        <v>618</v>
      </c>
      <c r="C143" s="828">
        <v>2</v>
      </c>
      <c r="D143" s="828">
        <v>8</v>
      </c>
      <c r="E143" s="828">
        <v>1</v>
      </c>
      <c r="F143" s="828">
        <v>1</v>
      </c>
      <c r="G143" s="828">
        <v>68</v>
      </c>
      <c r="H143" s="853" t="s">
        <v>619</v>
      </c>
      <c r="I143" s="256"/>
      <c r="J143" s="258"/>
      <c r="K143" s="256"/>
      <c r="L143" s="258" t="s">
        <v>43</v>
      </c>
      <c r="M143" s="258">
        <v>2013</v>
      </c>
      <c r="N143" s="258"/>
      <c r="O143" s="258" t="s">
        <v>41</v>
      </c>
      <c r="P143" s="611"/>
      <c r="Q143" s="830"/>
      <c r="R143" s="258" t="s">
        <v>36</v>
      </c>
      <c r="S143" s="611">
        <v>1</v>
      </c>
      <c r="T143" s="1058">
        <v>12375500</v>
      </c>
      <c r="U143" s="256"/>
      <c r="V143" s="256"/>
      <c r="W143" s="611">
        <v>1</v>
      </c>
      <c r="X143" s="1003">
        <v>12375500</v>
      </c>
      <c r="Y143" s="965" t="s">
        <v>135</v>
      </c>
      <c r="Z143" s="996">
        <f>S143-W143</f>
        <v>0</v>
      </c>
      <c r="AA143" s="996">
        <f>T143-X143</f>
        <v>0</v>
      </c>
    </row>
    <row r="144" spans="1:27">
      <c r="A144" s="841">
        <f t="shared" si="10"/>
        <v>116</v>
      </c>
      <c r="B144" s="987"/>
      <c r="C144" s="988"/>
      <c r="D144" s="988"/>
      <c r="E144" s="988"/>
      <c r="F144" s="988"/>
      <c r="G144" s="989"/>
      <c r="H144" s="990" t="s">
        <v>559</v>
      </c>
      <c r="I144" s="991" t="s">
        <v>560</v>
      </c>
      <c r="J144" s="991" t="s">
        <v>561</v>
      </c>
      <c r="K144" s="991" t="s">
        <v>562</v>
      </c>
      <c r="L144" s="992"/>
      <c r="M144" s="991">
        <v>2013</v>
      </c>
      <c r="N144" s="992"/>
      <c r="O144" s="605" t="s">
        <v>41</v>
      </c>
      <c r="P144" s="605"/>
      <c r="Q144" s="607"/>
      <c r="R144" s="993" t="s">
        <v>36</v>
      </c>
      <c r="S144" s="991">
        <v>1</v>
      </c>
      <c r="T144" s="1065">
        <v>2220000</v>
      </c>
      <c r="U144" s="604"/>
      <c r="V144" s="604"/>
      <c r="W144" s="991">
        <v>1</v>
      </c>
      <c r="X144" s="994">
        <v>2220000</v>
      </c>
      <c r="Y144" s="995" t="s">
        <v>563</v>
      </c>
      <c r="Z144" s="996">
        <f t="shared" si="5"/>
        <v>0</v>
      </c>
      <c r="AA144" s="996">
        <f t="shared" si="6"/>
        <v>0</v>
      </c>
    </row>
    <row r="145" spans="1:29">
      <c r="A145" s="841">
        <f t="shared" si="10"/>
        <v>117</v>
      </c>
      <c r="B145" s="987"/>
      <c r="C145" s="988"/>
      <c r="D145" s="988"/>
      <c r="E145" s="988"/>
      <c r="F145" s="988"/>
      <c r="G145" s="989"/>
      <c r="H145" s="990" t="s">
        <v>559</v>
      </c>
      <c r="I145" s="991" t="s">
        <v>560</v>
      </c>
      <c r="J145" s="991" t="s">
        <v>561</v>
      </c>
      <c r="K145" s="991" t="s">
        <v>562</v>
      </c>
      <c r="L145" s="992"/>
      <c r="M145" s="991">
        <v>2013</v>
      </c>
      <c r="N145" s="992"/>
      <c r="O145" s="605" t="s">
        <v>41</v>
      </c>
      <c r="P145" s="605"/>
      <c r="Q145" s="607"/>
      <c r="R145" s="993" t="s">
        <v>36</v>
      </c>
      <c r="S145" s="991">
        <v>1</v>
      </c>
      <c r="T145" s="1065">
        <v>2220000</v>
      </c>
      <c r="U145" s="604"/>
      <c r="V145" s="604"/>
      <c r="W145" s="991">
        <v>1</v>
      </c>
      <c r="X145" s="994">
        <v>2220000</v>
      </c>
      <c r="Y145" s="995" t="s">
        <v>563</v>
      </c>
      <c r="Z145" s="996">
        <f t="shared" si="5"/>
        <v>0</v>
      </c>
      <c r="AA145" s="996">
        <f t="shared" si="6"/>
        <v>0</v>
      </c>
      <c r="AB145">
        <f>SUM(W144:W196)</f>
        <v>53</v>
      </c>
      <c r="AC145" s="996">
        <f>SUM(X144:X196)</f>
        <v>237337700</v>
      </c>
    </row>
    <row r="146" spans="1:29">
      <c r="A146" s="841">
        <f t="shared" si="10"/>
        <v>118</v>
      </c>
      <c r="B146" s="987"/>
      <c r="C146" s="988"/>
      <c r="D146" s="988"/>
      <c r="E146" s="988"/>
      <c r="F146" s="988"/>
      <c r="G146" s="989"/>
      <c r="H146" s="990" t="s">
        <v>559</v>
      </c>
      <c r="I146" s="991" t="s">
        <v>560</v>
      </c>
      <c r="J146" s="991" t="s">
        <v>561</v>
      </c>
      <c r="K146" s="991" t="s">
        <v>562</v>
      </c>
      <c r="L146" s="992"/>
      <c r="M146" s="991">
        <v>2013</v>
      </c>
      <c r="N146" s="992"/>
      <c r="O146" s="605" t="s">
        <v>41</v>
      </c>
      <c r="P146" s="605"/>
      <c r="Q146" s="607"/>
      <c r="R146" s="993" t="s">
        <v>36</v>
      </c>
      <c r="S146" s="991">
        <v>1</v>
      </c>
      <c r="T146" s="1065">
        <v>2220000</v>
      </c>
      <c r="U146" s="604"/>
      <c r="V146" s="604"/>
      <c r="W146" s="991">
        <v>1</v>
      </c>
      <c r="X146" s="994">
        <v>2220000</v>
      </c>
      <c r="Y146" s="995" t="s">
        <v>564</v>
      </c>
      <c r="Z146" s="996">
        <f t="shared" si="5"/>
        <v>0</v>
      </c>
      <c r="AA146" s="996">
        <f t="shared" si="6"/>
        <v>0</v>
      </c>
    </row>
    <row r="147" spans="1:29">
      <c r="A147" s="841">
        <f t="shared" si="10"/>
        <v>119</v>
      </c>
      <c r="B147" s="987"/>
      <c r="C147" s="988"/>
      <c r="D147" s="988"/>
      <c r="E147" s="988"/>
      <c r="F147" s="988"/>
      <c r="G147" s="989"/>
      <c r="H147" s="990" t="s">
        <v>559</v>
      </c>
      <c r="I147" s="991" t="s">
        <v>560</v>
      </c>
      <c r="J147" s="991" t="s">
        <v>561</v>
      </c>
      <c r="K147" s="991" t="s">
        <v>562</v>
      </c>
      <c r="L147" s="992"/>
      <c r="M147" s="991">
        <v>2013</v>
      </c>
      <c r="N147" s="992"/>
      <c r="O147" s="605" t="s">
        <v>41</v>
      </c>
      <c r="P147" s="605"/>
      <c r="Q147" s="607"/>
      <c r="R147" s="993" t="s">
        <v>36</v>
      </c>
      <c r="S147" s="991">
        <v>1</v>
      </c>
      <c r="T147" s="1065">
        <v>2220000</v>
      </c>
      <c r="U147" s="604"/>
      <c r="V147" s="604"/>
      <c r="W147" s="991">
        <v>1</v>
      </c>
      <c r="X147" s="994">
        <v>2220000</v>
      </c>
      <c r="Y147" s="995" t="s">
        <v>564</v>
      </c>
      <c r="Z147" s="996">
        <f t="shared" si="5"/>
        <v>0</v>
      </c>
      <c r="AA147" s="996">
        <f t="shared" si="6"/>
        <v>0</v>
      </c>
    </row>
    <row r="148" spans="1:29">
      <c r="A148" s="841">
        <f t="shared" si="10"/>
        <v>120</v>
      </c>
      <c r="B148" s="987"/>
      <c r="C148" s="988"/>
      <c r="D148" s="988"/>
      <c r="E148" s="988"/>
      <c r="F148" s="988"/>
      <c r="G148" s="989"/>
      <c r="H148" s="990" t="s">
        <v>559</v>
      </c>
      <c r="I148" s="991" t="s">
        <v>560</v>
      </c>
      <c r="J148" s="991" t="s">
        <v>561</v>
      </c>
      <c r="K148" s="991" t="s">
        <v>562</v>
      </c>
      <c r="L148" s="992"/>
      <c r="M148" s="991">
        <v>2013</v>
      </c>
      <c r="N148" s="992"/>
      <c r="O148" s="605" t="s">
        <v>41</v>
      </c>
      <c r="P148" s="605"/>
      <c r="Q148" s="607"/>
      <c r="R148" s="993" t="s">
        <v>36</v>
      </c>
      <c r="S148" s="991">
        <v>1</v>
      </c>
      <c r="T148" s="1065">
        <v>2220000</v>
      </c>
      <c r="U148" s="604"/>
      <c r="V148" s="604"/>
      <c r="W148" s="991">
        <v>1</v>
      </c>
      <c r="X148" s="994">
        <v>2220000</v>
      </c>
      <c r="Y148" s="995" t="s">
        <v>565</v>
      </c>
      <c r="Z148" s="996">
        <f t="shared" si="5"/>
        <v>0</v>
      </c>
      <c r="AA148" s="996">
        <f t="shared" si="6"/>
        <v>0</v>
      </c>
    </row>
    <row r="149" spans="1:29">
      <c r="A149" s="841">
        <f t="shared" si="10"/>
        <v>121</v>
      </c>
      <c r="B149" s="987"/>
      <c r="C149" s="988"/>
      <c r="D149" s="988"/>
      <c r="E149" s="988"/>
      <c r="F149" s="988"/>
      <c r="G149" s="989"/>
      <c r="H149" s="990" t="s">
        <v>559</v>
      </c>
      <c r="I149" s="991" t="s">
        <v>560</v>
      </c>
      <c r="J149" s="991" t="s">
        <v>561</v>
      </c>
      <c r="K149" s="991" t="s">
        <v>562</v>
      </c>
      <c r="L149" s="992"/>
      <c r="M149" s="991">
        <v>2013</v>
      </c>
      <c r="N149" s="992"/>
      <c r="O149" s="605" t="s">
        <v>41</v>
      </c>
      <c r="P149" s="605"/>
      <c r="Q149" s="607"/>
      <c r="R149" s="993" t="s">
        <v>36</v>
      </c>
      <c r="S149" s="991">
        <v>1</v>
      </c>
      <c r="T149" s="1065">
        <v>2220000</v>
      </c>
      <c r="U149" s="604"/>
      <c r="V149" s="604"/>
      <c r="W149" s="991">
        <v>1</v>
      </c>
      <c r="X149" s="994">
        <v>2220000</v>
      </c>
      <c r="Y149" s="995" t="s">
        <v>565</v>
      </c>
      <c r="Z149" s="996">
        <f t="shared" ref="Z149:Z211" si="11">S149-W149</f>
        <v>0</v>
      </c>
      <c r="AA149" s="996">
        <f t="shared" ref="AA149:AA211" si="12">T149-X149</f>
        <v>0</v>
      </c>
    </row>
    <row r="150" spans="1:29">
      <c r="A150" s="841">
        <f t="shared" si="10"/>
        <v>122</v>
      </c>
      <c r="B150" s="987"/>
      <c r="C150" s="988"/>
      <c r="D150" s="988"/>
      <c r="E150" s="988"/>
      <c r="F150" s="988"/>
      <c r="G150" s="989"/>
      <c r="H150" s="997" t="s">
        <v>526</v>
      </c>
      <c r="I150" s="998" t="s">
        <v>566</v>
      </c>
      <c r="J150" s="998" t="s">
        <v>561</v>
      </c>
      <c r="K150" s="998" t="s">
        <v>567</v>
      </c>
      <c r="L150" s="992"/>
      <c r="M150" s="991">
        <v>2013</v>
      </c>
      <c r="N150" s="992"/>
      <c r="O150" s="605" t="s">
        <v>41</v>
      </c>
      <c r="P150" s="605"/>
      <c r="Q150" s="607"/>
      <c r="R150" s="993" t="s">
        <v>36</v>
      </c>
      <c r="S150" s="998">
        <v>1</v>
      </c>
      <c r="T150" s="1066">
        <v>6595000</v>
      </c>
      <c r="U150" s="604"/>
      <c r="V150" s="604"/>
      <c r="W150" s="998">
        <v>1</v>
      </c>
      <c r="X150" s="999">
        <v>6595000</v>
      </c>
      <c r="Y150" s="995" t="s">
        <v>563</v>
      </c>
      <c r="Z150" s="996">
        <f t="shared" si="11"/>
        <v>0</v>
      </c>
      <c r="AA150" s="996">
        <f t="shared" si="12"/>
        <v>0</v>
      </c>
    </row>
    <row r="151" spans="1:29">
      <c r="A151" s="841">
        <f t="shared" si="10"/>
        <v>123</v>
      </c>
      <c r="B151" s="987"/>
      <c r="C151" s="988"/>
      <c r="D151" s="988"/>
      <c r="E151" s="988"/>
      <c r="F151" s="988"/>
      <c r="G151" s="989"/>
      <c r="H151" s="997" t="s">
        <v>526</v>
      </c>
      <c r="I151" s="998" t="s">
        <v>566</v>
      </c>
      <c r="J151" s="998" t="s">
        <v>561</v>
      </c>
      <c r="K151" s="998" t="s">
        <v>568</v>
      </c>
      <c r="L151" s="992"/>
      <c r="M151" s="991">
        <v>2013</v>
      </c>
      <c r="N151" s="992"/>
      <c r="O151" s="605" t="s">
        <v>41</v>
      </c>
      <c r="P151" s="605"/>
      <c r="Q151" s="607"/>
      <c r="R151" s="993" t="s">
        <v>36</v>
      </c>
      <c r="S151" s="998">
        <v>1</v>
      </c>
      <c r="T151" s="1066">
        <v>6595000</v>
      </c>
      <c r="U151" s="604"/>
      <c r="V151" s="604"/>
      <c r="W151" s="998">
        <v>1</v>
      </c>
      <c r="X151" s="999">
        <v>6595000</v>
      </c>
      <c r="Y151" s="995" t="s">
        <v>563</v>
      </c>
      <c r="Z151" s="996">
        <f t="shared" si="11"/>
        <v>0</v>
      </c>
      <c r="AA151" s="996">
        <f t="shared" si="12"/>
        <v>0</v>
      </c>
    </row>
    <row r="152" spans="1:29">
      <c r="A152" s="841">
        <f t="shared" si="10"/>
        <v>124</v>
      </c>
      <c r="B152" s="987"/>
      <c r="C152" s="988"/>
      <c r="D152" s="988"/>
      <c r="E152" s="988"/>
      <c r="F152" s="988"/>
      <c r="G152" s="989"/>
      <c r="H152" s="997" t="s">
        <v>526</v>
      </c>
      <c r="I152" s="991" t="s">
        <v>566</v>
      </c>
      <c r="J152" s="991" t="s">
        <v>561</v>
      </c>
      <c r="K152" s="991" t="s">
        <v>568</v>
      </c>
      <c r="L152" s="992"/>
      <c r="M152" s="991">
        <v>2013</v>
      </c>
      <c r="N152" s="992"/>
      <c r="O152" s="605" t="s">
        <v>41</v>
      </c>
      <c r="P152" s="605"/>
      <c r="Q152" s="607"/>
      <c r="R152" s="993" t="s">
        <v>36</v>
      </c>
      <c r="S152" s="998">
        <v>1</v>
      </c>
      <c r="T152" s="1066">
        <v>6595000</v>
      </c>
      <c r="U152" s="604"/>
      <c r="V152" s="604"/>
      <c r="W152" s="998">
        <v>1</v>
      </c>
      <c r="X152" s="999">
        <v>6595000</v>
      </c>
      <c r="Y152" s="995" t="s">
        <v>563</v>
      </c>
      <c r="Z152" s="996">
        <f t="shared" si="11"/>
        <v>0</v>
      </c>
      <c r="AA152" s="996">
        <f t="shared" si="12"/>
        <v>0</v>
      </c>
    </row>
    <row r="153" spans="1:29">
      <c r="A153" s="841">
        <f t="shared" si="10"/>
        <v>125</v>
      </c>
      <c r="B153" s="987"/>
      <c r="C153" s="988"/>
      <c r="D153" s="988"/>
      <c r="E153" s="988"/>
      <c r="F153" s="988"/>
      <c r="G153" s="989"/>
      <c r="H153" s="997" t="s">
        <v>526</v>
      </c>
      <c r="I153" s="991" t="s">
        <v>566</v>
      </c>
      <c r="J153" s="991" t="s">
        <v>561</v>
      </c>
      <c r="K153" s="991" t="s">
        <v>568</v>
      </c>
      <c r="L153" s="992"/>
      <c r="M153" s="991">
        <v>2013</v>
      </c>
      <c r="N153" s="992"/>
      <c r="O153" s="605" t="s">
        <v>41</v>
      </c>
      <c r="P153" s="605"/>
      <c r="Q153" s="607"/>
      <c r="R153" s="993" t="s">
        <v>36</v>
      </c>
      <c r="S153" s="998">
        <v>1</v>
      </c>
      <c r="T153" s="1066">
        <v>6595000</v>
      </c>
      <c r="U153" s="604"/>
      <c r="V153" s="604"/>
      <c r="W153" s="998">
        <v>1</v>
      </c>
      <c r="X153" s="999">
        <v>6595000</v>
      </c>
      <c r="Y153" s="995" t="s">
        <v>563</v>
      </c>
      <c r="Z153" s="996">
        <f t="shared" si="11"/>
        <v>0</v>
      </c>
      <c r="AA153" s="996">
        <f t="shared" si="12"/>
        <v>0</v>
      </c>
    </row>
    <row r="154" spans="1:29">
      <c r="A154" s="841">
        <f t="shared" si="10"/>
        <v>126</v>
      </c>
      <c r="B154" s="987"/>
      <c r="C154" s="988"/>
      <c r="D154" s="988"/>
      <c r="E154" s="988"/>
      <c r="F154" s="988"/>
      <c r="G154" s="989"/>
      <c r="H154" s="997" t="s">
        <v>526</v>
      </c>
      <c r="I154" s="991" t="s">
        <v>566</v>
      </c>
      <c r="J154" s="991" t="s">
        <v>561</v>
      </c>
      <c r="K154" s="991" t="s">
        <v>568</v>
      </c>
      <c r="L154" s="992"/>
      <c r="M154" s="991">
        <v>2013</v>
      </c>
      <c r="N154" s="992"/>
      <c r="O154" s="605" t="s">
        <v>41</v>
      </c>
      <c r="P154" s="605"/>
      <c r="Q154" s="607"/>
      <c r="R154" s="993" t="s">
        <v>36</v>
      </c>
      <c r="S154" s="998">
        <v>1</v>
      </c>
      <c r="T154" s="1066">
        <v>6595000</v>
      </c>
      <c r="U154" s="604"/>
      <c r="V154" s="604"/>
      <c r="W154" s="998">
        <v>1</v>
      </c>
      <c r="X154" s="999">
        <v>6595000</v>
      </c>
      <c r="Y154" s="995" t="s">
        <v>569</v>
      </c>
      <c r="Z154" s="996">
        <f t="shared" si="11"/>
        <v>0</v>
      </c>
      <c r="AA154" s="996">
        <f t="shared" si="12"/>
        <v>0</v>
      </c>
    </row>
    <row r="155" spans="1:29">
      <c r="A155" s="841">
        <f t="shared" si="10"/>
        <v>127</v>
      </c>
      <c r="B155" s="987"/>
      <c r="C155" s="988"/>
      <c r="D155" s="988"/>
      <c r="E155" s="988"/>
      <c r="F155" s="988"/>
      <c r="G155" s="989"/>
      <c r="H155" s="997" t="s">
        <v>526</v>
      </c>
      <c r="I155" s="991" t="s">
        <v>566</v>
      </c>
      <c r="J155" s="991" t="s">
        <v>561</v>
      </c>
      <c r="K155" s="991" t="s">
        <v>568</v>
      </c>
      <c r="L155" s="992"/>
      <c r="M155" s="991">
        <v>2013</v>
      </c>
      <c r="N155" s="992"/>
      <c r="O155" s="605" t="s">
        <v>41</v>
      </c>
      <c r="P155" s="605"/>
      <c r="Q155" s="607"/>
      <c r="R155" s="993" t="s">
        <v>36</v>
      </c>
      <c r="S155" s="998">
        <v>1</v>
      </c>
      <c r="T155" s="1066">
        <v>6595000</v>
      </c>
      <c r="U155" s="604"/>
      <c r="V155" s="604"/>
      <c r="W155" s="998">
        <v>1</v>
      </c>
      <c r="X155" s="999">
        <v>6595000</v>
      </c>
      <c r="Y155" s="995" t="s">
        <v>569</v>
      </c>
      <c r="Z155" s="996">
        <f t="shared" si="11"/>
        <v>0</v>
      </c>
      <c r="AA155" s="996">
        <f t="shared" si="12"/>
        <v>0</v>
      </c>
    </row>
    <row r="156" spans="1:29">
      <c r="A156" s="841">
        <f t="shared" si="10"/>
        <v>128</v>
      </c>
      <c r="B156" s="987"/>
      <c r="C156" s="988"/>
      <c r="D156" s="988"/>
      <c r="E156" s="988"/>
      <c r="F156" s="988"/>
      <c r="G156" s="989"/>
      <c r="H156" s="997" t="s">
        <v>526</v>
      </c>
      <c r="I156" s="991" t="s">
        <v>566</v>
      </c>
      <c r="J156" s="991" t="s">
        <v>561</v>
      </c>
      <c r="K156" s="991" t="s">
        <v>568</v>
      </c>
      <c r="L156" s="992"/>
      <c r="M156" s="991">
        <v>2013</v>
      </c>
      <c r="N156" s="992"/>
      <c r="O156" s="605" t="s">
        <v>41</v>
      </c>
      <c r="P156" s="605"/>
      <c r="Q156" s="607"/>
      <c r="R156" s="993" t="s">
        <v>36</v>
      </c>
      <c r="S156" s="991">
        <v>1</v>
      </c>
      <c r="T156" s="1067">
        <v>6595000</v>
      </c>
      <c r="U156" s="604"/>
      <c r="V156" s="604"/>
      <c r="W156" s="991">
        <v>1</v>
      </c>
      <c r="X156" s="1000">
        <v>6595000</v>
      </c>
      <c r="Y156" s="995" t="s">
        <v>570</v>
      </c>
      <c r="Z156" s="996">
        <f t="shared" si="11"/>
        <v>0</v>
      </c>
      <c r="AA156" s="996">
        <f t="shared" si="12"/>
        <v>0</v>
      </c>
    </row>
    <row r="157" spans="1:29">
      <c r="A157" s="841">
        <f t="shared" si="10"/>
        <v>129</v>
      </c>
      <c r="B157" s="987"/>
      <c r="C157" s="988"/>
      <c r="D157" s="988"/>
      <c r="E157" s="988"/>
      <c r="F157" s="988"/>
      <c r="G157" s="989"/>
      <c r="H157" s="997" t="s">
        <v>526</v>
      </c>
      <c r="I157" s="991" t="s">
        <v>566</v>
      </c>
      <c r="J157" s="991" t="s">
        <v>561</v>
      </c>
      <c r="K157" s="991" t="s">
        <v>568</v>
      </c>
      <c r="L157" s="992"/>
      <c r="M157" s="991">
        <v>2013</v>
      </c>
      <c r="N157" s="992"/>
      <c r="O157" s="605" t="s">
        <v>41</v>
      </c>
      <c r="P157" s="605"/>
      <c r="Q157" s="607"/>
      <c r="R157" s="993" t="s">
        <v>36</v>
      </c>
      <c r="S157" s="998">
        <v>1</v>
      </c>
      <c r="T157" s="1067">
        <v>6595000</v>
      </c>
      <c r="U157" s="604"/>
      <c r="V157" s="604"/>
      <c r="W157" s="998">
        <v>1</v>
      </c>
      <c r="X157" s="1000">
        <v>6595000</v>
      </c>
      <c r="Y157" s="995" t="s">
        <v>570</v>
      </c>
      <c r="Z157" s="996">
        <f t="shared" si="11"/>
        <v>0</v>
      </c>
      <c r="AA157" s="996">
        <f t="shared" si="12"/>
        <v>0</v>
      </c>
    </row>
    <row r="158" spans="1:29">
      <c r="A158" s="841">
        <f t="shared" si="10"/>
        <v>130</v>
      </c>
      <c r="B158" s="987"/>
      <c r="C158" s="988"/>
      <c r="D158" s="988"/>
      <c r="E158" s="988"/>
      <c r="F158" s="988"/>
      <c r="G158" s="989"/>
      <c r="H158" s="997" t="s">
        <v>526</v>
      </c>
      <c r="I158" s="991" t="s">
        <v>632</v>
      </c>
      <c r="J158" s="991" t="s">
        <v>561</v>
      </c>
      <c r="K158" s="991" t="s">
        <v>568</v>
      </c>
      <c r="L158" s="992"/>
      <c r="M158" s="991">
        <v>2014</v>
      </c>
      <c r="N158" s="992"/>
      <c r="O158" s="605" t="s">
        <v>41</v>
      </c>
      <c r="P158" s="605"/>
      <c r="Q158" s="607"/>
      <c r="R158" s="993" t="s">
        <v>36</v>
      </c>
      <c r="S158" s="991">
        <v>1</v>
      </c>
      <c r="T158" s="1067">
        <v>6595000</v>
      </c>
      <c r="U158" s="604"/>
      <c r="V158" s="604"/>
      <c r="W158" s="991">
        <v>1</v>
      </c>
      <c r="X158" s="1000">
        <v>6595000</v>
      </c>
      <c r="Y158" s="995" t="s">
        <v>496</v>
      </c>
      <c r="Z158" s="996">
        <f t="shared" si="11"/>
        <v>0</v>
      </c>
      <c r="AA158" s="996">
        <f t="shared" si="12"/>
        <v>0</v>
      </c>
    </row>
    <row r="159" spans="1:29">
      <c r="A159" s="841">
        <f t="shared" si="10"/>
        <v>131</v>
      </c>
      <c r="B159" s="987"/>
      <c r="C159" s="988"/>
      <c r="D159" s="988"/>
      <c r="E159" s="988"/>
      <c r="F159" s="988"/>
      <c r="G159" s="989"/>
      <c r="H159" s="997" t="s">
        <v>526</v>
      </c>
      <c r="I159" s="991" t="s">
        <v>632</v>
      </c>
      <c r="J159" s="991" t="s">
        <v>561</v>
      </c>
      <c r="K159" s="991" t="s">
        <v>568</v>
      </c>
      <c r="L159" s="992"/>
      <c r="M159" s="991">
        <v>2014</v>
      </c>
      <c r="N159" s="992"/>
      <c r="O159" s="605" t="s">
        <v>41</v>
      </c>
      <c r="P159" s="605"/>
      <c r="Q159" s="607"/>
      <c r="R159" s="993" t="s">
        <v>36</v>
      </c>
      <c r="S159" s="998">
        <v>1</v>
      </c>
      <c r="T159" s="1067">
        <v>6595000</v>
      </c>
      <c r="U159" s="604"/>
      <c r="V159" s="604"/>
      <c r="W159" s="998">
        <v>1</v>
      </c>
      <c r="X159" s="1000">
        <v>6595000</v>
      </c>
      <c r="Y159" s="995" t="s">
        <v>571</v>
      </c>
      <c r="Z159" s="996">
        <f t="shared" si="11"/>
        <v>0</v>
      </c>
      <c r="AA159" s="996">
        <f t="shared" si="12"/>
        <v>0</v>
      </c>
    </row>
    <row r="160" spans="1:29">
      <c r="A160" s="841">
        <f t="shared" si="10"/>
        <v>132</v>
      </c>
      <c r="B160" s="987"/>
      <c r="C160" s="988"/>
      <c r="D160" s="988"/>
      <c r="E160" s="988"/>
      <c r="F160" s="988"/>
      <c r="G160" s="989"/>
      <c r="H160" s="997" t="s">
        <v>572</v>
      </c>
      <c r="I160" s="998"/>
      <c r="J160" s="998" t="s">
        <v>561</v>
      </c>
      <c r="K160" s="998" t="s">
        <v>568</v>
      </c>
      <c r="L160" s="992"/>
      <c r="M160" s="991">
        <v>2013</v>
      </c>
      <c r="N160" s="992"/>
      <c r="O160" s="605" t="s">
        <v>41</v>
      </c>
      <c r="P160" s="605"/>
      <c r="Q160" s="607"/>
      <c r="R160" s="993" t="s">
        <v>36</v>
      </c>
      <c r="S160" s="998">
        <v>1</v>
      </c>
      <c r="T160" s="1066">
        <v>1280000</v>
      </c>
      <c r="U160" s="604"/>
      <c r="V160" s="604"/>
      <c r="W160" s="998">
        <v>1</v>
      </c>
      <c r="X160" s="999">
        <v>1280000</v>
      </c>
      <c r="Y160" s="995" t="s">
        <v>573</v>
      </c>
      <c r="Z160" s="996">
        <f t="shared" si="11"/>
        <v>0</v>
      </c>
      <c r="AA160" s="996">
        <f t="shared" si="12"/>
        <v>0</v>
      </c>
    </row>
    <row r="161" spans="1:27">
      <c r="A161" s="841">
        <f t="shared" si="10"/>
        <v>133</v>
      </c>
      <c r="B161" s="987"/>
      <c r="C161" s="988"/>
      <c r="D161" s="988"/>
      <c r="E161" s="988"/>
      <c r="F161" s="988"/>
      <c r="G161" s="989"/>
      <c r="H161" s="997" t="s">
        <v>572</v>
      </c>
      <c r="I161" s="998"/>
      <c r="J161" s="998" t="s">
        <v>561</v>
      </c>
      <c r="K161" s="998" t="s">
        <v>568</v>
      </c>
      <c r="L161" s="992"/>
      <c r="M161" s="991">
        <v>2013</v>
      </c>
      <c r="N161" s="992"/>
      <c r="O161" s="605" t="s">
        <v>41</v>
      </c>
      <c r="P161" s="605"/>
      <c r="Q161" s="607"/>
      <c r="R161" s="993" t="s">
        <v>36</v>
      </c>
      <c r="S161" s="998">
        <v>1</v>
      </c>
      <c r="T161" s="1066">
        <v>1280000</v>
      </c>
      <c r="U161" s="604"/>
      <c r="V161" s="604"/>
      <c r="W161" s="998">
        <v>1</v>
      </c>
      <c r="X161" s="999">
        <v>1280000</v>
      </c>
      <c r="Y161" s="995" t="s">
        <v>573</v>
      </c>
      <c r="Z161" s="996">
        <f t="shared" si="11"/>
        <v>0</v>
      </c>
      <c r="AA161" s="996">
        <f t="shared" si="12"/>
        <v>0</v>
      </c>
    </row>
    <row r="162" spans="1:27">
      <c r="A162" s="841">
        <f t="shared" si="10"/>
        <v>134</v>
      </c>
      <c r="B162" s="987"/>
      <c r="C162" s="988"/>
      <c r="D162" s="988"/>
      <c r="E162" s="988"/>
      <c r="F162" s="988"/>
      <c r="G162" s="989"/>
      <c r="H162" s="997" t="s">
        <v>574</v>
      </c>
      <c r="I162" s="998" t="s">
        <v>575</v>
      </c>
      <c r="J162" s="998" t="s">
        <v>561</v>
      </c>
      <c r="K162" s="998" t="s">
        <v>567</v>
      </c>
      <c r="L162" s="992"/>
      <c r="M162" s="991">
        <v>2013</v>
      </c>
      <c r="N162" s="992"/>
      <c r="O162" s="605" t="s">
        <v>41</v>
      </c>
      <c r="P162" s="605"/>
      <c r="Q162" s="607"/>
      <c r="R162" s="993" t="s">
        <v>36</v>
      </c>
      <c r="S162" s="998">
        <v>1</v>
      </c>
      <c r="T162" s="1066">
        <v>4930000</v>
      </c>
      <c r="U162" s="604"/>
      <c r="V162" s="604"/>
      <c r="W162" s="998">
        <v>1</v>
      </c>
      <c r="X162" s="999">
        <v>4930000</v>
      </c>
      <c r="Y162" s="995" t="s">
        <v>576</v>
      </c>
      <c r="Z162" s="996">
        <f t="shared" si="11"/>
        <v>0</v>
      </c>
      <c r="AA162" s="996">
        <f t="shared" si="12"/>
        <v>0</v>
      </c>
    </row>
    <row r="163" spans="1:27">
      <c r="A163" s="841">
        <f t="shared" si="10"/>
        <v>135</v>
      </c>
      <c r="B163" s="987"/>
      <c r="C163" s="988"/>
      <c r="D163" s="988"/>
      <c r="E163" s="988"/>
      <c r="F163" s="988"/>
      <c r="G163" s="989"/>
      <c r="H163" s="997" t="s">
        <v>577</v>
      </c>
      <c r="I163" s="998" t="s">
        <v>578</v>
      </c>
      <c r="J163" s="998" t="s">
        <v>579</v>
      </c>
      <c r="K163" s="998" t="s">
        <v>568</v>
      </c>
      <c r="L163" s="992"/>
      <c r="M163" s="991">
        <v>2013</v>
      </c>
      <c r="N163" s="992"/>
      <c r="O163" s="605" t="s">
        <v>41</v>
      </c>
      <c r="P163" s="605"/>
      <c r="Q163" s="607"/>
      <c r="R163" s="993" t="s">
        <v>36</v>
      </c>
      <c r="S163" s="998">
        <v>1</v>
      </c>
      <c r="T163" s="1066">
        <v>9430000</v>
      </c>
      <c r="U163" s="604"/>
      <c r="V163" s="604"/>
      <c r="W163" s="998">
        <v>1</v>
      </c>
      <c r="X163" s="999">
        <v>9430000</v>
      </c>
      <c r="Y163" s="995" t="s">
        <v>565</v>
      </c>
      <c r="Z163" s="996">
        <f t="shared" si="11"/>
        <v>0</v>
      </c>
      <c r="AA163" s="996">
        <f t="shared" si="12"/>
        <v>0</v>
      </c>
    </row>
    <row r="164" spans="1:27">
      <c r="A164" s="841">
        <f t="shared" si="10"/>
        <v>136</v>
      </c>
      <c r="B164" s="987"/>
      <c r="C164" s="988"/>
      <c r="D164" s="988"/>
      <c r="E164" s="988"/>
      <c r="F164" s="988"/>
      <c r="G164" s="989"/>
      <c r="H164" s="997" t="s">
        <v>577</v>
      </c>
      <c r="I164" s="998" t="s">
        <v>578</v>
      </c>
      <c r="J164" s="998" t="s">
        <v>579</v>
      </c>
      <c r="K164" s="998" t="s">
        <v>568</v>
      </c>
      <c r="L164" s="992"/>
      <c r="M164" s="991">
        <v>2013</v>
      </c>
      <c r="N164" s="992"/>
      <c r="O164" s="605" t="s">
        <v>41</v>
      </c>
      <c r="P164" s="605"/>
      <c r="Q164" s="607"/>
      <c r="R164" s="993" t="s">
        <v>36</v>
      </c>
      <c r="S164" s="998">
        <v>1</v>
      </c>
      <c r="T164" s="1066">
        <v>9430000</v>
      </c>
      <c r="U164" s="604"/>
      <c r="V164" s="604"/>
      <c r="W164" s="998">
        <v>1</v>
      </c>
      <c r="X164" s="999">
        <v>9430000</v>
      </c>
      <c r="Y164" s="995" t="s">
        <v>565</v>
      </c>
      <c r="Z164" s="996">
        <f t="shared" si="11"/>
        <v>0</v>
      </c>
      <c r="AA164" s="996">
        <f t="shared" si="12"/>
        <v>0</v>
      </c>
    </row>
    <row r="165" spans="1:27">
      <c r="A165" s="841">
        <f t="shared" si="10"/>
        <v>137</v>
      </c>
      <c r="B165" s="987"/>
      <c r="C165" s="988"/>
      <c r="D165" s="988"/>
      <c r="E165" s="988"/>
      <c r="F165" s="988"/>
      <c r="G165" s="989"/>
      <c r="H165" s="997" t="s">
        <v>580</v>
      </c>
      <c r="I165" s="998" t="s">
        <v>581</v>
      </c>
      <c r="J165" s="998" t="s">
        <v>561</v>
      </c>
      <c r="K165" s="998" t="s">
        <v>463</v>
      </c>
      <c r="L165" s="992"/>
      <c r="M165" s="991">
        <v>2013</v>
      </c>
      <c r="N165" s="992"/>
      <c r="O165" s="605" t="s">
        <v>41</v>
      </c>
      <c r="P165" s="605"/>
      <c r="Q165" s="607"/>
      <c r="R165" s="993" t="s">
        <v>36</v>
      </c>
      <c r="S165" s="998">
        <v>1</v>
      </c>
      <c r="T165" s="1066">
        <v>3200000</v>
      </c>
      <c r="U165" s="604"/>
      <c r="V165" s="604"/>
      <c r="W165" s="998">
        <v>1</v>
      </c>
      <c r="X165" s="999">
        <v>3200000</v>
      </c>
      <c r="Y165" s="995" t="s">
        <v>576</v>
      </c>
      <c r="Z165" s="996">
        <f t="shared" si="11"/>
        <v>0</v>
      </c>
      <c r="AA165" s="996">
        <f t="shared" si="12"/>
        <v>0</v>
      </c>
    </row>
    <row r="166" spans="1:27">
      <c r="A166" s="841">
        <f t="shared" si="10"/>
        <v>138</v>
      </c>
      <c r="B166" s="987"/>
      <c r="C166" s="988"/>
      <c r="D166" s="988"/>
      <c r="E166" s="988"/>
      <c r="F166" s="988"/>
      <c r="G166" s="989"/>
      <c r="H166" s="990" t="s">
        <v>582</v>
      </c>
      <c r="I166" s="991" t="s">
        <v>583</v>
      </c>
      <c r="J166" s="991" t="s">
        <v>561</v>
      </c>
      <c r="K166" s="991" t="s">
        <v>562</v>
      </c>
      <c r="L166" s="992"/>
      <c r="M166" s="991">
        <v>2013</v>
      </c>
      <c r="N166" s="992"/>
      <c r="O166" s="605" t="s">
        <v>41</v>
      </c>
      <c r="P166" s="605"/>
      <c r="Q166" s="607"/>
      <c r="R166" s="993" t="s">
        <v>36</v>
      </c>
      <c r="S166" s="991">
        <v>1</v>
      </c>
      <c r="T166" s="1067">
        <v>42000000</v>
      </c>
      <c r="U166" s="604"/>
      <c r="V166" s="604"/>
      <c r="W166" s="991">
        <v>1</v>
      </c>
      <c r="X166" s="1000">
        <v>42000000</v>
      </c>
      <c r="Y166" s="995" t="s">
        <v>584</v>
      </c>
      <c r="Z166" s="996">
        <f t="shared" si="11"/>
        <v>0</v>
      </c>
      <c r="AA166" s="996">
        <f t="shared" si="12"/>
        <v>0</v>
      </c>
    </row>
    <row r="167" spans="1:27">
      <c r="A167" s="841">
        <f t="shared" si="10"/>
        <v>139</v>
      </c>
      <c r="B167" s="987"/>
      <c r="C167" s="988"/>
      <c r="D167" s="988"/>
      <c r="E167" s="988"/>
      <c r="F167" s="988"/>
      <c r="G167" s="989"/>
      <c r="H167" s="997" t="s">
        <v>585</v>
      </c>
      <c r="I167" s="998" t="s">
        <v>575</v>
      </c>
      <c r="J167" s="998" t="s">
        <v>561</v>
      </c>
      <c r="K167" s="998" t="s">
        <v>567</v>
      </c>
      <c r="L167" s="992"/>
      <c r="M167" s="991">
        <v>2013</v>
      </c>
      <c r="N167" s="992"/>
      <c r="O167" s="605" t="s">
        <v>41</v>
      </c>
      <c r="P167" s="605"/>
      <c r="Q167" s="607"/>
      <c r="R167" s="993" t="s">
        <v>36</v>
      </c>
      <c r="S167" s="998">
        <v>1</v>
      </c>
      <c r="T167" s="1066">
        <v>26848700</v>
      </c>
      <c r="U167" s="604"/>
      <c r="V167" s="604"/>
      <c r="W167" s="998">
        <v>1</v>
      </c>
      <c r="X167" s="999">
        <v>26848700</v>
      </c>
      <c r="Y167" s="995" t="s">
        <v>576</v>
      </c>
      <c r="Z167" s="996">
        <f t="shared" si="11"/>
        <v>0</v>
      </c>
      <c r="AA167" s="996">
        <f t="shared" si="12"/>
        <v>0</v>
      </c>
    </row>
    <row r="168" spans="1:27">
      <c r="A168" s="841">
        <f t="shared" si="10"/>
        <v>140</v>
      </c>
      <c r="B168" s="987"/>
      <c r="C168" s="988"/>
      <c r="D168" s="988"/>
      <c r="E168" s="988"/>
      <c r="F168" s="988"/>
      <c r="G168" s="989"/>
      <c r="H168" s="990" t="s">
        <v>586</v>
      </c>
      <c r="I168" s="991" t="s">
        <v>587</v>
      </c>
      <c r="J168" s="991" t="s">
        <v>588</v>
      </c>
      <c r="K168" s="991" t="s">
        <v>562</v>
      </c>
      <c r="L168" s="992"/>
      <c r="M168" s="991">
        <v>2013</v>
      </c>
      <c r="N168" s="992"/>
      <c r="O168" s="605" t="s">
        <v>41</v>
      </c>
      <c r="P168" s="605"/>
      <c r="Q168" s="607"/>
      <c r="R168" s="993" t="s">
        <v>36</v>
      </c>
      <c r="S168" s="991">
        <v>1</v>
      </c>
      <c r="T168" s="1067">
        <v>750000</v>
      </c>
      <c r="U168" s="604"/>
      <c r="V168" s="604"/>
      <c r="W168" s="991">
        <v>1</v>
      </c>
      <c r="X168" s="1000">
        <v>750000</v>
      </c>
      <c r="Y168" s="995" t="s">
        <v>584</v>
      </c>
      <c r="Z168" s="996">
        <f t="shared" si="11"/>
        <v>0</v>
      </c>
      <c r="AA168" s="996">
        <f t="shared" si="12"/>
        <v>0</v>
      </c>
    </row>
    <row r="169" spans="1:27">
      <c r="A169" s="841">
        <f t="shared" si="10"/>
        <v>141</v>
      </c>
      <c r="B169" s="987"/>
      <c r="C169" s="988"/>
      <c r="D169" s="988"/>
      <c r="E169" s="988"/>
      <c r="F169" s="988"/>
      <c r="G169" s="989"/>
      <c r="H169" s="997" t="s">
        <v>589</v>
      </c>
      <c r="I169" s="998" t="s">
        <v>590</v>
      </c>
      <c r="J169" s="998" t="s">
        <v>591</v>
      </c>
      <c r="K169" s="998" t="s">
        <v>591</v>
      </c>
      <c r="L169" s="992"/>
      <c r="M169" s="991">
        <v>2013</v>
      </c>
      <c r="N169" s="992"/>
      <c r="O169" s="605" t="s">
        <v>41</v>
      </c>
      <c r="P169" s="605"/>
      <c r="Q169" s="607"/>
      <c r="R169" s="993" t="s">
        <v>36</v>
      </c>
      <c r="S169" s="998">
        <v>1</v>
      </c>
      <c r="T169" s="1066">
        <v>2750000</v>
      </c>
      <c r="U169" s="604"/>
      <c r="V169" s="604"/>
      <c r="W169" s="998">
        <v>1</v>
      </c>
      <c r="X169" s="999">
        <v>2750000</v>
      </c>
      <c r="Y169" s="995" t="s">
        <v>573</v>
      </c>
      <c r="Z169" s="996">
        <f t="shared" si="11"/>
        <v>0</v>
      </c>
      <c r="AA169" s="996">
        <f t="shared" si="12"/>
        <v>0</v>
      </c>
    </row>
    <row r="170" spans="1:27">
      <c r="A170" s="841">
        <f t="shared" si="10"/>
        <v>142</v>
      </c>
      <c r="B170" s="987"/>
      <c r="C170" s="988"/>
      <c r="D170" s="988"/>
      <c r="E170" s="988"/>
      <c r="F170" s="988"/>
      <c r="G170" s="989"/>
      <c r="H170" s="997" t="s">
        <v>592</v>
      </c>
      <c r="I170" s="998" t="s">
        <v>593</v>
      </c>
      <c r="J170" s="998" t="s">
        <v>561</v>
      </c>
      <c r="K170" s="998" t="s">
        <v>567</v>
      </c>
      <c r="L170" s="992"/>
      <c r="M170" s="991">
        <v>2013</v>
      </c>
      <c r="N170" s="992"/>
      <c r="O170" s="605" t="s">
        <v>41</v>
      </c>
      <c r="P170" s="605"/>
      <c r="Q170" s="607"/>
      <c r="R170" s="993" t="s">
        <v>36</v>
      </c>
      <c r="S170" s="998">
        <v>1</v>
      </c>
      <c r="T170" s="1066">
        <v>1100000</v>
      </c>
      <c r="U170" s="604"/>
      <c r="V170" s="604"/>
      <c r="W170" s="998">
        <v>1</v>
      </c>
      <c r="X170" s="999">
        <v>1100000</v>
      </c>
      <c r="Y170" s="995" t="s">
        <v>576</v>
      </c>
      <c r="Z170" s="996">
        <f t="shared" si="11"/>
        <v>0</v>
      </c>
      <c r="AA170" s="996">
        <f t="shared" si="12"/>
        <v>0</v>
      </c>
    </row>
    <row r="171" spans="1:27">
      <c r="A171" s="841">
        <f t="shared" si="10"/>
        <v>143</v>
      </c>
      <c r="B171" s="987"/>
      <c r="C171" s="988"/>
      <c r="D171" s="988"/>
      <c r="E171" s="988"/>
      <c r="F171" s="988"/>
      <c r="G171" s="989"/>
      <c r="H171" s="997" t="s">
        <v>594</v>
      </c>
      <c r="I171" s="998" t="s">
        <v>575</v>
      </c>
      <c r="J171" s="998" t="s">
        <v>595</v>
      </c>
      <c r="K171" s="998" t="s">
        <v>567</v>
      </c>
      <c r="L171" s="992"/>
      <c r="M171" s="991">
        <v>2013</v>
      </c>
      <c r="N171" s="992"/>
      <c r="O171" s="605" t="s">
        <v>41</v>
      </c>
      <c r="P171" s="605"/>
      <c r="Q171" s="607"/>
      <c r="R171" s="993" t="s">
        <v>36</v>
      </c>
      <c r="S171" s="998">
        <v>1</v>
      </c>
      <c r="T171" s="1066">
        <v>10890000</v>
      </c>
      <c r="U171" s="604"/>
      <c r="V171" s="604"/>
      <c r="W171" s="998">
        <v>1</v>
      </c>
      <c r="X171" s="999">
        <v>10890000</v>
      </c>
      <c r="Y171" s="995" t="s">
        <v>576</v>
      </c>
      <c r="Z171" s="996">
        <f t="shared" si="11"/>
        <v>0</v>
      </c>
      <c r="AA171" s="996">
        <f t="shared" si="12"/>
        <v>0</v>
      </c>
    </row>
    <row r="172" spans="1:27">
      <c r="A172" s="841">
        <f t="shared" si="10"/>
        <v>144</v>
      </c>
      <c r="B172" s="987"/>
      <c r="C172" s="988"/>
      <c r="D172" s="988"/>
      <c r="E172" s="988"/>
      <c r="F172" s="988"/>
      <c r="G172" s="989"/>
      <c r="H172" s="990" t="s">
        <v>596</v>
      </c>
      <c r="I172" s="991" t="s">
        <v>597</v>
      </c>
      <c r="J172" s="998" t="s">
        <v>561</v>
      </c>
      <c r="K172" s="991" t="s">
        <v>463</v>
      </c>
      <c r="L172" s="992"/>
      <c r="M172" s="991">
        <v>2013</v>
      </c>
      <c r="N172" s="992"/>
      <c r="O172" s="605" t="s">
        <v>41</v>
      </c>
      <c r="P172" s="605"/>
      <c r="Q172" s="607"/>
      <c r="R172" s="993" t="s">
        <v>36</v>
      </c>
      <c r="S172" s="991">
        <v>1</v>
      </c>
      <c r="T172" s="1067">
        <v>1700000</v>
      </c>
      <c r="U172" s="604"/>
      <c r="V172" s="604"/>
      <c r="W172" s="991">
        <v>1</v>
      </c>
      <c r="X172" s="1000">
        <v>1700000</v>
      </c>
      <c r="Y172" s="995" t="s">
        <v>569</v>
      </c>
      <c r="Z172" s="996">
        <f t="shared" si="11"/>
        <v>0</v>
      </c>
      <c r="AA172" s="996">
        <f t="shared" si="12"/>
        <v>0</v>
      </c>
    </row>
    <row r="173" spans="1:27">
      <c r="A173" s="841">
        <f t="shared" si="10"/>
        <v>145</v>
      </c>
      <c r="B173" s="987"/>
      <c r="C173" s="988"/>
      <c r="D173" s="988"/>
      <c r="E173" s="988"/>
      <c r="F173" s="988"/>
      <c r="G173" s="989"/>
      <c r="H173" s="990" t="s">
        <v>596</v>
      </c>
      <c r="I173" s="991"/>
      <c r="J173" s="998" t="s">
        <v>561</v>
      </c>
      <c r="K173" s="991" t="s">
        <v>463</v>
      </c>
      <c r="L173" s="992"/>
      <c r="M173" s="991">
        <v>2013</v>
      </c>
      <c r="N173" s="992"/>
      <c r="O173" s="605" t="s">
        <v>41</v>
      </c>
      <c r="P173" s="605"/>
      <c r="Q173" s="607"/>
      <c r="R173" s="993" t="s">
        <v>36</v>
      </c>
      <c r="S173" s="991">
        <v>1</v>
      </c>
      <c r="T173" s="1067">
        <v>1700000</v>
      </c>
      <c r="U173" s="604"/>
      <c r="V173" s="604"/>
      <c r="W173" s="991">
        <v>1</v>
      </c>
      <c r="X173" s="1000">
        <v>1700000</v>
      </c>
      <c r="Y173" s="995" t="s">
        <v>576</v>
      </c>
      <c r="Z173" s="996">
        <f t="shared" si="11"/>
        <v>0</v>
      </c>
      <c r="AA173" s="996">
        <f t="shared" si="12"/>
        <v>0</v>
      </c>
    </row>
    <row r="174" spans="1:27">
      <c r="A174" s="841">
        <f t="shared" si="10"/>
        <v>146</v>
      </c>
      <c r="B174" s="987"/>
      <c r="C174" s="988"/>
      <c r="D174" s="988"/>
      <c r="E174" s="988"/>
      <c r="F174" s="988"/>
      <c r="G174" s="989"/>
      <c r="H174" s="997" t="s">
        <v>598</v>
      </c>
      <c r="I174" s="998" t="s">
        <v>575</v>
      </c>
      <c r="J174" s="998" t="s">
        <v>561</v>
      </c>
      <c r="K174" s="998" t="s">
        <v>568</v>
      </c>
      <c r="L174" s="992"/>
      <c r="M174" s="991">
        <v>2013</v>
      </c>
      <c r="N174" s="992"/>
      <c r="O174" s="605" t="s">
        <v>41</v>
      </c>
      <c r="P174" s="605"/>
      <c r="Q174" s="607"/>
      <c r="R174" s="993" t="s">
        <v>36</v>
      </c>
      <c r="S174" s="998">
        <v>1</v>
      </c>
      <c r="T174" s="1066">
        <v>2500000</v>
      </c>
      <c r="U174" s="604"/>
      <c r="V174" s="604"/>
      <c r="W174" s="998">
        <v>1</v>
      </c>
      <c r="X174" s="999">
        <v>2500000</v>
      </c>
      <c r="Y174" s="995" t="s">
        <v>576</v>
      </c>
      <c r="Z174" s="996">
        <f t="shared" si="11"/>
        <v>0</v>
      </c>
      <c r="AA174" s="996">
        <f t="shared" si="12"/>
        <v>0</v>
      </c>
    </row>
    <row r="175" spans="1:27">
      <c r="A175" s="841">
        <f t="shared" si="10"/>
        <v>147</v>
      </c>
      <c r="B175" s="987"/>
      <c r="C175" s="988"/>
      <c r="D175" s="988"/>
      <c r="E175" s="988"/>
      <c r="F175" s="988"/>
      <c r="G175" s="989"/>
      <c r="H175" s="997" t="s">
        <v>598</v>
      </c>
      <c r="I175" s="998" t="s">
        <v>575</v>
      </c>
      <c r="J175" s="998" t="s">
        <v>561</v>
      </c>
      <c r="K175" s="998" t="s">
        <v>568</v>
      </c>
      <c r="L175" s="992"/>
      <c r="M175" s="991">
        <v>2013</v>
      </c>
      <c r="N175" s="992"/>
      <c r="O175" s="605" t="s">
        <v>41</v>
      </c>
      <c r="P175" s="605"/>
      <c r="Q175" s="607"/>
      <c r="R175" s="993" t="s">
        <v>36</v>
      </c>
      <c r="S175" s="998">
        <v>1</v>
      </c>
      <c r="T175" s="1066">
        <v>2500000</v>
      </c>
      <c r="U175" s="604"/>
      <c r="V175" s="604"/>
      <c r="W175" s="998">
        <v>1</v>
      </c>
      <c r="X175" s="999">
        <v>2500000</v>
      </c>
      <c r="Y175" s="995" t="s">
        <v>565</v>
      </c>
      <c r="Z175" s="996">
        <f t="shared" si="11"/>
        <v>0</v>
      </c>
      <c r="AA175" s="996">
        <f t="shared" si="12"/>
        <v>0</v>
      </c>
    </row>
    <row r="176" spans="1:27">
      <c r="A176" s="841">
        <f t="shared" si="10"/>
        <v>148</v>
      </c>
      <c r="B176" s="987"/>
      <c r="C176" s="988"/>
      <c r="D176" s="988"/>
      <c r="E176" s="988"/>
      <c r="F176" s="988"/>
      <c r="G176" s="989"/>
      <c r="H176" s="997" t="s">
        <v>598</v>
      </c>
      <c r="I176" s="998" t="s">
        <v>575</v>
      </c>
      <c r="J176" s="998" t="s">
        <v>561</v>
      </c>
      <c r="K176" s="998" t="s">
        <v>568</v>
      </c>
      <c r="L176" s="992"/>
      <c r="M176" s="991">
        <v>2013</v>
      </c>
      <c r="N176" s="992"/>
      <c r="O176" s="605" t="s">
        <v>41</v>
      </c>
      <c r="P176" s="605"/>
      <c r="Q176" s="607"/>
      <c r="R176" s="993" t="s">
        <v>36</v>
      </c>
      <c r="S176" s="998">
        <v>1</v>
      </c>
      <c r="T176" s="1066">
        <v>2500000</v>
      </c>
      <c r="U176" s="604"/>
      <c r="V176" s="604"/>
      <c r="W176" s="998">
        <v>1</v>
      </c>
      <c r="X176" s="999">
        <v>2500000</v>
      </c>
      <c r="Y176" s="995" t="s">
        <v>563</v>
      </c>
      <c r="Z176" s="996">
        <f t="shared" si="11"/>
        <v>0</v>
      </c>
      <c r="AA176" s="996">
        <f t="shared" si="12"/>
        <v>0</v>
      </c>
    </row>
    <row r="177" spans="1:27">
      <c r="A177" s="841">
        <f t="shared" si="10"/>
        <v>149</v>
      </c>
      <c r="B177" s="987"/>
      <c r="C177" s="988"/>
      <c r="D177" s="988"/>
      <c r="E177" s="988"/>
      <c r="F177" s="988"/>
      <c r="G177" s="989"/>
      <c r="H177" s="990" t="s">
        <v>599</v>
      </c>
      <c r="I177" s="991"/>
      <c r="J177" s="991" t="s">
        <v>561</v>
      </c>
      <c r="K177" s="991" t="s">
        <v>567</v>
      </c>
      <c r="L177" s="992"/>
      <c r="M177" s="991">
        <v>2013</v>
      </c>
      <c r="N177" s="992"/>
      <c r="O177" s="605" t="s">
        <v>41</v>
      </c>
      <c r="P177" s="605"/>
      <c r="Q177" s="607"/>
      <c r="R177" s="993" t="s">
        <v>36</v>
      </c>
      <c r="S177" s="998">
        <v>1</v>
      </c>
      <c r="T177" s="1068">
        <v>1939000</v>
      </c>
      <c r="U177" s="604"/>
      <c r="V177" s="604"/>
      <c r="W177" s="998">
        <v>1</v>
      </c>
      <c r="X177" s="1001">
        <v>1939000</v>
      </c>
      <c r="Y177" s="995" t="s">
        <v>576</v>
      </c>
      <c r="Z177" s="996">
        <f t="shared" si="11"/>
        <v>0</v>
      </c>
      <c r="AA177" s="996">
        <f t="shared" si="12"/>
        <v>0</v>
      </c>
    </row>
    <row r="178" spans="1:27">
      <c r="A178" s="841">
        <f t="shared" si="10"/>
        <v>150</v>
      </c>
      <c r="B178" s="987"/>
      <c r="C178" s="988"/>
      <c r="D178" s="988"/>
      <c r="E178" s="988"/>
      <c r="F178" s="988"/>
      <c r="G178" s="989"/>
      <c r="H178" s="997" t="s">
        <v>600</v>
      </c>
      <c r="I178" s="998"/>
      <c r="J178" s="998" t="s">
        <v>561</v>
      </c>
      <c r="K178" s="998" t="s">
        <v>567</v>
      </c>
      <c r="L178" s="992"/>
      <c r="M178" s="991">
        <v>2013</v>
      </c>
      <c r="N178" s="992"/>
      <c r="O178" s="605" t="s">
        <v>41</v>
      </c>
      <c r="P178" s="605"/>
      <c r="Q178" s="607"/>
      <c r="R178" s="993" t="s">
        <v>36</v>
      </c>
      <c r="S178" s="998">
        <v>1</v>
      </c>
      <c r="T178" s="1066">
        <v>330000</v>
      </c>
      <c r="U178" s="604"/>
      <c r="V178" s="604"/>
      <c r="W178" s="998">
        <v>1</v>
      </c>
      <c r="X178" s="999">
        <v>330000</v>
      </c>
      <c r="Y178" s="995" t="s">
        <v>569</v>
      </c>
      <c r="Z178" s="996">
        <f t="shared" si="11"/>
        <v>0</v>
      </c>
      <c r="AA178" s="996">
        <f t="shared" si="12"/>
        <v>0</v>
      </c>
    </row>
    <row r="179" spans="1:27">
      <c r="A179" s="841">
        <f t="shared" si="10"/>
        <v>151</v>
      </c>
      <c r="B179" s="987"/>
      <c r="C179" s="988"/>
      <c r="D179" s="988"/>
      <c r="E179" s="988"/>
      <c r="F179" s="988"/>
      <c r="G179" s="989"/>
      <c r="H179" s="990" t="s">
        <v>601</v>
      </c>
      <c r="I179" s="991" t="s">
        <v>575</v>
      </c>
      <c r="J179" s="991" t="s">
        <v>579</v>
      </c>
      <c r="K179" s="991" t="s">
        <v>449</v>
      </c>
      <c r="L179" s="992"/>
      <c r="M179" s="991">
        <v>2013</v>
      </c>
      <c r="N179" s="992"/>
      <c r="O179" s="605" t="s">
        <v>41</v>
      </c>
      <c r="P179" s="605"/>
      <c r="Q179" s="607"/>
      <c r="R179" s="993" t="s">
        <v>36</v>
      </c>
      <c r="S179" s="998">
        <v>1</v>
      </c>
      <c r="T179" s="1068">
        <v>900000</v>
      </c>
      <c r="U179" s="604"/>
      <c r="V179" s="604"/>
      <c r="W179" s="998">
        <v>1</v>
      </c>
      <c r="X179" s="1001">
        <v>900000</v>
      </c>
      <c r="Y179" s="995" t="s">
        <v>569</v>
      </c>
      <c r="Z179" s="996">
        <f t="shared" si="11"/>
        <v>0</v>
      </c>
      <c r="AA179" s="996">
        <f t="shared" si="12"/>
        <v>0</v>
      </c>
    </row>
    <row r="180" spans="1:27">
      <c r="A180" s="841">
        <f t="shared" si="10"/>
        <v>152</v>
      </c>
      <c r="B180" s="987"/>
      <c r="C180" s="988"/>
      <c r="D180" s="988"/>
      <c r="E180" s="988"/>
      <c r="F180" s="988"/>
      <c r="G180" s="989"/>
      <c r="H180" s="990" t="s">
        <v>532</v>
      </c>
      <c r="I180" s="991"/>
      <c r="J180" s="998" t="s">
        <v>561</v>
      </c>
      <c r="K180" s="991" t="s">
        <v>568</v>
      </c>
      <c r="L180" s="992"/>
      <c r="M180" s="991">
        <v>2013</v>
      </c>
      <c r="N180" s="992"/>
      <c r="O180" s="605" t="s">
        <v>41</v>
      </c>
      <c r="P180" s="605"/>
      <c r="Q180" s="607"/>
      <c r="R180" s="993" t="s">
        <v>36</v>
      </c>
      <c r="S180" s="991">
        <v>1</v>
      </c>
      <c r="T180" s="1068">
        <v>2500000</v>
      </c>
      <c r="U180" s="604"/>
      <c r="V180" s="604"/>
      <c r="W180" s="991">
        <v>1</v>
      </c>
      <c r="X180" s="1001">
        <v>2500000</v>
      </c>
      <c r="Y180" s="995" t="s">
        <v>576</v>
      </c>
      <c r="Z180" s="996">
        <f t="shared" si="11"/>
        <v>0</v>
      </c>
      <c r="AA180" s="996">
        <f t="shared" si="12"/>
        <v>0</v>
      </c>
    </row>
    <row r="181" spans="1:27">
      <c r="A181" s="841">
        <f t="shared" si="10"/>
        <v>153</v>
      </c>
      <c r="B181" s="987"/>
      <c r="C181" s="988"/>
      <c r="D181" s="988"/>
      <c r="E181" s="988"/>
      <c r="F181" s="988"/>
      <c r="G181" s="989"/>
      <c r="H181" s="997" t="s">
        <v>532</v>
      </c>
      <c r="I181" s="998" t="s">
        <v>575</v>
      </c>
      <c r="J181" s="998" t="s">
        <v>602</v>
      </c>
      <c r="K181" s="998" t="s">
        <v>567</v>
      </c>
      <c r="L181" s="992"/>
      <c r="M181" s="991">
        <v>2013</v>
      </c>
      <c r="N181" s="992"/>
      <c r="O181" s="605" t="s">
        <v>41</v>
      </c>
      <c r="P181" s="605"/>
      <c r="Q181" s="607"/>
      <c r="R181" s="993" t="s">
        <v>36</v>
      </c>
      <c r="S181" s="998">
        <v>1</v>
      </c>
      <c r="T181" s="1068">
        <v>2500000</v>
      </c>
      <c r="U181" s="604"/>
      <c r="V181" s="604"/>
      <c r="W181" s="998">
        <v>1</v>
      </c>
      <c r="X181" s="1001">
        <v>2500000</v>
      </c>
      <c r="Y181" s="995" t="s">
        <v>603</v>
      </c>
      <c r="Z181" s="996">
        <f t="shared" si="11"/>
        <v>0</v>
      </c>
      <c r="AA181" s="996">
        <f t="shared" si="12"/>
        <v>0</v>
      </c>
    </row>
    <row r="182" spans="1:27">
      <c r="A182" s="841">
        <f t="shared" si="10"/>
        <v>154</v>
      </c>
      <c r="B182" s="987"/>
      <c r="C182" s="988"/>
      <c r="D182" s="988"/>
      <c r="E182" s="988"/>
      <c r="F182" s="988"/>
      <c r="G182" s="989"/>
      <c r="H182" s="990" t="s">
        <v>604</v>
      </c>
      <c r="I182" s="991" t="s">
        <v>605</v>
      </c>
      <c r="J182" s="998" t="s">
        <v>561</v>
      </c>
      <c r="K182" s="991" t="s">
        <v>463</v>
      </c>
      <c r="L182" s="992"/>
      <c r="M182" s="991">
        <v>2013</v>
      </c>
      <c r="N182" s="992"/>
      <c r="O182" s="605" t="s">
        <v>41</v>
      </c>
      <c r="P182" s="605"/>
      <c r="Q182" s="607"/>
      <c r="R182" s="993" t="s">
        <v>36</v>
      </c>
      <c r="S182" s="991">
        <v>1</v>
      </c>
      <c r="T182" s="1067">
        <v>5550000</v>
      </c>
      <c r="U182" s="604"/>
      <c r="V182" s="604"/>
      <c r="W182" s="991">
        <v>1</v>
      </c>
      <c r="X182" s="1000">
        <v>5550000</v>
      </c>
      <c r="Y182" s="995" t="s">
        <v>569</v>
      </c>
      <c r="Z182" s="996">
        <f t="shared" si="11"/>
        <v>0</v>
      </c>
      <c r="AA182" s="996">
        <f t="shared" si="12"/>
        <v>0</v>
      </c>
    </row>
    <row r="183" spans="1:27">
      <c r="A183" s="841">
        <f t="shared" si="10"/>
        <v>155</v>
      </c>
      <c r="B183" s="987"/>
      <c r="C183" s="988"/>
      <c r="D183" s="988"/>
      <c r="E183" s="988"/>
      <c r="F183" s="988"/>
      <c r="G183" s="989"/>
      <c r="H183" s="997" t="s">
        <v>606</v>
      </c>
      <c r="I183" s="998"/>
      <c r="J183" s="998" t="s">
        <v>595</v>
      </c>
      <c r="K183" s="998" t="s">
        <v>39</v>
      </c>
      <c r="L183" s="992"/>
      <c r="M183" s="991">
        <v>2013</v>
      </c>
      <c r="N183" s="992"/>
      <c r="O183" s="605" t="s">
        <v>41</v>
      </c>
      <c r="P183" s="605"/>
      <c r="Q183" s="607"/>
      <c r="R183" s="993" t="s">
        <v>36</v>
      </c>
      <c r="S183" s="998">
        <v>1</v>
      </c>
      <c r="T183" s="1066">
        <v>3000000</v>
      </c>
      <c r="U183" s="604"/>
      <c r="V183" s="604"/>
      <c r="W183" s="998">
        <v>1</v>
      </c>
      <c r="X183" s="999">
        <v>3000000</v>
      </c>
      <c r="Y183" s="995" t="s">
        <v>573</v>
      </c>
      <c r="Z183" s="996">
        <f t="shared" si="11"/>
        <v>0</v>
      </c>
      <c r="AA183" s="996">
        <f t="shared" si="12"/>
        <v>0</v>
      </c>
    </row>
    <row r="184" spans="1:27">
      <c r="A184" s="841">
        <f t="shared" si="10"/>
        <v>156</v>
      </c>
      <c r="B184" s="987"/>
      <c r="C184" s="988"/>
      <c r="D184" s="988"/>
      <c r="E184" s="988"/>
      <c r="F184" s="988"/>
      <c r="G184" s="989"/>
      <c r="H184" s="997" t="s">
        <v>607</v>
      </c>
      <c r="I184" s="998"/>
      <c r="J184" s="998" t="s">
        <v>561</v>
      </c>
      <c r="K184" s="998" t="s">
        <v>567</v>
      </c>
      <c r="L184" s="992"/>
      <c r="M184" s="991">
        <v>2013</v>
      </c>
      <c r="N184" s="992"/>
      <c r="O184" s="605" t="s">
        <v>41</v>
      </c>
      <c r="P184" s="605"/>
      <c r="Q184" s="607"/>
      <c r="R184" s="993" t="s">
        <v>36</v>
      </c>
      <c r="S184" s="998">
        <v>1</v>
      </c>
      <c r="T184" s="1066">
        <v>700000</v>
      </c>
      <c r="U184" s="604"/>
      <c r="V184" s="604"/>
      <c r="W184" s="998">
        <v>1</v>
      </c>
      <c r="X184" s="999">
        <v>700000</v>
      </c>
      <c r="Y184" s="995" t="s">
        <v>569</v>
      </c>
      <c r="Z184" s="996">
        <f t="shared" si="11"/>
        <v>0</v>
      </c>
      <c r="AA184" s="996">
        <f t="shared" si="12"/>
        <v>0</v>
      </c>
    </row>
    <row r="185" spans="1:27">
      <c r="A185" s="841">
        <f t="shared" ref="A185:A197" si="13">A184+1</f>
        <v>157</v>
      </c>
      <c r="B185" s="987"/>
      <c r="C185" s="988"/>
      <c r="D185" s="988"/>
      <c r="E185" s="988"/>
      <c r="F185" s="988"/>
      <c r="G185" s="989"/>
      <c r="H185" s="997" t="s">
        <v>608</v>
      </c>
      <c r="I185" s="998" t="s">
        <v>609</v>
      </c>
      <c r="J185" s="998" t="s">
        <v>561</v>
      </c>
      <c r="K185" s="998" t="s">
        <v>567</v>
      </c>
      <c r="L185" s="992"/>
      <c r="M185" s="991">
        <v>2013</v>
      </c>
      <c r="N185" s="992"/>
      <c r="O185" s="605" t="s">
        <v>41</v>
      </c>
      <c r="P185" s="605"/>
      <c r="Q185" s="607"/>
      <c r="R185" s="993" t="s">
        <v>36</v>
      </c>
      <c r="S185" s="998">
        <v>1</v>
      </c>
      <c r="T185" s="1066">
        <v>1900000</v>
      </c>
      <c r="U185" s="604"/>
      <c r="V185" s="604"/>
      <c r="W185" s="998">
        <v>1</v>
      </c>
      <c r="X185" s="999">
        <v>1900000</v>
      </c>
      <c r="Y185" s="995" t="s">
        <v>569</v>
      </c>
      <c r="Z185" s="996">
        <f t="shared" si="11"/>
        <v>0</v>
      </c>
      <c r="AA185" s="996">
        <f t="shared" si="12"/>
        <v>0</v>
      </c>
    </row>
    <row r="186" spans="1:27">
      <c r="A186" s="841">
        <f t="shared" si="13"/>
        <v>158</v>
      </c>
      <c r="B186" s="987"/>
      <c r="C186" s="988"/>
      <c r="D186" s="988"/>
      <c r="E186" s="988"/>
      <c r="F186" s="988"/>
      <c r="G186" s="989"/>
      <c r="H186" s="997" t="s">
        <v>610</v>
      </c>
      <c r="I186" s="998"/>
      <c r="J186" s="998" t="s">
        <v>561</v>
      </c>
      <c r="K186" s="998" t="s">
        <v>568</v>
      </c>
      <c r="L186" s="992"/>
      <c r="M186" s="991">
        <v>2013</v>
      </c>
      <c r="N186" s="992"/>
      <c r="O186" s="605" t="s">
        <v>41</v>
      </c>
      <c r="P186" s="605"/>
      <c r="Q186" s="607"/>
      <c r="R186" s="993" t="s">
        <v>36</v>
      </c>
      <c r="S186" s="991">
        <v>1</v>
      </c>
      <c r="T186" s="1066">
        <v>640000</v>
      </c>
      <c r="U186" s="604"/>
      <c r="V186" s="604"/>
      <c r="W186" s="991">
        <v>1</v>
      </c>
      <c r="X186" s="999">
        <v>640000</v>
      </c>
      <c r="Y186" s="995" t="s">
        <v>563</v>
      </c>
      <c r="Z186" s="996">
        <f t="shared" si="11"/>
        <v>0</v>
      </c>
      <c r="AA186" s="996">
        <f t="shared" si="12"/>
        <v>0</v>
      </c>
    </row>
    <row r="187" spans="1:27">
      <c r="A187" s="841">
        <f t="shared" si="13"/>
        <v>159</v>
      </c>
      <c r="B187" s="987"/>
      <c r="C187" s="988"/>
      <c r="D187" s="988"/>
      <c r="E187" s="988"/>
      <c r="F187" s="988"/>
      <c r="G187" s="989"/>
      <c r="H187" s="997" t="s">
        <v>610</v>
      </c>
      <c r="I187" s="998"/>
      <c r="J187" s="998" t="s">
        <v>561</v>
      </c>
      <c r="K187" s="998" t="s">
        <v>568</v>
      </c>
      <c r="L187" s="992"/>
      <c r="M187" s="991">
        <v>2013</v>
      </c>
      <c r="N187" s="992"/>
      <c r="O187" s="605" t="s">
        <v>41</v>
      </c>
      <c r="P187" s="605"/>
      <c r="Q187" s="607"/>
      <c r="R187" s="993" t="s">
        <v>36</v>
      </c>
      <c r="S187" s="991">
        <v>1</v>
      </c>
      <c r="T187" s="1066">
        <v>640000</v>
      </c>
      <c r="U187" s="604"/>
      <c r="V187" s="604"/>
      <c r="W187" s="991">
        <v>1</v>
      </c>
      <c r="X187" s="999">
        <v>640000</v>
      </c>
      <c r="Y187" s="995" t="s">
        <v>563</v>
      </c>
      <c r="Z187" s="996">
        <f t="shared" si="11"/>
        <v>0</v>
      </c>
      <c r="AA187" s="996">
        <f t="shared" si="12"/>
        <v>0</v>
      </c>
    </row>
    <row r="188" spans="1:27">
      <c r="A188" s="841">
        <f t="shared" si="13"/>
        <v>160</v>
      </c>
      <c r="B188" s="987"/>
      <c r="C188" s="988"/>
      <c r="D188" s="988"/>
      <c r="E188" s="988"/>
      <c r="F188" s="988"/>
      <c r="G188" s="989"/>
      <c r="H188" s="990" t="s">
        <v>610</v>
      </c>
      <c r="I188" s="991"/>
      <c r="J188" s="1002" t="s">
        <v>561</v>
      </c>
      <c r="K188" s="991" t="s">
        <v>568</v>
      </c>
      <c r="L188" s="992"/>
      <c r="M188" s="991">
        <v>2013</v>
      </c>
      <c r="N188" s="992"/>
      <c r="O188" s="605" t="s">
        <v>41</v>
      </c>
      <c r="P188" s="605"/>
      <c r="Q188" s="607"/>
      <c r="R188" s="993" t="s">
        <v>36</v>
      </c>
      <c r="S188" s="991">
        <v>1</v>
      </c>
      <c r="T188" s="1066">
        <v>640000</v>
      </c>
      <c r="U188" s="604"/>
      <c r="V188" s="604"/>
      <c r="W188" s="991">
        <v>1</v>
      </c>
      <c r="X188" s="999">
        <v>640000</v>
      </c>
      <c r="Y188" s="995" t="s">
        <v>563</v>
      </c>
      <c r="Z188" s="996">
        <f t="shared" si="11"/>
        <v>0</v>
      </c>
      <c r="AA188" s="996">
        <f t="shared" si="12"/>
        <v>0</v>
      </c>
    </row>
    <row r="189" spans="1:27">
      <c r="A189" s="841">
        <f t="shared" si="13"/>
        <v>161</v>
      </c>
      <c r="B189" s="987"/>
      <c r="C189" s="988"/>
      <c r="D189" s="988"/>
      <c r="E189" s="988"/>
      <c r="F189" s="988"/>
      <c r="G189" s="989"/>
      <c r="H189" s="990" t="s">
        <v>610</v>
      </c>
      <c r="I189" s="991"/>
      <c r="J189" s="1002" t="s">
        <v>561</v>
      </c>
      <c r="K189" s="991" t="s">
        <v>568</v>
      </c>
      <c r="L189" s="992"/>
      <c r="M189" s="991">
        <v>2013</v>
      </c>
      <c r="N189" s="992"/>
      <c r="O189" s="605" t="s">
        <v>41</v>
      </c>
      <c r="P189" s="605"/>
      <c r="Q189" s="607"/>
      <c r="R189" s="993" t="s">
        <v>36</v>
      </c>
      <c r="S189" s="991">
        <v>1</v>
      </c>
      <c r="T189" s="1066">
        <v>640000</v>
      </c>
      <c r="U189" s="604"/>
      <c r="V189" s="604"/>
      <c r="W189" s="991">
        <v>1</v>
      </c>
      <c r="X189" s="999">
        <v>640000</v>
      </c>
      <c r="Y189" s="995" t="s">
        <v>563</v>
      </c>
      <c r="Z189" s="996">
        <f t="shared" si="11"/>
        <v>0</v>
      </c>
      <c r="AA189" s="996">
        <f t="shared" si="12"/>
        <v>0</v>
      </c>
    </row>
    <row r="190" spans="1:27">
      <c r="A190" s="841">
        <f t="shared" si="13"/>
        <v>162</v>
      </c>
      <c r="B190" s="987"/>
      <c r="C190" s="988"/>
      <c r="D190" s="988"/>
      <c r="E190" s="988"/>
      <c r="F190" s="988"/>
      <c r="G190" s="989"/>
      <c r="H190" s="990" t="s">
        <v>610</v>
      </c>
      <c r="I190" s="991"/>
      <c r="J190" s="1002" t="s">
        <v>561</v>
      </c>
      <c r="K190" s="991" t="s">
        <v>568</v>
      </c>
      <c r="L190" s="992"/>
      <c r="M190" s="991">
        <v>2013</v>
      </c>
      <c r="N190" s="992"/>
      <c r="O190" s="605" t="s">
        <v>41</v>
      </c>
      <c r="P190" s="605"/>
      <c r="Q190" s="607"/>
      <c r="R190" s="993" t="s">
        <v>36</v>
      </c>
      <c r="S190" s="991">
        <v>1</v>
      </c>
      <c r="T190" s="1066">
        <v>640000</v>
      </c>
      <c r="U190" s="604"/>
      <c r="V190" s="604"/>
      <c r="W190" s="991">
        <v>1</v>
      </c>
      <c r="X190" s="999">
        <v>640000</v>
      </c>
      <c r="Y190" s="995" t="s">
        <v>573</v>
      </c>
      <c r="Z190" s="996">
        <f t="shared" si="11"/>
        <v>0</v>
      </c>
      <c r="AA190" s="996">
        <f t="shared" si="12"/>
        <v>0</v>
      </c>
    </row>
    <row r="191" spans="1:27">
      <c r="A191" s="841">
        <f t="shared" si="13"/>
        <v>163</v>
      </c>
      <c r="B191" s="987"/>
      <c r="C191" s="988"/>
      <c r="D191" s="988"/>
      <c r="E191" s="988"/>
      <c r="F191" s="988"/>
      <c r="G191" s="989"/>
      <c r="H191" s="990" t="s">
        <v>610</v>
      </c>
      <c r="I191" s="991"/>
      <c r="J191" s="1002" t="s">
        <v>561</v>
      </c>
      <c r="K191" s="991" t="s">
        <v>568</v>
      </c>
      <c r="L191" s="992"/>
      <c r="M191" s="991">
        <v>2013</v>
      </c>
      <c r="N191" s="992"/>
      <c r="O191" s="605" t="s">
        <v>41</v>
      </c>
      <c r="P191" s="605"/>
      <c r="Q191" s="607"/>
      <c r="R191" s="993" t="s">
        <v>36</v>
      </c>
      <c r="S191" s="991">
        <v>1</v>
      </c>
      <c r="T191" s="1066">
        <v>640000</v>
      </c>
      <c r="U191" s="604"/>
      <c r="V191" s="604"/>
      <c r="W191" s="991">
        <v>1</v>
      </c>
      <c r="X191" s="999">
        <v>640000</v>
      </c>
      <c r="Y191" s="995" t="s">
        <v>573</v>
      </c>
      <c r="Z191" s="996">
        <f t="shared" si="11"/>
        <v>0</v>
      </c>
      <c r="AA191" s="996">
        <f t="shared" si="12"/>
        <v>0</v>
      </c>
    </row>
    <row r="192" spans="1:27">
      <c r="A192" s="841">
        <f t="shared" si="13"/>
        <v>164</v>
      </c>
      <c r="B192" s="987"/>
      <c r="C192" s="988"/>
      <c r="D192" s="988"/>
      <c r="E192" s="988"/>
      <c r="F192" s="988"/>
      <c r="G192" s="989"/>
      <c r="H192" s="997" t="s">
        <v>611</v>
      </c>
      <c r="I192" s="998" t="s">
        <v>612</v>
      </c>
      <c r="J192" s="998" t="s">
        <v>561</v>
      </c>
      <c r="K192" s="998" t="s">
        <v>463</v>
      </c>
      <c r="L192" s="992"/>
      <c r="M192" s="991">
        <v>2013</v>
      </c>
      <c r="N192" s="992"/>
      <c r="O192" s="605" t="s">
        <v>41</v>
      </c>
      <c r="P192" s="605"/>
      <c r="Q192" s="607"/>
      <c r="R192" s="993" t="s">
        <v>36</v>
      </c>
      <c r="S192" s="998">
        <v>1</v>
      </c>
      <c r="T192" s="1066">
        <v>360000</v>
      </c>
      <c r="U192" s="604"/>
      <c r="V192" s="604"/>
      <c r="W192" s="998">
        <v>1</v>
      </c>
      <c r="X192" s="999">
        <v>360000</v>
      </c>
      <c r="Y192" s="995" t="s">
        <v>576</v>
      </c>
      <c r="Z192" s="996">
        <f t="shared" si="11"/>
        <v>0</v>
      </c>
      <c r="AA192" s="996">
        <f t="shared" si="12"/>
        <v>0</v>
      </c>
    </row>
    <row r="193" spans="1:27">
      <c r="A193" s="841">
        <f t="shared" si="13"/>
        <v>165</v>
      </c>
      <c r="B193" s="987"/>
      <c r="C193" s="988"/>
      <c r="D193" s="988"/>
      <c r="E193" s="988"/>
      <c r="F193" s="988"/>
      <c r="G193" s="989"/>
      <c r="H193" s="997" t="s">
        <v>613</v>
      </c>
      <c r="I193" s="998" t="s">
        <v>612</v>
      </c>
      <c r="J193" s="998" t="s">
        <v>561</v>
      </c>
      <c r="K193" s="998" t="s">
        <v>39</v>
      </c>
      <c r="L193" s="992"/>
      <c r="M193" s="991">
        <v>2013</v>
      </c>
      <c r="N193" s="992"/>
      <c r="O193" s="605" t="s">
        <v>41</v>
      </c>
      <c r="P193" s="605"/>
      <c r="Q193" s="607"/>
      <c r="R193" s="993" t="s">
        <v>36</v>
      </c>
      <c r="S193" s="998">
        <v>1</v>
      </c>
      <c r="T193" s="1066">
        <v>900000</v>
      </c>
      <c r="U193" s="604"/>
      <c r="V193" s="604"/>
      <c r="W193" s="998">
        <v>1</v>
      </c>
      <c r="X193" s="999">
        <v>900000</v>
      </c>
      <c r="Y193" s="995" t="s">
        <v>573</v>
      </c>
      <c r="Z193" s="996">
        <f t="shared" si="11"/>
        <v>0</v>
      </c>
      <c r="AA193" s="996">
        <f t="shared" si="12"/>
        <v>0</v>
      </c>
    </row>
    <row r="194" spans="1:27">
      <c r="A194" s="841">
        <f t="shared" si="13"/>
        <v>166</v>
      </c>
      <c r="B194" s="987"/>
      <c r="C194" s="988"/>
      <c r="D194" s="988"/>
      <c r="E194" s="988"/>
      <c r="F194" s="988"/>
      <c r="G194" s="989"/>
      <c r="H194" s="997" t="s">
        <v>614</v>
      </c>
      <c r="I194" s="998" t="s">
        <v>575</v>
      </c>
      <c r="J194" s="998" t="s">
        <v>602</v>
      </c>
      <c r="K194" s="998" t="s">
        <v>567</v>
      </c>
      <c r="L194" s="992"/>
      <c r="M194" s="991">
        <v>2013</v>
      </c>
      <c r="N194" s="992"/>
      <c r="O194" s="605" t="s">
        <v>41</v>
      </c>
      <c r="P194" s="605"/>
      <c r="Q194" s="607"/>
      <c r="R194" s="993" t="s">
        <v>36</v>
      </c>
      <c r="S194" s="998">
        <v>1</v>
      </c>
      <c r="T194" s="1066">
        <v>3100000</v>
      </c>
      <c r="U194" s="604"/>
      <c r="V194" s="604"/>
      <c r="W194" s="998">
        <v>1</v>
      </c>
      <c r="X194" s="999">
        <v>3100000</v>
      </c>
      <c r="Y194" s="995" t="s">
        <v>569</v>
      </c>
      <c r="Z194" s="996">
        <f t="shared" si="11"/>
        <v>0</v>
      </c>
      <c r="AA194" s="996">
        <f t="shared" si="12"/>
        <v>0</v>
      </c>
    </row>
    <row r="195" spans="1:27">
      <c r="A195" s="841">
        <f t="shared" si="13"/>
        <v>167</v>
      </c>
      <c r="B195" s="987"/>
      <c r="C195" s="988"/>
      <c r="D195" s="988"/>
      <c r="E195" s="988"/>
      <c r="F195" s="988"/>
      <c r="G195" s="989"/>
      <c r="H195" s="990" t="s">
        <v>615</v>
      </c>
      <c r="I195" s="991" t="s">
        <v>605</v>
      </c>
      <c r="J195" s="998" t="s">
        <v>595</v>
      </c>
      <c r="K195" s="991" t="s">
        <v>568</v>
      </c>
      <c r="L195" s="992"/>
      <c r="M195" s="991">
        <v>2013</v>
      </c>
      <c r="N195" s="992"/>
      <c r="O195" s="605" t="s">
        <v>41</v>
      </c>
      <c r="P195" s="605"/>
      <c r="Q195" s="607"/>
      <c r="R195" s="993" t="s">
        <v>36</v>
      </c>
      <c r="S195" s="991">
        <v>1</v>
      </c>
      <c r="T195" s="1067">
        <v>5100000</v>
      </c>
      <c r="U195" s="604"/>
      <c r="V195" s="604"/>
      <c r="W195" s="991">
        <v>1</v>
      </c>
      <c r="X195" s="1000">
        <v>5100000</v>
      </c>
      <c r="Y195" s="995" t="s">
        <v>576</v>
      </c>
      <c r="Z195" s="996">
        <f t="shared" si="11"/>
        <v>0</v>
      </c>
      <c r="AA195" s="996">
        <f t="shared" si="12"/>
        <v>0</v>
      </c>
    </row>
    <row r="196" spans="1:27">
      <c r="A196" s="841">
        <f t="shared" si="13"/>
        <v>168</v>
      </c>
      <c r="B196" s="987"/>
      <c r="C196" s="988"/>
      <c r="D196" s="988"/>
      <c r="E196" s="988"/>
      <c r="F196" s="988"/>
      <c r="G196" s="989"/>
      <c r="H196" s="990" t="s">
        <v>616</v>
      </c>
      <c r="I196" s="991" t="s">
        <v>617</v>
      </c>
      <c r="J196" s="991" t="s">
        <v>595</v>
      </c>
      <c r="K196" s="991" t="s">
        <v>567</v>
      </c>
      <c r="L196" s="992"/>
      <c r="M196" s="991">
        <v>2013</v>
      </c>
      <c r="N196" s="992"/>
      <c r="O196" s="605" t="s">
        <v>41</v>
      </c>
      <c r="P196" s="605"/>
      <c r="Q196" s="607"/>
      <c r="R196" s="993" t="s">
        <v>36</v>
      </c>
      <c r="S196" s="998">
        <v>1</v>
      </c>
      <c r="T196" s="1068">
        <v>660000</v>
      </c>
      <c r="U196" s="604"/>
      <c r="V196" s="604"/>
      <c r="W196" s="998">
        <v>1</v>
      </c>
      <c r="X196" s="1001">
        <v>660000</v>
      </c>
      <c r="Y196" s="995" t="s">
        <v>576</v>
      </c>
      <c r="Z196" s="996">
        <f t="shared" si="11"/>
        <v>0</v>
      </c>
      <c r="AA196" s="996">
        <f t="shared" si="12"/>
        <v>0</v>
      </c>
    </row>
    <row r="197" spans="1:27">
      <c r="A197" s="841">
        <f t="shared" si="13"/>
        <v>169</v>
      </c>
      <c r="B197" s="1020"/>
      <c r="C197" s="1021"/>
      <c r="D197" s="1021"/>
      <c r="E197" s="1021"/>
      <c r="F197" s="1021"/>
      <c r="G197" s="1021">
        <v>69</v>
      </c>
      <c r="H197" s="1022" t="s">
        <v>620</v>
      </c>
      <c r="I197" s="978"/>
      <c r="J197" s="1023"/>
      <c r="K197" s="978"/>
      <c r="L197" s="1023" t="s">
        <v>43</v>
      </c>
      <c r="M197" s="1023">
        <v>2015</v>
      </c>
      <c r="N197" s="1023"/>
      <c r="O197" s="1023" t="s">
        <v>41</v>
      </c>
      <c r="P197" s="1024"/>
      <c r="Q197" s="1025"/>
      <c r="R197" s="1023" t="s">
        <v>36</v>
      </c>
      <c r="S197" s="1024">
        <v>1</v>
      </c>
      <c r="T197" s="1069">
        <v>2000000</v>
      </c>
      <c r="U197" s="978"/>
      <c r="V197" s="978"/>
      <c r="W197" s="1024">
        <v>1</v>
      </c>
      <c r="X197" s="1026">
        <v>2000000</v>
      </c>
      <c r="Y197" s="1027"/>
      <c r="Z197" s="996">
        <f t="shared" si="11"/>
        <v>0</v>
      </c>
      <c r="AA197" s="996">
        <f t="shared" si="12"/>
        <v>0</v>
      </c>
    </row>
    <row r="198" spans="1:27" s="982" customFormat="1">
      <c r="A198" s="841"/>
      <c r="B198" s="827"/>
      <c r="C198" s="828"/>
      <c r="D198" s="828"/>
      <c r="E198" s="828"/>
      <c r="F198" s="828"/>
      <c r="G198" s="828"/>
      <c r="H198" s="853"/>
      <c r="I198" s="256"/>
      <c r="J198" s="258"/>
      <c r="K198" s="256"/>
      <c r="L198" s="258"/>
      <c r="M198" s="258"/>
      <c r="N198" s="258"/>
      <c r="O198" s="258"/>
      <c r="P198" s="611"/>
      <c r="Q198" s="830"/>
      <c r="R198" s="258"/>
      <c r="S198" s="611"/>
      <c r="T198" s="1058"/>
      <c r="U198" s="256"/>
      <c r="V198" s="256"/>
      <c r="W198" s="611"/>
      <c r="X198" s="1003"/>
      <c r="Y198" s="965"/>
      <c r="Z198" s="996">
        <f t="shared" si="11"/>
        <v>0</v>
      </c>
      <c r="AA198" s="996">
        <f t="shared" si="12"/>
        <v>0</v>
      </c>
    </row>
    <row r="199" spans="1:27">
      <c r="A199" s="841"/>
      <c r="B199" s="827"/>
      <c r="C199" s="828"/>
      <c r="D199" s="828"/>
      <c r="E199" s="828"/>
      <c r="F199" s="828"/>
      <c r="G199" s="828"/>
      <c r="H199" s="853"/>
      <c r="I199" s="256"/>
      <c r="J199" s="258"/>
      <c r="K199" s="256"/>
      <c r="L199" s="258"/>
      <c r="M199" s="258"/>
      <c r="N199" s="258"/>
      <c r="O199" s="258"/>
      <c r="P199" s="611"/>
      <c r="Q199" s="830"/>
      <c r="R199" s="258"/>
      <c r="S199" s="611"/>
      <c r="T199" s="1058"/>
      <c r="U199" s="256"/>
      <c r="V199" s="256"/>
      <c r="W199" s="611"/>
      <c r="X199" s="1003"/>
      <c r="Y199" s="965"/>
      <c r="Z199" s="996">
        <f t="shared" si="11"/>
        <v>0</v>
      </c>
      <c r="AA199" s="996">
        <f t="shared" si="12"/>
        <v>0</v>
      </c>
    </row>
    <row r="200" spans="1:27">
      <c r="A200" s="831"/>
      <c r="B200" s="832"/>
      <c r="C200" s="833"/>
      <c r="D200" s="833"/>
      <c r="E200" s="833"/>
      <c r="F200" s="833"/>
      <c r="G200" s="833"/>
      <c r="H200" s="834" t="s">
        <v>484</v>
      </c>
      <c r="I200" s="710"/>
      <c r="J200" s="712"/>
      <c r="K200" s="710"/>
      <c r="L200" s="710"/>
      <c r="M200" s="712"/>
      <c r="N200" s="712"/>
      <c r="O200" s="712"/>
      <c r="P200" s="835"/>
      <c r="Q200" s="836"/>
      <c r="R200" s="712"/>
      <c r="S200" s="835"/>
      <c r="T200" s="1063"/>
      <c r="U200" s="710"/>
      <c r="V200" s="710"/>
      <c r="W200" s="710"/>
      <c r="X200" s="710"/>
      <c r="Y200" s="837"/>
      <c r="Z200" s="996">
        <f t="shared" si="11"/>
        <v>0</v>
      </c>
      <c r="AA200" s="996">
        <f t="shared" si="12"/>
        <v>0</v>
      </c>
    </row>
    <row r="201" spans="1:27">
      <c r="A201" s="839"/>
      <c r="B201" s="710"/>
      <c r="C201" s="707" t="s">
        <v>168</v>
      </c>
      <c r="D201" s="707" t="s">
        <v>168</v>
      </c>
      <c r="E201" s="707" t="s">
        <v>168</v>
      </c>
      <c r="F201" s="707" t="s">
        <v>168</v>
      </c>
      <c r="G201" s="707" t="s">
        <v>168</v>
      </c>
      <c r="H201" s="805" t="s">
        <v>63</v>
      </c>
      <c r="I201" s="710"/>
      <c r="J201" s="712"/>
      <c r="K201" s="710"/>
      <c r="L201" s="710"/>
      <c r="M201" s="712"/>
      <c r="N201" s="712"/>
      <c r="O201" s="712"/>
      <c r="P201" s="809">
        <v>0</v>
      </c>
      <c r="Q201" s="809">
        <v>0</v>
      </c>
      <c r="R201" s="809">
        <v>0</v>
      </c>
      <c r="S201" s="809">
        <f t="shared" ref="S201:X201" si="14">SUM(S202:S203)</f>
        <v>9</v>
      </c>
      <c r="T201" s="1054">
        <f>SUM(T202:T203)</f>
        <v>30000000</v>
      </c>
      <c r="U201" s="809">
        <f t="shared" si="14"/>
        <v>0</v>
      </c>
      <c r="V201" s="809">
        <f t="shared" si="14"/>
        <v>0</v>
      </c>
      <c r="W201" s="809">
        <f>SUM(W202:W203)</f>
        <v>9</v>
      </c>
      <c r="X201" s="809">
        <f t="shared" si="14"/>
        <v>30000000</v>
      </c>
      <c r="Y201" s="840"/>
      <c r="Z201" s="996">
        <f t="shared" si="11"/>
        <v>0</v>
      </c>
      <c r="AA201" s="996">
        <f t="shared" si="12"/>
        <v>0</v>
      </c>
    </row>
    <row r="202" spans="1:27">
      <c r="A202" s="841">
        <v>167</v>
      </c>
      <c r="B202" s="129"/>
      <c r="C202" s="810">
        <v>2</v>
      </c>
      <c r="D202" s="810">
        <v>9</v>
      </c>
      <c r="E202" s="810">
        <v>1</v>
      </c>
      <c r="F202" s="810">
        <v>2</v>
      </c>
      <c r="G202" s="810">
        <v>10</v>
      </c>
      <c r="H202" s="933" t="s">
        <v>178</v>
      </c>
      <c r="I202" s="933"/>
      <c r="J202" s="933"/>
      <c r="K202" s="933" t="s">
        <v>39</v>
      </c>
      <c r="L202" s="934" t="s">
        <v>140</v>
      </c>
      <c r="M202" s="933">
        <v>2014</v>
      </c>
      <c r="N202" s="933"/>
      <c r="O202" s="933" t="s">
        <v>41</v>
      </c>
      <c r="P202" s="933"/>
      <c r="Q202" s="1004"/>
      <c r="R202" s="934" t="s">
        <v>36</v>
      </c>
      <c r="S202" s="933">
        <v>1</v>
      </c>
      <c r="T202" s="1044">
        <v>26000000</v>
      </c>
      <c r="U202" s="256"/>
      <c r="V202" s="256"/>
      <c r="W202" s="256">
        <v>1</v>
      </c>
      <c r="X202" s="932">
        <v>26000000</v>
      </c>
      <c r="Y202" s="933" t="s">
        <v>101</v>
      </c>
      <c r="Z202" s="996">
        <f t="shared" si="11"/>
        <v>0</v>
      </c>
      <c r="AA202" s="996">
        <f t="shared" si="12"/>
        <v>0</v>
      </c>
    </row>
    <row r="203" spans="1:27">
      <c r="A203" s="841">
        <v>168</v>
      </c>
      <c r="B203" s="129"/>
      <c r="C203" s="810">
        <v>2</v>
      </c>
      <c r="D203" s="810">
        <v>9</v>
      </c>
      <c r="E203" s="810">
        <v>1</v>
      </c>
      <c r="F203" s="810">
        <v>35</v>
      </c>
      <c r="G203" s="810">
        <v>21</v>
      </c>
      <c r="H203" s="933" t="s">
        <v>179</v>
      </c>
      <c r="I203" s="933"/>
      <c r="J203" s="933"/>
      <c r="K203" s="933" t="s">
        <v>39</v>
      </c>
      <c r="L203" s="934" t="s">
        <v>140</v>
      </c>
      <c r="M203" s="933">
        <v>2014</v>
      </c>
      <c r="N203" s="933"/>
      <c r="O203" s="933" t="s">
        <v>41</v>
      </c>
      <c r="P203" s="933"/>
      <c r="Q203" s="1004"/>
      <c r="R203" s="934" t="s">
        <v>36</v>
      </c>
      <c r="S203" s="933">
        <v>8</v>
      </c>
      <c r="T203" s="1044">
        <v>4000000</v>
      </c>
      <c r="U203" s="256"/>
      <c r="V203" s="256"/>
      <c r="W203" s="256">
        <v>8</v>
      </c>
      <c r="X203" s="932">
        <v>4000000</v>
      </c>
      <c r="Y203" s="933" t="s">
        <v>101</v>
      </c>
      <c r="Z203" s="996">
        <f t="shared" si="11"/>
        <v>0</v>
      </c>
      <c r="AA203" s="996">
        <f t="shared" si="12"/>
        <v>0</v>
      </c>
    </row>
    <row r="204" spans="1:27">
      <c r="A204" s="841"/>
      <c r="B204" s="129"/>
      <c r="C204" s="255"/>
      <c r="D204" s="255"/>
      <c r="E204" s="255"/>
      <c r="F204" s="255"/>
      <c r="G204" s="255"/>
      <c r="H204" s="256"/>
      <c r="I204" s="256"/>
      <c r="J204" s="258"/>
      <c r="K204" s="256"/>
      <c r="L204" s="256"/>
      <c r="M204" s="258"/>
      <c r="N204" s="258"/>
      <c r="O204" s="258"/>
      <c r="P204" s="261"/>
      <c r="Q204" s="262"/>
      <c r="R204" s="258"/>
      <c r="S204" s="261"/>
      <c r="T204" s="1055"/>
      <c r="U204" s="256"/>
      <c r="V204" s="256"/>
      <c r="W204" s="256"/>
      <c r="X204" s="256"/>
      <c r="Y204" s="843"/>
      <c r="Z204" s="996">
        <f t="shared" si="11"/>
        <v>0</v>
      </c>
      <c r="AA204" s="996">
        <f t="shared" si="12"/>
        <v>0</v>
      </c>
    </row>
    <row r="205" spans="1:27">
      <c r="A205" s="841"/>
      <c r="B205" s="129"/>
      <c r="C205" s="255"/>
      <c r="D205" s="255"/>
      <c r="E205" s="255"/>
      <c r="F205" s="255"/>
      <c r="G205" s="255"/>
      <c r="H205" s="256"/>
      <c r="I205" s="256"/>
      <c r="J205" s="258"/>
      <c r="K205" s="256"/>
      <c r="L205" s="256"/>
      <c r="M205" s="258"/>
      <c r="N205" s="258"/>
      <c r="O205" s="258"/>
      <c r="P205" s="261"/>
      <c r="Q205" s="262"/>
      <c r="R205" s="258"/>
      <c r="S205" s="261"/>
      <c r="T205" s="1055"/>
      <c r="U205" s="256"/>
      <c r="V205" s="256"/>
      <c r="W205" s="256"/>
      <c r="X205" s="256"/>
      <c r="Y205" s="843"/>
      <c r="Z205" s="996">
        <f t="shared" si="11"/>
        <v>0</v>
      </c>
      <c r="AA205" s="996">
        <f t="shared" si="12"/>
        <v>0</v>
      </c>
    </row>
    <row r="206" spans="1:27">
      <c r="A206" s="841"/>
      <c r="B206" s="129"/>
      <c r="C206" s="255"/>
      <c r="D206" s="255"/>
      <c r="E206" s="255"/>
      <c r="F206" s="255"/>
      <c r="G206" s="255"/>
      <c r="H206" s="256"/>
      <c r="I206" s="258"/>
      <c r="J206" s="258"/>
      <c r="K206" s="258"/>
      <c r="L206" s="256"/>
      <c r="M206" s="258"/>
      <c r="N206" s="258"/>
      <c r="O206" s="258"/>
      <c r="P206" s="261"/>
      <c r="Q206" s="261"/>
      <c r="R206" s="258"/>
      <c r="S206" s="261"/>
      <c r="T206" s="1070"/>
      <c r="U206" s="256"/>
      <c r="V206" s="256"/>
      <c r="W206" s="262"/>
      <c r="X206" s="256"/>
      <c r="Y206" s="859"/>
      <c r="Z206" s="996">
        <f t="shared" si="11"/>
        <v>0</v>
      </c>
      <c r="AA206" s="996">
        <f t="shared" si="12"/>
        <v>0</v>
      </c>
    </row>
    <row r="207" spans="1:27">
      <c r="A207" s="851"/>
      <c r="B207" s="800"/>
      <c r="C207" s="801"/>
      <c r="D207" s="801"/>
      <c r="E207" s="801"/>
      <c r="F207" s="801"/>
      <c r="G207" s="801"/>
      <c r="H207" s="802" t="s">
        <v>64</v>
      </c>
      <c r="I207" s="789"/>
      <c r="J207" s="789"/>
      <c r="K207" s="789"/>
      <c r="L207" s="788"/>
      <c r="M207" s="789"/>
      <c r="N207" s="789"/>
      <c r="O207" s="789"/>
      <c r="P207" s="844">
        <v>0</v>
      </c>
      <c r="Q207" s="844">
        <v>0</v>
      </c>
      <c r="R207" s="844">
        <v>0</v>
      </c>
      <c r="S207" s="844">
        <f t="shared" ref="S207:X207" si="15">SUM(S208:S209)</f>
        <v>2</v>
      </c>
      <c r="T207" s="1071">
        <f t="shared" si="15"/>
        <v>1057792313.0407941</v>
      </c>
      <c r="U207" s="844">
        <f t="shared" si="15"/>
        <v>0</v>
      </c>
      <c r="V207" s="844">
        <f t="shared" si="15"/>
        <v>0</v>
      </c>
      <c r="W207" s="844">
        <f>SUM(W208:W209)</f>
        <v>2</v>
      </c>
      <c r="X207" s="844">
        <f t="shared" si="15"/>
        <v>1057792313.0407941</v>
      </c>
      <c r="Y207" s="860"/>
      <c r="Z207" s="996">
        <f t="shared" si="11"/>
        <v>0</v>
      </c>
      <c r="AA207" s="996">
        <f t="shared" si="12"/>
        <v>0</v>
      </c>
    </row>
    <row r="208" spans="1:27" ht="36">
      <c r="A208" s="826">
        <v>169</v>
      </c>
      <c r="B208" s="25" t="s">
        <v>235</v>
      </c>
      <c r="C208" s="966" t="s">
        <v>61</v>
      </c>
      <c r="D208" s="966" t="s">
        <v>231</v>
      </c>
      <c r="E208" s="966" t="s">
        <v>34</v>
      </c>
      <c r="F208" s="966" t="s">
        <v>69</v>
      </c>
      <c r="G208" s="966" t="s">
        <v>75</v>
      </c>
      <c r="H208" s="966" t="s">
        <v>180</v>
      </c>
      <c r="I208" s="966" t="s">
        <v>40</v>
      </c>
      <c r="J208" s="966" t="s">
        <v>40</v>
      </c>
      <c r="K208" s="966" t="s">
        <v>40</v>
      </c>
      <c r="L208" s="966" t="s">
        <v>43</v>
      </c>
      <c r="M208" s="966">
        <v>2007</v>
      </c>
      <c r="N208" s="966"/>
      <c r="O208" s="966" t="s">
        <v>41</v>
      </c>
      <c r="P208" s="966"/>
      <c r="Q208" s="1005"/>
      <c r="R208" s="966" t="s">
        <v>36</v>
      </c>
      <c r="S208" s="966">
        <v>1</v>
      </c>
      <c r="T208" s="1005">
        <v>924647313.04079413</v>
      </c>
      <c r="U208" s="256"/>
      <c r="V208" s="256"/>
      <c r="W208" s="256">
        <v>1</v>
      </c>
      <c r="X208" s="932">
        <v>924647313.04079413</v>
      </c>
      <c r="Y208" s="966" t="s">
        <v>181</v>
      </c>
      <c r="Z208" s="996">
        <f t="shared" si="11"/>
        <v>0</v>
      </c>
      <c r="AA208" s="996">
        <f t="shared" si="12"/>
        <v>0</v>
      </c>
    </row>
    <row r="209" spans="1:27" ht="36">
      <c r="A209" s="826">
        <v>170</v>
      </c>
      <c r="B209" s="25" t="s">
        <v>235</v>
      </c>
      <c r="C209" s="966" t="s">
        <v>61</v>
      </c>
      <c r="D209" s="966" t="s">
        <v>231</v>
      </c>
      <c r="E209" s="966" t="s">
        <v>34</v>
      </c>
      <c r="F209" s="966" t="s">
        <v>69</v>
      </c>
      <c r="G209" s="966" t="s">
        <v>75</v>
      </c>
      <c r="H209" s="966" t="s">
        <v>182</v>
      </c>
      <c r="I209" s="966" t="s">
        <v>40</v>
      </c>
      <c r="J209" s="966" t="s">
        <v>40</v>
      </c>
      <c r="K209" s="966" t="s">
        <v>40</v>
      </c>
      <c r="L209" s="966" t="s">
        <v>43</v>
      </c>
      <c r="M209" s="966">
        <v>2007</v>
      </c>
      <c r="N209" s="966"/>
      <c r="O209" s="966" t="s">
        <v>41</v>
      </c>
      <c r="P209" s="966"/>
      <c r="Q209" s="1005"/>
      <c r="R209" s="966" t="s">
        <v>36</v>
      </c>
      <c r="S209" s="966">
        <v>1</v>
      </c>
      <c r="T209" s="1005">
        <v>133145000</v>
      </c>
      <c r="U209" s="256"/>
      <c r="V209" s="256"/>
      <c r="W209" s="256">
        <v>1</v>
      </c>
      <c r="X209" s="932">
        <v>133145000</v>
      </c>
      <c r="Y209" s="966" t="s">
        <v>181</v>
      </c>
      <c r="Z209" s="996">
        <f t="shared" si="11"/>
        <v>0</v>
      </c>
      <c r="AA209" s="996">
        <f t="shared" si="12"/>
        <v>0</v>
      </c>
    </row>
    <row r="210" spans="1:27">
      <c r="A210" s="826"/>
      <c r="B210" s="25"/>
      <c r="C210" s="966"/>
      <c r="D210" s="966"/>
      <c r="E210" s="966"/>
      <c r="F210" s="966"/>
      <c r="G210" s="966"/>
      <c r="H210" s="966"/>
      <c r="I210" s="966"/>
      <c r="J210" s="966"/>
      <c r="K210" s="966"/>
      <c r="L210" s="966"/>
      <c r="M210" s="966"/>
      <c r="N210" s="966"/>
      <c r="O210" s="966"/>
      <c r="P210" s="966"/>
      <c r="Q210" s="1005"/>
      <c r="R210" s="966"/>
      <c r="S210" s="966"/>
      <c r="T210" s="1005"/>
      <c r="U210" s="256"/>
      <c r="V210" s="256"/>
      <c r="W210" s="256"/>
      <c r="X210" s="256"/>
      <c r="Y210" s="966"/>
      <c r="Z210" s="996">
        <f t="shared" si="11"/>
        <v>0</v>
      </c>
      <c r="AA210" s="996">
        <f t="shared" si="12"/>
        <v>0</v>
      </c>
    </row>
    <row r="211" spans="1:27">
      <c r="A211" s="841"/>
      <c r="B211" s="129"/>
      <c r="C211" s="933"/>
      <c r="D211" s="933"/>
      <c r="E211" s="933"/>
      <c r="F211" s="933"/>
      <c r="G211" s="933"/>
      <c r="H211" s="933"/>
      <c r="I211" s="933"/>
      <c r="J211" s="933"/>
      <c r="K211" s="933"/>
      <c r="L211" s="934"/>
      <c r="M211" s="933"/>
      <c r="N211" s="933"/>
      <c r="O211" s="933"/>
      <c r="P211" s="933"/>
      <c r="Q211" s="937"/>
      <c r="R211" s="933"/>
      <c r="S211" s="933"/>
      <c r="T211" s="1044"/>
      <c r="U211" s="256"/>
      <c r="V211" s="256"/>
      <c r="W211" s="256"/>
      <c r="X211" s="256"/>
      <c r="Y211" s="933"/>
      <c r="Z211" s="996">
        <f t="shared" si="11"/>
        <v>0</v>
      </c>
      <c r="AA211" s="996">
        <f t="shared" si="12"/>
        <v>0</v>
      </c>
    </row>
    <row r="212" spans="1:27">
      <c r="A212" s="851"/>
      <c r="B212" s="800"/>
      <c r="C212" s="801"/>
      <c r="D212" s="801"/>
      <c r="E212" s="801"/>
      <c r="F212" s="801"/>
      <c r="G212" s="801"/>
      <c r="H212" s="802" t="s">
        <v>65</v>
      </c>
      <c r="I212" s="789"/>
      <c r="J212" s="789"/>
      <c r="K212" s="789"/>
      <c r="L212" s="789"/>
      <c r="M212" s="789"/>
      <c r="N212" s="789"/>
      <c r="O212" s="789"/>
      <c r="P212" s="846">
        <v>0</v>
      </c>
      <c r="Q212" s="846">
        <v>0</v>
      </c>
      <c r="R212" s="846">
        <v>0</v>
      </c>
      <c r="S212" s="846">
        <f t="shared" ref="S212:X212" si="16">SUM(S213)</f>
        <v>1</v>
      </c>
      <c r="T212" s="1072">
        <f t="shared" si="16"/>
        <v>3401000</v>
      </c>
      <c r="U212" s="846">
        <f t="shared" si="16"/>
        <v>0</v>
      </c>
      <c r="V212" s="846">
        <f t="shared" si="16"/>
        <v>0</v>
      </c>
      <c r="W212" s="846">
        <f t="shared" si="16"/>
        <v>1</v>
      </c>
      <c r="X212" s="846">
        <f t="shared" si="16"/>
        <v>3401000</v>
      </c>
      <c r="Y212" s="860"/>
      <c r="Z212" s="996">
        <f>S212-W212</f>
        <v>0</v>
      </c>
      <c r="AA212" s="996">
        <f>T212-X212</f>
        <v>0</v>
      </c>
    </row>
    <row r="213" spans="1:27">
      <c r="A213" s="841">
        <v>171</v>
      </c>
      <c r="B213" s="129"/>
      <c r="C213" s="945">
        <v>4</v>
      </c>
      <c r="D213" s="945">
        <v>15</v>
      </c>
      <c r="E213" s="945">
        <v>1</v>
      </c>
      <c r="F213" s="945">
        <v>4</v>
      </c>
      <c r="G213" s="945">
        <v>4</v>
      </c>
      <c r="H213" s="933" t="s">
        <v>183</v>
      </c>
      <c r="I213" s="933"/>
      <c r="J213" s="933"/>
      <c r="K213" s="933" t="s">
        <v>39</v>
      </c>
      <c r="L213" s="934" t="s">
        <v>140</v>
      </c>
      <c r="M213" s="933">
        <v>2014</v>
      </c>
      <c r="N213" s="933"/>
      <c r="O213" s="933" t="s">
        <v>41</v>
      </c>
      <c r="P213" s="847"/>
      <c r="Q213" s="937"/>
      <c r="R213" s="934" t="s">
        <v>36</v>
      </c>
      <c r="S213" s="1109">
        <v>1</v>
      </c>
      <c r="T213" s="1044">
        <v>3401000</v>
      </c>
      <c r="U213" s="256"/>
      <c r="V213" s="256"/>
      <c r="W213" s="256">
        <v>1</v>
      </c>
      <c r="X213" s="932">
        <v>3401000</v>
      </c>
      <c r="Y213" s="933" t="s">
        <v>101</v>
      </c>
      <c r="Z213" s="996">
        <f>S213-W213</f>
        <v>0</v>
      </c>
      <c r="AA213" s="996">
        <f>T213-X213</f>
        <v>0</v>
      </c>
    </row>
    <row r="214" spans="1:27">
      <c r="A214" s="841"/>
      <c r="B214" s="129"/>
      <c r="C214" s="255"/>
      <c r="D214" s="255"/>
      <c r="E214" s="255"/>
      <c r="F214" s="255"/>
      <c r="G214" s="255"/>
      <c r="H214" s="256"/>
      <c r="I214" s="258"/>
      <c r="J214" s="258"/>
      <c r="K214" s="258"/>
      <c r="L214" s="258"/>
      <c r="M214" s="258"/>
      <c r="N214" s="258"/>
      <c r="O214" s="258"/>
      <c r="P214" s="261"/>
      <c r="Q214" s="931"/>
      <c r="R214" s="258"/>
      <c r="S214" s="261"/>
      <c r="T214" s="1073"/>
      <c r="U214" s="256"/>
      <c r="V214" s="256"/>
      <c r="W214" s="256"/>
      <c r="X214" s="256"/>
      <c r="Y214" s="861"/>
    </row>
    <row r="215" spans="1:27">
      <c r="A215" s="841"/>
      <c r="B215" s="129"/>
      <c r="C215" s="945"/>
      <c r="D215" s="945"/>
      <c r="E215" s="945"/>
      <c r="F215" s="945"/>
      <c r="G215" s="945"/>
      <c r="H215" s="933"/>
      <c r="I215" s="933"/>
      <c r="J215" s="933"/>
      <c r="K215" s="933"/>
      <c r="L215" s="934"/>
      <c r="M215" s="933"/>
      <c r="N215" s="933"/>
      <c r="O215" s="933"/>
      <c r="P215" s="1006"/>
      <c r="Q215" s="937"/>
      <c r="R215" s="934"/>
      <c r="S215" s="1006"/>
      <c r="T215" s="1044"/>
      <c r="U215" s="256"/>
      <c r="V215" s="256"/>
      <c r="W215" s="256"/>
      <c r="X215" s="256"/>
      <c r="Y215" s="933"/>
    </row>
    <row r="216" spans="1:27">
      <c r="A216" s="933"/>
      <c r="B216" s="933"/>
      <c r="C216" s="933"/>
      <c r="D216" s="933"/>
      <c r="E216" s="933"/>
      <c r="F216" s="933"/>
      <c r="G216" s="933"/>
      <c r="H216" s="933"/>
      <c r="I216" s="933"/>
      <c r="J216" s="933"/>
      <c r="K216" s="933"/>
      <c r="L216" s="933"/>
      <c r="M216" s="933"/>
      <c r="N216" s="933"/>
      <c r="O216" s="933"/>
      <c r="P216" s="933"/>
      <c r="Q216" s="933"/>
      <c r="R216" s="933"/>
      <c r="S216" s="933"/>
      <c r="T216" s="1044"/>
      <c r="U216" s="933"/>
      <c r="V216" s="256"/>
      <c r="W216" s="256"/>
      <c r="X216" s="256"/>
      <c r="Y216" s="256"/>
    </row>
    <row r="217" spans="1:27">
      <c r="A217" s="851"/>
      <c r="B217" s="800"/>
      <c r="C217" s="801"/>
      <c r="D217" s="801"/>
      <c r="E217" s="801"/>
      <c r="F217" s="801"/>
      <c r="G217" s="801"/>
      <c r="H217" s="802" t="s">
        <v>66</v>
      </c>
      <c r="I217" s="789"/>
      <c r="J217" s="789"/>
      <c r="K217" s="789"/>
      <c r="L217" s="788"/>
      <c r="M217" s="789"/>
      <c r="N217" s="789"/>
      <c r="O217" s="789"/>
      <c r="P217" s="846">
        <v>0</v>
      </c>
      <c r="Q217" s="846">
        <v>0</v>
      </c>
      <c r="R217" s="789"/>
      <c r="S217" s="846">
        <v>0</v>
      </c>
      <c r="T217" s="1072">
        <v>0</v>
      </c>
      <c r="U217" s="860"/>
      <c r="V217" s="788"/>
      <c r="W217" s="788"/>
      <c r="X217" s="788"/>
      <c r="Y217" s="788"/>
    </row>
    <row r="218" spans="1:27">
      <c r="A218" s="933"/>
      <c r="B218" s="933"/>
      <c r="C218" s="933"/>
      <c r="D218" s="933"/>
      <c r="E218" s="933"/>
      <c r="F218" s="933"/>
      <c r="G218" s="933"/>
      <c r="H218" s="933"/>
      <c r="I218" s="933"/>
      <c r="J218" s="933"/>
      <c r="K218" s="933"/>
      <c r="L218" s="933"/>
      <c r="M218" s="933"/>
      <c r="N218" s="933"/>
      <c r="O218" s="933"/>
      <c r="P218" s="933"/>
      <c r="Q218" s="933"/>
      <c r="R218" s="933"/>
      <c r="S218" s="933"/>
      <c r="T218" s="1044"/>
      <c r="U218" s="933"/>
      <c r="V218" s="933"/>
      <c r="W218" s="256"/>
      <c r="X218" s="256"/>
      <c r="Y218" s="256"/>
      <c r="AA218" s="1016">
        <f>X212+X207+X201++X118+X114+X29+X21</f>
        <v>1978044964.3307941</v>
      </c>
    </row>
    <row r="219" spans="1:27" ht="15.75">
      <c r="A219" s="784"/>
      <c r="B219" s="1711"/>
      <c r="C219" s="1712"/>
      <c r="D219" s="1712"/>
      <c r="E219" s="1712"/>
      <c r="F219" s="1712"/>
      <c r="G219" s="1007"/>
      <c r="H219" s="784"/>
      <c r="I219" s="784"/>
      <c r="J219" s="784"/>
      <c r="K219" s="784"/>
      <c r="L219" s="784"/>
      <c r="M219" s="784"/>
      <c r="N219" s="784"/>
      <c r="O219" s="785"/>
      <c r="P219" s="784"/>
      <c r="Q219" s="784"/>
      <c r="R219" s="785"/>
      <c r="S219" s="784"/>
      <c r="T219" s="815"/>
      <c r="U219" s="784"/>
      <c r="V219" s="784"/>
      <c r="W219" s="784"/>
      <c r="X219" s="784"/>
      <c r="Y219" s="784"/>
    </row>
    <row r="220" spans="1:27">
      <c r="A220" s="849"/>
      <c r="B220" s="849"/>
      <c r="C220" s="849"/>
      <c r="D220" s="849"/>
      <c r="E220" s="849"/>
      <c r="F220" s="849"/>
      <c r="G220" s="849"/>
      <c r="H220" s="849" t="s">
        <v>488</v>
      </c>
      <c r="I220" s="849"/>
      <c r="J220" s="849"/>
      <c r="K220" s="849"/>
      <c r="L220" s="849"/>
      <c r="M220" s="849"/>
      <c r="N220" s="849"/>
      <c r="O220" s="862"/>
      <c r="P220" s="868">
        <v>0</v>
      </c>
      <c r="Q220" s="868">
        <v>0</v>
      </c>
      <c r="R220" s="868">
        <v>0</v>
      </c>
      <c r="S220" s="868">
        <f>S217+S212+S207+S19</f>
        <v>368</v>
      </c>
      <c r="T220" s="1074">
        <f>T21+T29+T114+T118+T201+T207+T212+T217</f>
        <v>1978044964.3307941</v>
      </c>
      <c r="U220" s="868">
        <f>U217+U212+U207+U19</f>
        <v>0</v>
      </c>
      <c r="V220" s="868">
        <f>V217+V212+V207+V19</f>
        <v>0</v>
      </c>
      <c r="W220" s="868">
        <f>W217+W212+W207+W19</f>
        <v>368</v>
      </c>
      <c r="X220" s="868">
        <f>X217+X212+X207+X19</f>
        <v>1978044964.3307941</v>
      </c>
      <c r="Y220" s="849"/>
    </row>
    <row r="221" spans="1:27">
      <c r="A221" s="1008"/>
      <c r="B221" s="1008"/>
      <c r="C221" s="1008"/>
      <c r="D221" s="1008"/>
      <c r="E221" s="1008"/>
      <c r="F221" s="1008"/>
      <c r="G221" s="1008"/>
      <c r="H221" s="1008"/>
      <c r="I221" s="1008"/>
      <c r="J221" s="1008"/>
      <c r="K221" s="1008"/>
      <c r="L221" s="1008"/>
      <c r="M221" s="1008"/>
      <c r="N221" s="1008"/>
      <c r="O221" s="1008"/>
      <c r="P221" s="1009"/>
      <c r="Q221" s="592"/>
      <c r="R221" s="1008"/>
      <c r="S221" s="1009"/>
      <c r="T221" s="592"/>
      <c r="U221" s="592"/>
      <c r="V221" s="1008"/>
      <c r="W221" s="592"/>
      <c r="X221" s="1008"/>
      <c r="Y221" s="1008"/>
    </row>
    <row r="222" spans="1:27">
      <c r="A222" s="1008"/>
      <c r="B222" s="1008"/>
      <c r="C222" s="1008"/>
      <c r="D222" s="1008"/>
      <c r="E222" s="1008"/>
      <c r="F222" s="1008"/>
      <c r="G222" s="1008"/>
      <c r="H222" s="1008"/>
      <c r="I222" s="1008"/>
      <c r="J222" s="1008"/>
      <c r="K222" s="1008"/>
      <c r="L222" s="1008"/>
      <c r="M222" s="1008"/>
      <c r="N222" s="1008"/>
      <c r="O222" s="1008"/>
      <c r="P222" s="1010"/>
      <c r="Q222" s="1010"/>
      <c r="R222" s="1008"/>
      <c r="S222" s="1010"/>
      <c r="T222" s="1075"/>
      <c r="U222" s="1008"/>
      <c r="V222" s="1008"/>
      <c r="W222" s="1008"/>
      <c r="X222" s="1008"/>
      <c r="Y222" s="1008"/>
    </row>
    <row r="223" spans="1:27">
      <c r="A223" s="1008"/>
      <c r="B223" s="1008"/>
      <c r="C223" s="1008"/>
      <c r="D223" s="1008"/>
      <c r="E223" s="1008"/>
      <c r="F223" s="1008"/>
      <c r="G223" s="1008"/>
      <c r="H223" s="1008"/>
      <c r="I223" s="1008"/>
      <c r="J223" s="1008"/>
      <c r="K223" s="1008"/>
      <c r="L223" s="1008"/>
      <c r="M223" s="1008"/>
      <c r="N223" s="1008"/>
      <c r="O223" s="1008"/>
      <c r="P223" s="1008"/>
      <c r="Q223" s="1008"/>
      <c r="R223" s="1008"/>
      <c r="S223" s="1008"/>
      <c r="T223" s="1075"/>
      <c r="U223" s="1008"/>
      <c r="V223" s="1008"/>
      <c r="W223" s="1008"/>
      <c r="X223" s="1008"/>
      <c r="Y223" s="1008"/>
    </row>
    <row r="224" spans="1:27">
      <c r="A224" s="1008"/>
      <c r="B224" s="1008"/>
      <c r="C224" s="1008"/>
      <c r="D224" s="1008"/>
      <c r="E224" s="1008"/>
      <c r="F224" s="1008"/>
      <c r="G224" s="1008"/>
      <c r="H224" s="1008"/>
      <c r="I224" s="1008"/>
      <c r="J224" s="1008"/>
      <c r="K224" s="1008"/>
      <c r="L224" s="1008"/>
      <c r="M224" s="1008"/>
      <c r="N224" s="1008"/>
      <c r="O224" s="1008"/>
      <c r="P224" s="1008"/>
      <c r="Q224" s="1008"/>
      <c r="R224" s="1008"/>
      <c r="S224" s="1008"/>
      <c r="T224" s="1075"/>
      <c r="U224" s="1008"/>
      <c r="V224" s="1008"/>
      <c r="W224" s="1008"/>
      <c r="X224" s="1008"/>
      <c r="Y224" s="1008"/>
    </row>
    <row r="225" spans="1:25">
      <c r="A225" s="1008"/>
      <c r="B225" s="1008"/>
      <c r="C225" s="1008"/>
      <c r="D225" s="1008"/>
      <c r="E225" s="1008"/>
      <c r="F225" s="1008" t="s">
        <v>67</v>
      </c>
      <c r="G225" s="1008"/>
      <c r="H225" s="1008"/>
      <c r="I225" s="1008"/>
      <c r="J225" s="1008"/>
      <c r="K225" s="1008"/>
      <c r="L225" s="1008"/>
      <c r="M225" s="1008"/>
      <c r="N225" s="1008"/>
      <c r="O225" s="1008"/>
      <c r="P225" s="1008"/>
      <c r="Q225" s="1008"/>
      <c r="R225" s="1008"/>
      <c r="S225" s="1008" t="s">
        <v>446</v>
      </c>
      <c r="T225" s="1075"/>
      <c r="U225" s="1008"/>
      <c r="V225" s="1008"/>
      <c r="W225" s="1008"/>
      <c r="X225" s="1008"/>
      <c r="Y225" s="594"/>
    </row>
    <row r="226" spans="1:25">
      <c r="A226" s="1008"/>
      <c r="B226" s="1008"/>
      <c r="C226" s="1008"/>
      <c r="D226" s="1008"/>
      <c r="E226" s="1008"/>
      <c r="F226" s="1008" t="s">
        <v>447</v>
      </c>
      <c r="G226" s="1008"/>
      <c r="H226" s="1008"/>
      <c r="I226" s="1008"/>
      <c r="J226" s="1008"/>
      <c r="K226" s="1008"/>
      <c r="L226" s="1008"/>
      <c r="M226" s="1008"/>
      <c r="N226" s="1008"/>
      <c r="O226" s="1710"/>
      <c r="P226" s="1710"/>
      <c r="Q226" s="1710"/>
      <c r="R226" s="1710"/>
      <c r="S226" s="1710" t="s">
        <v>416</v>
      </c>
      <c r="T226" s="1710"/>
      <c r="U226" s="1008"/>
      <c r="V226" s="1008"/>
      <c r="W226" s="1008"/>
      <c r="X226" s="1008"/>
      <c r="Y226" s="594"/>
    </row>
    <row r="227" spans="1:25">
      <c r="A227" s="1008"/>
      <c r="B227" s="1008"/>
      <c r="C227" s="1008"/>
      <c r="D227" s="1008"/>
      <c r="E227" s="1008"/>
      <c r="F227" s="1008"/>
      <c r="G227" s="1008"/>
      <c r="H227" s="1008"/>
      <c r="I227" s="1008"/>
      <c r="J227" s="1008"/>
      <c r="K227" s="1008"/>
      <c r="L227" s="1008"/>
      <c r="M227" s="1008"/>
      <c r="N227" s="1008"/>
      <c r="O227" s="1008"/>
      <c r="P227" s="1008"/>
      <c r="Q227" s="1008"/>
      <c r="R227" s="1008"/>
      <c r="S227" s="1008"/>
      <c r="T227" s="1075"/>
      <c r="U227" s="1008"/>
      <c r="V227" s="1008"/>
      <c r="W227" s="1008"/>
      <c r="X227" s="1008"/>
      <c r="Y227" s="1008"/>
    </row>
    <row r="228" spans="1:25">
      <c r="A228" s="1008"/>
      <c r="B228" s="1008"/>
      <c r="C228" s="1008"/>
      <c r="D228" s="1008"/>
      <c r="E228" s="1008"/>
      <c r="F228" s="1008"/>
      <c r="G228" s="1008"/>
      <c r="H228" s="1008"/>
      <c r="I228" s="1008"/>
      <c r="J228" s="1008"/>
      <c r="K228" s="1008"/>
      <c r="L228" s="1008"/>
      <c r="M228" s="1008"/>
      <c r="N228" s="1710"/>
      <c r="O228" s="1710"/>
      <c r="P228" s="1710"/>
      <c r="Q228" s="1710"/>
      <c r="R228" s="1710"/>
      <c r="S228" s="1710"/>
      <c r="T228" s="1075"/>
      <c r="U228" s="1008"/>
      <c r="V228" s="1008"/>
      <c r="W228" s="1008"/>
      <c r="X228" s="1008"/>
      <c r="Y228" s="1011"/>
    </row>
    <row r="229" spans="1:25">
      <c r="A229" s="1008"/>
      <c r="B229" s="1008"/>
      <c r="C229" s="1008"/>
      <c r="D229" s="1008"/>
      <c r="E229" s="1008"/>
      <c r="F229" s="1008"/>
      <c r="G229" s="1008"/>
      <c r="H229" s="1008"/>
      <c r="I229" s="1008"/>
      <c r="J229" s="1008"/>
      <c r="K229" s="1008"/>
      <c r="L229" s="1008"/>
      <c r="M229" s="1008"/>
      <c r="N229" s="1710"/>
      <c r="O229" s="1710"/>
      <c r="P229" s="1710"/>
      <c r="Q229" s="1710"/>
      <c r="R229" s="1710"/>
      <c r="S229" s="1710"/>
      <c r="T229" s="1075"/>
      <c r="U229" s="1008"/>
      <c r="V229" s="1008"/>
      <c r="W229" s="1008"/>
      <c r="X229" s="1008"/>
      <c r="Y229" s="1012"/>
    </row>
    <row r="230" spans="1:25">
      <c r="A230" s="1008"/>
      <c r="B230" s="1008"/>
      <c r="C230" s="1008"/>
      <c r="D230" s="1008"/>
      <c r="E230" s="1008"/>
      <c r="F230" s="1013" t="s">
        <v>436</v>
      </c>
      <c r="G230" s="1008"/>
      <c r="H230" s="1008"/>
      <c r="I230" s="1008"/>
      <c r="J230" s="1008"/>
      <c r="K230" s="1008"/>
      <c r="L230" s="1008"/>
      <c r="M230" s="1008"/>
      <c r="N230" s="1008"/>
      <c r="O230" s="1008"/>
      <c r="P230" s="1014"/>
      <c r="Q230" s="1008"/>
      <c r="R230" s="1008"/>
      <c r="S230" s="1014" t="s">
        <v>440</v>
      </c>
      <c r="T230" s="1075"/>
      <c r="U230" s="1008"/>
      <c r="V230" s="1008"/>
      <c r="W230" s="1008"/>
      <c r="X230" s="1008"/>
      <c r="Y230" s="1012"/>
    </row>
    <row r="231" spans="1:25">
      <c r="A231" s="1008" t="s">
        <v>296</v>
      </c>
      <c r="B231" s="1008"/>
      <c r="C231" s="1008"/>
      <c r="D231" s="1008"/>
      <c r="E231" s="1008"/>
      <c r="F231" s="1008" t="s">
        <v>443</v>
      </c>
      <c r="G231" s="1008"/>
      <c r="H231" s="1008"/>
      <c r="I231" s="1008"/>
      <c r="J231" s="1008"/>
      <c r="K231" s="1008"/>
      <c r="L231" s="1008"/>
      <c r="M231" s="1008"/>
      <c r="N231" s="1008"/>
      <c r="O231" s="1008"/>
      <c r="P231" s="1015"/>
      <c r="Q231" s="1008"/>
      <c r="R231" s="1008"/>
      <c r="S231" s="1015" t="s">
        <v>445</v>
      </c>
      <c r="T231" s="1075"/>
      <c r="U231" s="1008"/>
      <c r="V231" s="1008"/>
      <c r="W231" s="1008"/>
      <c r="X231" s="1008"/>
      <c r="Y231" s="1012"/>
    </row>
  </sheetData>
  <mergeCells count="25">
    <mergeCell ref="N229:S229"/>
    <mergeCell ref="B16:E16"/>
    <mergeCell ref="B219:F219"/>
    <mergeCell ref="O226:R226"/>
    <mergeCell ref="S226:T226"/>
    <mergeCell ref="N228:S228"/>
    <mergeCell ref="U11:V11"/>
    <mergeCell ref="W11:X11"/>
    <mergeCell ref="Y11:Y15"/>
    <mergeCell ref="A12:A15"/>
    <mergeCell ref="B12:F15"/>
    <mergeCell ref="G12:G15"/>
    <mergeCell ref="P12:P15"/>
    <mergeCell ref="S12:S15"/>
    <mergeCell ref="U12:U15"/>
    <mergeCell ref="W12:W15"/>
    <mergeCell ref="A1:T1"/>
    <mergeCell ref="A2:T2"/>
    <mergeCell ref="A3:T3"/>
    <mergeCell ref="A11:G11"/>
    <mergeCell ref="H11:J11"/>
    <mergeCell ref="K11:K15"/>
    <mergeCell ref="O11:O15"/>
    <mergeCell ref="P11:Q11"/>
    <mergeCell ref="S11:T11"/>
  </mergeCells>
  <pageMargins left="0.49" right="0.11811023622047245" top="0.74803149606299213" bottom="0.35433070866141736" header="0.31496062992125984" footer="0.31496062992125984"/>
  <pageSetup paperSize="400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AC162"/>
  <sheetViews>
    <sheetView view="pageBreakPreview" topLeftCell="A114" zoomScaleNormal="85" zoomScaleSheetLayoutView="100" workbookViewId="0">
      <selection activeCell="Z134" sqref="Z134"/>
    </sheetView>
  </sheetViews>
  <sheetFormatPr defaultRowHeight="15"/>
  <cols>
    <col min="1" max="1" width="5.42578125" style="237" customWidth="1"/>
    <col min="2" max="3" width="4.140625" style="237" customWidth="1"/>
    <col min="4" max="4" width="4.7109375" style="237" customWidth="1"/>
    <col min="5" max="5" width="4.140625" style="237" customWidth="1"/>
    <col min="6" max="6" width="4.28515625" style="237" customWidth="1"/>
    <col min="7" max="7" width="5.5703125" style="237" customWidth="1"/>
    <col min="8" max="8" width="27.140625" style="237" customWidth="1"/>
    <col min="9" max="9" width="12.85546875" style="237" customWidth="1"/>
    <col min="10" max="10" width="14.28515625" style="237" customWidth="1"/>
    <col min="11" max="11" width="10.42578125" style="237" bestFit="1" customWidth="1"/>
    <col min="12" max="12" width="11.42578125" style="237" customWidth="1"/>
    <col min="13" max="13" width="9.85546875" style="237" customWidth="1"/>
    <col min="14" max="14" width="9.28515625" style="237" bestFit="1" customWidth="1"/>
    <col min="15" max="15" width="9.140625" style="237" customWidth="1"/>
    <col min="16" max="16" width="9.5703125" style="237" customWidth="1"/>
    <col min="17" max="17" width="11" style="237" customWidth="1"/>
    <col min="18" max="18" width="9.28515625" style="237" bestFit="1" customWidth="1"/>
    <col min="19" max="19" width="11.7109375" style="237" bestFit="1" customWidth="1"/>
    <col min="20" max="20" width="17.42578125" style="237" customWidth="1"/>
    <col min="21" max="21" width="7.42578125" style="237" customWidth="1"/>
    <col min="22" max="22" width="7.5703125" style="237" customWidth="1"/>
    <col min="23" max="23" width="7.42578125" style="237" customWidth="1"/>
    <col min="24" max="24" width="17.140625" style="237" customWidth="1"/>
    <col min="25" max="25" width="19.42578125" style="237" customWidth="1"/>
    <col min="26" max="28" width="9.140625" style="237"/>
    <col min="29" max="29" width="16.85546875" style="237" bestFit="1" customWidth="1"/>
    <col min="30" max="16384" width="9.140625" style="237"/>
  </cols>
  <sheetData>
    <row r="1" spans="1:25" ht="18">
      <c r="A1" s="1664" t="s">
        <v>394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  <c r="U1" s="295"/>
      <c r="V1" s="295"/>
      <c r="W1" s="696"/>
      <c r="X1" s="696"/>
      <c r="Y1" s="160"/>
    </row>
    <row r="2" spans="1:25" ht="18">
      <c r="A2" s="1664" t="s">
        <v>395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  <c r="U2" s="295"/>
      <c r="V2" s="295"/>
      <c r="W2" s="696"/>
      <c r="X2" s="696"/>
      <c r="Y2" s="160"/>
    </row>
    <row r="3" spans="1:25" ht="18">
      <c r="A3" s="1664" t="s">
        <v>396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  <c r="U3" s="295"/>
      <c r="V3" s="295"/>
      <c r="W3" s="696"/>
      <c r="X3" s="696"/>
      <c r="Y3" s="160"/>
    </row>
    <row r="4" spans="1:25">
      <c r="A4" s="58"/>
      <c r="B4" s="58"/>
      <c r="C4" s="58"/>
      <c r="D4" s="58"/>
      <c r="E4" s="569"/>
      <c r="F4" s="98"/>
      <c r="G4" s="58"/>
      <c r="H4" s="570"/>
      <c r="I4" s="58"/>
      <c r="J4" s="160"/>
      <c r="K4" s="160"/>
      <c r="L4" s="160"/>
      <c r="M4" s="58"/>
      <c r="N4" s="58"/>
      <c r="O4" s="58"/>
      <c r="P4" s="58"/>
      <c r="Q4" s="569"/>
      <c r="R4" s="98"/>
      <c r="S4" s="58"/>
      <c r="T4" s="569"/>
      <c r="U4" s="569"/>
      <c r="V4" s="569"/>
      <c r="W4" s="569"/>
      <c r="X4" s="569"/>
      <c r="Y4" s="571"/>
    </row>
    <row r="5" spans="1:25">
      <c r="A5" s="58" t="s">
        <v>2</v>
      </c>
      <c r="B5" s="58"/>
      <c r="C5" s="58"/>
      <c r="D5" s="58" t="s">
        <v>3</v>
      </c>
      <c r="E5" s="58"/>
      <c r="F5" s="572"/>
      <c r="G5" s="58"/>
      <c r="H5" s="98"/>
      <c r="I5" s="58"/>
      <c r="J5" s="58"/>
      <c r="K5" s="58"/>
      <c r="L5" s="58"/>
      <c r="M5" s="58"/>
      <c r="N5" s="58"/>
      <c r="O5" s="58"/>
      <c r="P5" s="58"/>
      <c r="Q5" s="569"/>
      <c r="R5" s="98"/>
      <c r="S5" s="58"/>
      <c r="T5" s="569"/>
      <c r="U5" s="569"/>
      <c r="V5" s="569"/>
      <c r="W5" s="569"/>
      <c r="X5" s="569"/>
      <c r="Y5" s="160"/>
    </row>
    <row r="6" spans="1:25">
      <c r="A6" s="58" t="s">
        <v>4</v>
      </c>
      <c r="B6" s="58"/>
      <c r="C6" s="58"/>
      <c r="D6" s="58" t="s">
        <v>5</v>
      </c>
      <c r="E6" s="58"/>
      <c r="F6" s="572"/>
      <c r="G6" s="58"/>
      <c r="H6" s="98"/>
      <c r="I6" s="58"/>
      <c r="J6" s="58"/>
      <c r="K6" s="58"/>
      <c r="L6" s="58"/>
      <c r="M6" s="58"/>
      <c r="N6" s="58"/>
      <c r="O6" s="58"/>
      <c r="P6" s="58"/>
      <c r="Q6" s="569"/>
      <c r="R6" s="98"/>
      <c r="S6" s="58"/>
      <c r="T6" s="569"/>
      <c r="U6" s="569"/>
      <c r="V6" s="569"/>
      <c r="W6" s="569"/>
      <c r="X6" s="569"/>
      <c r="Y6" s="160"/>
    </row>
    <row r="7" spans="1:25">
      <c r="A7" s="58" t="s">
        <v>6</v>
      </c>
      <c r="B7" s="58"/>
      <c r="C7" s="58"/>
      <c r="D7" s="569" t="s">
        <v>7</v>
      </c>
      <c r="E7" s="58"/>
      <c r="F7" s="572"/>
      <c r="G7" s="58"/>
      <c r="H7" s="98"/>
      <c r="I7" s="58"/>
      <c r="J7" s="58"/>
      <c r="K7" s="58"/>
      <c r="L7" s="58"/>
      <c r="M7" s="58"/>
      <c r="N7" s="58"/>
      <c r="O7" s="58"/>
      <c r="P7" s="58"/>
      <c r="Q7" s="569"/>
      <c r="R7" s="98"/>
      <c r="S7" s="58"/>
      <c r="T7" s="569"/>
      <c r="U7" s="569"/>
      <c r="V7" s="569"/>
      <c r="W7" s="569"/>
      <c r="X7" s="569"/>
      <c r="Y7" s="160"/>
    </row>
    <row r="8" spans="1:25">
      <c r="A8" s="58" t="s">
        <v>8</v>
      </c>
      <c r="B8" s="58"/>
      <c r="C8" s="58"/>
      <c r="D8" s="569" t="s">
        <v>7</v>
      </c>
      <c r="E8" s="58"/>
      <c r="F8" s="572"/>
      <c r="G8" s="58"/>
      <c r="H8" s="98"/>
      <c r="I8" s="58"/>
      <c r="J8" s="58"/>
      <c r="K8" s="58"/>
      <c r="L8" s="58"/>
      <c r="M8" s="58"/>
      <c r="N8" s="58"/>
      <c r="O8" s="58"/>
      <c r="P8" s="58"/>
      <c r="Q8" s="569"/>
      <c r="R8" s="98"/>
      <c r="S8" s="58"/>
      <c r="T8" s="569"/>
      <c r="U8" s="569"/>
      <c r="V8" s="569"/>
      <c r="W8" s="569"/>
      <c r="X8" s="569"/>
      <c r="Y8" s="160"/>
    </row>
    <row r="9" spans="1:25">
      <c r="A9" s="58" t="s">
        <v>9</v>
      </c>
      <c r="B9" s="58"/>
      <c r="C9" s="58"/>
      <c r="D9" s="569" t="s">
        <v>10</v>
      </c>
      <c r="E9" s="58"/>
      <c r="F9" s="572"/>
      <c r="G9" s="58"/>
      <c r="H9" s="98"/>
      <c r="I9" s="58"/>
      <c r="J9" s="58"/>
      <c r="K9" s="58"/>
      <c r="L9" s="58"/>
      <c r="M9" s="58"/>
      <c r="N9" s="58"/>
      <c r="O9" s="58"/>
      <c r="P9" s="58"/>
      <c r="Q9" s="569"/>
      <c r="R9" s="98"/>
      <c r="S9" s="58"/>
      <c r="T9" s="569"/>
      <c r="U9" s="569"/>
      <c r="V9" s="569"/>
      <c r="W9" s="569"/>
      <c r="X9" s="569"/>
      <c r="Y9" s="160"/>
    </row>
    <row r="10" spans="1:25" ht="15.75" thickBot="1">
      <c r="A10" s="573"/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4"/>
      <c r="P10" s="573"/>
      <c r="Q10" s="573"/>
      <c r="R10" s="574"/>
      <c r="S10" s="573"/>
      <c r="T10" s="573"/>
      <c r="U10" s="573"/>
      <c r="V10" s="573"/>
      <c r="W10" s="573"/>
      <c r="X10" s="573"/>
      <c r="Y10" s="573"/>
    </row>
    <row r="11" spans="1:25">
      <c r="A11" s="1636" t="s">
        <v>397</v>
      </c>
      <c r="B11" s="1637"/>
      <c r="C11" s="1637"/>
      <c r="D11" s="1637"/>
      <c r="E11" s="1637"/>
      <c r="F11" s="1637"/>
      <c r="G11" s="1638"/>
      <c r="H11" s="1639" t="s">
        <v>398</v>
      </c>
      <c r="I11" s="1640"/>
      <c r="J11" s="1641"/>
      <c r="K11" s="1621" t="s">
        <v>399</v>
      </c>
      <c r="L11" s="575"/>
      <c r="M11" s="575"/>
      <c r="N11" s="576" t="s">
        <v>400</v>
      </c>
      <c r="O11" s="1621" t="s">
        <v>401</v>
      </c>
      <c r="P11" s="1639" t="s">
        <v>489</v>
      </c>
      <c r="Q11" s="1641"/>
      <c r="R11" s="577"/>
      <c r="S11" s="1639" t="s">
        <v>402</v>
      </c>
      <c r="T11" s="1641"/>
      <c r="U11" s="1617" t="s">
        <v>487</v>
      </c>
      <c r="V11" s="1619"/>
      <c r="W11" s="1617" t="s">
        <v>486</v>
      </c>
      <c r="X11" s="1619"/>
      <c r="Y11" s="1616" t="s">
        <v>19</v>
      </c>
    </row>
    <row r="12" spans="1:25">
      <c r="A12" s="1698" t="s">
        <v>20</v>
      </c>
      <c r="B12" s="1700" t="s">
        <v>22</v>
      </c>
      <c r="C12" s="1701"/>
      <c r="D12" s="1701"/>
      <c r="E12" s="1701"/>
      <c r="F12" s="1702"/>
      <c r="G12" s="1709" t="s">
        <v>23</v>
      </c>
      <c r="H12" s="578"/>
      <c r="I12" s="578"/>
      <c r="J12" s="579" t="s">
        <v>26</v>
      </c>
      <c r="K12" s="1696"/>
      <c r="L12" s="580" t="s">
        <v>403</v>
      </c>
      <c r="M12" s="580" t="s">
        <v>404</v>
      </c>
      <c r="N12" s="581" t="s">
        <v>405</v>
      </c>
      <c r="O12" s="1696"/>
      <c r="P12" s="1709" t="s">
        <v>387</v>
      </c>
      <c r="Q12" s="582"/>
      <c r="R12" s="578" t="s">
        <v>406</v>
      </c>
      <c r="S12" s="1709" t="s">
        <v>387</v>
      </c>
      <c r="T12" s="582"/>
      <c r="U12" s="1709" t="s">
        <v>387</v>
      </c>
      <c r="V12" s="582"/>
      <c r="W12" s="1709" t="s">
        <v>387</v>
      </c>
      <c r="X12" s="582"/>
      <c r="Y12" s="1697"/>
    </row>
    <row r="13" spans="1:25">
      <c r="A13" s="1699"/>
      <c r="B13" s="1703"/>
      <c r="C13" s="1704"/>
      <c r="D13" s="1704"/>
      <c r="E13" s="1704"/>
      <c r="F13" s="1705"/>
      <c r="G13" s="1696"/>
      <c r="H13" s="578" t="s">
        <v>407</v>
      </c>
      <c r="I13" s="578" t="s">
        <v>408</v>
      </c>
      <c r="J13" s="579" t="s">
        <v>28</v>
      </c>
      <c r="K13" s="1696"/>
      <c r="L13" s="580" t="s">
        <v>409</v>
      </c>
      <c r="M13" s="580" t="s">
        <v>409</v>
      </c>
      <c r="N13" s="581" t="s">
        <v>410</v>
      </c>
      <c r="O13" s="1696"/>
      <c r="P13" s="1696"/>
      <c r="Q13" s="695" t="s">
        <v>30</v>
      </c>
      <c r="R13" s="578" t="s">
        <v>387</v>
      </c>
      <c r="S13" s="1696"/>
      <c r="T13" s="583" t="s">
        <v>30</v>
      </c>
      <c r="U13" s="1696"/>
      <c r="V13" s="583" t="s">
        <v>30</v>
      </c>
      <c r="W13" s="1696"/>
      <c r="X13" s="695" t="s">
        <v>30</v>
      </c>
      <c r="Y13" s="1697"/>
    </row>
    <row r="14" spans="1:25">
      <c r="A14" s="1699"/>
      <c r="B14" s="1703"/>
      <c r="C14" s="1704"/>
      <c r="D14" s="1704"/>
      <c r="E14" s="1704"/>
      <c r="F14" s="1705"/>
      <c r="G14" s="1696"/>
      <c r="H14" s="578" t="s">
        <v>387</v>
      </c>
      <c r="I14" s="578" t="s">
        <v>411</v>
      </c>
      <c r="J14" s="579" t="s">
        <v>412</v>
      </c>
      <c r="K14" s="1696"/>
      <c r="L14" s="580" t="s">
        <v>387</v>
      </c>
      <c r="M14" s="580"/>
      <c r="N14" s="581" t="s">
        <v>413</v>
      </c>
      <c r="O14" s="1696"/>
      <c r="P14" s="1696"/>
      <c r="Q14" s="695" t="s">
        <v>415</v>
      </c>
      <c r="R14" s="578" t="s">
        <v>414</v>
      </c>
      <c r="S14" s="1696"/>
      <c r="T14" s="583" t="s">
        <v>415</v>
      </c>
      <c r="U14" s="1696"/>
      <c r="V14" s="583" t="s">
        <v>415</v>
      </c>
      <c r="W14" s="1696"/>
      <c r="X14" s="695" t="s">
        <v>415</v>
      </c>
      <c r="Y14" s="1697"/>
    </row>
    <row r="15" spans="1:25">
      <c r="A15" s="1699"/>
      <c r="B15" s="1706"/>
      <c r="C15" s="1707"/>
      <c r="D15" s="1707"/>
      <c r="E15" s="1707"/>
      <c r="F15" s="1708"/>
      <c r="G15" s="1696"/>
      <c r="H15" s="579"/>
      <c r="I15" s="579"/>
      <c r="J15" s="579" t="s">
        <v>32</v>
      </c>
      <c r="K15" s="1696"/>
      <c r="L15" s="580"/>
      <c r="M15" s="580"/>
      <c r="N15" s="581"/>
      <c r="O15" s="1696"/>
      <c r="P15" s="1696"/>
      <c r="Q15" s="584"/>
      <c r="R15" s="578"/>
      <c r="S15" s="1696"/>
      <c r="T15" s="584"/>
      <c r="U15" s="1696"/>
      <c r="V15" s="584"/>
      <c r="W15" s="1696"/>
      <c r="X15" s="584"/>
      <c r="Y15" s="1697"/>
    </row>
    <row r="16" spans="1:25">
      <c r="A16" s="585">
        <v>1</v>
      </c>
      <c r="B16" s="1617">
        <v>2</v>
      </c>
      <c r="C16" s="1618"/>
      <c r="D16" s="1618"/>
      <c r="E16" s="1619"/>
      <c r="F16" s="585"/>
      <c r="G16" s="585">
        <v>3</v>
      </c>
      <c r="H16" s="585">
        <v>4</v>
      </c>
      <c r="I16" s="585">
        <v>5</v>
      </c>
      <c r="J16" s="585">
        <v>6</v>
      </c>
      <c r="K16" s="585">
        <v>7</v>
      </c>
      <c r="L16" s="585">
        <v>8</v>
      </c>
      <c r="M16" s="585">
        <v>9</v>
      </c>
      <c r="N16" s="585">
        <v>10</v>
      </c>
      <c r="O16" s="586">
        <v>11</v>
      </c>
      <c r="P16" s="585">
        <v>13</v>
      </c>
      <c r="Q16" s="694">
        <v>14</v>
      </c>
      <c r="R16" s="586">
        <v>12</v>
      </c>
      <c r="S16" s="585">
        <v>13</v>
      </c>
      <c r="T16" s="587">
        <v>14</v>
      </c>
      <c r="U16" s="587">
        <v>15</v>
      </c>
      <c r="V16" s="587">
        <v>16</v>
      </c>
      <c r="W16" s="694">
        <v>15</v>
      </c>
      <c r="X16" s="694">
        <v>16</v>
      </c>
      <c r="Y16" s="585">
        <v>17</v>
      </c>
    </row>
    <row r="17" spans="1:25" s="1" customFormat="1" ht="12.95" customHeight="1">
      <c r="A17" s="850"/>
      <c r="B17" s="790"/>
      <c r="C17" s="791"/>
      <c r="D17" s="791"/>
      <c r="E17" s="791"/>
      <c r="F17" s="791"/>
      <c r="G17" s="791"/>
      <c r="H17" s="792" t="s">
        <v>33</v>
      </c>
      <c r="I17" s="793"/>
      <c r="J17" s="791"/>
      <c r="K17" s="794"/>
      <c r="L17" s="795"/>
      <c r="M17" s="794"/>
      <c r="N17" s="796"/>
      <c r="O17" s="797"/>
      <c r="P17" s="795"/>
      <c r="Q17" s="798"/>
      <c r="R17" s="795"/>
      <c r="S17" s="795"/>
      <c r="T17" s="798"/>
      <c r="U17" s="799"/>
      <c r="V17" s="794"/>
      <c r="W17" s="791"/>
      <c r="X17" s="791"/>
      <c r="Y17" s="791"/>
    </row>
    <row r="18" spans="1:25" s="1" customFormat="1" ht="12.95" customHeight="1">
      <c r="A18" s="841"/>
      <c r="B18" s="25"/>
      <c r="C18" s="256"/>
      <c r="D18" s="256"/>
      <c r="E18" s="256"/>
      <c r="F18" s="256"/>
      <c r="G18" s="256"/>
      <c r="H18" s="256"/>
      <c r="I18" s="257"/>
      <c r="J18" s="256"/>
      <c r="K18" s="28"/>
      <c r="L18" s="258"/>
      <c r="M18" s="28"/>
      <c r="N18" s="259"/>
      <c r="O18" s="31"/>
      <c r="P18" s="258"/>
      <c r="Q18" s="32"/>
      <c r="R18" s="258"/>
      <c r="S18" s="258"/>
      <c r="T18" s="32"/>
      <c r="U18" s="33"/>
      <c r="V18" s="28"/>
      <c r="W18" s="256"/>
      <c r="X18" s="256"/>
      <c r="Y18" s="256"/>
    </row>
    <row r="19" spans="1:25" s="1" customFormat="1" ht="12.95" customHeight="1">
      <c r="A19" s="851"/>
      <c r="B19" s="800"/>
      <c r="C19" s="801"/>
      <c r="D19" s="801"/>
      <c r="E19" s="801"/>
      <c r="F19" s="801"/>
      <c r="G19" s="801"/>
      <c r="H19" s="802" t="s">
        <v>37</v>
      </c>
      <c r="I19" s="789"/>
      <c r="J19" s="803"/>
      <c r="K19" s="789"/>
      <c r="L19" s="789"/>
      <c r="M19" s="789"/>
      <c r="N19" s="788"/>
      <c r="O19" s="803"/>
      <c r="P19" s="869">
        <f>P21+P29+P96+P100+P105</f>
        <v>0</v>
      </c>
      <c r="Q19" s="869">
        <f>Q21+Q29+Q96+Q100+Q105</f>
        <v>0</v>
      </c>
      <c r="R19" s="803"/>
      <c r="S19" s="869">
        <f t="shared" ref="S19:X19" si="0">S21+S29+S96+S100+S105</f>
        <v>157</v>
      </c>
      <c r="T19" s="869">
        <f t="shared" si="0"/>
        <v>549395462</v>
      </c>
      <c r="U19" s="869">
        <f t="shared" si="0"/>
        <v>0</v>
      </c>
      <c r="V19" s="869">
        <f t="shared" si="0"/>
        <v>0</v>
      </c>
      <c r="W19" s="869">
        <f t="shared" si="0"/>
        <v>157</v>
      </c>
      <c r="X19" s="869">
        <f t="shared" si="0"/>
        <v>549395462</v>
      </c>
      <c r="Y19" s="788"/>
    </row>
    <row r="20" spans="1:25" s="1" customFormat="1" ht="12.95" customHeight="1">
      <c r="A20" s="839"/>
      <c r="B20" s="706"/>
      <c r="C20" s="707"/>
      <c r="D20" s="707"/>
      <c r="E20" s="707"/>
      <c r="F20" s="707"/>
      <c r="G20" s="707"/>
      <c r="H20" s="709" t="s">
        <v>485</v>
      </c>
      <c r="I20" s="712"/>
      <c r="J20" s="713"/>
      <c r="K20" s="712"/>
      <c r="L20" s="712"/>
      <c r="M20" s="712"/>
      <c r="N20" s="710"/>
      <c r="O20" s="713"/>
      <c r="P20" s="712"/>
      <c r="Q20" s="804"/>
      <c r="R20" s="713"/>
      <c r="S20" s="712"/>
      <c r="T20" s="804"/>
      <c r="U20" s="804"/>
      <c r="V20" s="863"/>
      <c r="W20" s="710"/>
      <c r="X20" s="710"/>
      <c r="Y20" s="710"/>
    </row>
    <row r="21" spans="1:25" s="1" customFormat="1" ht="12.95" customHeight="1">
      <c r="A21" s="839"/>
      <c r="B21" s="706"/>
      <c r="C21" s="707" t="str">
        <f>MID(B21,1,2)</f>
        <v/>
      </c>
      <c r="D21" s="707" t="str">
        <f>MID(B21,4,2)</f>
        <v/>
      </c>
      <c r="E21" s="707" t="str">
        <f>MID(B21,7,2)</f>
        <v/>
      </c>
      <c r="F21" s="707" t="str">
        <f>MID(B21,10,2)</f>
        <v/>
      </c>
      <c r="G21" s="707" t="str">
        <f>MID(B21,13,3)</f>
        <v/>
      </c>
      <c r="H21" s="805" t="s">
        <v>38</v>
      </c>
      <c r="I21" s="712"/>
      <c r="J21" s="713"/>
      <c r="K21" s="712"/>
      <c r="L21" s="712"/>
      <c r="M21" s="712"/>
      <c r="N21" s="710"/>
      <c r="O21" s="713"/>
      <c r="P21" s="804">
        <f>SUM(P22:P27)</f>
        <v>0</v>
      </c>
      <c r="Q21" s="804">
        <f>SUM(Q22:Q27)</f>
        <v>0</v>
      </c>
      <c r="R21" s="713"/>
      <c r="S21" s="804">
        <f t="shared" ref="S21:X21" si="1">SUM(S22:S27)</f>
        <v>6</v>
      </c>
      <c r="T21" s="804">
        <f t="shared" si="1"/>
        <v>201532462</v>
      </c>
      <c r="U21" s="804">
        <f t="shared" si="1"/>
        <v>0</v>
      </c>
      <c r="V21" s="804">
        <f t="shared" si="1"/>
        <v>0</v>
      </c>
      <c r="W21" s="804">
        <f t="shared" si="1"/>
        <v>6</v>
      </c>
      <c r="X21" s="804">
        <f t="shared" si="1"/>
        <v>201532462</v>
      </c>
      <c r="Y21" s="710"/>
    </row>
    <row r="22" spans="1:25" s="1" customFormat="1" ht="12.95" customHeight="1">
      <c r="A22" s="841">
        <v>1</v>
      </c>
      <c r="B22" s="129" t="s">
        <v>44</v>
      </c>
      <c r="C22" s="255" t="s">
        <v>59</v>
      </c>
      <c r="D22" s="255" t="s">
        <v>61</v>
      </c>
      <c r="E22" s="255" t="s">
        <v>34</v>
      </c>
      <c r="F22" s="255" t="s">
        <v>60</v>
      </c>
      <c r="G22" s="255" t="s">
        <v>35</v>
      </c>
      <c r="H22" s="256" t="s">
        <v>45</v>
      </c>
      <c r="I22" s="256" t="s">
        <v>46</v>
      </c>
      <c r="J22" s="256" t="s">
        <v>47</v>
      </c>
      <c r="K22" s="256" t="s">
        <v>39</v>
      </c>
      <c r="L22" s="264" t="s">
        <v>43</v>
      </c>
      <c r="M22" s="258">
        <v>2008</v>
      </c>
      <c r="N22" s="256"/>
      <c r="O22" s="258"/>
      <c r="P22" s="871"/>
      <c r="Q22" s="262"/>
      <c r="R22" s="258" t="s">
        <v>36</v>
      </c>
      <c r="S22" s="611">
        <v>1</v>
      </c>
      <c r="T22" s="262">
        <v>15042500</v>
      </c>
      <c r="U22" s="256"/>
      <c r="V22" s="256"/>
      <c r="W22" s="870">
        <f t="shared" ref="W22:X27" si="2">P22+S22-U22</f>
        <v>1</v>
      </c>
      <c r="X22" s="870">
        <f t="shared" si="2"/>
        <v>15042500</v>
      </c>
      <c r="Y22" s="853" t="s">
        <v>48</v>
      </c>
    </row>
    <row r="23" spans="1:25" s="1" customFormat="1" ht="12.95" customHeight="1">
      <c r="A23" s="841">
        <v>2</v>
      </c>
      <c r="B23" s="129"/>
      <c r="C23" s="806">
        <v>2</v>
      </c>
      <c r="D23" s="806">
        <v>3</v>
      </c>
      <c r="E23" s="806">
        <v>1</v>
      </c>
      <c r="F23" s="806">
        <v>5</v>
      </c>
      <c r="G23" s="806">
        <v>1</v>
      </c>
      <c r="H23" s="620" t="s">
        <v>45</v>
      </c>
      <c r="I23" s="620" t="s">
        <v>50</v>
      </c>
      <c r="J23" s="620" t="s">
        <v>51</v>
      </c>
      <c r="K23" s="620" t="s">
        <v>39</v>
      </c>
      <c r="L23" s="620" t="s">
        <v>52</v>
      </c>
      <c r="M23" s="621">
        <v>1995</v>
      </c>
      <c r="N23" s="256"/>
      <c r="O23" s="620"/>
      <c r="P23" s="872"/>
      <c r="Q23" s="872"/>
      <c r="R23" s="621" t="s">
        <v>42</v>
      </c>
      <c r="S23" s="807">
        <v>1</v>
      </c>
      <c r="T23" s="808">
        <v>5000000</v>
      </c>
      <c r="U23" s="256"/>
      <c r="V23" s="256"/>
      <c r="W23" s="870">
        <f t="shared" si="2"/>
        <v>1</v>
      </c>
      <c r="X23" s="870">
        <f t="shared" si="2"/>
        <v>5000000</v>
      </c>
      <c r="Y23" s="620" t="s">
        <v>54</v>
      </c>
    </row>
    <row r="24" spans="1:25" s="1" customFormat="1" ht="12.95" customHeight="1">
      <c r="A24" s="841">
        <v>3</v>
      </c>
      <c r="B24" s="129"/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620" t="s">
        <v>45</v>
      </c>
      <c r="I24" s="620" t="s">
        <v>55</v>
      </c>
      <c r="J24" s="620" t="s">
        <v>56</v>
      </c>
      <c r="K24" s="620" t="s">
        <v>39</v>
      </c>
      <c r="L24" s="620" t="s">
        <v>49</v>
      </c>
      <c r="M24" s="621">
        <v>2006</v>
      </c>
      <c r="N24" s="256"/>
      <c r="O24" s="620"/>
      <c r="P24" s="872"/>
      <c r="Q24" s="872"/>
      <c r="R24" s="621" t="s">
        <v>36</v>
      </c>
      <c r="S24" s="807">
        <v>1</v>
      </c>
      <c r="T24" s="808">
        <v>10000000</v>
      </c>
      <c r="U24" s="256"/>
      <c r="V24" s="256"/>
      <c r="W24" s="870">
        <f t="shared" si="2"/>
        <v>1</v>
      </c>
      <c r="X24" s="870">
        <f t="shared" si="2"/>
        <v>10000000</v>
      </c>
      <c r="Y24" s="620" t="s">
        <v>54</v>
      </c>
    </row>
    <row r="25" spans="1:25" s="1" customFormat="1" ht="12.95" customHeight="1">
      <c r="A25" s="841">
        <v>4</v>
      </c>
      <c r="B25" s="129"/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620" t="s">
        <v>45</v>
      </c>
      <c r="I25" s="256" t="s">
        <v>55</v>
      </c>
      <c r="J25" s="256"/>
      <c r="K25" s="256"/>
      <c r="L25" s="256"/>
      <c r="M25" s="258"/>
      <c r="N25" s="256"/>
      <c r="O25" s="258"/>
      <c r="P25" s="872"/>
      <c r="Q25" s="872"/>
      <c r="R25" s="258" t="s">
        <v>36</v>
      </c>
      <c r="S25" s="611">
        <v>1</v>
      </c>
      <c r="T25" s="262">
        <v>10000000</v>
      </c>
      <c r="U25" s="256"/>
      <c r="V25" s="256"/>
      <c r="W25" s="870">
        <f t="shared" si="2"/>
        <v>1</v>
      </c>
      <c r="X25" s="870">
        <f t="shared" si="2"/>
        <v>10000000</v>
      </c>
      <c r="Y25" s="620" t="s">
        <v>54</v>
      </c>
    </row>
    <row r="26" spans="1:25" s="1" customFormat="1" ht="12.95" customHeight="1">
      <c r="A26" s="841">
        <v>5</v>
      </c>
      <c r="B26" s="129"/>
      <c r="C26" s="806">
        <v>2</v>
      </c>
      <c r="D26" s="806">
        <v>3</v>
      </c>
      <c r="E26" s="806">
        <v>1</v>
      </c>
      <c r="F26" s="806">
        <v>5</v>
      </c>
      <c r="G26" s="806">
        <v>1</v>
      </c>
      <c r="H26" s="620" t="s">
        <v>45</v>
      </c>
      <c r="I26" s="256" t="s">
        <v>433</v>
      </c>
      <c r="J26" s="256"/>
      <c r="K26" s="256"/>
      <c r="L26" s="256"/>
      <c r="M26" s="258"/>
      <c r="N26" s="256"/>
      <c r="O26" s="258"/>
      <c r="P26" s="872"/>
      <c r="Q26" s="872"/>
      <c r="R26" s="258" t="s">
        <v>36</v>
      </c>
      <c r="S26" s="611">
        <v>1</v>
      </c>
      <c r="T26" s="262">
        <v>13699962</v>
      </c>
      <c r="U26" s="256"/>
      <c r="V26" s="256"/>
      <c r="W26" s="870">
        <f t="shared" si="2"/>
        <v>1</v>
      </c>
      <c r="X26" s="870">
        <f t="shared" si="2"/>
        <v>13699962</v>
      </c>
      <c r="Y26" s="620" t="s">
        <v>54</v>
      </c>
    </row>
    <row r="27" spans="1:25" s="1" customFormat="1" ht="12.95" customHeight="1">
      <c r="A27" s="841">
        <v>6</v>
      </c>
      <c r="B27" s="129"/>
      <c r="C27" s="806">
        <v>2</v>
      </c>
      <c r="D27" s="806">
        <v>3</v>
      </c>
      <c r="E27" s="806">
        <v>1</v>
      </c>
      <c r="F27" s="806">
        <v>5</v>
      </c>
      <c r="G27" s="806">
        <v>1</v>
      </c>
      <c r="H27" s="256" t="s">
        <v>434</v>
      </c>
      <c r="I27" s="256" t="s">
        <v>435</v>
      </c>
      <c r="J27" s="256"/>
      <c r="K27" s="256"/>
      <c r="L27" s="256"/>
      <c r="M27" s="258"/>
      <c r="N27" s="256"/>
      <c r="O27" s="258"/>
      <c r="P27" s="872"/>
      <c r="Q27" s="872"/>
      <c r="R27" s="258" t="s">
        <v>36</v>
      </c>
      <c r="S27" s="611">
        <v>1</v>
      </c>
      <c r="T27" s="262">
        <v>147790000</v>
      </c>
      <c r="U27" s="256"/>
      <c r="V27" s="256"/>
      <c r="W27" s="870">
        <f t="shared" si="2"/>
        <v>1</v>
      </c>
      <c r="X27" s="870">
        <f t="shared" si="2"/>
        <v>147790000</v>
      </c>
      <c r="Y27" s="620" t="s">
        <v>54</v>
      </c>
    </row>
    <row r="28" spans="1:25" s="1" customFormat="1" ht="12.95" customHeight="1">
      <c r="A28" s="839"/>
      <c r="B28" s="706"/>
      <c r="C28" s="707"/>
      <c r="D28" s="707"/>
      <c r="E28" s="707"/>
      <c r="F28" s="707"/>
      <c r="G28" s="707"/>
      <c r="H28" s="709" t="s">
        <v>450</v>
      </c>
      <c r="I28" s="852"/>
      <c r="J28" s="710"/>
      <c r="K28" s="710"/>
      <c r="L28" s="710"/>
      <c r="M28" s="711"/>
      <c r="N28" s="712"/>
      <c r="O28" s="712"/>
      <c r="P28" s="712"/>
      <c r="Q28" s="713"/>
      <c r="R28" s="712"/>
      <c r="S28" s="712"/>
      <c r="T28" s="713"/>
      <c r="U28" s="714"/>
      <c r="V28" s="863"/>
      <c r="W28" s="710"/>
      <c r="X28" s="710"/>
      <c r="Y28" s="710"/>
    </row>
    <row r="29" spans="1:25" s="1" customFormat="1" ht="12.95" customHeight="1">
      <c r="A29" s="839"/>
      <c r="B29" s="706"/>
      <c r="C29" s="707"/>
      <c r="D29" s="707"/>
      <c r="E29" s="707"/>
      <c r="F29" s="707"/>
      <c r="G29" s="707"/>
      <c r="H29" s="805" t="s">
        <v>58</v>
      </c>
      <c r="I29" s="852"/>
      <c r="J29" s="712"/>
      <c r="K29" s="713"/>
      <c r="L29" s="712"/>
      <c r="M29" s="712"/>
      <c r="N29" s="712"/>
      <c r="O29" s="713"/>
      <c r="P29" s="809">
        <f>SUM(P30:P92)</f>
        <v>0</v>
      </c>
      <c r="Q29" s="809">
        <f>SUM(Q30:Q92)</f>
        <v>0</v>
      </c>
      <c r="R29" s="712"/>
      <c r="S29" s="809">
        <f t="shared" ref="S29:X29" si="3">SUM(S30:S92)</f>
        <v>140</v>
      </c>
      <c r="T29" s="809">
        <f>SUM(T30:T92)</f>
        <v>304015500</v>
      </c>
      <c r="U29" s="809">
        <f t="shared" si="3"/>
        <v>0</v>
      </c>
      <c r="V29" s="809">
        <f t="shared" si="3"/>
        <v>0</v>
      </c>
      <c r="W29" s="809">
        <f t="shared" si="3"/>
        <v>140</v>
      </c>
      <c r="X29" s="809">
        <f t="shared" si="3"/>
        <v>304015500</v>
      </c>
      <c r="Y29" s="710"/>
    </row>
    <row r="30" spans="1:25" s="1" customFormat="1" ht="12.95" customHeight="1">
      <c r="A30" s="855">
        <v>7</v>
      </c>
      <c r="B30" s="129"/>
      <c r="C30" s="255"/>
      <c r="D30" s="255"/>
      <c r="E30" s="255"/>
      <c r="F30" s="255"/>
      <c r="G30" s="255"/>
      <c r="H30" s="615" t="s">
        <v>107</v>
      </c>
      <c r="I30" s="258"/>
      <c r="J30" s="258"/>
      <c r="K30" s="616"/>
      <c r="L30" s="256"/>
      <c r="M30" s="617">
        <v>2006</v>
      </c>
      <c r="N30" s="258"/>
      <c r="O30" s="258"/>
      <c r="P30" s="873"/>
      <c r="Q30" s="866"/>
      <c r="R30" s="617" t="s">
        <v>36</v>
      </c>
      <c r="S30" s="617">
        <v>1</v>
      </c>
      <c r="T30" s="866">
        <v>1000000</v>
      </c>
      <c r="U30" s="256"/>
      <c r="V30" s="256"/>
      <c r="W30" s="861">
        <f>P30+S30-U30</f>
        <v>1</v>
      </c>
      <c r="X30" s="861">
        <f>Q30+T30-V30</f>
        <v>1000000</v>
      </c>
      <c r="Y30" s="615"/>
    </row>
    <row r="31" spans="1:25" s="1" customFormat="1" ht="12.95" customHeight="1">
      <c r="A31" s="855">
        <v>8</v>
      </c>
      <c r="B31" s="129"/>
      <c r="C31" s="255"/>
      <c r="D31" s="255"/>
      <c r="E31" s="255"/>
      <c r="F31" s="255"/>
      <c r="G31" s="255"/>
      <c r="H31" s="615" t="s">
        <v>452</v>
      </c>
      <c r="I31" s="258"/>
      <c r="J31" s="258"/>
      <c r="K31" s="616"/>
      <c r="L31" s="256"/>
      <c r="M31" s="617">
        <v>2006</v>
      </c>
      <c r="N31" s="258"/>
      <c r="O31" s="258"/>
      <c r="P31" s="873"/>
      <c r="Q31" s="866"/>
      <c r="R31" s="617" t="s">
        <v>42</v>
      </c>
      <c r="S31" s="617">
        <v>1</v>
      </c>
      <c r="T31" s="866">
        <v>2500000</v>
      </c>
      <c r="U31" s="256"/>
      <c r="V31" s="256"/>
      <c r="W31" s="861">
        <f t="shared" ref="W31:W92" si="4">P31+S31-U31</f>
        <v>1</v>
      </c>
      <c r="X31" s="861">
        <f t="shared" ref="X31:X92" si="5">Q31+T31-V31</f>
        <v>2500000</v>
      </c>
      <c r="Y31" s="615" t="s">
        <v>477</v>
      </c>
    </row>
    <row r="32" spans="1:25" s="1" customFormat="1" ht="12.95" customHeight="1">
      <c r="A32" s="855">
        <v>9</v>
      </c>
      <c r="B32" s="129"/>
      <c r="C32" s="255"/>
      <c r="D32" s="255"/>
      <c r="E32" s="255"/>
      <c r="F32" s="255"/>
      <c r="G32" s="255"/>
      <c r="H32" s="615" t="s">
        <v>453</v>
      </c>
      <c r="I32" s="258"/>
      <c r="J32" s="258"/>
      <c r="K32" s="616"/>
      <c r="L32" s="256"/>
      <c r="M32" s="617">
        <v>2007</v>
      </c>
      <c r="N32" s="258"/>
      <c r="O32" s="258"/>
      <c r="P32" s="873"/>
      <c r="Q32" s="866"/>
      <c r="R32" s="617" t="s">
        <v>36</v>
      </c>
      <c r="S32" s="617">
        <v>4</v>
      </c>
      <c r="T32" s="866">
        <v>1200000</v>
      </c>
      <c r="U32" s="256"/>
      <c r="V32" s="256"/>
      <c r="W32" s="861">
        <f t="shared" si="4"/>
        <v>4</v>
      </c>
      <c r="X32" s="861">
        <f t="shared" si="5"/>
        <v>1200000</v>
      </c>
      <c r="Y32" s="615" t="s">
        <v>474</v>
      </c>
    </row>
    <row r="33" spans="1:25" s="1" customFormat="1" ht="12.95" customHeight="1">
      <c r="A33" s="855">
        <v>10</v>
      </c>
      <c r="B33" s="129"/>
      <c r="C33" s="255"/>
      <c r="D33" s="255"/>
      <c r="E33" s="255"/>
      <c r="F33" s="255"/>
      <c r="G33" s="255"/>
      <c r="H33" s="615" t="s">
        <v>148</v>
      </c>
      <c r="I33" s="258"/>
      <c r="J33" s="258"/>
      <c r="K33" s="616"/>
      <c r="L33" s="256"/>
      <c r="M33" s="617">
        <v>2007</v>
      </c>
      <c r="N33" s="258"/>
      <c r="O33" s="258"/>
      <c r="P33" s="873"/>
      <c r="Q33" s="866"/>
      <c r="R33" s="617" t="s">
        <v>36</v>
      </c>
      <c r="S33" s="617">
        <v>6</v>
      </c>
      <c r="T33" s="866">
        <v>2400000</v>
      </c>
      <c r="U33" s="256"/>
      <c r="V33" s="256"/>
      <c r="W33" s="861">
        <f t="shared" si="4"/>
        <v>6</v>
      </c>
      <c r="X33" s="861">
        <f t="shared" si="5"/>
        <v>2400000</v>
      </c>
      <c r="Y33" s="615" t="s">
        <v>474</v>
      </c>
    </row>
    <row r="34" spans="1:25" s="1" customFormat="1" ht="12.95" customHeight="1">
      <c r="A34" s="855">
        <v>11</v>
      </c>
      <c r="B34" s="129"/>
      <c r="C34" s="255"/>
      <c r="D34" s="255"/>
      <c r="E34" s="255"/>
      <c r="F34" s="255"/>
      <c r="G34" s="255"/>
      <c r="H34" s="615" t="s">
        <v>149</v>
      </c>
      <c r="I34" s="258"/>
      <c r="J34" s="258"/>
      <c r="K34" s="616"/>
      <c r="L34" s="256"/>
      <c r="M34" s="617">
        <v>2007</v>
      </c>
      <c r="N34" s="258"/>
      <c r="O34" s="258"/>
      <c r="P34" s="873"/>
      <c r="Q34" s="866"/>
      <c r="R34" s="617" t="s">
        <v>36</v>
      </c>
      <c r="S34" s="617">
        <v>6</v>
      </c>
      <c r="T34" s="866">
        <v>2400000</v>
      </c>
      <c r="U34" s="256"/>
      <c r="V34" s="256"/>
      <c r="W34" s="861">
        <f t="shared" si="4"/>
        <v>6</v>
      </c>
      <c r="X34" s="861">
        <f t="shared" si="5"/>
        <v>2400000</v>
      </c>
      <c r="Y34" s="615" t="s">
        <v>475</v>
      </c>
    </row>
    <row r="35" spans="1:25" s="1" customFormat="1" ht="12.95" customHeight="1">
      <c r="A35" s="855">
        <v>12</v>
      </c>
      <c r="B35" s="129"/>
      <c r="C35" s="255"/>
      <c r="D35" s="255"/>
      <c r="E35" s="255"/>
      <c r="F35" s="255"/>
      <c r="G35" s="255"/>
      <c r="H35" s="615" t="s">
        <v>454</v>
      </c>
      <c r="I35" s="258"/>
      <c r="J35" s="258"/>
      <c r="K35" s="616"/>
      <c r="L35" s="256"/>
      <c r="M35" s="617">
        <v>2007</v>
      </c>
      <c r="N35" s="258"/>
      <c r="O35" s="258"/>
      <c r="P35" s="873"/>
      <c r="Q35" s="866"/>
      <c r="R35" s="617" t="s">
        <v>478</v>
      </c>
      <c r="S35" s="617">
        <v>1</v>
      </c>
      <c r="T35" s="866">
        <v>152500</v>
      </c>
      <c r="U35" s="256"/>
      <c r="V35" s="256"/>
      <c r="W35" s="861">
        <f t="shared" si="4"/>
        <v>1</v>
      </c>
      <c r="X35" s="861">
        <f t="shared" si="5"/>
        <v>152500</v>
      </c>
      <c r="Y35" s="615" t="s">
        <v>477</v>
      </c>
    </row>
    <row r="36" spans="1:25" s="1" customFormat="1" ht="12.95" customHeight="1">
      <c r="A36" s="855">
        <v>13</v>
      </c>
      <c r="B36" s="620"/>
      <c r="C36" s="622"/>
      <c r="D36" s="622"/>
      <c r="E36" s="622"/>
      <c r="F36" s="622"/>
      <c r="G36" s="622"/>
      <c r="H36" s="615" t="s">
        <v>448</v>
      </c>
      <c r="I36" s="620"/>
      <c r="J36" s="620"/>
      <c r="K36" s="617" t="s">
        <v>449</v>
      </c>
      <c r="L36" s="620"/>
      <c r="M36" s="617">
        <v>2007</v>
      </c>
      <c r="N36" s="620"/>
      <c r="O36" s="620"/>
      <c r="P36" s="873"/>
      <c r="Q36" s="866"/>
      <c r="R36" s="621" t="s">
        <v>36</v>
      </c>
      <c r="S36" s="621">
        <v>1</v>
      </c>
      <c r="T36" s="867">
        <v>200000</v>
      </c>
      <c r="U36" s="256"/>
      <c r="V36" s="256"/>
      <c r="W36" s="861">
        <f t="shared" si="4"/>
        <v>1</v>
      </c>
      <c r="X36" s="861">
        <f t="shared" si="5"/>
        <v>200000</v>
      </c>
      <c r="Y36" s="615" t="s">
        <v>476</v>
      </c>
    </row>
    <row r="37" spans="1:25" s="1" customFormat="1" ht="13.5" customHeight="1">
      <c r="A37" s="855">
        <v>14</v>
      </c>
      <c r="B37" s="129" t="s">
        <v>152</v>
      </c>
      <c r="C37" s="255" t="s">
        <v>59</v>
      </c>
      <c r="D37" s="255" t="s">
        <v>69</v>
      </c>
      <c r="E37" s="255" t="s">
        <v>59</v>
      </c>
      <c r="F37" s="255" t="s">
        <v>34</v>
      </c>
      <c r="G37" s="255" t="s">
        <v>35</v>
      </c>
      <c r="H37" s="264" t="s">
        <v>78</v>
      </c>
      <c r="I37" s="258" t="s">
        <v>40</v>
      </c>
      <c r="J37" s="258" t="s">
        <v>40</v>
      </c>
      <c r="K37" s="258" t="s">
        <v>40</v>
      </c>
      <c r="L37" s="256" t="s">
        <v>43</v>
      </c>
      <c r="M37" s="258">
        <v>2010</v>
      </c>
      <c r="N37" s="258" t="s">
        <v>40</v>
      </c>
      <c r="O37" s="258" t="s">
        <v>41</v>
      </c>
      <c r="P37" s="873"/>
      <c r="Q37" s="866"/>
      <c r="R37" s="258" t="s">
        <v>36</v>
      </c>
      <c r="S37" s="261">
        <v>1</v>
      </c>
      <c r="T37" s="262">
        <v>1500000</v>
      </c>
      <c r="U37" s="256"/>
      <c r="V37" s="256"/>
      <c r="W37" s="861">
        <f t="shared" si="4"/>
        <v>1</v>
      </c>
      <c r="X37" s="861">
        <f t="shared" si="5"/>
        <v>1500000</v>
      </c>
      <c r="Y37" s="843" t="s">
        <v>79</v>
      </c>
    </row>
    <row r="38" spans="1:25" s="1" customFormat="1" ht="12.95" customHeight="1">
      <c r="A38" s="855">
        <v>15</v>
      </c>
      <c r="B38" s="129" t="s">
        <v>151</v>
      </c>
      <c r="C38" s="255" t="s">
        <v>59</v>
      </c>
      <c r="D38" s="255" t="s">
        <v>69</v>
      </c>
      <c r="E38" s="255" t="s">
        <v>34</v>
      </c>
      <c r="F38" s="255" t="s">
        <v>60</v>
      </c>
      <c r="G38" s="255" t="s">
        <v>74</v>
      </c>
      <c r="H38" s="257" t="s">
        <v>81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873"/>
      <c r="Q38" s="866"/>
      <c r="R38" s="258" t="s">
        <v>36</v>
      </c>
      <c r="S38" s="261">
        <v>1</v>
      </c>
      <c r="T38" s="262">
        <v>100000</v>
      </c>
      <c r="U38" s="256"/>
      <c r="V38" s="256"/>
      <c r="W38" s="861">
        <f t="shared" si="4"/>
        <v>1</v>
      </c>
      <c r="X38" s="861">
        <f t="shared" si="5"/>
        <v>100000</v>
      </c>
      <c r="Y38" s="843" t="s">
        <v>79</v>
      </c>
    </row>
    <row r="39" spans="1:25" s="1" customFormat="1" ht="12.95" customHeight="1">
      <c r="A39" s="855">
        <v>16</v>
      </c>
      <c r="B39" s="129" t="s">
        <v>151</v>
      </c>
      <c r="C39" s="255" t="s">
        <v>59</v>
      </c>
      <c r="D39" s="255" t="s">
        <v>69</v>
      </c>
      <c r="E39" s="255" t="s">
        <v>34</v>
      </c>
      <c r="F39" s="255" t="s">
        <v>60</v>
      </c>
      <c r="G39" s="255" t="s">
        <v>74</v>
      </c>
      <c r="H39" s="257" t="s">
        <v>81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873"/>
      <c r="Q39" s="866"/>
      <c r="R39" s="258" t="s">
        <v>36</v>
      </c>
      <c r="S39" s="261">
        <v>1</v>
      </c>
      <c r="T39" s="262">
        <v>100000</v>
      </c>
      <c r="U39" s="256"/>
      <c r="V39" s="256"/>
      <c r="W39" s="861">
        <f t="shared" si="4"/>
        <v>1</v>
      </c>
      <c r="X39" s="861">
        <f t="shared" si="5"/>
        <v>100000</v>
      </c>
      <c r="Y39" s="843" t="s">
        <v>79</v>
      </c>
    </row>
    <row r="40" spans="1:25" s="1" customFormat="1" ht="12.95" customHeight="1">
      <c r="A40" s="855">
        <v>17</v>
      </c>
      <c r="B40" s="129" t="s">
        <v>153</v>
      </c>
      <c r="C40" s="255" t="s">
        <v>59</v>
      </c>
      <c r="D40" s="255" t="s">
        <v>69</v>
      </c>
      <c r="E40" s="255" t="s">
        <v>59</v>
      </c>
      <c r="F40" s="255" t="s">
        <v>60</v>
      </c>
      <c r="G40" s="255" t="s">
        <v>83</v>
      </c>
      <c r="H40" s="256" t="s">
        <v>84</v>
      </c>
      <c r="I40" s="258" t="s">
        <v>40</v>
      </c>
      <c r="J40" s="258" t="s">
        <v>40</v>
      </c>
      <c r="K40" s="258" t="s">
        <v>40</v>
      </c>
      <c r="L40" s="256" t="s">
        <v>43</v>
      </c>
      <c r="M40" s="258">
        <v>2010</v>
      </c>
      <c r="N40" s="258" t="s">
        <v>40</v>
      </c>
      <c r="O40" s="258" t="s">
        <v>41</v>
      </c>
      <c r="P40" s="873"/>
      <c r="Q40" s="866"/>
      <c r="R40" s="258" t="s">
        <v>36</v>
      </c>
      <c r="S40" s="261">
        <v>1</v>
      </c>
      <c r="T40" s="262">
        <v>750000</v>
      </c>
      <c r="U40" s="256"/>
      <c r="V40" s="256"/>
      <c r="W40" s="861">
        <f t="shared" si="4"/>
        <v>1</v>
      </c>
      <c r="X40" s="861">
        <f t="shared" si="5"/>
        <v>750000</v>
      </c>
      <c r="Y40" s="843" t="s">
        <v>85</v>
      </c>
    </row>
    <row r="41" spans="1:25" s="1" customFormat="1" ht="12.95" customHeight="1">
      <c r="A41" s="855">
        <v>18</v>
      </c>
      <c r="B41" s="129" t="s">
        <v>154</v>
      </c>
      <c r="C41" s="255" t="s">
        <v>59</v>
      </c>
      <c r="D41" s="255" t="s">
        <v>69</v>
      </c>
      <c r="E41" s="255" t="s">
        <v>59</v>
      </c>
      <c r="F41" s="255" t="s">
        <v>60</v>
      </c>
      <c r="G41" s="255" t="s">
        <v>86</v>
      </c>
      <c r="H41" s="256" t="s">
        <v>88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873"/>
      <c r="Q41" s="866"/>
      <c r="R41" s="258" t="s">
        <v>36</v>
      </c>
      <c r="S41" s="261">
        <v>1</v>
      </c>
      <c r="T41" s="262">
        <v>480000</v>
      </c>
      <c r="U41" s="256"/>
      <c r="V41" s="256"/>
      <c r="W41" s="861">
        <f t="shared" si="4"/>
        <v>1</v>
      </c>
      <c r="X41" s="861">
        <f t="shared" si="5"/>
        <v>480000</v>
      </c>
      <c r="Y41" s="843" t="s">
        <v>85</v>
      </c>
    </row>
    <row r="42" spans="1:25" s="1" customFormat="1" ht="12.95" customHeight="1">
      <c r="A42" s="855">
        <v>19</v>
      </c>
      <c r="B42" s="129" t="s">
        <v>153</v>
      </c>
      <c r="C42" s="255" t="s">
        <v>59</v>
      </c>
      <c r="D42" s="255" t="s">
        <v>69</v>
      </c>
      <c r="E42" s="255" t="s">
        <v>59</v>
      </c>
      <c r="F42" s="255" t="s">
        <v>60</v>
      </c>
      <c r="G42" s="255" t="s">
        <v>83</v>
      </c>
      <c r="H42" s="256" t="s">
        <v>90</v>
      </c>
      <c r="I42" s="258" t="s">
        <v>40</v>
      </c>
      <c r="J42" s="258" t="s">
        <v>40</v>
      </c>
      <c r="K42" s="258" t="s">
        <v>40</v>
      </c>
      <c r="L42" s="256" t="s">
        <v>43</v>
      </c>
      <c r="M42" s="258">
        <v>2010</v>
      </c>
      <c r="N42" s="258" t="s">
        <v>40</v>
      </c>
      <c r="O42" s="258" t="s">
        <v>41</v>
      </c>
      <c r="P42" s="873"/>
      <c r="Q42" s="866"/>
      <c r="R42" s="258" t="s">
        <v>36</v>
      </c>
      <c r="S42" s="261">
        <v>1</v>
      </c>
      <c r="T42" s="262">
        <v>282000</v>
      </c>
      <c r="U42" s="256"/>
      <c r="V42" s="256"/>
      <c r="W42" s="861">
        <f t="shared" si="4"/>
        <v>1</v>
      </c>
      <c r="X42" s="861">
        <f t="shared" si="5"/>
        <v>282000</v>
      </c>
      <c r="Y42" s="843" t="s">
        <v>85</v>
      </c>
    </row>
    <row r="43" spans="1:25" s="1" customFormat="1" ht="12.95" customHeight="1">
      <c r="A43" s="855">
        <v>20</v>
      </c>
      <c r="B43" s="129" t="s">
        <v>155</v>
      </c>
      <c r="C43" s="255" t="s">
        <v>59</v>
      </c>
      <c r="D43" s="255" t="s">
        <v>69</v>
      </c>
      <c r="E43" s="255" t="s">
        <v>59</v>
      </c>
      <c r="F43" s="255" t="s">
        <v>91</v>
      </c>
      <c r="G43" s="255" t="s">
        <v>87</v>
      </c>
      <c r="H43" s="256" t="s">
        <v>92</v>
      </c>
      <c r="I43" s="258" t="s">
        <v>40</v>
      </c>
      <c r="J43" s="258" t="s">
        <v>40</v>
      </c>
      <c r="K43" s="258" t="s">
        <v>40</v>
      </c>
      <c r="L43" s="256" t="s">
        <v>43</v>
      </c>
      <c r="M43" s="258">
        <v>2010</v>
      </c>
      <c r="N43" s="258" t="s">
        <v>40</v>
      </c>
      <c r="O43" s="258" t="s">
        <v>41</v>
      </c>
      <c r="P43" s="873"/>
      <c r="Q43" s="866"/>
      <c r="R43" s="258" t="s">
        <v>36</v>
      </c>
      <c r="S43" s="261">
        <v>1</v>
      </c>
      <c r="T43" s="262">
        <v>3487000</v>
      </c>
      <c r="U43" s="256"/>
      <c r="V43" s="256"/>
      <c r="W43" s="861">
        <f t="shared" si="4"/>
        <v>1</v>
      </c>
      <c r="X43" s="861">
        <f t="shared" si="5"/>
        <v>3487000</v>
      </c>
      <c r="Y43" s="843" t="s">
        <v>85</v>
      </c>
    </row>
    <row r="44" spans="1:25" s="1" customFormat="1" ht="12.95" customHeight="1">
      <c r="A44" s="855">
        <v>21</v>
      </c>
      <c r="B44" s="129" t="s">
        <v>156</v>
      </c>
      <c r="C44" s="255" t="s">
        <v>59</v>
      </c>
      <c r="D44" s="255" t="s">
        <v>69</v>
      </c>
      <c r="E44" s="255" t="s">
        <v>34</v>
      </c>
      <c r="F44" s="255" t="s">
        <v>91</v>
      </c>
      <c r="G44" s="255" t="s">
        <v>93</v>
      </c>
      <c r="H44" s="256" t="s">
        <v>95</v>
      </c>
      <c r="I44" s="258" t="s">
        <v>40</v>
      </c>
      <c r="J44" s="258" t="s">
        <v>40</v>
      </c>
      <c r="K44" s="258" t="s">
        <v>40</v>
      </c>
      <c r="L44" s="256" t="s">
        <v>43</v>
      </c>
      <c r="M44" s="258">
        <v>2010</v>
      </c>
      <c r="N44" s="258" t="s">
        <v>40</v>
      </c>
      <c r="O44" s="258" t="s">
        <v>41</v>
      </c>
      <c r="P44" s="873"/>
      <c r="Q44" s="866"/>
      <c r="R44" s="258" t="s">
        <v>36</v>
      </c>
      <c r="S44" s="261">
        <v>1</v>
      </c>
      <c r="T44" s="262">
        <v>1500000</v>
      </c>
      <c r="U44" s="256"/>
      <c r="V44" s="256"/>
      <c r="W44" s="861">
        <f t="shared" si="4"/>
        <v>1</v>
      </c>
      <c r="X44" s="861">
        <f t="shared" si="5"/>
        <v>1500000</v>
      </c>
      <c r="Y44" s="843" t="s">
        <v>85</v>
      </c>
    </row>
    <row r="45" spans="1:25" s="1" customFormat="1" ht="12.95" customHeight="1">
      <c r="A45" s="855">
        <v>22</v>
      </c>
      <c r="B45" s="129" t="s">
        <v>157</v>
      </c>
      <c r="C45" s="255" t="s">
        <v>59</v>
      </c>
      <c r="D45" s="255" t="s">
        <v>69</v>
      </c>
      <c r="E45" s="255" t="s">
        <v>59</v>
      </c>
      <c r="F45" s="255" t="s">
        <v>34</v>
      </c>
      <c r="G45" s="255" t="s">
        <v>96</v>
      </c>
      <c r="H45" s="256" t="s">
        <v>97</v>
      </c>
      <c r="I45" s="258" t="s">
        <v>40</v>
      </c>
      <c r="J45" s="258" t="s">
        <v>40</v>
      </c>
      <c r="K45" s="258" t="s">
        <v>40</v>
      </c>
      <c r="L45" s="256" t="s">
        <v>43</v>
      </c>
      <c r="M45" s="258">
        <v>2011</v>
      </c>
      <c r="N45" s="258" t="s">
        <v>40</v>
      </c>
      <c r="O45" s="258" t="s">
        <v>41</v>
      </c>
      <c r="P45" s="873"/>
      <c r="Q45" s="866"/>
      <c r="R45" s="258" t="s">
        <v>36</v>
      </c>
      <c r="S45" s="261">
        <v>1</v>
      </c>
      <c r="T45" s="262">
        <v>3979000</v>
      </c>
      <c r="U45" s="256"/>
      <c r="V45" s="256"/>
      <c r="W45" s="861">
        <f t="shared" si="4"/>
        <v>1</v>
      </c>
      <c r="X45" s="861">
        <f t="shared" si="5"/>
        <v>3979000</v>
      </c>
      <c r="Y45" s="856" t="s">
        <v>54</v>
      </c>
    </row>
    <row r="46" spans="1:25" s="1" customFormat="1" ht="12.95" customHeight="1">
      <c r="A46" s="855">
        <v>23</v>
      </c>
      <c r="B46" s="129" t="s">
        <v>152</v>
      </c>
      <c r="C46" s="255" t="s">
        <v>59</v>
      </c>
      <c r="D46" s="255" t="s">
        <v>69</v>
      </c>
      <c r="E46" s="255" t="s">
        <v>59</v>
      </c>
      <c r="F46" s="255" t="s">
        <v>34</v>
      </c>
      <c r="G46" s="255" t="s">
        <v>35</v>
      </c>
      <c r="H46" s="256" t="s">
        <v>99</v>
      </c>
      <c r="I46" s="258" t="s">
        <v>40</v>
      </c>
      <c r="J46" s="258" t="s">
        <v>40</v>
      </c>
      <c r="K46" s="256" t="s">
        <v>100</v>
      </c>
      <c r="L46" s="256" t="s">
        <v>43</v>
      </c>
      <c r="M46" s="258">
        <v>2012</v>
      </c>
      <c r="N46" s="258" t="s">
        <v>40</v>
      </c>
      <c r="O46" s="258" t="s">
        <v>41</v>
      </c>
      <c r="P46" s="873"/>
      <c r="Q46" s="866"/>
      <c r="R46" s="258" t="s">
        <v>36</v>
      </c>
      <c r="S46" s="261">
        <v>1</v>
      </c>
      <c r="T46" s="262">
        <v>4000000</v>
      </c>
      <c r="U46" s="256"/>
      <c r="V46" s="256"/>
      <c r="W46" s="861">
        <f t="shared" si="4"/>
        <v>1</v>
      </c>
      <c r="X46" s="861">
        <f t="shared" si="5"/>
        <v>4000000</v>
      </c>
      <c r="Y46" s="856" t="s">
        <v>101</v>
      </c>
    </row>
    <row r="47" spans="1:25" s="1" customFormat="1" ht="12.95" customHeight="1">
      <c r="A47" s="855">
        <v>24</v>
      </c>
      <c r="B47" s="129" t="s">
        <v>158</v>
      </c>
      <c r="C47" s="255" t="s">
        <v>59</v>
      </c>
      <c r="D47" s="255" t="s">
        <v>69</v>
      </c>
      <c r="E47" s="255" t="s">
        <v>59</v>
      </c>
      <c r="F47" s="255" t="s">
        <v>34</v>
      </c>
      <c r="G47" s="255" t="s">
        <v>102</v>
      </c>
      <c r="H47" s="256" t="s">
        <v>104</v>
      </c>
      <c r="I47" s="258" t="s">
        <v>40</v>
      </c>
      <c r="J47" s="258" t="s">
        <v>40</v>
      </c>
      <c r="K47" s="256" t="s">
        <v>105</v>
      </c>
      <c r="L47" s="256" t="s">
        <v>43</v>
      </c>
      <c r="M47" s="258">
        <v>2012</v>
      </c>
      <c r="N47" s="258" t="s">
        <v>40</v>
      </c>
      <c r="O47" s="258" t="s">
        <v>41</v>
      </c>
      <c r="P47" s="873"/>
      <c r="Q47" s="866"/>
      <c r="R47" s="258" t="s">
        <v>36</v>
      </c>
      <c r="S47" s="261">
        <v>1</v>
      </c>
      <c r="T47" s="262">
        <v>1000000</v>
      </c>
      <c r="U47" s="256"/>
      <c r="V47" s="256"/>
      <c r="W47" s="861">
        <f t="shared" si="4"/>
        <v>1</v>
      </c>
      <c r="X47" s="861">
        <f t="shared" si="5"/>
        <v>1000000</v>
      </c>
      <c r="Y47" s="856" t="s">
        <v>101</v>
      </c>
    </row>
    <row r="48" spans="1:25" s="1" customFormat="1" ht="12.95" customHeight="1">
      <c r="A48" s="855">
        <v>25</v>
      </c>
      <c r="B48" s="129" t="s">
        <v>159</v>
      </c>
      <c r="C48" s="255" t="s">
        <v>59</v>
      </c>
      <c r="D48" s="255" t="s">
        <v>69</v>
      </c>
      <c r="E48" s="255" t="s">
        <v>59</v>
      </c>
      <c r="F48" s="255" t="s">
        <v>91</v>
      </c>
      <c r="G48" s="255" t="s">
        <v>93</v>
      </c>
      <c r="H48" s="257" t="s">
        <v>106</v>
      </c>
      <c r="I48" s="258" t="s">
        <v>40</v>
      </c>
      <c r="J48" s="258" t="s">
        <v>40</v>
      </c>
      <c r="K48" s="256"/>
      <c r="L48" s="256" t="s">
        <v>43</v>
      </c>
      <c r="M48" s="258">
        <v>2013</v>
      </c>
      <c r="N48" s="258" t="s">
        <v>40</v>
      </c>
      <c r="O48" s="258" t="s">
        <v>41</v>
      </c>
      <c r="P48" s="873"/>
      <c r="Q48" s="866"/>
      <c r="R48" s="258" t="s">
        <v>36</v>
      </c>
      <c r="S48" s="259">
        <v>5</v>
      </c>
      <c r="T48" s="267">
        <v>15000000</v>
      </c>
      <c r="U48" s="256"/>
      <c r="V48" s="256"/>
      <c r="W48" s="861">
        <f t="shared" si="4"/>
        <v>5</v>
      </c>
      <c r="X48" s="861">
        <f t="shared" si="5"/>
        <v>15000000</v>
      </c>
      <c r="Y48" s="28" t="s">
        <v>54</v>
      </c>
    </row>
    <row r="49" spans="1:25" s="1" customFormat="1" ht="12.95" customHeight="1">
      <c r="A49" s="855">
        <v>26</v>
      </c>
      <c r="B49" s="129" t="s">
        <v>160</v>
      </c>
      <c r="C49" s="255" t="s">
        <v>59</v>
      </c>
      <c r="D49" s="255" t="s">
        <v>69</v>
      </c>
      <c r="E49" s="255" t="s">
        <v>59</v>
      </c>
      <c r="F49" s="255" t="s">
        <v>69</v>
      </c>
      <c r="G49" s="255" t="s">
        <v>93</v>
      </c>
      <c r="H49" s="257" t="s">
        <v>107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873"/>
      <c r="Q49" s="866"/>
      <c r="R49" s="258" t="s">
        <v>36</v>
      </c>
      <c r="S49" s="259">
        <v>1</v>
      </c>
      <c r="T49" s="267">
        <v>1100000</v>
      </c>
      <c r="U49" s="256"/>
      <c r="V49" s="256"/>
      <c r="W49" s="861">
        <f t="shared" si="4"/>
        <v>1</v>
      </c>
      <c r="X49" s="861">
        <f t="shared" si="5"/>
        <v>1100000</v>
      </c>
      <c r="Y49" s="28" t="s">
        <v>54</v>
      </c>
    </row>
    <row r="50" spans="1:25" s="1" customFormat="1" ht="12.95" customHeight="1">
      <c r="A50" s="855">
        <v>27</v>
      </c>
      <c r="B50" s="129" t="s">
        <v>161</v>
      </c>
      <c r="C50" s="255" t="s">
        <v>59</v>
      </c>
      <c r="D50" s="255" t="s">
        <v>69</v>
      </c>
      <c r="E50" s="255" t="s">
        <v>91</v>
      </c>
      <c r="F50" s="255" t="s">
        <v>34</v>
      </c>
      <c r="G50" s="255" t="s">
        <v>102</v>
      </c>
      <c r="H50" s="257" t="s">
        <v>108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873"/>
      <c r="Q50" s="866"/>
      <c r="R50" s="258" t="s">
        <v>36</v>
      </c>
      <c r="S50" s="259">
        <v>1</v>
      </c>
      <c r="T50" s="267">
        <v>5100000</v>
      </c>
      <c r="U50" s="256"/>
      <c r="V50" s="256"/>
      <c r="W50" s="861">
        <f t="shared" si="4"/>
        <v>1</v>
      </c>
      <c r="X50" s="861">
        <f t="shared" si="5"/>
        <v>5100000</v>
      </c>
      <c r="Y50" s="28" t="s">
        <v>54</v>
      </c>
    </row>
    <row r="51" spans="1:25" s="1" customFormat="1" ht="12.95" customHeight="1">
      <c r="A51" s="855">
        <v>28</v>
      </c>
      <c r="B51" s="129" t="s">
        <v>162</v>
      </c>
      <c r="C51" s="255" t="s">
        <v>59</v>
      </c>
      <c r="D51" s="255" t="s">
        <v>69</v>
      </c>
      <c r="E51" s="255" t="s">
        <v>59</v>
      </c>
      <c r="F51" s="255" t="s">
        <v>34</v>
      </c>
      <c r="G51" s="255" t="s">
        <v>87</v>
      </c>
      <c r="H51" s="257" t="s">
        <v>109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873"/>
      <c r="Q51" s="866"/>
      <c r="R51" s="258" t="s">
        <v>36</v>
      </c>
      <c r="S51" s="259">
        <v>5</v>
      </c>
      <c r="T51" s="267">
        <v>2000000</v>
      </c>
      <c r="U51" s="256"/>
      <c r="V51" s="256"/>
      <c r="W51" s="861">
        <f t="shared" si="4"/>
        <v>5</v>
      </c>
      <c r="X51" s="861">
        <f t="shared" si="5"/>
        <v>2000000</v>
      </c>
      <c r="Y51" s="28" t="s">
        <v>54</v>
      </c>
    </row>
    <row r="52" spans="1:25" s="1" customFormat="1" ht="12.95" customHeight="1">
      <c r="A52" s="855">
        <v>29</v>
      </c>
      <c r="B52" s="129" t="s">
        <v>156</v>
      </c>
      <c r="C52" s="255" t="s">
        <v>59</v>
      </c>
      <c r="D52" s="255" t="s">
        <v>69</v>
      </c>
      <c r="E52" s="255" t="s">
        <v>34</v>
      </c>
      <c r="F52" s="255" t="s">
        <v>91</v>
      </c>
      <c r="G52" s="255" t="s">
        <v>93</v>
      </c>
      <c r="H52" s="257" t="s">
        <v>110</v>
      </c>
      <c r="I52" s="258" t="s">
        <v>40</v>
      </c>
      <c r="J52" s="258" t="s">
        <v>40</v>
      </c>
      <c r="K52" s="256"/>
      <c r="L52" s="256" t="s">
        <v>43</v>
      </c>
      <c r="M52" s="258">
        <v>2013</v>
      </c>
      <c r="N52" s="258" t="s">
        <v>40</v>
      </c>
      <c r="O52" s="258" t="s">
        <v>41</v>
      </c>
      <c r="P52" s="873"/>
      <c r="Q52" s="866"/>
      <c r="R52" s="258" t="s">
        <v>36</v>
      </c>
      <c r="S52" s="259">
        <v>1</v>
      </c>
      <c r="T52" s="267">
        <v>1500000</v>
      </c>
      <c r="U52" s="256"/>
      <c r="V52" s="256"/>
      <c r="W52" s="861">
        <f t="shared" si="4"/>
        <v>1</v>
      </c>
      <c r="X52" s="861">
        <f t="shared" si="5"/>
        <v>1500000</v>
      </c>
      <c r="Y52" s="28" t="s">
        <v>54</v>
      </c>
    </row>
    <row r="53" spans="1:25" s="1" customFormat="1" ht="12.95" customHeight="1">
      <c r="A53" s="855">
        <v>30</v>
      </c>
      <c r="B53" s="129" t="s">
        <v>155</v>
      </c>
      <c r="C53" s="255" t="s">
        <v>59</v>
      </c>
      <c r="D53" s="255" t="s">
        <v>69</v>
      </c>
      <c r="E53" s="255" t="s">
        <v>59</v>
      </c>
      <c r="F53" s="255" t="s">
        <v>91</v>
      </c>
      <c r="G53" s="255" t="s">
        <v>87</v>
      </c>
      <c r="H53" s="256" t="s">
        <v>111</v>
      </c>
      <c r="I53" s="258" t="s">
        <v>40</v>
      </c>
      <c r="J53" s="258" t="s">
        <v>40</v>
      </c>
      <c r="K53" s="256"/>
      <c r="L53" s="256" t="s">
        <v>43</v>
      </c>
      <c r="M53" s="258">
        <v>2013</v>
      </c>
      <c r="N53" s="258" t="s">
        <v>40</v>
      </c>
      <c r="O53" s="258" t="s">
        <v>41</v>
      </c>
      <c r="P53" s="873"/>
      <c r="Q53" s="866"/>
      <c r="R53" s="258" t="s">
        <v>36</v>
      </c>
      <c r="S53" s="259">
        <v>1</v>
      </c>
      <c r="T53" s="267">
        <v>840000</v>
      </c>
      <c r="U53" s="256"/>
      <c r="V53" s="256"/>
      <c r="W53" s="861">
        <f t="shared" si="4"/>
        <v>1</v>
      </c>
      <c r="X53" s="861">
        <f t="shared" si="5"/>
        <v>840000</v>
      </c>
      <c r="Y53" s="28" t="s">
        <v>54</v>
      </c>
    </row>
    <row r="54" spans="1:25" s="1" customFormat="1" ht="12.95" customHeight="1">
      <c r="A54" s="855">
        <v>31</v>
      </c>
      <c r="B54" s="129"/>
      <c r="C54" s="255" t="s">
        <v>59</v>
      </c>
      <c r="D54" s="255" t="s">
        <v>69</v>
      </c>
      <c r="E54" s="255" t="s">
        <v>61</v>
      </c>
      <c r="F54" s="255" t="s">
        <v>91</v>
      </c>
      <c r="G54" s="255" t="s">
        <v>112</v>
      </c>
      <c r="H54" s="256" t="s">
        <v>113</v>
      </c>
      <c r="I54" s="258" t="s">
        <v>40</v>
      </c>
      <c r="J54" s="258"/>
      <c r="K54" s="256" t="s">
        <v>114</v>
      </c>
      <c r="L54" s="256" t="s">
        <v>43</v>
      </c>
      <c r="M54" s="258">
        <v>2006</v>
      </c>
      <c r="N54" s="258" t="s">
        <v>40</v>
      </c>
      <c r="O54" s="258" t="s">
        <v>41</v>
      </c>
      <c r="P54" s="873"/>
      <c r="Q54" s="866"/>
      <c r="R54" s="258" t="s">
        <v>36</v>
      </c>
      <c r="S54" s="621">
        <v>1</v>
      </c>
      <c r="T54" s="262">
        <v>6000000</v>
      </c>
      <c r="U54" s="256"/>
      <c r="V54" s="256"/>
      <c r="W54" s="861">
        <f t="shared" si="4"/>
        <v>1</v>
      </c>
      <c r="X54" s="861">
        <f t="shared" si="5"/>
        <v>6000000</v>
      </c>
      <c r="Y54" s="843" t="s">
        <v>115</v>
      </c>
    </row>
    <row r="55" spans="1:25" s="1" customFormat="1" ht="12.95" customHeight="1">
      <c r="A55" s="855">
        <v>32</v>
      </c>
      <c r="B55" s="129"/>
      <c r="C55" s="255" t="s">
        <v>59</v>
      </c>
      <c r="D55" s="255" t="s">
        <v>69</v>
      </c>
      <c r="E55" s="255" t="s">
        <v>61</v>
      </c>
      <c r="F55" s="255" t="s">
        <v>91</v>
      </c>
      <c r="G55" s="255" t="s">
        <v>112</v>
      </c>
      <c r="H55" s="256" t="s">
        <v>113</v>
      </c>
      <c r="I55" s="258" t="s">
        <v>116</v>
      </c>
      <c r="J55" s="258"/>
      <c r="K55" s="256" t="s">
        <v>114</v>
      </c>
      <c r="L55" s="256" t="s">
        <v>43</v>
      </c>
      <c r="M55" s="258">
        <v>2006</v>
      </c>
      <c r="N55" s="258" t="s">
        <v>40</v>
      </c>
      <c r="O55" s="258" t="s">
        <v>41</v>
      </c>
      <c r="P55" s="873"/>
      <c r="Q55" s="866"/>
      <c r="R55" s="258" t="s">
        <v>36</v>
      </c>
      <c r="S55" s="621">
        <v>1</v>
      </c>
      <c r="T55" s="262">
        <v>6000000</v>
      </c>
      <c r="U55" s="256"/>
      <c r="V55" s="256"/>
      <c r="W55" s="861">
        <f t="shared" si="4"/>
        <v>1</v>
      </c>
      <c r="X55" s="861">
        <f t="shared" si="5"/>
        <v>6000000</v>
      </c>
      <c r="Y55" s="843" t="s">
        <v>115</v>
      </c>
    </row>
    <row r="56" spans="1:25" s="1" customFormat="1" ht="12.95" customHeight="1">
      <c r="A56" s="855">
        <v>33</v>
      </c>
      <c r="B56" s="129" t="s">
        <v>163</v>
      </c>
      <c r="C56" s="255" t="s">
        <v>59</v>
      </c>
      <c r="D56" s="255" t="s">
        <v>117</v>
      </c>
      <c r="E56" s="255" t="s">
        <v>34</v>
      </c>
      <c r="F56" s="255" t="s">
        <v>118</v>
      </c>
      <c r="G56" s="255" t="s">
        <v>96</v>
      </c>
      <c r="H56" s="256" t="s">
        <v>119</v>
      </c>
      <c r="I56" s="258" t="s">
        <v>40</v>
      </c>
      <c r="J56" s="258" t="s">
        <v>40</v>
      </c>
      <c r="K56" s="256" t="s">
        <v>120</v>
      </c>
      <c r="L56" s="256" t="s">
        <v>43</v>
      </c>
      <c r="M56" s="258">
        <v>2010</v>
      </c>
      <c r="N56" s="258" t="s">
        <v>40</v>
      </c>
      <c r="O56" s="258" t="s">
        <v>41</v>
      </c>
      <c r="P56" s="873"/>
      <c r="Q56" s="866"/>
      <c r="R56" s="258" t="s">
        <v>36</v>
      </c>
      <c r="S56" s="261">
        <v>1</v>
      </c>
      <c r="T56" s="262">
        <v>700000</v>
      </c>
      <c r="U56" s="256"/>
      <c r="V56" s="256"/>
      <c r="W56" s="861">
        <f t="shared" si="4"/>
        <v>1</v>
      </c>
      <c r="X56" s="861">
        <f t="shared" si="5"/>
        <v>700000</v>
      </c>
      <c r="Y56" s="843" t="s">
        <v>85</v>
      </c>
    </row>
    <row r="57" spans="1:25" s="1" customFormat="1" ht="12.95" customHeight="1">
      <c r="A57" s="855">
        <v>34</v>
      </c>
      <c r="B57" s="129" t="s">
        <v>164</v>
      </c>
      <c r="C57" s="255" t="s">
        <v>59</v>
      </c>
      <c r="D57" s="255" t="s">
        <v>69</v>
      </c>
      <c r="E57" s="255" t="s">
        <v>61</v>
      </c>
      <c r="F57" s="255" t="s">
        <v>60</v>
      </c>
      <c r="G57" s="255" t="s">
        <v>75</v>
      </c>
      <c r="H57" s="256" t="s">
        <v>122</v>
      </c>
      <c r="I57" s="258" t="s">
        <v>40</v>
      </c>
      <c r="J57" s="258" t="s">
        <v>40</v>
      </c>
      <c r="K57" s="256" t="s">
        <v>120</v>
      </c>
      <c r="L57" s="256" t="s">
        <v>43</v>
      </c>
      <c r="M57" s="258">
        <v>2010</v>
      </c>
      <c r="N57" s="258" t="s">
        <v>40</v>
      </c>
      <c r="O57" s="258" t="s">
        <v>41</v>
      </c>
      <c r="P57" s="873"/>
      <c r="Q57" s="866"/>
      <c r="R57" s="258" t="s">
        <v>36</v>
      </c>
      <c r="S57" s="261">
        <v>1</v>
      </c>
      <c r="T57" s="262">
        <v>400000</v>
      </c>
      <c r="U57" s="256"/>
      <c r="V57" s="256"/>
      <c r="W57" s="861">
        <f t="shared" si="4"/>
        <v>1</v>
      </c>
      <c r="X57" s="861">
        <f t="shared" si="5"/>
        <v>400000</v>
      </c>
      <c r="Y57" s="843" t="s">
        <v>85</v>
      </c>
    </row>
    <row r="58" spans="1:25" s="1" customFormat="1" ht="12.95" customHeight="1">
      <c r="A58" s="855">
        <v>35</v>
      </c>
      <c r="B58" s="129" t="s">
        <v>164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75</v>
      </c>
      <c r="H58" s="256" t="s">
        <v>124</v>
      </c>
      <c r="I58" s="258" t="s">
        <v>40</v>
      </c>
      <c r="J58" s="258" t="s">
        <v>40</v>
      </c>
      <c r="K58" s="256" t="s">
        <v>468</v>
      </c>
      <c r="L58" s="256" t="s">
        <v>43</v>
      </c>
      <c r="M58" s="258">
        <v>2010</v>
      </c>
      <c r="N58" s="258" t="s">
        <v>40</v>
      </c>
      <c r="O58" s="258" t="s">
        <v>41</v>
      </c>
      <c r="P58" s="873"/>
      <c r="Q58" s="866"/>
      <c r="R58" s="258" t="s">
        <v>36</v>
      </c>
      <c r="S58" s="261">
        <v>1</v>
      </c>
      <c r="T58" s="262">
        <v>150000</v>
      </c>
      <c r="U58" s="256"/>
      <c r="V58" s="256"/>
      <c r="W58" s="861">
        <f t="shared" si="4"/>
        <v>1</v>
      </c>
      <c r="X58" s="861">
        <f t="shared" si="5"/>
        <v>150000</v>
      </c>
      <c r="Y58" s="843" t="s">
        <v>85</v>
      </c>
    </row>
    <row r="59" spans="1:25" s="1" customFormat="1" ht="12.95" customHeight="1">
      <c r="A59" s="855">
        <v>36</v>
      </c>
      <c r="B59" s="129" t="s">
        <v>165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102</v>
      </c>
      <c r="H59" s="256" t="s">
        <v>126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2010</v>
      </c>
      <c r="N59" s="258" t="s">
        <v>40</v>
      </c>
      <c r="O59" s="258" t="s">
        <v>41</v>
      </c>
      <c r="P59" s="873"/>
      <c r="Q59" s="866"/>
      <c r="R59" s="258" t="s">
        <v>36</v>
      </c>
      <c r="S59" s="261">
        <v>1</v>
      </c>
      <c r="T59" s="262">
        <v>150000</v>
      </c>
      <c r="U59" s="256"/>
      <c r="V59" s="256"/>
      <c r="W59" s="861">
        <f t="shared" si="4"/>
        <v>1</v>
      </c>
      <c r="X59" s="861">
        <f t="shared" si="5"/>
        <v>150000</v>
      </c>
      <c r="Y59" s="843" t="s">
        <v>85</v>
      </c>
    </row>
    <row r="60" spans="1:25" s="1" customFormat="1" ht="12.95" customHeight="1">
      <c r="A60" s="855">
        <v>37</v>
      </c>
      <c r="B60" s="129" t="s">
        <v>164</v>
      </c>
      <c r="C60" s="255" t="s">
        <v>59</v>
      </c>
      <c r="D60" s="255" t="s">
        <v>69</v>
      </c>
      <c r="E60" s="255" t="s">
        <v>61</v>
      </c>
      <c r="F60" s="255" t="s">
        <v>60</v>
      </c>
      <c r="G60" s="255" t="s">
        <v>75</v>
      </c>
      <c r="H60" s="256" t="s">
        <v>128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2010</v>
      </c>
      <c r="N60" s="258" t="s">
        <v>40</v>
      </c>
      <c r="O60" s="258" t="s">
        <v>41</v>
      </c>
      <c r="P60" s="873"/>
      <c r="Q60" s="866"/>
      <c r="R60" s="258" t="s">
        <v>36</v>
      </c>
      <c r="S60" s="261">
        <v>1</v>
      </c>
      <c r="T60" s="262">
        <v>100000</v>
      </c>
      <c r="U60" s="256"/>
      <c r="V60" s="256"/>
      <c r="W60" s="861">
        <f t="shared" si="4"/>
        <v>1</v>
      </c>
      <c r="X60" s="861">
        <f t="shared" si="5"/>
        <v>100000</v>
      </c>
      <c r="Y60" s="843" t="s">
        <v>85</v>
      </c>
    </row>
    <row r="61" spans="1:25" s="1" customFormat="1" ht="12.95" customHeight="1">
      <c r="A61" s="855">
        <v>38</v>
      </c>
      <c r="B61" s="129" t="s">
        <v>164</v>
      </c>
      <c r="C61" s="255" t="s">
        <v>59</v>
      </c>
      <c r="D61" s="255" t="s">
        <v>69</v>
      </c>
      <c r="E61" s="255" t="s">
        <v>61</v>
      </c>
      <c r="F61" s="255" t="s">
        <v>60</v>
      </c>
      <c r="G61" s="255" t="s">
        <v>75</v>
      </c>
      <c r="H61" s="256" t="s">
        <v>130</v>
      </c>
      <c r="I61" s="258" t="s">
        <v>40</v>
      </c>
      <c r="J61" s="258" t="s">
        <v>40</v>
      </c>
      <c r="K61" s="256" t="s">
        <v>468</v>
      </c>
      <c r="L61" s="256" t="s">
        <v>43</v>
      </c>
      <c r="M61" s="258">
        <v>2010</v>
      </c>
      <c r="N61" s="258" t="s">
        <v>40</v>
      </c>
      <c r="O61" s="258" t="s">
        <v>41</v>
      </c>
      <c r="P61" s="873"/>
      <c r="Q61" s="866"/>
      <c r="R61" s="258" t="s">
        <v>36</v>
      </c>
      <c r="S61" s="261">
        <v>1</v>
      </c>
      <c r="T61" s="262">
        <v>200000</v>
      </c>
      <c r="U61" s="256"/>
      <c r="V61" s="256"/>
      <c r="W61" s="861">
        <f t="shared" si="4"/>
        <v>1</v>
      </c>
      <c r="X61" s="861">
        <f t="shared" si="5"/>
        <v>200000</v>
      </c>
      <c r="Y61" s="843" t="s">
        <v>85</v>
      </c>
    </row>
    <row r="62" spans="1:25" s="1" customFormat="1" ht="12.95" customHeight="1">
      <c r="A62" s="855">
        <v>39</v>
      </c>
      <c r="B62" s="129" t="s">
        <v>166</v>
      </c>
      <c r="C62" s="255" t="s">
        <v>59</v>
      </c>
      <c r="D62" s="255" t="s">
        <v>69</v>
      </c>
      <c r="E62" s="255" t="s">
        <v>61</v>
      </c>
      <c r="F62" s="255" t="s">
        <v>91</v>
      </c>
      <c r="G62" s="255" t="s">
        <v>131</v>
      </c>
      <c r="H62" s="256" t="s">
        <v>132</v>
      </c>
      <c r="I62" s="258" t="s">
        <v>40</v>
      </c>
      <c r="J62" s="258" t="s">
        <v>40</v>
      </c>
      <c r="K62" s="256" t="s">
        <v>468</v>
      </c>
      <c r="L62" s="256" t="s">
        <v>43</v>
      </c>
      <c r="M62" s="258">
        <v>2011</v>
      </c>
      <c r="N62" s="258" t="s">
        <v>40</v>
      </c>
      <c r="O62" s="258" t="s">
        <v>41</v>
      </c>
      <c r="P62" s="873"/>
      <c r="Q62" s="866"/>
      <c r="R62" s="258" t="s">
        <v>36</v>
      </c>
      <c r="S62" s="261">
        <v>1</v>
      </c>
      <c r="T62" s="262">
        <v>536000</v>
      </c>
      <c r="U62" s="256"/>
      <c r="V62" s="256"/>
      <c r="W62" s="861">
        <f t="shared" si="4"/>
        <v>1</v>
      </c>
      <c r="X62" s="861">
        <f t="shared" si="5"/>
        <v>536000</v>
      </c>
      <c r="Y62" s="856" t="s">
        <v>54</v>
      </c>
    </row>
    <row r="63" spans="1:25" s="1" customFormat="1" ht="12.95" customHeight="1">
      <c r="A63" s="855">
        <v>40</v>
      </c>
      <c r="B63" s="129" t="s">
        <v>166</v>
      </c>
      <c r="C63" s="255" t="s">
        <v>59</v>
      </c>
      <c r="D63" s="255" t="s">
        <v>69</v>
      </c>
      <c r="E63" s="255" t="s">
        <v>61</v>
      </c>
      <c r="F63" s="255" t="s">
        <v>91</v>
      </c>
      <c r="G63" s="255" t="s">
        <v>131</v>
      </c>
      <c r="H63" s="256" t="s">
        <v>132</v>
      </c>
      <c r="I63" s="258" t="s">
        <v>40</v>
      </c>
      <c r="J63" s="258" t="s">
        <v>40</v>
      </c>
      <c r="K63" s="256" t="s">
        <v>468</v>
      </c>
      <c r="L63" s="256" t="s">
        <v>43</v>
      </c>
      <c r="M63" s="258">
        <v>2012</v>
      </c>
      <c r="N63" s="258" t="s">
        <v>40</v>
      </c>
      <c r="O63" s="258" t="s">
        <v>41</v>
      </c>
      <c r="P63" s="873"/>
      <c r="Q63" s="866"/>
      <c r="R63" s="258" t="s">
        <v>36</v>
      </c>
      <c r="S63" s="261">
        <v>1</v>
      </c>
      <c r="T63" s="262">
        <v>850000</v>
      </c>
      <c r="U63" s="256"/>
      <c r="V63" s="256"/>
      <c r="W63" s="861">
        <f t="shared" si="4"/>
        <v>1</v>
      </c>
      <c r="X63" s="861">
        <f t="shared" si="5"/>
        <v>850000</v>
      </c>
      <c r="Y63" s="856" t="s">
        <v>101</v>
      </c>
    </row>
    <row r="64" spans="1:25" s="1" customFormat="1" ht="12.95" customHeight="1">
      <c r="A64" s="855">
        <v>41</v>
      </c>
      <c r="B64" s="129" t="s">
        <v>167</v>
      </c>
      <c r="C64" s="255" t="s">
        <v>59</v>
      </c>
      <c r="D64" s="255" t="s">
        <v>69</v>
      </c>
      <c r="E64" s="255" t="s">
        <v>61</v>
      </c>
      <c r="F64" s="255" t="s">
        <v>59</v>
      </c>
      <c r="G64" s="255" t="s">
        <v>86</v>
      </c>
      <c r="H64" s="256" t="s">
        <v>134</v>
      </c>
      <c r="I64" s="258" t="s">
        <v>40</v>
      </c>
      <c r="J64" s="258" t="s">
        <v>40</v>
      </c>
      <c r="K64" s="256" t="s">
        <v>468</v>
      </c>
      <c r="L64" s="256" t="s">
        <v>43</v>
      </c>
      <c r="M64" s="258">
        <v>2013</v>
      </c>
      <c r="N64" s="258" t="s">
        <v>40</v>
      </c>
      <c r="O64" s="258" t="s">
        <v>41</v>
      </c>
      <c r="P64" s="873"/>
      <c r="Q64" s="866"/>
      <c r="R64" s="258" t="s">
        <v>36</v>
      </c>
      <c r="S64" s="259">
        <v>1</v>
      </c>
      <c r="T64" s="262">
        <v>9000000</v>
      </c>
      <c r="U64" s="256"/>
      <c r="V64" s="256"/>
      <c r="W64" s="861">
        <f t="shared" si="4"/>
        <v>1</v>
      </c>
      <c r="X64" s="861">
        <f t="shared" si="5"/>
        <v>9000000</v>
      </c>
      <c r="Y64" s="856" t="s">
        <v>54</v>
      </c>
    </row>
    <row r="65" spans="1:25" s="1" customFormat="1" ht="12.95" customHeight="1">
      <c r="A65" s="855">
        <v>42</v>
      </c>
      <c r="B65" s="129" t="s">
        <v>166</v>
      </c>
      <c r="C65" s="255" t="s">
        <v>59</v>
      </c>
      <c r="D65" s="255" t="s">
        <v>69</v>
      </c>
      <c r="E65" s="255" t="s">
        <v>61</v>
      </c>
      <c r="F65" s="255" t="s">
        <v>91</v>
      </c>
      <c r="G65" s="255" t="s">
        <v>131</v>
      </c>
      <c r="H65" s="257" t="s">
        <v>132</v>
      </c>
      <c r="I65" s="258" t="s">
        <v>40</v>
      </c>
      <c r="J65" s="258" t="s">
        <v>40</v>
      </c>
      <c r="K65" s="256" t="s">
        <v>468</v>
      </c>
      <c r="L65" s="256" t="s">
        <v>43</v>
      </c>
      <c r="M65" s="258">
        <v>2013</v>
      </c>
      <c r="N65" s="258" t="s">
        <v>40</v>
      </c>
      <c r="O65" s="258" t="s">
        <v>41</v>
      </c>
      <c r="P65" s="873"/>
      <c r="Q65" s="866"/>
      <c r="R65" s="258" t="s">
        <v>36</v>
      </c>
      <c r="S65" s="259">
        <v>1</v>
      </c>
      <c r="T65" s="262">
        <v>503000</v>
      </c>
      <c r="U65" s="256"/>
      <c r="V65" s="256"/>
      <c r="W65" s="861">
        <f t="shared" si="4"/>
        <v>1</v>
      </c>
      <c r="X65" s="861">
        <f t="shared" si="5"/>
        <v>503000</v>
      </c>
      <c r="Y65" s="856" t="s">
        <v>54</v>
      </c>
    </row>
    <row r="66" spans="1:25" s="1" customFormat="1" ht="12.95" customHeight="1">
      <c r="A66" s="855">
        <v>43</v>
      </c>
      <c r="B66" s="129" t="s">
        <v>166</v>
      </c>
      <c r="C66" s="255" t="s">
        <v>59</v>
      </c>
      <c r="D66" s="255" t="s">
        <v>69</v>
      </c>
      <c r="E66" s="255" t="s">
        <v>61</v>
      </c>
      <c r="F66" s="255" t="s">
        <v>91</v>
      </c>
      <c r="G66" s="255" t="s">
        <v>131</v>
      </c>
      <c r="H66" s="257" t="s">
        <v>132</v>
      </c>
      <c r="I66" s="258" t="s">
        <v>40</v>
      </c>
      <c r="J66" s="258" t="s">
        <v>40</v>
      </c>
      <c r="K66" s="256" t="s">
        <v>468</v>
      </c>
      <c r="L66" s="256" t="s">
        <v>43</v>
      </c>
      <c r="M66" s="258">
        <v>2013</v>
      </c>
      <c r="N66" s="258" t="s">
        <v>40</v>
      </c>
      <c r="O66" s="258" t="s">
        <v>41</v>
      </c>
      <c r="P66" s="873"/>
      <c r="Q66" s="866"/>
      <c r="R66" s="258" t="s">
        <v>36</v>
      </c>
      <c r="S66" s="259">
        <v>1</v>
      </c>
      <c r="T66" s="262">
        <v>1000000</v>
      </c>
      <c r="U66" s="256"/>
      <c r="V66" s="256"/>
      <c r="W66" s="861">
        <f t="shared" si="4"/>
        <v>1</v>
      </c>
      <c r="X66" s="861">
        <f t="shared" si="5"/>
        <v>1000000</v>
      </c>
      <c r="Y66" s="856" t="s">
        <v>54</v>
      </c>
    </row>
    <row r="67" spans="1:25" s="1" customFormat="1" ht="12.95" customHeight="1">
      <c r="A67" s="855">
        <v>44</v>
      </c>
      <c r="B67" s="129"/>
      <c r="C67" s="810">
        <v>2</v>
      </c>
      <c r="D67" s="810">
        <v>6</v>
      </c>
      <c r="E67" s="810">
        <v>2</v>
      </c>
      <c r="F67" s="810">
        <v>1</v>
      </c>
      <c r="G67" s="810">
        <v>3</v>
      </c>
      <c r="H67" s="811" t="s">
        <v>109</v>
      </c>
      <c r="I67" s="786"/>
      <c r="J67" s="787"/>
      <c r="K67" s="256" t="s">
        <v>468</v>
      </c>
      <c r="L67" s="812" t="s">
        <v>43</v>
      </c>
      <c r="M67" s="813">
        <v>2014</v>
      </c>
      <c r="N67" s="786"/>
      <c r="O67" s="813" t="s">
        <v>41</v>
      </c>
      <c r="P67" s="873"/>
      <c r="Q67" s="866"/>
      <c r="R67" s="813" t="s">
        <v>36</v>
      </c>
      <c r="S67" s="814">
        <v>8</v>
      </c>
      <c r="T67" s="815">
        <v>3200000</v>
      </c>
      <c r="U67" s="256"/>
      <c r="V67" s="256"/>
      <c r="W67" s="861">
        <f t="shared" si="4"/>
        <v>8</v>
      </c>
      <c r="X67" s="861">
        <f t="shared" si="5"/>
        <v>3200000</v>
      </c>
      <c r="Y67" s="626" t="s">
        <v>135</v>
      </c>
    </row>
    <row r="68" spans="1:25" s="1" customFormat="1" ht="12.95" customHeight="1">
      <c r="A68" s="855">
        <v>45</v>
      </c>
      <c r="B68" s="129"/>
      <c r="C68" s="810">
        <v>2</v>
      </c>
      <c r="D68" s="810">
        <v>6</v>
      </c>
      <c r="E68" s="810">
        <v>2</v>
      </c>
      <c r="F68" s="810">
        <v>1</v>
      </c>
      <c r="G68" s="810">
        <v>3</v>
      </c>
      <c r="H68" s="816" t="s">
        <v>136</v>
      </c>
      <c r="I68" s="786"/>
      <c r="J68" s="787"/>
      <c r="K68" s="256" t="s">
        <v>468</v>
      </c>
      <c r="L68" s="812" t="s">
        <v>43</v>
      </c>
      <c r="M68" s="813">
        <v>2014</v>
      </c>
      <c r="N68" s="786"/>
      <c r="O68" s="813" t="s">
        <v>41</v>
      </c>
      <c r="P68" s="873"/>
      <c r="Q68" s="866"/>
      <c r="R68" s="813" t="s">
        <v>36</v>
      </c>
      <c r="S68" s="814">
        <v>1</v>
      </c>
      <c r="T68" s="815">
        <v>3000000</v>
      </c>
      <c r="U68" s="256"/>
      <c r="V68" s="256"/>
      <c r="W68" s="861">
        <f t="shared" si="4"/>
        <v>1</v>
      </c>
      <c r="X68" s="861">
        <f t="shared" si="5"/>
        <v>3000000</v>
      </c>
      <c r="Y68" s="626" t="s">
        <v>135</v>
      </c>
    </row>
    <row r="69" spans="1:25" s="1" customFormat="1" ht="12.95" customHeight="1">
      <c r="A69" s="855">
        <v>46</v>
      </c>
      <c r="B69" s="129"/>
      <c r="C69" s="810">
        <v>2</v>
      </c>
      <c r="D69" s="810">
        <v>6</v>
      </c>
      <c r="E69" s="810">
        <v>2</v>
      </c>
      <c r="F69" s="810">
        <v>1</v>
      </c>
      <c r="G69" s="810">
        <v>3</v>
      </c>
      <c r="H69" s="816" t="s">
        <v>137</v>
      </c>
      <c r="I69" s="786"/>
      <c r="J69" s="787"/>
      <c r="K69" s="256" t="s">
        <v>468</v>
      </c>
      <c r="L69" s="812" t="s">
        <v>43</v>
      </c>
      <c r="M69" s="813">
        <v>2014</v>
      </c>
      <c r="N69" s="786"/>
      <c r="O69" s="813" t="s">
        <v>41</v>
      </c>
      <c r="P69" s="873"/>
      <c r="Q69" s="866"/>
      <c r="R69" s="813" t="s">
        <v>36</v>
      </c>
      <c r="S69" s="814">
        <v>1</v>
      </c>
      <c r="T69" s="815">
        <v>3150000</v>
      </c>
      <c r="U69" s="256"/>
      <c r="V69" s="256"/>
      <c r="W69" s="861">
        <f t="shared" si="4"/>
        <v>1</v>
      </c>
      <c r="X69" s="861">
        <f t="shared" si="5"/>
        <v>3150000</v>
      </c>
      <c r="Y69" s="626" t="s">
        <v>135</v>
      </c>
    </row>
    <row r="70" spans="1:25" s="1" customFormat="1" ht="12.95" customHeight="1">
      <c r="A70" s="855">
        <v>47</v>
      </c>
      <c r="B70" s="129"/>
      <c r="C70" s="810">
        <v>2</v>
      </c>
      <c r="D70" s="810">
        <v>6</v>
      </c>
      <c r="E70" s="810">
        <v>2</v>
      </c>
      <c r="F70" s="810">
        <v>1</v>
      </c>
      <c r="G70" s="810">
        <v>33</v>
      </c>
      <c r="H70" s="816" t="s">
        <v>138</v>
      </c>
      <c r="I70" s="786"/>
      <c r="J70" s="787"/>
      <c r="K70" s="256" t="s">
        <v>468</v>
      </c>
      <c r="L70" s="812" t="s">
        <v>43</v>
      </c>
      <c r="M70" s="813">
        <v>2014</v>
      </c>
      <c r="N70" s="786"/>
      <c r="O70" s="813" t="s">
        <v>41</v>
      </c>
      <c r="P70" s="873"/>
      <c r="Q70" s="866"/>
      <c r="R70" s="813" t="s">
        <v>36</v>
      </c>
      <c r="S70" s="814">
        <v>2</v>
      </c>
      <c r="T70" s="815">
        <v>6000000</v>
      </c>
      <c r="U70" s="256"/>
      <c r="V70" s="256"/>
      <c r="W70" s="861">
        <f t="shared" si="4"/>
        <v>2</v>
      </c>
      <c r="X70" s="861">
        <f t="shared" si="5"/>
        <v>6000000</v>
      </c>
      <c r="Y70" s="626" t="s">
        <v>135</v>
      </c>
    </row>
    <row r="71" spans="1:25" s="1" customFormat="1" ht="12.95" customHeight="1">
      <c r="A71" s="855">
        <v>48</v>
      </c>
      <c r="B71" s="129"/>
      <c r="C71" s="810">
        <v>2</v>
      </c>
      <c r="D71" s="810">
        <v>6</v>
      </c>
      <c r="E71" s="810">
        <v>3</v>
      </c>
      <c r="F71" s="810">
        <v>2</v>
      </c>
      <c r="G71" s="810">
        <v>2</v>
      </c>
      <c r="H71" s="816" t="s">
        <v>139</v>
      </c>
      <c r="I71" s="817"/>
      <c r="J71" s="620"/>
      <c r="K71" s="818" t="s">
        <v>468</v>
      </c>
      <c r="L71" s="818" t="s">
        <v>140</v>
      </c>
      <c r="M71" s="621">
        <v>2014</v>
      </c>
      <c r="N71" s="621"/>
      <c r="O71" s="621" t="s">
        <v>41</v>
      </c>
      <c r="P71" s="873"/>
      <c r="Q71" s="866"/>
      <c r="R71" s="621" t="s">
        <v>36</v>
      </c>
      <c r="S71" s="621">
        <v>5</v>
      </c>
      <c r="T71" s="819">
        <v>59850000</v>
      </c>
      <c r="U71" s="256"/>
      <c r="V71" s="256"/>
      <c r="W71" s="861">
        <f t="shared" si="4"/>
        <v>5</v>
      </c>
      <c r="X71" s="861">
        <f t="shared" si="5"/>
        <v>59850000</v>
      </c>
      <c r="Y71" s="626" t="s">
        <v>101</v>
      </c>
    </row>
    <row r="72" spans="1:25" s="1" customFormat="1" ht="12.95" customHeight="1">
      <c r="A72" s="855">
        <v>49</v>
      </c>
      <c r="B72" s="129"/>
      <c r="C72" s="810">
        <v>2</v>
      </c>
      <c r="D72" s="810">
        <v>6</v>
      </c>
      <c r="E72" s="810">
        <v>4</v>
      </c>
      <c r="F72" s="810">
        <v>3</v>
      </c>
      <c r="G72" s="810">
        <v>7</v>
      </c>
      <c r="H72" s="620" t="s">
        <v>141</v>
      </c>
      <c r="I72" s="820"/>
      <c r="J72" s="820"/>
      <c r="K72" s="821" t="s">
        <v>39</v>
      </c>
      <c r="L72" s="818" t="s">
        <v>140</v>
      </c>
      <c r="M72" s="822">
        <v>2014</v>
      </c>
      <c r="N72" s="620"/>
      <c r="O72" s="823" t="s">
        <v>41</v>
      </c>
      <c r="P72" s="873"/>
      <c r="Q72" s="866"/>
      <c r="R72" s="621" t="s">
        <v>36</v>
      </c>
      <c r="S72" s="621">
        <v>8</v>
      </c>
      <c r="T72" s="824">
        <v>3200000</v>
      </c>
      <c r="U72" s="256"/>
      <c r="V72" s="256"/>
      <c r="W72" s="861">
        <f t="shared" si="4"/>
        <v>8</v>
      </c>
      <c r="X72" s="861">
        <f t="shared" si="5"/>
        <v>3200000</v>
      </c>
      <c r="Y72" s="626" t="s">
        <v>101</v>
      </c>
    </row>
    <row r="73" spans="1:25" s="1" customFormat="1" ht="12.95" customHeight="1">
      <c r="A73" s="855">
        <v>50</v>
      </c>
      <c r="B73" s="129"/>
      <c r="C73" s="806">
        <v>2</v>
      </c>
      <c r="D73" s="806">
        <v>6</v>
      </c>
      <c r="E73" s="806">
        <v>2</v>
      </c>
      <c r="F73" s="810">
        <v>1</v>
      </c>
      <c r="G73" s="810">
        <v>1</v>
      </c>
      <c r="H73" s="620" t="s">
        <v>106</v>
      </c>
      <c r="I73" s="820"/>
      <c r="J73" s="820"/>
      <c r="K73" s="821" t="s">
        <v>39</v>
      </c>
      <c r="L73" s="818" t="s">
        <v>140</v>
      </c>
      <c r="M73" s="822">
        <v>2014</v>
      </c>
      <c r="N73" s="620"/>
      <c r="O73" s="823" t="s">
        <v>41</v>
      </c>
      <c r="P73" s="873"/>
      <c r="Q73" s="866"/>
      <c r="R73" s="621" t="s">
        <v>36</v>
      </c>
      <c r="S73" s="621">
        <v>1</v>
      </c>
      <c r="T73" s="824">
        <v>3000000</v>
      </c>
      <c r="U73" s="256"/>
      <c r="V73" s="256"/>
      <c r="W73" s="861">
        <f t="shared" si="4"/>
        <v>1</v>
      </c>
      <c r="X73" s="861">
        <f t="shared" si="5"/>
        <v>3000000</v>
      </c>
      <c r="Y73" s="626" t="s">
        <v>101</v>
      </c>
    </row>
    <row r="74" spans="1:25" s="1" customFormat="1" ht="12.95" customHeight="1">
      <c r="A74" s="855">
        <v>51</v>
      </c>
      <c r="B74" s="129"/>
      <c r="C74" s="806">
        <v>2</v>
      </c>
      <c r="D74" s="806">
        <v>6</v>
      </c>
      <c r="E74" s="806">
        <v>2</v>
      </c>
      <c r="F74" s="810">
        <v>1</v>
      </c>
      <c r="G74" s="810">
        <v>1</v>
      </c>
      <c r="H74" s="620" t="s">
        <v>142</v>
      </c>
      <c r="I74" s="820"/>
      <c r="J74" s="820"/>
      <c r="K74" s="821" t="s">
        <v>39</v>
      </c>
      <c r="L74" s="818" t="s">
        <v>140</v>
      </c>
      <c r="M74" s="822">
        <v>2014</v>
      </c>
      <c r="N74" s="620"/>
      <c r="O74" s="823" t="s">
        <v>41</v>
      </c>
      <c r="P74" s="873"/>
      <c r="Q74" s="866"/>
      <c r="R74" s="621" t="s">
        <v>36</v>
      </c>
      <c r="S74" s="621">
        <v>1</v>
      </c>
      <c r="T74" s="824">
        <v>3150000</v>
      </c>
      <c r="U74" s="256"/>
      <c r="V74" s="256"/>
      <c r="W74" s="861">
        <f t="shared" si="4"/>
        <v>1</v>
      </c>
      <c r="X74" s="861">
        <f t="shared" si="5"/>
        <v>3150000</v>
      </c>
      <c r="Y74" s="626" t="s">
        <v>101</v>
      </c>
    </row>
    <row r="75" spans="1:25" s="1" customFormat="1" ht="12.95" customHeight="1">
      <c r="A75" s="855">
        <v>52</v>
      </c>
      <c r="B75" s="129"/>
      <c r="C75" s="806">
        <v>2</v>
      </c>
      <c r="D75" s="806">
        <v>6</v>
      </c>
      <c r="E75" s="806">
        <v>2</v>
      </c>
      <c r="F75" s="810">
        <v>1</v>
      </c>
      <c r="G75" s="810">
        <v>1</v>
      </c>
      <c r="H75" s="620" t="s">
        <v>106</v>
      </c>
      <c r="I75" s="820"/>
      <c r="J75" s="820"/>
      <c r="K75" s="821" t="s">
        <v>39</v>
      </c>
      <c r="L75" s="818" t="s">
        <v>140</v>
      </c>
      <c r="M75" s="822">
        <v>2014</v>
      </c>
      <c r="N75" s="620"/>
      <c r="O75" s="823" t="s">
        <v>41</v>
      </c>
      <c r="P75" s="873"/>
      <c r="Q75" s="866"/>
      <c r="R75" s="621" t="s">
        <v>36</v>
      </c>
      <c r="S75" s="621">
        <v>2</v>
      </c>
      <c r="T75" s="824">
        <v>6000000</v>
      </c>
      <c r="U75" s="256"/>
      <c r="V75" s="256"/>
      <c r="W75" s="861">
        <f t="shared" si="4"/>
        <v>2</v>
      </c>
      <c r="X75" s="861">
        <f t="shared" si="5"/>
        <v>6000000</v>
      </c>
      <c r="Y75" s="626" t="s">
        <v>101</v>
      </c>
    </row>
    <row r="76" spans="1:25" s="1" customFormat="1" ht="12.95" customHeight="1">
      <c r="A76" s="855">
        <v>53</v>
      </c>
      <c r="B76" s="129"/>
      <c r="C76" s="810">
        <v>2</v>
      </c>
      <c r="D76" s="810">
        <v>6</v>
      </c>
      <c r="E76" s="810">
        <v>3</v>
      </c>
      <c r="F76" s="810">
        <v>5</v>
      </c>
      <c r="G76" s="810">
        <v>3</v>
      </c>
      <c r="H76" s="620" t="s">
        <v>132</v>
      </c>
      <c r="I76" s="820"/>
      <c r="J76" s="820"/>
      <c r="K76" s="821" t="s">
        <v>39</v>
      </c>
      <c r="L76" s="818" t="s">
        <v>140</v>
      </c>
      <c r="M76" s="822">
        <v>2014</v>
      </c>
      <c r="N76" s="620"/>
      <c r="O76" s="823" t="s">
        <v>41</v>
      </c>
      <c r="P76" s="873"/>
      <c r="Q76" s="866"/>
      <c r="R76" s="621" t="s">
        <v>36</v>
      </c>
      <c r="S76" s="621">
        <v>1</v>
      </c>
      <c r="T76" s="824">
        <v>600000</v>
      </c>
      <c r="U76" s="256"/>
      <c r="V76" s="256"/>
      <c r="W76" s="861">
        <f t="shared" si="4"/>
        <v>1</v>
      </c>
      <c r="X76" s="861">
        <f t="shared" si="5"/>
        <v>600000</v>
      </c>
      <c r="Y76" s="626" t="s">
        <v>101</v>
      </c>
    </row>
    <row r="77" spans="1:25" s="1" customFormat="1" ht="12.95" customHeight="1">
      <c r="A77" s="855">
        <v>54</v>
      </c>
      <c r="B77" s="129"/>
      <c r="C77" s="810">
        <v>2</v>
      </c>
      <c r="D77" s="810">
        <v>6</v>
      </c>
      <c r="E77" s="810">
        <v>4</v>
      </c>
      <c r="F77" s="810">
        <v>3</v>
      </c>
      <c r="G77" s="810">
        <v>7</v>
      </c>
      <c r="H77" s="620" t="s">
        <v>143</v>
      </c>
      <c r="I77" s="820"/>
      <c r="J77" s="820"/>
      <c r="K77" s="821" t="s">
        <v>39</v>
      </c>
      <c r="L77" s="818" t="s">
        <v>140</v>
      </c>
      <c r="M77" s="822">
        <v>2014</v>
      </c>
      <c r="N77" s="620"/>
      <c r="O77" s="823" t="s">
        <v>41</v>
      </c>
      <c r="P77" s="873"/>
      <c r="Q77" s="866"/>
      <c r="R77" s="621" t="s">
        <v>36</v>
      </c>
      <c r="S77" s="621">
        <v>21</v>
      </c>
      <c r="T77" s="824">
        <v>8610000</v>
      </c>
      <c r="U77" s="256"/>
      <c r="V77" s="256"/>
      <c r="W77" s="861">
        <f t="shared" si="4"/>
        <v>21</v>
      </c>
      <c r="X77" s="861">
        <f t="shared" si="5"/>
        <v>8610000</v>
      </c>
      <c r="Y77" s="626" t="s">
        <v>101</v>
      </c>
    </row>
    <row r="78" spans="1:25" s="1" customFormat="1" ht="12.95" customHeight="1">
      <c r="A78" s="855">
        <v>55</v>
      </c>
      <c r="B78" s="129"/>
      <c r="C78" s="810">
        <v>2</v>
      </c>
      <c r="D78" s="810">
        <v>6</v>
      </c>
      <c r="E78" s="810">
        <v>2</v>
      </c>
      <c r="F78" s="810">
        <v>1</v>
      </c>
      <c r="G78" s="810">
        <v>33</v>
      </c>
      <c r="H78" s="620" t="s">
        <v>144</v>
      </c>
      <c r="I78" s="820"/>
      <c r="J78" s="820"/>
      <c r="K78" s="821" t="s">
        <v>39</v>
      </c>
      <c r="L78" s="818" t="s">
        <v>140</v>
      </c>
      <c r="M78" s="822">
        <v>2014</v>
      </c>
      <c r="N78" s="620"/>
      <c r="O78" s="823" t="s">
        <v>41</v>
      </c>
      <c r="P78" s="873"/>
      <c r="Q78" s="866"/>
      <c r="R78" s="621" t="s">
        <v>36</v>
      </c>
      <c r="S78" s="621">
        <v>4</v>
      </c>
      <c r="T78" s="824">
        <v>6000000</v>
      </c>
      <c r="U78" s="256"/>
      <c r="V78" s="256"/>
      <c r="W78" s="861">
        <f t="shared" si="4"/>
        <v>4</v>
      </c>
      <c r="X78" s="861">
        <f t="shared" si="5"/>
        <v>6000000</v>
      </c>
      <c r="Y78" s="626" t="s">
        <v>101</v>
      </c>
    </row>
    <row r="79" spans="1:25" s="1" customFormat="1" ht="12.95" customHeight="1">
      <c r="A79" s="855">
        <v>56</v>
      </c>
      <c r="B79" s="129"/>
      <c r="C79" s="806">
        <v>2</v>
      </c>
      <c r="D79" s="806">
        <v>6</v>
      </c>
      <c r="E79" s="806">
        <v>2</v>
      </c>
      <c r="F79" s="810">
        <v>1</v>
      </c>
      <c r="G79" s="810">
        <v>1</v>
      </c>
      <c r="H79" s="620" t="s">
        <v>106</v>
      </c>
      <c r="I79" s="820"/>
      <c r="J79" s="820"/>
      <c r="K79" s="821" t="s">
        <v>39</v>
      </c>
      <c r="L79" s="818" t="s">
        <v>140</v>
      </c>
      <c r="M79" s="822">
        <v>2014</v>
      </c>
      <c r="N79" s="620"/>
      <c r="O79" s="823" t="s">
        <v>41</v>
      </c>
      <c r="P79" s="873"/>
      <c r="Q79" s="866"/>
      <c r="R79" s="621" t="s">
        <v>36</v>
      </c>
      <c r="S79" s="621">
        <v>4</v>
      </c>
      <c r="T79" s="824">
        <v>16000000</v>
      </c>
      <c r="U79" s="256"/>
      <c r="V79" s="256"/>
      <c r="W79" s="861">
        <f t="shared" si="4"/>
        <v>4</v>
      </c>
      <c r="X79" s="861">
        <f t="shared" si="5"/>
        <v>16000000</v>
      </c>
      <c r="Y79" s="626" t="s">
        <v>101</v>
      </c>
    </row>
    <row r="80" spans="1:25" s="1" customFormat="1" ht="12.95" customHeight="1">
      <c r="A80" s="855">
        <v>57</v>
      </c>
      <c r="B80" s="129"/>
      <c r="C80" s="810">
        <v>2</v>
      </c>
      <c r="D80" s="810">
        <v>6</v>
      </c>
      <c r="E80" s="810">
        <v>3</v>
      </c>
      <c r="F80" s="810">
        <v>5</v>
      </c>
      <c r="G80" s="810">
        <v>3</v>
      </c>
      <c r="H80" s="620" t="s">
        <v>132</v>
      </c>
      <c r="I80" s="820"/>
      <c r="J80" s="820"/>
      <c r="K80" s="821" t="s">
        <v>39</v>
      </c>
      <c r="L80" s="818" t="s">
        <v>140</v>
      </c>
      <c r="M80" s="822">
        <v>2014</v>
      </c>
      <c r="N80" s="620"/>
      <c r="O80" s="823" t="s">
        <v>41</v>
      </c>
      <c r="P80" s="873"/>
      <c r="Q80" s="866"/>
      <c r="R80" s="621" t="s">
        <v>36</v>
      </c>
      <c r="S80" s="621">
        <v>2</v>
      </c>
      <c r="T80" s="824">
        <v>4000000</v>
      </c>
      <c r="U80" s="256"/>
      <c r="V80" s="256"/>
      <c r="W80" s="861">
        <f t="shared" si="4"/>
        <v>2</v>
      </c>
      <c r="X80" s="861">
        <f t="shared" si="5"/>
        <v>4000000</v>
      </c>
      <c r="Y80" s="626" t="s">
        <v>101</v>
      </c>
    </row>
    <row r="81" spans="1:25" s="1" customFormat="1" ht="12.95" customHeight="1">
      <c r="A81" s="855">
        <v>58</v>
      </c>
      <c r="B81" s="129"/>
      <c r="C81" s="806">
        <v>2</v>
      </c>
      <c r="D81" s="806">
        <v>6</v>
      </c>
      <c r="E81" s="810">
        <v>2</v>
      </c>
      <c r="F81" s="810">
        <v>1</v>
      </c>
      <c r="G81" s="810">
        <v>1</v>
      </c>
      <c r="H81" s="620" t="s">
        <v>145</v>
      </c>
      <c r="I81" s="820"/>
      <c r="J81" s="820"/>
      <c r="K81" s="821" t="s">
        <v>39</v>
      </c>
      <c r="L81" s="818" t="s">
        <v>140</v>
      </c>
      <c r="M81" s="822">
        <v>2014</v>
      </c>
      <c r="N81" s="620"/>
      <c r="O81" s="823" t="s">
        <v>41</v>
      </c>
      <c r="P81" s="873"/>
      <c r="Q81" s="866"/>
      <c r="R81" s="621" t="s">
        <v>36</v>
      </c>
      <c r="S81" s="621">
        <v>3</v>
      </c>
      <c r="T81" s="824">
        <v>4800000</v>
      </c>
      <c r="U81" s="256"/>
      <c r="V81" s="256"/>
      <c r="W81" s="861">
        <f t="shared" si="4"/>
        <v>3</v>
      </c>
      <c r="X81" s="861">
        <f t="shared" si="5"/>
        <v>4800000</v>
      </c>
      <c r="Y81" s="626" t="s">
        <v>101</v>
      </c>
    </row>
    <row r="82" spans="1:25" s="1" customFormat="1" ht="12.95" customHeight="1">
      <c r="A82" s="855">
        <v>59</v>
      </c>
      <c r="B82" s="129"/>
      <c r="C82" s="810">
        <v>2</v>
      </c>
      <c r="D82" s="810">
        <v>6</v>
      </c>
      <c r="E82" s="810">
        <v>3</v>
      </c>
      <c r="F82" s="810">
        <v>2</v>
      </c>
      <c r="G82" s="810">
        <v>2</v>
      </c>
      <c r="H82" s="620" t="s">
        <v>146</v>
      </c>
      <c r="I82" s="820"/>
      <c r="J82" s="820"/>
      <c r="K82" s="821" t="s">
        <v>39</v>
      </c>
      <c r="L82" s="818" t="s">
        <v>140</v>
      </c>
      <c r="M82" s="822">
        <v>2014</v>
      </c>
      <c r="N82" s="620"/>
      <c r="O82" s="823" t="s">
        <v>41</v>
      </c>
      <c r="P82" s="873"/>
      <c r="Q82" s="866"/>
      <c r="R82" s="621" t="s">
        <v>36</v>
      </c>
      <c r="S82" s="621">
        <v>5</v>
      </c>
      <c r="T82" s="824">
        <v>59850000</v>
      </c>
      <c r="U82" s="256"/>
      <c r="V82" s="256"/>
      <c r="W82" s="861">
        <f t="shared" si="4"/>
        <v>5</v>
      </c>
      <c r="X82" s="861">
        <f t="shared" si="5"/>
        <v>59850000</v>
      </c>
      <c r="Y82" s="626" t="s">
        <v>101</v>
      </c>
    </row>
    <row r="83" spans="1:25" s="1" customFormat="1" ht="12.95" customHeight="1">
      <c r="A83" s="855">
        <v>60</v>
      </c>
      <c r="B83" s="129"/>
      <c r="C83" s="806">
        <v>2</v>
      </c>
      <c r="D83" s="806">
        <v>6</v>
      </c>
      <c r="E83" s="806">
        <v>2</v>
      </c>
      <c r="F83" s="810">
        <v>1</v>
      </c>
      <c r="G83" s="810">
        <v>1</v>
      </c>
      <c r="H83" s="620" t="s">
        <v>106</v>
      </c>
      <c r="I83" s="820"/>
      <c r="J83" s="820"/>
      <c r="K83" s="821" t="s">
        <v>39</v>
      </c>
      <c r="L83" s="818" t="s">
        <v>140</v>
      </c>
      <c r="M83" s="822">
        <v>2014</v>
      </c>
      <c r="N83" s="620"/>
      <c r="O83" s="823" t="s">
        <v>41</v>
      </c>
      <c r="P83" s="873"/>
      <c r="Q83" s="866"/>
      <c r="R83" s="621" t="s">
        <v>36</v>
      </c>
      <c r="S83" s="621">
        <v>1</v>
      </c>
      <c r="T83" s="824">
        <v>3800000</v>
      </c>
      <c r="U83" s="256"/>
      <c r="V83" s="256"/>
      <c r="W83" s="861">
        <f t="shared" si="4"/>
        <v>1</v>
      </c>
      <c r="X83" s="861">
        <f t="shared" si="5"/>
        <v>3800000</v>
      </c>
      <c r="Y83" s="626" t="s">
        <v>101</v>
      </c>
    </row>
    <row r="84" spans="1:25" s="1" customFormat="1" ht="12.95" customHeight="1">
      <c r="A84" s="855">
        <v>61</v>
      </c>
      <c r="B84" s="129"/>
      <c r="C84" s="810">
        <v>2</v>
      </c>
      <c r="D84" s="810">
        <v>6</v>
      </c>
      <c r="E84" s="810">
        <v>3</v>
      </c>
      <c r="F84" s="810">
        <v>2</v>
      </c>
      <c r="G84" s="810">
        <v>2</v>
      </c>
      <c r="H84" s="620" t="s">
        <v>147</v>
      </c>
      <c r="I84" s="820"/>
      <c r="J84" s="820"/>
      <c r="K84" s="821" t="s">
        <v>39</v>
      </c>
      <c r="L84" s="818" t="s">
        <v>140</v>
      </c>
      <c r="M84" s="822">
        <v>2014</v>
      </c>
      <c r="N84" s="620"/>
      <c r="O84" s="823" t="s">
        <v>41</v>
      </c>
      <c r="P84" s="873"/>
      <c r="Q84" s="866"/>
      <c r="R84" s="621" t="s">
        <v>36</v>
      </c>
      <c r="S84" s="621">
        <v>1</v>
      </c>
      <c r="T84" s="824">
        <v>6000000</v>
      </c>
      <c r="U84" s="256"/>
      <c r="V84" s="256"/>
      <c r="W84" s="861">
        <f t="shared" si="4"/>
        <v>1</v>
      </c>
      <c r="X84" s="861">
        <f t="shared" si="5"/>
        <v>6000000</v>
      </c>
      <c r="Y84" s="626" t="s">
        <v>101</v>
      </c>
    </row>
    <row r="85" spans="1:25" s="1" customFormat="1" ht="12.95" customHeight="1">
      <c r="A85" s="855">
        <v>62</v>
      </c>
      <c r="B85" s="129"/>
      <c r="C85" s="810">
        <v>2</v>
      </c>
      <c r="D85" s="810">
        <v>6</v>
      </c>
      <c r="E85" s="810">
        <v>4</v>
      </c>
      <c r="F85" s="810">
        <v>3</v>
      </c>
      <c r="G85" s="810">
        <v>7</v>
      </c>
      <c r="H85" s="620" t="s">
        <v>143</v>
      </c>
      <c r="I85" s="820"/>
      <c r="J85" s="820"/>
      <c r="K85" s="821" t="s">
        <v>39</v>
      </c>
      <c r="L85" s="818" t="s">
        <v>140</v>
      </c>
      <c r="M85" s="822">
        <v>2014</v>
      </c>
      <c r="N85" s="620"/>
      <c r="O85" s="823" t="s">
        <v>41</v>
      </c>
      <c r="P85" s="873"/>
      <c r="Q85" s="866"/>
      <c r="R85" s="621" t="s">
        <v>36</v>
      </c>
      <c r="S85" s="621">
        <v>4</v>
      </c>
      <c r="T85" s="824">
        <v>1700000</v>
      </c>
      <c r="U85" s="256"/>
      <c r="V85" s="256"/>
      <c r="W85" s="861">
        <f t="shared" si="4"/>
        <v>4</v>
      </c>
      <c r="X85" s="861">
        <f t="shared" si="5"/>
        <v>1700000</v>
      </c>
      <c r="Y85" s="626" t="s">
        <v>101</v>
      </c>
    </row>
    <row r="86" spans="1:25" s="1" customFormat="1" ht="12.95" customHeight="1">
      <c r="A86" s="855">
        <v>63</v>
      </c>
      <c r="B86" s="129"/>
      <c r="C86" s="806">
        <v>2</v>
      </c>
      <c r="D86" s="806">
        <v>6</v>
      </c>
      <c r="E86" s="810">
        <v>2</v>
      </c>
      <c r="F86" s="810">
        <v>1</v>
      </c>
      <c r="G86" s="810">
        <v>1</v>
      </c>
      <c r="H86" s="620" t="s">
        <v>148</v>
      </c>
      <c r="I86" s="820"/>
      <c r="J86" s="820"/>
      <c r="K86" s="821" t="s">
        <v>39</v>
      </c>
      <c r="L86" s="818" t="s">
        <v>140</v>
      </c>
      <c r="M86" s="822">
        <v>2014</v>
      </c>
      <c r="N86" s="620"/>
      <c r="O86" s="823" t="s">
        <v>41</v>
      </c>
      <c r="P86" s="873"/>
      <c r="Q86" s="866"/>
      <c r="R86" s="621" t="s">
        <v>36</v>
      </c>
      <c r="S86" s="621">
        <v>1</v>
      </c>
      <c r="T86" s="824">
        <v>3000000</v>
      </c>
      <c r="U86" s="256"/>
      <c r="V86" s="256"/>
      <c r="W86" s="861">
        <f t="shared" si="4"/>
        <v>1</v>
      </c>
      <c r="X86" s="861">
        <f t="shared" si="5"/>
        <v>3000000</v>
      </c>
      <c r="Y86" s="626" t="s">
        <v>101</v>
      </c>
    </row>
    <row r="87" spans="1:25" s="1" customFormat="1" ht="12.95" customHeight="1">
      <c r="A87" s="855">
        <v>64</v>
      </c>
      <c r="B87" s="129"/>
      <c r="C87" s="810">
        <v>2</v>
      </c>
      <c r="D87" s="810">
        <v>6</v>
      </c>
      <c r="E87" s="810">
        <v>2</v>
      </c>
      <c r="F87" s="810">
        <v>1</v>
      </c>
      <c r="G87" s="810">
        <v>5</v>
      </c>
      <c r="H87" s="620" t="s">
        <v>149</v>
      </c>
      <c r="I87" s="820"/>
      <c r="J87" s="820"/>
      <c r="K87" s="821" t="s">
        <v>39</v>
      </c>
      <c r="L87" s="818" t="s">
        <v>140</v>
      </c>
      <c r="M87" s="822">
        <v>2014</v>
      </c>
      <c r="N87" s="620"/>
      <c r="O87" s="823" t="s">
        <v>41</v>
      </c>
      <c r="P87" s="873"/>
      <c r="Q87" s="866"/>
      <c r="R87" s="621" t="s">
        <v>36</v>
      </c>
      <c r="S87" s="621">
        <v>1</v>
      </c>
      <c r="T87" s="824">
        <v>4000000</v>
      </c>
      <c r="U87" s="256"/>
      <c r="V87" s="256"/>
      <c r="W87" s="861">
        <f t="shared" si="4"/>
        <v>1</v>
      </c>
      <c r="X87" s="861">
        <f t="shared" si="5"/>
        <v>4000000</v>
      </c>
      <c r="Y87" s="626" t="s">
        <v>101</v>
      </c>
    </row>
    <row r="88" spans="1:25" s="1" customFormat="1" ht="12.95" customHeight="1">
      <c r="A88" s="855"/>
      <c r="B88" s="129"/>
      <c r="C88" s="810"/>
      <c r="D88" s="810"/>
      <c r="E88" s="810"/>
      <c r="F88" s="810"/>
      <c r="G88" s="810"/>
      <c r="H88" s="620"/>
      <c r="I88" s="820"/>
      <c r="J88" s="820"/>
      <c r="K88" s="821"/>
      <c r="L88" s="818"/>
      <c r="M88" s="822"/>
      <c r="N88" s="620"/>
      <c r="O88" s="823"/>
      <c r="P88" s="873"/>
      <c r="Q88" s="866"/>
      <c r="R88" s="621"/>
      <c r="S88" s="621"/>
      <c r="T88" s="824"/>
      <c r="U88" s="256"/>
      <c r="V88" s="256"/>
      <c r="W88" s="861"/>
      <c r="X88" s="861"/>
      <c r="Y88" s="626"/>
    </row>
    <row r="89" spans="1:25" s="608" customFormat="1" ht="12.95" customHeight="1">
      <c r="A89" s="854">
        <v>1</v>
      </c>
      <c r="B89" s="600"/>
      <c r="C89" s="825"/>
      <c r="D89" s="825"/>
      <c r="E89" s="825"/>
      <c r="F89" s="825"/>
      <c r="G89" s="825"/>
      <c r="H89" s="604" t="s">
        <v>462</v>
      </c>
      <c r="I89" s="605"/>
      <c r="J89" s="605" t="s">
        <v>40</v>
      </c>
      <c r="K89" s="605"/>
      <c r="L89" s="604"/>
      <c r="M89" s="605">
        <v>2015</v>
      </c>
      <c r="N89" s="604"/>
      <c r="O89" s="605" t="s">
        <v>41</v>
      </c>
      <c r="P89" s="874"/>
      <c r="Q89" s="875"/>
      <c r="R89" s="605" t="s">
        <v>36</v>
      </c>
      <c r="S89" s="606">
        <v>2</v>
      </c>
      <c r="T89" s="607">
        <v>8500000</v>
      </c>
      <c r="U89" s="604"/>
      <c r="V89" s="604"/>
      <c r="W89" s="864">
        <f t="shared" si="4"/>
        <v>2</v>
      </c>
      <c r="X89" s="864">
        <f t="shared" si="5"/>
        <v>8500000</v>
      </c>
      <c r="Y89" s="857"/>
    </row>
    <row r="90" spans="1:25" s="608" customFormat="1" ht="12.95" customHeight="1">
      <c r="A90" s="854">
        <v>2</v>
      </c>
      <c r="B90" s="600"/>
      <c r="C90" s="825"/>
      <c r="D90" s="825"/>
      <c r="E90" s="825"/>
      <c r="F90" s="825"/>
      <c r="G90" s="825"/>
      <c r="H90" s="604" t="s">
        <v>455</v>
      </c>
      <c r="I90" s="605"/>
      <c r="J90" s="605"/>
      <c r="K90" s="605"/>
      <c r="L90" s="604"/>
      <c r="M90" s="605">
        <v>2015</v>
      </c>
      <c r="N90" s="604"/>
      <c r="O90" s="605"/>
      <c r="P90" s="874"/>
      <c r="Q90" s="875"/>
      <c r="R90" s="605" t="s">
        <v>36</v>
      </c>
      <c r="S90" s="606">
        <v>1</v>
      </c>
      <c r="T90" s="607">
        <v>1446000</v>
      </c>
      <c r="U90" s="604"/>
      <c r="V90" s="604"/>
      <c r="W90" s="864">
        <f t="shared" si="4"/>
        <v>1</v>
      </c>
      <c r="X90" s="864">
        <f t="shared" si="5"/>
        <v>1446000</v>
      </c>
      <c r="Y90" s="857"/>
    </row>
    <row r="91" spans="1:25" s="608" customFormat="1" ht="12.95" customHeight="1">
      <c r="A91" s="854">
        <v>3</v>
      </c>
      <c r="B91" s="600"/>
      <c r="C91" s="825"/>
      <c r="D91" s="825"/>
      <c r="E91" s="825"/>
      <c r="F91" s="825"/>
      <c r="G91" s="825"/>
      <c r="H91" s="604" t="s">
        <v>456</v>
      </c>
      <c r="I91" s="605"/>
      <c r="J91" s="605"/>
      <c r="K91" s="605"/>
      <c r="L91" s="604"/>
      <c r="M91" s="605">
        <v>2015</v>
      </c>
      <c r="N91" s="604"/>
      <c r="O91" s="605"/>
      <c r="P91" s="874"/>
      <c r="Q91" s="875"/>
      <c r="R91" s="605" t="s">
        <v>36</v>
      </c>
      <c r="S91" s="606">
        <v>1</v>
      </c>
      <c r="T91" s="607">
        <v>5000000</v>
      </c>
      <c r="U91" s="604"/>
      <c r="V91" s="604"/>
      <c r="W91" s="864">
        <f t="shared" si="4"/>
        <v>1</v>
      </c>
      <c r="X91" s="864">
        <f t="shared" si="5"/>
        <v>5000000</v>
      </c>
      <c r="Y91" s="857"/>
    </row>
    <row r="92" spans="1:25" s="608" customFormat="1" ht="12.95" customHeight="1">
      <c r="A92" s="854">
        <v>4</v>
      </c>
      <c r="B92" s="600"/>
      <c r="C92" s="825"/>
      <c r="D92" s="825"/>
      <c r="E92" s="825"/>
      <c r="F92" s="825"/>
      <c r="G92" s="825"/>
      <c r="H92" s="604" t="s">
        <v>457</v>
      </c>
      <c r="I92" s="605"/>
      <c r="J92" s="605"/>
      <c r="K92" s="605"/>
      <c r="L92" s="604"/>
      <c r="M92" s="605">
        <v>2015</v>
      </c>
      <c r="N92" s="604"/>
      <c r="O92" s="605"/>
      <c r="P92" s="874"/>
      <c r="Q92" s="875"/>
      <c r="R92" s="605" t="s">
        <v>36</v>
      </c>
      <c r="S92" s="606">
        <v>1</v>
      </c>
      <c r="T92" s="607">
        <v>2000000</v>
      </c>
      <c r="U92" s="604"/>
      <c r="V92" s="604"/>
      <c r="W92" s="864">
        <f t="shared" si="4"/>
        <v>1</v>
      </c>
      <c r="X92" s="864">
        <f t="shared" si="5"/>
        <v>2000000</v>
      </c>
      <c r="Y92" s="857"/>
    </row>
    <row r="93" spans="1:25" s="1" customFormat="1" ht="12.95" customHeight="1">
      <c r="A93" s="855"/>
      <c r="B93" s="129"/>
      <c r="C93" s="810"/>
      <c r="D93" s="810"/>
      <c r="E93" s="810"/>
      <c r="F93" s="810"/>
      <c r="G93" s="810"/>
      <c r="H93" s="620"/>
      <c r="I93" s="820"/>
      <c r="J93" s="820"/>
      <c r="K93" s="821"/>
      <c r="L93" s="818"/>
      <c r="M93" s="822"/>
      <c r="N93" s="620"/>
      <c r="O93" s="823"/>
      <c r="P93" s="873"/>
      <c r="Q93" s="866"/>
      <c r="R93" s="621"/>
      <c r="S93" s="621"/>
      <c r="T93" s="824"/>
      <c r="U93" s="256"/>
      <c r="V93" s="256"/>
      <c r="W93" s="256"/>
      <c r="X93" s="256"/>
      <c r="Y93" s="626"/>
    </row>
    <row r="94" spans="1:25" s="1" customFormat="1" ht="12.95" customHeight="1">
      <c r="A94" s="826"/>
      <c r="B94" s="827"/>
      <c r="C94" s="828"/>
      <c r="D94" s="828"/>
      <c r="E94" s="828"/>
      <c r="F94" s="828"/>
      <c r="G94" s="828"/>
      <c r="H94" s="829"/>
      <c r="I94" s="256"/>
      <c r="J94" s="258"/>
      <c r="K94" s="256"/>
      <c r="L94" s="256"/>
      <c r="M94" s="258"/>
      <c r="N94" s="258"/>
      <c r="O94" s="258"/>
      <c r="P94" s="611"/>
      <c r="Q94" s="830"/>
      <c r="R94" s="258"/>
      <c r="S94" s="611"/>
      <c r="T94" s="830"/>
      <c r="U94" s="256"/>
      <c r="V94" s="256"/>
      <c r="W94" s="256"/>
      <c r="X94" s="256"/>
      <c r="Y94" s="28"/>
    </row>
    <row r="95" spans="1:25" s="1" customFormat="1" ht="12.95" customHeight="1">
      <c r="A95" s="831"/>
      <c r="B95" s="832"/>
      <c r="C95" s="833"/>
      <c r="D95" s="833"/>
      <c r="E95" s="833"/>
      <c r="F95" s="833"/>
      <c r="G95" s="833"/>
      <c r="H95" s="834" t="s">
        <v>482</v>
      </c>
      <c r="I95" s="710"/>
      <c r="J95" s="712"/>
      <c r="K95" s="710"/>
      <c r="L95" s="710"/>
      <c r="M95" s="712"/>
      <c r="N95" s="712"/>
      <c r="O95" s="712"/>
      <c r="P95" s="835"/>
      <c r="Q95" s="836"/>
      <c r="R95" s="712"/>
      <c r="S95" s="835"/>
      <c r="T95" s="836"/>
      <c r="U95" s="710"/>
      <c r="V95" s="710"/>
      <c r="W95" s="710"/>
      <c r="X95" s="710"/>
      <c r="Y95" s="837"/>
    </row>
    <row r="96" spans="1:25" s="1" customFormat="1" ht="12.95" customHeight="1">
      <c r="A96" s="839"/>
      <c r="B96" s="710"/>
      <c r="C96" s="707" t="s">
        <v>168</v>
      </c>
      <c r="D96" s="707" t="s">
        <v>168</v>
      </c>
      <c r="E96" s="707" t="s">
        <v>168</v>
      </c>
      <c r="F96" s="707" t="s">
        <v>168</v>
      </c>
      <c r="G96" s="707" t="s">
        <v>168</v>
      </c>
      <c r="H96" s="805" t="s">
        <v>62</v>
      </c>
      <c r="I96" s="709"/>
      <c r="J96" s="710"/>
      <c r="K96" s="838"/>
      <c r="L96" s="838"/>
      <c r="M96" s="838"/>
      <c r="N96" s="710"/>
      <c r="O96" s="712"/>
      <c r="P96" s="809">
        <f t="shared" ref="P96:X96" si="6">SUM(P97:P98)</f>
        <v>0</v>
      </c>
      <c r="Q96" s="809">
        <f t="shared" si="6"/>
        <v>0</v>
      </c>
      <c r="R96" s="809">
        <f t="shared" si="6"/>
        <v>0</v>
      </c>
      <c r="S96" s="809">
        <f t="shared" si="6"/>
        <v>1</v>
      </c>
      <c r="T96" s="809">
        <f t="shared" si="6"/>
        <v>1500000</v>
      </c>
      <c r="U96" s="809">
        <f t="shared" si="6"/>
        <v>0</v>
      </c>
      <c r="V96" s="809">
        <f t="shared" si="6"/>
        <v>0</v>
      </c>
      <c r="W96" s="809">
        <f t="shared" si="6"/>
        <v>1</v>
      </c>
      <c r="X96" s="809">
        <f t="shared" si="6"/>
        <v>1500000</v>
      </c>
      <c r="Y96" s="858"/>
    </row>
    <row r="97" spans="1:25" s="1" customFormat="1" ht="12.95" customHeight="1">
      <c r="A97" s="841">
        <v>65</v>
      </c>
      <c r="B97" s="129" t="s">
        <v>169</v>
      </c>
      <c r="C97" s="255" t="s">
        <v>59</v>
      </c>
      <c r="D97" s="255" t="s">
        <v>69</v>
      </c>
      <c r="E97" s="255" t="s">
        <v>59</v>
      </c>
      <c r="F97" s="255" t="s">
        <v>69</v>
      </c>
      <c r="G97" s="255" t="s">
        <v>131</v>
      </c>
      <c r="H97" s="257" t="s">
        <v>171</v>
      </c>
      <c r="I97" s="258" t="s">
        <v>40</v>
      </c>
      <c r="J97" s="258" t="s">
        <v>40</v>
      </c>
      <c r="K97" s="256" t="s">
        <v>172</v>
      </c>
      <c r="L97" s="256" t="s">
        <v>43</v>
      </c>
      <c r="M97" s="258">
        <v>2013</v>
      </c>
      <c r="N97" s="258" t="s">
        <v>40</v>
      </c>
      <c r="O97" s="258" t="s">
        <v>41</v>
      </c>
      <c r="P97" s="876"/>
      <c r="Q97" s="262"/>
      <c r="R97" s="258" t="s">
        <v>36</v>
      </c>
      <c r="S97" s="257">
        <v>1</v>
      </c>
      <c r="T97" s="262">
        <v>1500000</v>
      </c>
      <c r="U97" s="256"/>
      <c r="V97" s="256"/>
      <c r="W97" s="861">
        <f>P97+S97-U97</f>
        <v>1</v>
      </c>
      <c r="X97" s="861">
        <f>Q97+T97-V97</f>
        <v>1500000</v>
      </c>
      <c r="Y97" s="843" t="s">
        <v>54</v>
      </c>
    </row>
    <row r="98" spans="1:25" s="1" customFormat="1" ht="12.95" customHeight="1">
      <c r="A98" s="826"/>
      <c r="B98" s="827"/>
      <c r="C98" s="828"/>
      <c r="D98" s="828"/>
      <c r="E98" s="828"/>
      <c r="F98" s="828"/>
      <c r="G98" s="828"/>
      <c r="H98" s="256"/>
      <c r="I98" s="256"/>
      <c r="J98" s="258"/>
      <c r="K98" s="256"/>
      <c r="L98" s="256"/>
      <c r="M98" s="258"/>
      <c r="N98" s="258"/>
      <c r="O98" s="258"/>
      <c r="P98" s="611"/>
      <c r="Q98" s="830"/>
      <c r="R98" s="258"/>
      <c r="S98" s="611"/>
      <c r="T98" s="830"/>
      <c r="U98" s="256"/>
      <c r="V98" s="256"/>
      <c r="W98" s="256"/>
      <c r="X98" s="256"/>
      <c r="Y98" s="28"/>
    </row>
    <row r="99" spans="1:25" s="1" customFormat="1" ht="12.95" customHeight="1">
      <c r="A99" s="831"/>
      <c r="B99" s="832"/>
      <c r="C99" s="833"/>
      <c r="D99" s="833"/>
      <c r="E99" s="833"/>
      <c r="F99" s="833"/>
      <c r="G99" s="833"/>
      <c r="H99" s="834" t="s">
        <v>483</v>
      </c>
      <c r="I99" s="710"/>
      <c r="J99" s="712"/>
      <c r="K99" s="710"/>
      <c r="L99" s="710"/>
      <c r="M99" s="712"/>
      <c r="N99" s="712"/>
      <c r="O99" s="712"/>
      <c r="P99" s="835"/>
      <c r="Q99" s="836"/>
      <c r="R99" s="712"/>
      <c r="S99" s="835"/>
      <c r="T99" s="836"/>
      <c r="U99" s="710"/>
      <c r="V99" s="710"/>
      <c r="W99" s="710"/>
      <c r="X99" s="710"/>
      <c r="Y99" s="837"/>
    </row>
    <row r="100" spans="1:25" s="1" customFormat="1" ht="12.95" customHeight="1">
      <c r="A100" s="839"/>
      <c r="B100" s="710"/>
      <c r="C100" s="707" t="s">
        <v>168</v>
      </c>
      <c r="D100" s="707" t="s">
        <v>168</v>
      </c>
      <c r="E100" s="707" t="s">
        <v>168</v>
      </c>
      <c r="F100" s="707" t="s">
        <v>168</v>
      </c>
      <c r="G100" s="707" t="s">
        <v>168</v>
      </c>
      <c r="H100" s="805" t="s">
        <v>173</v>
      </c>
      <c r="I100" s="709"/>
      <c r="J100" s="710"/>
      <c r="K100" s="710"/>
      <c r="L100" s="710"/>
      <c r="M100" s="710"/>
      <c r="N100" s="710"/>
      <c r="O100" s="712"/>
      <c r="P100" s="809">
        <f t="shared" ref="P100:X100" si="7">SUM(P101:P102)</f>
        <v>0</v>
      </c>
      <c r="Q100" s="809">
        <f t="shared" si="7"/>
        <v>0</v>
      </c>
      <c r="R100" s="809">
        <f t="shared" si="7"/>
        <v>0</v>
      </c>
      <c r="S100" s="809">
        <f t="shared" si="7"/>
        <v>1</v>
      </c>
      <c r="T100" s="809">
        <f t="shared" si="7"/>
        <v>12347500</v>
      </c>
      <c r="U100" s="809">
        <f t="shared" si="7"/>
        <v>0</v>
      </c>
      <c r="V100" s="809">
        <f t="shared" si="7"/>
        <v>0</v>
      </c>
      <c r="W100" s="809">
        <f t="shared" si="7"/>
        <v>1</v>
      </c>
      <c r="X100" s="809">
        <f t="shared" si="7"/>
        <v>12347500</v>
      </c>
      <c r="Y100" s="840"/>
    </row>
    <row r="101" spans="1:25" s="1" customFormat="1" ht="12.95" customHeight="1">
      <c r="A101" s="841">
        <v>66</v>
      </c>
      <c r="B101" s="129" t="s">
        <v>175</v>
      </c>
      <c r="C101" s="255" t="s">
        <v>59</v>
      </c>
      <c r="D101" s="255" t="s">
        <v>174</v>
      </c>
      <c r="E101" s="255" t="s">
        <v>34</v>
      </c>
      <c r="F101" s="255" t="s">
        <v>34</v>
      </c>
      <c r="G101" s="255" t="s">
        <v>176</v>
      </c>
      <c r="H101" s="257" t="s">
        <v>177</v>
      </c>
      <c r="I101" s="258" t="s">
        <v>40</v>
      </c>
      <c r="J101" s="258" t="s">
        <v>40</v>
      </c>
      <c r="K101" s="258" t="s">
        <v>40</v>
      </c>
      <c r="L101" s="256" t="s">
        <v>43</v>
      </c>
      <c r="M101" s="258">
        <v>2013</v>
      </c>
      <c r="N101" s="258" t="s">
        <v>40</v>
      </c>
      <c r="O101" s="258" t="s">
        <v>41</v>
      </c>
      <c r="P101" s="261"/>
      <c r="Q101" s="262"/>
      <c r="R101" s="258" t="s">
        <v>36</v>
      </c>
      <c r="S101" s="261">
        <v>1</v>
      </c>
      <c r="T101" s="262">
        <v>12347500</v>
      </c>
      <c r="U101" s="256"/>
      <c r="V101" s="256"/>
      <c r="W101" s="256">
        <f>P101+S101-U101</f>
        <v>1</v>
      </c>
      <c r="X101" s="870">
        <f>Q101+T101-V101</f>
        <v>12347500</v>
      </c>
      <c r="Y101" s="856" t="s">
        <v>54</v>
      </c>
    </row>
    <row r="102" spans="1:25" s="1" customFormat="1" ht="12.95" customHeight="1">
      <c r="A102" s="826"/>
      <c r="B102" s="827"/>
      <c r="C102" s="828"/>
      <c r="D102" s="828"/>
      <c r="E102" s="828"/>
      <c r="F102" s="828"/>
      <c r="G102" s="828"/>
      <c r="H102" s="829"/>
      <c r="I102" s="256"/>
      <c r="J102" s="258"/>
      <c r="K102" s="256"/>
      <c r="L102" s="256"/>
      <c r="M102" s="258"/>
      <c r="N102" s="258"/>
      <c r="O102" s="258"/>
      <c r="P102" s="611"/>
      <c r="Q102" s="830"/>
      <c r="R102" s="258"/>
      <c r="S102" s="611"/>
      <c r="T102" s="830"/>
      <c r="U102" s="256"/>
      <c r="V102" s="256"/>
      <c r="W102" s="256"/>
      <c r="X102" s="256"/>
      <c r="Y102" s="28"/>
    </row>
    <row r="103" spans="1:25" s="1" customFormat="1" ht="12.95" customHeight="1">
      <c r="A103" s="826"/>
      <c r="B103" s="827"/>
      <c r="C103" s="828"/>
      <c r="D103" s="828"/>
      <c r="E103" s="828"/>
      <c r="F103" s="828"/>
      <c r="G103" s="828"/>
      <c r="H103" s="829"/>
      <c r="I103" s="256"/>
      <c r="J103" s="258"/>
      <c r="K103" s="256"/>
      <c r="L103" s="256"/>
      <c r="M103" s="258"/>
      <c r="N103" s="258"/>
      <c r="O103" s="258"/>
      <c r="P103" s="611"/>
      <c r="Q103" s="830"/>
      <c r="R103" s="258"/>
      <c r="S103" s="611"/>
      <c r="T103" s="830"/>
      <c r="U103" s="256"/>
      <c r="V103" s="256"/>
      <c r="W103" s="256"/>
      <c r="X103" s="256"/>
      <c r="Y103" s="28"/>
    </row>
    <row r="104" spans="1:25" s="1" customFormat="1" ht="12.95" customHeight="1">
      <c r="A104" s="831"/>
      <c r="B104" s="832"/>
      <c r="C104" s="833"/>
      <c r="D104" s="833"/>
      <c r="E104" s="833"/>
      <c r="F104" s="833"/>
      <c r="G104" s="833"/>
      <c r="H104" s="834" t="s">
        <v>484</v>
      </c>
      <c r="I104" s="710"/>
      <c r="J104" s="712"/>
      <c r="K104" s="710"/>
      <c r="L104" s="710"/>
      <c r="M104" s="712"/>
      <c r="N104" s="712"/>
      <c r="O104" s="712"/>
      <c r="P104" s="835"/>
      <c r="Q104" s="836"/>
      <c r="R104" s="712"/>
      <c r="S104" s="835"/>
      <c r="T104" s="836"/>
      <c r="U104" s="710"/>
      <c r="V104" s="710"/>
      <c r="W104" s="710"/>
      <c r="X104" s="710"/>
      <c r="Y104" s="837"/>
    </row>
    <row r="105" spans="1:25" s="1" customFormat="1" ht="12.95" customHeight="1">
      <c r="A105" s="839"/>
      <c r="B105" s="710"/>
      <c r="C105" s="707" t="str">
        <f>MID(B105,1,2)</f>
        <v/>
      </c>
      <c r="D105" s="707" t="str">
        <f>MID(B105,4,2)</f>
        <v/>
      </c>
      <c r="E105" s="707" t="str">
        <f>MID(B105,7,2)</f>
        <v/>
      </c>
      <c r="F105" s="707" t="str">
        <f>MID(B105,10,2)</f>
        <v/>
      </c>
      <c r="G105" s="707" t="str">
        <f>MID(B105,13,3)</f>
        <v/>
      </c>
      <c r="H105" s="805" t="s">
        <v>63</v>
      </c>
      <c r="I105" s="710"/>
      <c r="J105" s="712"/>
      <c r="K105" s="710"/>
      <c r="L105" s="710"/>
      <c r="M105" s="712"/>
      <c r="N105" s="712"/>
      <c r="O105" s="712"/>
      <c r="P105" s="809">
        <f t="shared" ref="P105:X105" si="8">+SUM(P106:P110)</f>
        <v>0</v>
      </c>
      <c r="Q105" s="809">
        <f t="shared" si="8"/>
        <v>0</v>
      </c>
      <c r="R105" s="809">
        <f t="shared" si="8"/>
        <v>0</v>
      </c>
      <c r="S105" s="809">
        <f t="shared" si="8"/>
        <v>9</v>
      </c>
      <c r="T105" s="809">
        <f t="shared" si="8"/>
        <v>30000000</v>
      </c>
      <c r="U105" s="809">
        <f t="shared" si="8"/>
        <v>0</v>
      </c>
      <c r="V105" s="809">
        <f t="shared" si="8"/>
        <v>0</v>
      </c>
      <c r="W105" s="809">
        <f t="shared" si="8"/>
        <v>9</v>
      </c>
      <c r="X105" s="809">
        <f t="shared" si="8"/>
        <v>30000000</v>
      </c>
      <c r="Y105" s="840"/>
    </row>
    <row r="106" spans="1:25" s="1" customFormat="1" ht="12.95" customHeight="1">
      <c r="A106" s="841">
        <v>67</v>
      </c>
      <c r="B106" s="129"/>
      <c r="C106" s="810">
        <v>2</v>
      </c>
      <c r="D106" s="810">
        <v>9</v>
      </c>
      <c r="E106" s="810">
        <v>1</v>
      </c>
      <c r="F106" s="810">
        <v>2</v>
      </c>
      <c r="G106" s="810">
        <v>10</v>
      </c>
      <c r="H106" s="620" t="s">
        <v>178</v>
      </c>
      <c r="I106" s="620"/>
      <c r="J106" s="620"/>
      <c r="K106" s="620" t="s">
        <v>39</v>
      </c>
      <c r="L106" s="621" t="s">
        <v>140</v>
      </c>
      <c r="M106" s="620">
        <v>2014</v>
      </c>
      <c r="N106" s="620"/>
      <c r="O106" s="620" t="s">
        <v>41</v>
      </c>
      <c r="P106" s="620"/>
      <c r="Q106" s="842"/>
      <c r="R106" s="621" t="s">
        <v>36</v>
      </c>
      <c r="S106" s="620">
        <v>1</v>
      </c>
      <c r="T106" s="842">
        <v>26000000</v>
      </c>
      <c r="U106" s="256"/>
      <c r="V106" s="256"/>
      <c r="W106" s="256">
        <f>P106+S106-U106</f>
        <v>1</v>
      </c>
      <c r="X106" s="870">
        <f>Q106+T106-V106</f>
        <v>26000000</v>
      </c>
      <c r="Y106" s="620" t="s">
        <v>101</v>
      </c>
    </row>
    <row r="107" spans="1:25" s="1" customFormat="1" ht="12.95" customHeight="1">
      <c r="A107" s="841">
        <v>68</v>
      </c>
      <c r="B107" s="129"/>
      <c r="C107" s="810">
        <v>2</v>
      </c>
      <c r="D107" s="810">
        <v>9</v>
      </c>
      <c r="E107" s="810">
        <v>1</v>
      </c>
      <c r="F107" s="810">
        <v>35</v>
      </c>
      <c r="G107" s="810">
        <v>21</v>
      </c>
      <c r="H107" s="620" t="s">
        <v>179</v>
      </c>
      <c r="I107" s="620"/>
      <c r="J107" s="620"/>
      <c r="K107" s="620" t="s">
        <v>39</v>
      </c>
      <c r="L107" s="621" t="s">
        <v>140</v>
      </c>
      <c r="M107" s="620">
        <v>2014</v>
      </c>
      <c r="N107" s="620"/>
      <c r="O107" s="620" t="s">
        <v>41</v>
      </c>
      <c r="P107" s="620"/>
      <c r="Q107" s="842"/>
      <c r="R107" s="621" t="s">
        <v>36</v>
      </c>
      <c r="S107" s="620">
        <v>8</v>
      </c>
      <c r="T107" s="842">
        <v>4000000</v>
      </c>
      <c r="U107" s="256"/>
      <c r="V107" s="256"/>
      <c r="W107" s="256">
        <f>P107+S107-U107</f>
        <v>8</v>
      </c>
      <c r="X107" s="870">
        <f>Q107+T107-V107</f>
        <v>4000000</v>
      </c>
      <c r="Y107" s="620" t="s">
        <v>101</v>
      </c>
    </row>
    <row r="108" spans="1:25" s="1" customFormat="1" ht="12.95" customHeight="1">
      <c r="A108" s="841"/>
      <c r="B108" s="129"/>
      <c r="C108" s="255"/>
      <c r="D108" s="255"/>
      <c r="E108" s="255"/>
      <c r="F108" s="255"/>
      <c r="G108" s="255"/>
      <c r="H108" s="256"/>
      <c r="I108" s="256"/>
      <c r="J108" s="258"/>
      <c r="K108" s="256"/>
      <c r="L108" s="256"/>
      <c r="M108" s="258"/>
      <c r="N108" s="258"/>
      <c r="O108" s="258"/>
      <c r="P108" s="261"/>
      <c r="Q108" s="262"/>
      <c r="R108" s="258"/>
      <c r="S108" s="261"/>
      <c r="T108" s="262"/>
      <c r="U108" s="256"/>
      <c r="V108" s="256"/>
      <c r="W108" s="256"/>
      <c r="X108" s="256"/>
      <c r="Y108" s="843"/>
    </row>
    <row r="109" spans="1:25" s="1" customFormat="1" ht="12.95" customHeight="1">
      <c r="A109" s="841"/>
      <c r="B109" s="129"/>
      <c r="C109" s="255"/>
      <c r="D109" s="255"/>
      <c r="E109" s="255"/>
      <c r="F109" s="255"/>
      <c r="G109" s="255"/>
      <c r="H109" s="256"/>
      <c r="I109" s="256"/>
      <c r="J109" s="258"/>
      <c r="K109" s="256"/>
      <c r="L109" s="256"/>
      <c r="M109" s="258"/>
      <c r="N109" s="258"/>
      <c r="O109" s="258"/>
      <c r="P109" s="261"/>
      <c r="Q109" s="262"/>
      <c r="R109" s="258"/>
      <c r="S109" s="261"/>
      <c r="T109" s="262"/>
      <c r="U109" s="256"/>
      <c r="V109" s="256"/>
      <c r="W109" s="256"/>
      <c r="X109" s="256"/>
      <c r="Y109" s="843"/>
    </row>
    <row r="110" spans="1:25" s="1" customFormat="1" ht="12.95" customHeight="1">
      <c r="A110" s="841"/>
      <c r="B110" s="129"/>
      <c r="C110" s="255"/>
      <c r="D110" s="255"/>
      <c r="E110" s="255"/>
      <c r="F110" s="255"/>
      <c r="G110" s="255"/>
      <c r="H110" s="256"/>
      <c r="I110" s="258"/>
      <c r="J110" s="258"/>
      <c r="K110" s="258"/>
      <c r="L110" s="256"/>
      <c r="M110" s="258"/>
      <c r="N110" s="258"/>
      <c r="O110" s="258"/>
      <c r="P110" s="261"/>
      <c r="Q110" s="261"/>
      <c r="R110" s="258"/>
      <c r="S110" s="261"/>
      <c r="T110" s="261"/>
      <c r="U110" s="256"/>
      <c r="V110" s="256"/>
      <c r="W110" s="262"/>
      <c r="X110" s="256"/>
      <c r="Y110" s="859"/>
    </row>
    <row r="111" spans="1:25" s="1" customFormat="1" ht="12.95" customHeight="1">
      <c r="A111" s="851"/>
      <c r="B111" s="800"/>
      <c r="C111" s="801"/>
      <c r="D111" s="801"/>
      <c r="E111" s="801"/>
      <c r="F111" s="801"/>
      <c r="G111" s="801"/>
      <c r="H111" s="802" t="s">
        <v>64</v>
      </c>
      <c r="I111" s="789"/>
      <c r="J111" s="789"/>
      <c r="K111" s="789"/>
      <c r="L111" s="788"/>
      <c r="M111" s="789"/>
      <c r="N111" s="789"/>
      <c r="O111" s="789"/>
      <c r="P111" s="844">
        <f t="shared" ref="P111:X111" si="9">SUM(P112:P115)</f>
        <v>0</v>
      </c>
      <c r="Q111" s="844">
        <f t="shared" si="9"/>
        <v>0</v>
      </c>
      <c r="R111" s="844">
        <f t="shared" si="9"/>
        <v>0</v>
      </c>
      <c r="S111" s="844">
        <f t="shared" si="9"/>
        <v>2</v>
      </c>
      <c r="T111" s="844">
        <f t="shared" si="9"/>
        <v>1057792313.0407941</v>
      </c>
      <c r="U111" s="844">
        <f t="shared" si="9"/>
        <v>0</v>
      </c>
      <c r="V111" s="844">
        <f t="shared" si="9"/>
        <v>0</v>
      </c>
      <c r="W111" s="844">
        <f t="shared" si="9"/>
        <v>2</v>
      </c>
      <c r="X111" s="844">
        <f t="shared" si="9"/>
        <v>1057792313.0407941</v>
      </c>
      <c r="Y111" s="860"/>
    </row>
    <row r="112" spans="1:25" s="1" customFormat="1" ht="12.95" customHeight="1">
      <c r="A112" s="826">
        <v>69</v>
      </c>
      <c r="B112" s="25" t="s">
        <v>235</v>
      </c>
      <c r="C112" s="816" t="s">
        <v>61</v>
      </c>
      <c r="D112" s="816" t="s">
        <v>231</v>
      </c>
      <c r="E112" s="816" t="s">
        <v>34</v>
      </c>
      <c r="F112" s="816" t="s">
        <v>69</v>
      </c>
      <c r="G112" s="816" t="s">
        <v>75</v>
      </c>
      <c r="H112" s="816" t="s">
        <v>180</v>
      </c>
      <c r="I112" s="816" t="s">
        <v>40</v>
      </c>
      <c r="J112" s="816" t="s">
        <v>40</v>
      </c>
      <c r="K112" s="816" t="s">
        <v>40</v>
      </c>
      <c r="L112" s="816" t="s">
        <v>43</v>
      </c>
      <c r="M112" s="816">
        <v>2007</v>
      </c>
      <c r="N112" s="816"/>
      <c r="O112" s="816" t="s">
        <v>41</v>
      </c>
      <c r="P112" s="816"/>
      <c r="Q112" s="845"/>
      <c r="R112" s="816" t="s">
        <v>36</v>
      </c>
      <c r="S112" s="816">
        <v>1</v>
      </c>
      <c r="T112" s="845">
        <v>924647313.04079413</v>
      </c>
      <c r="U112" s="256"/>
      <c r="V112" s="256"/>
      <c r="W112" s="256">
        <f>P112+S112-U112</f>
        <v>1</v>
      </c>
      <c r="X112" s="870">
        <f>Q112+T112-V112</f>
        <v>924647313.04079413</v>
      </c>
      <c r="Y112" s="816" t="s">
        <v>181</v>
      </c>
    </row>
    <row r="113" spans="1:25" s="1" customFormat="1" ht="12.95" customHeight="1">
      <c r="A113" s="826">
        <v>70</v>
      </c>
      <c r="B113" s="25" t="s">
        <v>235</v>
      </c>
      <c r="C113" s="816" t="s">
        <v>61</v>
      </c>
      <c r="D113" s="816" t="s">
        <v>231</v>
      </c>
      <c r="E113" s="816" t="s">
        <v>34</v>
      </c>
      <c r="F113" s="816" t="s">
        <v>69</v>
      </c>
      <c r="G113" s="816" t="s">
        <v>75</v>
      </c>
      <c r="H113" s="816" t="s">
        <v>182</v>
      </c>
      <c r="I113" s="816" t="s">
        <v>40</v>
      </c>
      <c r="J113" s="816" t="s">
        <v>40</v>
      </c>
      <c r="K113" s="816" t="s">
        <v>40</v>
      </c>
      <c r="L113" s="816" t="s">
        <v>43</v>
      </c>
      <c r="M113" s="816">
        <v>2007</v>
      </c>
      <c r="N113" s="816"/>
      <c r="O113" s="816" t="s">
        <v>41</v>
      </c>
      <c r="P113" s="816"/>
      <c r="Q113" s="845"/>
      <c r="R113" s="816" t="s">
        <v>36</v>
      </c>
      <c r="S113" s="816">
        <v>1</v>
      </c>
      <c r="T113" s="845">
        <v>133145000</v>
      </c>
      <c r="U113" s="256"/>
      <c r="V113" s="256"/>
      <c r="W113" s="256">
        <f>P113+S113-U113</f>
        <v>1</v>
      </c>
      <c r="X113" s="870">
        <f>Q113+T113-V113</f>
        <v>133145000</v>
      </c>
      <c r="Y113" s="816" t="s">
        <v>181</v>
      </c>
    </row>
    <row r="114" spans="1:25" s="1" customFormat="1" ht="12.95" customHeight="1">
      <c r="A114" s="826"/>
      <c r="B114" s="25"/>
      <c r="C114" s="816"/>
      <c r="D114" s="816"/>
      <c r="E114" s="816"/>
      <c r="F114" s="816"/>
      <c r="G114" s="816"/>
      <c r="H114" s="816"/>
      <c r="I114" s="816"/>
      <c r="J114" s="816"/>
      <c r="K114" s="816"/>
      <c r="L114" s="816"/>
      <c r="M114" s="816"/>
      <c r="N114" s="816"/>
      <c r="O114" s="816"/>
      <c r="P114" s="816"/>
      <c r="Q114" s="845"/>
      <c r="R114" s="816"/>
      <c r="S114" s="816"/>
      <c r="T114" s="845"/>
      <c r="U114" s="256"/>
      <c r="V114" s="256"/>
      <c r="W114" s="256"/>
      <c r="X114" s="256"/>
      <c r="Y114" s="816"/>
    </row>
    <row r="115" spans="1:25" s="1" customFormat="1" ht="12.95" customHeight="1">
      <c r="A115" s="841"/>
      <c r="B115" s="129"/>
      <c r="C115" s="620"/>
      <c r="D115" s="620"/>
      <c r="E115" s="620"/>
      <c r="F115" s="620"/>
      <c r="G115" s="620"/>
      <c r="H115" s="620"/>
      <c r="I115" s="620"/>
      <c r="J115" s="620"/>
      <c r="K115" s="620"/>
      <c r="L115" s="621"/>
      <c r="M115" s="620"/>
      <c r="N115" s="620"/>
      <c r="O115" s="620"/>
      <c r="P115" s="620"/>
      <c r="Q115" s="808"/>
      <c r="R115" s="620"/>
      <c r="S115" s="620"/>
      <c r="T115" s="808"/>
      <c r="U115" s="256"/>
      <c r="V115" s="256"/>
      <c r="W115" s="256"/>
      <c r="X115" s="256"/>
      <c r="Y115" s="620"/>
    </row>
    <row r="116" spans="1:25" s="1" customFormat="1" ht="12.95" customHeight="1">
      <c r="A116" s="851"/>
      <c r="B116" s="800"/>
      <c r="C116" s="801"/>
      <c r="D116" s="801"/>
      <c r="E116" s="801"/>
      <c r="F116" s="801"/>
      <c r="G116" s="801"/>
      <c r="H116" s="802" t="s">
        <v>65</v>
      </c>
      <c r="I116" s="789"/>
      <c r="J116" s="789"/>
      <c r="K116" s="789"/>
      <c r="L116" s="789"/>
      <c r="M116" s="789"/>
      <c r="N116" s="789"/>
      <c r="O116" s="789"/>
      <c r="P116" s="846">
        <f t="shared" ref="P116:X116" si="10">SUM(P117:P119)</f>
        <v>0</v>
      </c>
      <c r="Q116" s="846">
        <f t="shared" si="10"/>
        <v>0</v>
      </c>
      <c r="R116" s="846">
        <f t="shared" si="10"/>
        <v>0</v>
      </c>
      <c r="S116" s="846">
        <f t="shared" si="10"/>
        <v>1</v>
      </c>
      <c r="T116" s="846">
        <f t="shared" si="10"/>
        <v>3401000</v>
      </c>
      <c r="U116" s="846">
        <f t="shared" si="10"/>
        <v>0</v>
      </c>
      <c r="V116" s="846">
        <f t="shared" si="10"/>
        <v>0</v>
      </c>
      <c r="W116" s="846">
        <f t="shared" si="10"/>
        <v>1</v>
      </c>
      <c r="X116" s="846">
        <f t="shared" si="10"/>
        <v>3401000</v>
      </c>
      <c r="Y116" s="860"/>
    </row>
    <row r="117" spans="1:25" s="1" customFormat="1" ht="12.95" customHeight="1">
      <c r="A117" s="841">
        <v>71</v>
      </c>
      <c r="B117" s="129"/>
      <c r="C117" s="622">
        <v>4</v>
      </c>
      <c r="D117" s="622">
        <v>15</v>
      </c>
      <c r="E117" s="622">
        <v>1</v>
      </c>
      <c r="F117" s="622">
        <v>4</v>
      </c>
      <c r="G117" s="622">
        <v>4</v>
      </c>
      <c r="H117" s="620" t="s">
        <v>183</v>
      </c>
      <c r="I117" s="620"/>
      <c r="J117" s="620"/>
      <c r="K117" s="620" t="s">
        <v>39</v>
      </c>
      <c r="L117" s="621" t="s">
        <v>140</v>
      </c>
      <c r="M117" s="620">
        <v>2014</v>
      </c>
      <c r="N117" s="620"/>
      <c r="O117" s="620" t="s">
        <v>41</v>
      </c>
      <c r="P117" s="847"/>
      <c r="Q117" s="808"/>
      <c r="R117" s="621" t="s">
        <v>36</v>
      </c>
      <c r="S117" s="847">
        <v>1</v>
      </c>
      <c r="T117" s="808">
        <v>3401000</v>
      </c>
      <c r="U117" s="256"/>
      <c r="V117" s="256"/>
      <c r="W117" s="256">
        <f>P117+S117-U117</f>
        <v>1</v>
      </c>
      <c r="X117" s="870">
        <f>Q117+T117-V117</f>
        <v>3401000</v>
      </c>
      <c r="Y117" s="620" t="s">
        <v>101</v>
      </c>
    </row>
    <row r="118" spans="1:25" s="1" customFormat="1" ht="12.95" customHeight="1">
      <c r="A118" s="841"/>
      <c r="B118" s="129"/>
      <c r="C118" s="255"/>
      <c r="D118" s="255"/>
      <c r="E118" s="255"/>
      <c r="F118" s="255"/>
      <c r="G118" s="255"/>
      <c r="H118" s="256"/>
      <c r="I118" s="258"/>
      <c r="J118" s="258"/>
      <c r="K118" s="258"/>
      <c r="L118" s="258"/>
      <c r="M118" s="258"/>
      <c r="N118" s="258"/>
      <c r="O118" s="258"/>
      <c r="P118" s="261"/>
      <c r="Q118" s="33"/>
      <c r="R118" s="258"/>
      <c r="S118" s="261"/>
      <c r="T118" s="33"/>
      <c r="U118" s="256"/>
      <c r="V118" s="256"/>
      <c r="W118" s="256"/>
      <c r="X118" s="256"/>
      <c r="Y118" s="861"/>
    </row>
    <row r="119" spans="1:25" s="1" customFormat="1" ht="12.95" customHeight="1">
      <c r="A119" s="841"/>
      <c r="B119" s="129"/>
      <c r="C119" s="622"/>
      <c r="D119" s="622"/>
      <c r="E119" s="622"/>
      <c r="F119" s="622"/>
      <c r="G119" s="622"/>
      <c r="H119" s="620"/>
      <c r="I119" s="620"/>
      <c r="J119" s="620"/>
      <c r="K119" s="620"/>
      <c r="L119" s="621"/>
      <c r="M119" s="620"/>
      <c r="N119" s="620"/>
      <c r="O119" s="620"/>
      <c r="P119" s="848"/>
      <c r="Q119" s="808"/>
      <c r="R119" s="621"/>
      <c r="S119" s="848"/>
      <c r="T119" s="808"/>
      <c r="U119" s="256"/>
      <c r="V119" s="256"/>
      <c r="W119" s="256"/>
      <c r="X119" s="256"/>
      <c r="Y119" s="620"/>
    </row>
    <row r="120" spans="1:25" s="1" customFormat="1" ht="12.95" customHeight="1">
      <c r="A120" s="620"/>
      <c r="B120" s="620"/>
      <c r="C120" s="620"/>
      <c r="D120" s="620"/>
      <c r="E120" s="620"/>
      <c r="F120" s="620"/>
      <c r="G120" s="620"/>
      <c r="H120" s="620"/>
      <c r="I120" s="620"/>
      <c r="J120" s="620"/>
      <c r="K120" s="620"/>
      <c r="L120" s="620"/>
      <c r="M120" s="620"/>
      <c r="N120" s="620"/>
      <c r="O120" s="620"/>
      <c r="P120" s="620"/>
      <c r="Q120" s="620"/>
      <c r="R120" s="620"/>
      <c r="S120" s="620"/>
      <c r="T120" s="620"/>
      <c r="U120" s="620"/>
      <c r="V120" s="256"/>
      <c r="W120" s="256"/>
      <c r="X120" s="256"/>
      <c r="Y120" s="256"/>
    </row>
    <row r="121" spans="1:25" s="1" customFormat="1" ht="12.95" customHeight="1">
      <c r="A121" s="851"/>
      <c r="B121" s="800"/>
      <c r="C121" s="801"/>
      <c r="D121" s="801"/>
      <c r="E121" s="801"/>
      <c r="F121" s="801"/>
      <c r="G121" s="801"/>
      <c r="H121" s="802" t="s">
        <v>66</v>
      </c>
      <c r="I121" s="789"/>
      <c r="J121" s="789"/>
      <c r="K121" s="789"/>
      <c r="L121" s="788"/>
      <c r="M121" s="789"/>
      <c r="N121" s="789"/>
      <c r="O121" s="789"/>
      <c r="P121" s="846">
        <f>SUM(Q122:Q123)</f>
        <v>0</v>
      </c>
      <c r="Q121" s="846">
        <f>SUM(R122:R123)</f>
        <v>0</v>
      </c>
      <c r="R121" s="789"/>
      <c r="S121" s="846">
        <f>SUM(T122:T123)</f>
        <v>0</v>
      </c>
      <c r="T121" s="846">
        <f>SUM(U122:U123)</f>
        <v>0</v>
      </c>
      <c r="U121" s="860"/>
      <c r="V121" s="788"/>
      <c r="W121" s="788"/>
      <c r="X121" s="788"/>
      <c r="Y121" s="788"/>
    </row>
    <row r="122" spans="1:25" s="1" customFormat="1" ht="12.95" customHeight="1">
      <c r="A122" s="620"/>
      <c r="B122" s="620"/>
      <c r="C122" s="620"/>
      <c r="D122" s="620"/>
      <c r="E122" s="620"/>
      <c r="F122" s="620"/>
      <c r="G122" s="620"/>
      <c r="H122" s="620"/>
      <c r="I122" s="620"/>
      <c r="J122" s="620"/>
      <c r="K122" s="620"/>
      <c r="L122" s="620"/>
      <c r="M122" s="620"/>
      <c r="N122" s="620"/>
      <c r="O122" s="620"/>
      <c r="P122" s="620"/>
      <c r="Q122" s="620"/>
      <c r="R122" s="620"/>
      <c r="S122" s="620"/>
      <c r="T122" s="620"/>
      <c r="U122" s="620"/>
      <c r="V122" s="620"/>
      <c r="W122" s="256"/>
      <c r="X122" s="256"/>
      <c r="Y122" s="256"/>
    </row>
    <row r="123" spans="1:25" ht="15.75">
      <c r="A123" s="784"/>
      <c r="B123" s="1711"/>
      <c r="C123" s="1712"/>
      <c r="D123" s="1712"/>
      <c r="E123" s="1712"/>
      <c r="F123" s="1712"/>
      <c r="G123" s="865"/>
      <c r="H123" s="784"/>
      <c r="I123" s="784"/>
      <c r="J123" s="784"/>
      <c r="K123" s="784"/>
      <c r="L123" s="784"/>
      <c r="M123" s="784"/>
      <c r="N123" s="784"/>
      <c r="O123" s="785"/>
      <c r="P123" s="784"/>
      <c r="Q123" s="784"/>
      <c r="R123" s="785"/>
      <c r="S123" s="784"/>
      <c r="T123" s="784"/>
      <c r="U123" s="784"/>
      <c r="V123" s="784"/>
      <c r="W123" s="784"/>
      <c r="X123" s="784"/>
      <c r="Y123" s="784"/>
    </row>
    <row r="124" spans="1:25">
      <c r="A124" s="849"/>
      <c r="B124" s="849"/>
      <c r="C124" s="849"/>
      <c r="D124" s="849"/>
      <c r="E124" s="849"/>
      <c r="F124" s="849"/>
      <c r="G124" s="849"/>
      <c r="H124" s="849" t="s">
        <v>488</v>
      </c>
      <c r="I124" s="849"/>
      <c r="J124" s="849"/>
      <c r="K124" s="849"/>
      <c r="L124" s="849"/>
      <c r="M124" s="849"/>
      <c r="N124" s="849"/>
      <c r="O124" s="862"/>
      <c r="P124" s="868">
        <f>P17+P19+P111+P116+P121</f>
        <v>0</v>
      </c>
      <c r="Q124" s="868">
        <f t="shared" ref="Q124:X124" si="11">Q17+Q19+Q111+Q116+Q121</f>
        <v>0</v>
      </c>
      <c r="R124" s="868">
        <f t="shared" si="11"/>
        <v>0</v>
      </c>
      <c r="S124" s="868">
        <f>S17+S19+S111+S116+S121</f>
        <v>160</v>
      </c>
      <c r="T124" s="868">
        <f t="shared" si="11"/>
        <v>1610588775.0407941</v>
      </c>
      <c r="U124" s="868">
        <f t="shared" si="11"/>
        <v>0</v>
      </c>
      <c r="V124" s="868">
        <f t="shared" si="11"/>
        <v>0</v>
      </c>
      <c r="W124" s="868">
        <f t="shared" si="11"/>
        <v>160</v>
      </c>
      <c r="X124" s="868">
        <f t="shared" si="11"/>
        <v>1610588775.0407941</v>
      </c>
      <c r="Y124" s="849"/>
    </row>
    <row r="125" spans="1:25">
      <c r="A125" s="590"/>
      <c r="B125" s="590"/>
      <c r="C125" s="590"/>
      <c r="D125" s="590"/>
      <c r="E125" s="590"/>
      <c r="F125" s="590"/>
      <c r="G125" s="590"/>
      <c r="H125" s="590"/>
      <c r="I125" s="590"/>
      <c r="J125" s="590"/>
      <c r="K125" s="590"/>
      <c r="L125" s="590"/>
      <c r="M125" s="590"/>
      <c r="N125" s="590"/>
      <c r="O125" s="590"/>
      <c r="P125" s="591"/>
      <c r="Q125" s="592"/>
      <c r="R125" s="590"/>
      <c r="S125" s="591"/>
      <c r="T125" s="592"/>
      <c r="U125" s="592"/>
      <c r="V125" s="590"/>
      <c r="W125" s="592"/>
      <c r="X125" s="693"/>
      <c r="Y125" s="590"/>
    </row>
    <row r="126" spans="1:25">
      <c r="A126" s="590"/>
      <c r="B126" s="590"/>
      <c r="C126" s="590"/>
      <c r="D126" s="590"/>
      <c r="E126" s="590"/>
      <c r="F126" s="590"/>
      <c r="G126" s="590"/>
      <c r="H126" s="590"/>
      <c r="I126" s="590"/>
      <c r="J126" s="590"/>
      <c r="K126" s="590"/>
      <c r="L126" s="590"/>
      <c r="M126" s="590"/>
      <c r="N126" s="590"/>
      <c r="O126" s="590"/>
      <c r="P126" s="593"/>
      <c r="Q126" s="593"/>
      <c r="R126" s="590"/>
      <c r="S126" s="593"/>
      <c r="T126" s="593"/>
      <c r="U126" s="590"/>
      <c r="V126" s="590"/>
      <c r="W126" s="693"/>
      <c r="X126" s="693"/>
      <c r="Y126" s="590"/>
    </row>
    <row r="127" spans="1:25">
      <c r="A127" s="590"/>
      <c r="B127" s="590"/>
      <c r="C127" s="590"/>
      <c r="D127" s="590"/>
      <c r="E127" s="590"/>
      <c r="F127" s="590"/>
      <c r="G127" s="590"/>
      <c r="H127" s="590"/>
      <c r="I127" s="590"/>
      <c r="J127" s="590"/>
      <c r="K127" s="590"/>
      <c r="L127" s="590"/>
      <c r="M127" s="590"/>
      <c r="N127" s="590"/>
      <c r="O127" s="590"/>
      <c r="P127" s="693"/>
      <c r="Q127" s="693"/>
      <c r="R127" s="590"/>
      <c r="S127" s="590"/>
      <c r="T127" s="590"/>
      <c r="U127" s="590"/>
      <c r="V127" s="590"/>
      <c r="W127" s="693"/>
      <c r="X127" s="693"/>
      <c r="Y127" s="590"/>
    </row>
    <row r="128" spans="1:25">
      <c r="A128" s="590"/>
      <c r="B128" s="590"/>
      <c r="C128" s="590"/>
      <c r="D128" s="590"/>
      <c r="E128" s="590"/>
      <c r="F128" s="590"/>
      <c r="G128" s="590"/>
      <c r="H128" s="590"/>
      <c r="I128" s="590"/>
      <c r="J128" s="590"/>
      <c r="K128" s="590"/>
      <c r="L128" s="590"/>
      <c r="M128" s="590"/>
      <c r="N128" s="590"/>
      <c r="O128" s="590"/>
      <c r="P128" s="693"/>
      <c r="Q128" s="693"/>
      <c r="R128" s="590"/>
      <c r="S128" s="590"/>
      <c r="T128" s="590"/>
      <c r="U128" s="590"/>
      <c r="V128" s="590"/>
      <c r="W128" s="693"/>
      <c r="X128" s="693"/>
      <c r="Y128" s="590"/>
    </row>
    <row r="129" spans="1:29">
      <c r="A129" s="590"/>
      <c r="B129" s="590"/>
      <c r="C129" s="590"/>
      <c r="D129" s="590"/>
      <c r="E129" s="590"/>
      <c r="F129" s="590" t="s">
        <v>67</v>
      </c>
      <c r="G129" s="590"/>
      <c r="H129" s="590"/>
      <c r="I129" s="590"/>
      <c r="J129" s="590"/>
      <c r="K129" s="590"/>
      <c r="L129" s="590"/>
      <c r="M129" s="590"/>
      <c r="N129" s="590"/>
      <c r="O129" s="590"/>
      <c r="P129" s="693"/>
      <c r="Q129" s="693"/>
      <c r="R129" s="590"/>
      <c r="S129" s="590" t="s">
        <v>446</v>
      </c>
      <c r="T129" s="590"/>
      <c r="U129" s="590"/>
      <c r="V129" s="590"/>
      <c r="W129" s="693"/>
      <c r="X129" s="693"/>
      <c r="Y129" s="594"/>
    </row>
    <row r="130" spans="1:29">
      <c r="A130" s="590"/>
      <c r="B130" s="590"/>
      <c r="C130" s="590"/>
      <c r="D130" s="590"/>
      <c r="E130" s="590"/>
      <c r="F130" s="590" t="s">
        <v>447</v>
      </c>
      <c r="G130" s="590"/>
      <c r="H130" s="590"/>
      <c r="I130" s="590"/>
      <c r="J130" s="590"/>
      <c r="K130" s="590"/>
      <c r="L130" s="590"/>
      <c r="M130" s="590"/>
      <c r="N130" s="590"/>
      <c r="O130" s="1713"/>
      <c r="P130" s="1713"/>
      <c r="Q130" s="1713"/>
      <c r="R130" s="1713"/>
      <c r="S130" s="1713" t="s">
        <v>416</v>
      </c>
      <c r="T130" s="1713"/>
      <c r="U130" s="590"/>
      <c r="V130" s="590"/>
      <c r="W130" s="693"/>
      <c r="X130" s="693"/>
      <c r="Y130" s="594"/>
    </row>
    <row r="131" spans="1:29">
      <c r="A131" s="590"/>
      <c r="B131" s="590"/>
      <c r="C131" s="590"/>
      <c r="D131" s="590"/>
      <c r="E131" s="590"/>
      <c r="F131" s="590"/>
      <c r="G131" s="590"/>
      <c r="H131" s="590"/>
      <c r="I131" s="590"/>
      <c r="J131" s="590"/>
      <c r="K131" s="590"/>
      <c r="L131" s="590"/>
      <c r="M131" s="590"/>
      <c r="N131" s="590"/>
      <c r="O131" s="590"/>
      <c r="P131" s="693"/>
      <c r="Q131" s="693"/>
      <c r="R131" s="590"/>
      <c r="S131" s="590"/>
      <c r="T131" s="590"/>
      <c r="U131" s="590"/>
      <c r="V131" s="590"/>
      <c r="W131" s="693"/>
      <c r="X131" s="693"/>
      <c r="Y131" s="590"/>
    </row>
    <row r="132" spans="1:29">
      <c r="A132" s="590"/>
      <c r="B132" s="590"/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1713"/>
      <c r="O132" s="1713"/>
      <c r="P132" s="1713"/>
      <c r="Q132" s="1713"/>
      <c r="R132" s="1713"/>
      <c r="S132" s="1713"/>
      <c r="T132" s="590"/>
      <c r="U132" s="590"/>
      <c r="V132" s="590"/>
      <c r="W132" s="693"/>
      <c r="X132" s="693"/>
      <c r="Z132" s="783">
        <v>0</v>
      </c>
      <c r="AA132" s="783">
        <v>0</v>
      </c>
      <c r="AB132" s="783">
        <v>0</v>
      </c>
      <c r="AC132" s="783">
        <v>0</v>
      </c>
    </row>
    <row r="133" spans="1:29">
      <c r="A133" s="590"/>
      <c r="B133" s="590"/>
      <c r="C133" s="590"/>
      <c r="D133" s="590"/>
      <c r="E133" s="590"/>
      <c r="F133" s="590"/>
      <c r="G133" s="590"/>
      <c r="H133" s="590"/>
      <c r="I133" s="590"/>
      <c r="J133" s="590"/>
      <c r="K133" s="590"/>
      <c r="L133" s="590"/>
      <c r="M133" s="590"/>
      <c r="N133" s="1713"/>
      <c r="O133" s="1713"/>
      <c r="P133" s="1713"/>
      <c r="Q133" s="1713"/>
      <c r="R133" s="1713"/>
      <c r="S133" s="1713"/>
      <c r="T133" s="590"/>
      <c r="U133" s="590"/>
      <c r="V133" s="590"/>
      <c r="W133" s="693"/>
      <c r="X133" s="693"/>
      <c r="Y133" s="782"/>
      <c r="Z133" s="783"/>
      <c r="AA133" s="783"/>
      <c r="AB133" s="783"/>
      <c r="AC133" s="783"/>
    </row>
    <row r="134" spans="1:29">
      <c r="A134" s="590"/>
      <c r="B134" s="590"/>
      <c r="C134" s="590"/>
      <c r="D134" s="590"/>
      <c r="E134" s="590"/>
      <c r="F134" s="595" t="s">
        <v>436</v>
      </c>
      <c r="G134" s="590"/>
      <c r="H134" s="590"/>
      <c r="I134" s="590"/>
      <c r="J134" s="590"/>
      <c r="K134" s="590"/>
      <c r="L134" s="590"/>
      <c r="M134" s="590"/>
      <c r="N134" s="590"/>
      <c r="O134" s="590"/>
      <c r="P134" s="610"/>
      <c r="Q134" s="693"/>
      <c r="R134" s="590"/>
      <c r="S134" s="610" t="s">
        <v>440</v>
      </c>
      <c r="T134" s="590"/>
      <c r="U134" s="590"/>
      <c r="V134" s="590"/>
      <c r="W134" s="693"/>
      <c r="X134" s="693"/>
      <c r="Y134" s="782"/>
      <c r="Z134" s="783"/>
      <c r="AA134" s="783"/>
      <c r="AB134" s="783"/>
      <c r="AC134" s="783"/>
    </row>
    <row r="135" spans="1:29">
      <c r="A135" s="590" t="s">
        <v>296</v>
      </c>
      <c r="B135" s="590"/>
      <c r="C135" s="590"/>
      <c r="D135" s="590"/>
      <c r="E135" s="590"/>
      <c r="F135" s="590" t="s">
        <v>443</v>
      </c>
      <c r="G135" s="590"/>
      <c r="H135" s="590"/>
      <c r="I135" s="590"/>
      <c r="J135" s="590"/>
      <c r="K135" s="590"/>
      <c r="L135" s="590"/>
      <c r="M135" s="590"/>
      <c r="N135" s="590"/>
      <c r="O135" s="590"/>
      <c r="P135" s="192"/>
      <c r="Q135" s="693"/>
      <c r="R135" s="590"/>
      <c r="S135" s="192" t="s">
        <v>445</v>
      </c>
      <c r="T135" s="590"/>
      <c r="U135" s="590"/>
      <c r="V135" s="590"/>
      <c r="W135" s="693"/>
      <c r="X135" s="693"/>
      <c r="Y135" s="782"/>
      <c r="Z135" s="783"/>
      <c r="AA135" s="783"/>
      <c r="AB135" s="783"/>
      <c r="AC135" s="783"/>
    </row>
    <row r="136" spans="1:29">
      <c r="Y136" s="783"/>
      <c r="Z136" s="783"/>
      <c r="AA136" s="783"/>
      <c r="AB136" s="783"/>
      <c r="AC136" s="783"/>
    </row>
    <row r="137" spans="1:29">
      <c r="Y137" s="783"/>
      <c r="Z137" s="783"/>
      <c r="AA137" s="783"/>
      <c r="AB137" s="783"/>
      <c r="AC137" s="783"/>
    </row>
    <row r="138" spans="1:29">
      <c r="Y138" s="783"/>
      <c r="Z138" s="783"/>
      <c r="AA138" s="783"/>
      <c r="AB138" s="783"/>
      <c r="AC138" s="783"/>
    </row>
    <row r="139" spans="1:29">
      <c r="Y139" s="783"/>
      <c r="Z139" s="783"/>
      <c r="AA139" s="783"/>
      <c r="AB139" s="783"/>
      <c r="AC139" s="783"/>
    </row>
    <row r="140" spans="1:29">
      <c r="Y140" s="783"/>
      <c r="Z140" s="783"/>
      <c r="AA140" s="783"/>
      <c r="AB140" s="783"/>
      <c r="AC140" s="783"/>
    </row>
    <row r="141" spans="1:29">
      <c r="Y141" s="783"/>
      <c r="Z141" s="783"/>
      <c r="AA141" s="783"/>
      <c r="AB141" s="783"/>
      <c r="AC141" s="783"/>
    </row>
    <row r="142" spans="1:29">
      <c r="Y142" s="783"/>
      <c r="Z142" s="783"/>
      <c r="AA142" s="783"/>
      <c r="AB142" s="783"/>
      <c r="AC142" s="783"/>
    </row>
    <row r="143" spans="1:29">
      <c r="Y143" s="783"/>
      <c r="Z143" s="783"/>
      <c r="AA143" s="783"/>
      <c r="AB143" s="783"/>
      <c r="AC143" s="783"/>
    </row>
    <row r="144" spans="1:29">
      <c r="Y144" s="783"/>
      <c r="Z144" s="783"/>
      <c r="AA144" s="783"/>
      <c r="AB144" s="783"/>
      <c r="AC144" s="783"/>
    </row>
    <row r="145" spans="25:29">
      <c r="Y145" s="783"/>
      <c r="Z145" s="783"/>
      <c r="AA145" s="783"/>
      <c r="AB145" s="783"/>
      <c r="AC145" s="783"/>
    </row>
    <row r="146" spans="25:29">
      <c r="Y146" s="783"/>
      <c r="Z146" s="783"/>
      <c r="AA146" s="783"/>
      <c r="AB146" s="783"/>
      <c r="AC146" s="783"/>
    </row>
    <row r="147" spans="25:29">
      <c r="Y147" s="783"/>
      <c r="Z147" s="783"/>
      <c r="AA147" s="783"/>
      <c r="AB147" s="783"/>
      <c r="AC147" s="783"/>
    </row>
    <row r="148" spans="25:29">
      <c r="Y148" s="783"/>
      <c r="Z148" s="783"/>
      <c r="AA148" s="783"/>
      <c r="AB148" s="783"/>
      <c r="AC148" s="783"/>
    </row>
    <row r="149" spans="25:29">
      <c r="Y149" s="783"/>
      <c r="Z149" s="783"/>
      <c r="AA149" s="783"/>
      <c r="AB149" s="783"/>
      <c r="AC149" s="783"/>
    </row>
    <row r="150" spans="25:29">
      <c r="Y150" s="783"/>
      <c r="Z150" s="783"/>
      <c r="AA150" s="783"/>
      <c r="AB150" s="783"/>
      <c r="AC150" s="783"/>
    </row>
    <row r="151" spans="25:29">
      <c r="Y151" s="783"/>
      <c r="Z151" s="783"/>
      <c r="AA151" s="783"/>
      <c r="AB151" s="783"/>
      <c r="AC151" s="783"/>
    </row>
    <row r="152" spans="25:29">
      <c r="Y152" s="783"/>
      <c r="Z152" s="783"/>
      <c r="AA152" s="783"/>
      <c r="AB152" s="783"/>
      <c r="AC152" s="783"/>
    </row>
    <row r="153" spans="25:29">
      <c r="Y153" s="783"/>
      <c r="Z153" s="783"/>
      <c r="AA153" s="783"/>
      <c r="AB153" s="783"/>
      <c r="AC153" s="783"/>
    </row>
    <row r="154" spans="25:29">
      <c r="Y154" s="783"/>
      <c r="Z154" s="783"/>
      <c r="AA154" s="783"/>
      <c r="AB154" s="783"/>
      <c r="AC154" s="783"/>
    </row>
    <row r="155" spans="25:29">
      <c r="Y155" s="783"/>
      <c r="Z155" s="783"/>
      <c r="AA155" s="783"/>
      <c r="AB155" s="783"/>
      <c r="AC155" s="783"/>
    </row>
    <row r="156" spans="25:29">
      <c r="Y156" s="783"/>
      <c r="Z156" s="783"/>
      <c r="AA156" s="783"/>
      <c r="AB156" s="783"/>
      <c r="AC156" s="783"/>
    </row>
    <row r="157" spans="25:29">
      <c r="Y157" s="783"/>
      <c r="Z157" s="783"/>
      <c r="AA157" s="783"/>
      <c r="AB157" s="783"/>
      <c r="AC157" s="783"/>
    </row>
    <row r="158" spans="25:29">
      <c r="Y158" s="783"/>
      <c r="Z158" s="783"/>
      <c r="AA158" s="783"/>
      <c r="AB158" s="783"/>
      <c r="AC158" s="783"/>
    </row>
    <row r="159" spans="25:29">
      <c r="Y159" s="783"/>
      <c r="Z159" s="783"/>
      <c r="AA159" s="783"/>
      <c r="AB159" s="783"/>
      <c r="AC159" s="783"/>
    </row>
    <row r="160" spans="25:29">
      <c r="Y160" s="783"/>
      <c r="Z160" s="783"/>
      <c r="AA160" s="783"/>
      <c r="AB160" s="783"/>
      <c r="AC160" s="783"/>
    </row>
    <row r="161" spans="25:29">
      <c r="Y161" s="783"/>
      <c r="Z161" s="783"/>
      <c r="AA161" s="783"/>
      <c r="AB161" s="783"/>
      <c r="AC161" s="783"/>
    </row>
    <row r="162" spans="25:29">
      <c r="Y162" s="783"/>
      <c r="Z162" s="783"/>
      <c r="AA162" s="783"/>
      <c r="AB162" s="783"/>
      <c r="AC162" s="783"/>
    </row>
  </sheetData>
  <mergeCells count="25">
    <mergeCell ref="A1:T1"/>
    <mergeCell ref="A2:T2"/>
    <mergeCell ref="A3:T3"/>
    <mergeCell ref="A11:G11"/>
    <mergeCell ref="H11:J11"/>
    <mergeCell ref="K11:K15"/>
    <mergeCell ref="O11:O15"/>
    <mergeCell ref="S11:T11"/>
    <mergeCell ref="P12:P15"/>
    <mergeCell ref="U11:V11"/>
    <mergeCell ref="Y11:Y15"/>
    <mergeCell ref="A12:A15"/>
    <mergeCell ref="B12:F15"/>
    <mergeCell ref="G12:G15"/>
    <mergeCell ref="S12:S15"/>
    <mergeCell ref="U12:U15"/>
    <mergeCell ref="W11:X11"/>
    <mergeCell ref="W12:W15"/>
    <mergeCell ref="P11:Q11"/>
    <mergeCell ref="O130:R130"/>
    <mergeCell ref="S130:T130"/>
    <mergeCell ref="N132:S132"/>
    <mergeCell ref="N133:S133"/>
    <mergeCell ref="B16:E16"/>
    <mergeCell ref="B123:F123"/>
  </mergeCells>
  <dataValidations count="3">
    <dataValidation type="list" allowBlank="1" showInputMessage="1" showErrorMessage="1" error="AMBIL DARI DAFTAR" sqref="H117 H119:H120">
      <formula1>KIBD</formula1>
    </dataValidation>
    <dataValidation type="list" allowBlank="1" showInputMessage="1" showErrorMessage="1" error="PILIH DARI DAFTAR" sqref="B106:B122 B101 B97 B19:B93">
      <formula1>KIBB</formula1>
    </dataValidation>
    <dataValidation type="list" allowBlank="1" showInputMessage="1" showErrorMessage="1" error="PILIH DARI DAFTAR" sqref="B17:B18">
      <formula1>KIBA</formula1>
    </dataValidation>
  </dataValidations>
  <pageMargins left="0.12" right="0.11811023622047245" top="0.28999999999999998" bottom="0.15748031496062992" header="0.11" footer="0.19685039370078741"/>
  <pageSetup paperSize="400" scale="65" orientation="landscape" verticalDpi="300" r:id="rId1"/>
  <headerFooter>
    <oddHeader>&amp;RDaftar Mutasi 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V137"/>
  <sheetViews>
    <sheetView view="pageBreakPreview" topLeftCell="A112" zoomScaleNormal="80" zoomScaleSheetLayoutView="100" workbookViewId="0">
      <selection activeCell="M39" sqref="M39"/>
    </sheetView>
  </sheetViews>
  <sheetFormatPr defaultRowHeight="12"/>
  <cols>
    <col min="1" max="1" width="5.5703125" style="2" customWidth="1"/>
    <col min="2" max="2" width="6.140625" style="1" customWidth="1"/>
    <col min="3" max="4" width="3.42578125" style="1" customWidth="1"/>
    <col min="5" max="5" width="3.7109375" style="1" customWidth="1"/>
    <col min="6" max="6" width="3.140625" style="1" customWidth="1"/>
    <col min="7" max="7" width="4.28515625" style="1" customWidth="1"/>
    <col min="8" max="8" width="6.7109375" style="4" customWidth="1"/>
    <col min="9" max="9" width="25.42578125" style="1" customWidth="1"/>
    <col min="10" max="10" width="13.85546875" style="1" customWidth="1"/>
    <col min="11" max="11" width="14.7109375" style="1" customWidth="1"/>
    <col min="12" max="12" width="9" style="1" customWidth="1"/>
    <col min="13" max="13" width="24.28515625" style="1" customWidth="1"/>
    <col min="14" max="14" width="10.5703125" style="1" customWidth="1"/>
    <col min="15" max="15" width="10.7109375" style="1" customWidth="1"/>
    <col min="16" max="16" width="7.85546875" style="1" customWidth="1"/>
    <col min="17" max="17" width="8.5703125" style="1" customWidth="1"/>
    <col min="18" max="18" width="11.140625" style="4" customWidth="1"/>
    <col min="19" max="19" width="25.5703125" style="1" bestFit="1" customWidth="1"/>
    <col min="20" max="20" width="20.85546875" style="3" customWidth="1"/>
    <col min="21" max="21" width="17" style="1" bestFit="1" customWidth="1"/>
    <col min="22" max="22" width="32.85546875" style="1" customWidth="1"/>
    <col min="23" max="16384" width="9.140625" style="1"/>
  </cols>
  <sheetData>
    <row r="1" spans="1:20" ht="15" customHeight="1">
      <c r="A1" s="1635" t="s">
        <v>0</v>
      </c>
      <c r="B1" s="1635"/>
      <c r="C1" s="1635"/>
      <c r="D1" s="1635"/>
      <c r="E1" s="1635"/>
      <c r="F1" s="1635"/>
      <c r="G1" s="1635"/>
      <c r="H1" s="1635"/>
      <c r="I1" s="1635"/>
      <c r="J1" s="1635"/>
      <c r="K1" s="1635"/>
      <c r="L1" s="1635"/>
      <c r="M1" s="1635"/>
      <c r="N1" s="1635"/>
      <c r="O1" s="1635"/>
      <c r="P1" s="1635"/>
      <c r="Q1" s="1635"/>
      <c r="R1" s="1"/>
      <c r="T1" s="1"/>
    </row>
    <row r="2" spans="1:20" ht="15" customHeight="1">
      <c r="A2" s="1635" t="s">
        <v>1</v>
      </c>
      <c r="B2" s="1635"/>
      <c r="C2" s="1635"/>
      <c r="D2" s="1635"/>
      <c r="E2" s="1635"/>
      <c r="F2" s="1635"/>
      <c r="G2" s="1635"/>
      <c r="H2" s="1635"/>
      <c r="I2" s="1635"/>
      <c r="J2" s="1635"/>
      <c r="K2" s="1635"/>
      <c r="L2" s="1635"/>
      <c r="M2" s="1635"/>
      <c r="N2" s="1635"/>
      <c r="O2" s="1635"/>
      <c r="P2" s="1635"/>
      <c r="Q2" s="1635"/>
      <c r="R2" s="1"/>
      <c r="T2" s="1"/>
    </row>
    <row r="3" spans="1:20">
      <c r="E3" s="3"/>
      <c r="F3" s="4"/>
      <c r="H3" s="5"/>
      <c r="J3" s="6"/>
      <c r="K3" s="6"/>
      <c r="L3" s="6"/>
      <c r="M3" s="6"/>
      <c r="N3" s="6"/>
      <c r="O3" s="6"/>
      <c r="P3" s="6"/>
    </row>
    <row r="4" spans="1:20">
      <c r="A4" s="2" t="s">
        <v>2</v>
      </c>
      <c r="D4" s="1" t="s">
        <v>3</v>
      </c>
      <c r="F4" s="7"/>
    </row>
    <row r="5" spans="1:20">
      <c r="A5" s="2" t="s">
        <v>4</v>
      </c>
      <c r="D5" s="1" t="s">
        <v>5</v>
      </c>
      <c r="F5" s="7"/>
    </row>
    <row r="6" spans="1:20">
      <c r="A6" s="2" t="s">
        <v>6</v>
      </c>
      <c r="D6" s="3" t="s">
        <v>7</v>
      </c>
      <c r="F6" s="7"/>
    </row>
    <row r="7" spans="1:20">
      <c r="A7" s="2" t="s">
        <v>8</v>
      </c>
      <c r="D7" s="3" t="s">
        <v>7</v>
      </c>
      <c r="F7" s="7"/>
    </row>
    <row r="8" spans="1:20" ht="15" customHeight="1">
      <c r="A8" s="2" t="s">
        <v>9</v>
      </c>
      <c r="D8" s="3" t="s">
        <v>10</v>
      </c>
      <c r="F8" s="7"/>
    </row>
    <row r="9" spans="1:20" ht="7.5" customHeight="1" thickBot="1">
      <c r="H9" s="1"/>
      <c r="O9" s="8"/>
      <c r="P9" s="8"/>
      <c r="T9" s="1"/>
    </row>
    <row r="10" spans="1:20" ht="12" customHeight="1">
      <c r="A10" s="1665" t="s">
        <v>11</v>
      </c>
      <c r="B10" s="1666"/>
      <c r="C10" s="1666"/>
      <c r="D10" s="1666"/>
      <c r="E10" s="1666"/>
      <c r="F10" s="1666"/>
      <c r="G10" s="1666"/>
      <c r="H10" s="1667"/>
      <c r="I10" s="1668" t="s">
        <v>12</v>
      </c>
      <c r="J10" s="1666"/>
      <c r="K10" s="1666"/>
      <c r="L10" s="1667"/>
      <c r="M10" s="1669" t="s">
        <v>13</v>
      </c>
      <c r="N10" s="1669" t="s">
        <v>14</v>
      </c>
      <c r="O10" s="1669" t="s">
        <v>15</v>
      </c>
      <c r="P10" s="1669" t="s">
        <v>16</v>
      </c>
      <c r="Q10" s="1669" t="s">
        <v>17</v>
      </c>
      <c r="R10" s="1681" t="s">
        <v>18</v>
      </c>
      <c r="S10" s="1682"/>
      <c r="T10" s="9" t="s">
        <v>19</v>
      </c>
    </row>
    <row r="11" spans="1:20" ht="12.75" customHeight="1">
      <c r="A11" s="1685" t="s">
        <v>20</v>
      </c>
      <c r="B11" s="1672" t="s">
        <v>21</v>
      </c>
      <c r="C11" s="1688" t="s">
        <v>22</v>
      </c>
      <c r="D11" s="1689"/>
      <c r="E11" s="1689"/>
      <c r="F11" s="1689"/>
      <c r="G11" s="1690"/>
      <c r="H11" s="1672" t="s">
        <v>23</v>
      </c>
      <c r="I11" s="1672" t="s">
        <v>24</v>
      </c>
      <c r="J11" s="1672" t="s">
        <v>25</v>
      </c>
      <c r="K11" s="10" t="s">
        <v>26</v>
      </c>
      <c r="L11" s="1672" t="s">
        <v>27</v>
      </c>
      <c r="M11" s="1670"/>
      <c r="N11" s="1670"/>
      <c r="O11" s="1670"/>
      <c r="P11" s="1670"/>
      <c r="Q11" s="1670"/>
      <c r="R11" s="1683"/>
      <c r="S11" s="1684"/>
      <c r="T11" s="11"/>
    </row>
    <row r="12" spans="1:20" ht="12" customHeight="1">
      <c r="A12" s="1686"/>
      <c r="B12" s="1670"/>
      <c r="C12" s="1691"/>
      <c r="D12" s="1692"/>
      <c r="E12" s="1692"/>
      <c r="F12" s="1692"/>
      <c r="G12" s="1693"/>
      <c r="H12" s="1670"/>
      <c r="I12" s="1670"/>
      <c r="J12" s="1670"/>
      <c r="K12" s="10" t="s">
        <v>28</v>
      </c>
      <c r="L12" s="1670"/>
      <c r="M12" s="1670"/>
      <c r="N12" s="1670"/>
      <c r="O12" s="1670"/>
      <c r="P12" s="1670"/>
      <c r="Q12" s="1670"/>
      <c r="R12" s="1672" t="s">
        <v>29</v>
      </c>
      <c r="S12" s="1673" t="s">
        <v>30</v>
      </c>
      <c r="T12" s="11"/>
    </row>
    <row r="13" spans="1:20" ht="12" customHeight="1">
      <c r="A13" s="1686"/>
      <c r="B13" s="1670"/>
      <c r="C13" s="1691"/>
      <c r="D13" s="1692"/>
      <c r="E13" s="1692"/>
      <c r="F13" s="1692"/>
      <c r="G13" s="1693"/>
      <c r="H13" s="1670"/>
      <c r="I13" s="1670"/>
      <c r="J13" s="1670"/>
      <c r="K13" s="10" t="s">
        <v>31</v>
      </c>
      <c r="L13" s="1670"/>
      <c r="M13" s="1670"/>
      <c r="N13" s="1670"/>
      <c r="O13" s="1670"/>
      <c r="P13" s="1670"/>
      <c r="Q13" s="1670"/>
      <c r="R13" s="1670"/>
      <c r="S13" s="1674"/>
      <c r="T13" s="11"/>
    </row>
    <row r="14" spans="1:20" ht="12" customHeight="1">
      <c r="A14" s="1687"/>
      <c r="B14" s="1671"/>
      <c r="C14" s="1683"/>
      <c r="D14" s="1694"/>
      <c r="E14" s="1694"/>
      <c r="F14" s="1694"/>
      <c r="G14" s="1684"/>
      <c r="H14" s="1671"/>
      <c r="I14" s="1671"/>
      <c r="J14" s="1671"/>
      <c r="K14" s="10" t="s">
        <v>32</v>
      </c>
      <c r="L14" s="1671"/>
      <c r="M14" s="1671"/>
      <c r="N14" s="1671"/>
      <c r="O14" s="1671"/>
      <c r="P14" s="1671"/>
      <c r="Q14" s="1671"/>
      <c r="R14" s="1671"/>
      <c r="S14" s="1675"/>
      <c r="T14" s="12"/>
    </row>
    <row r="15" spans="1:20" s="19" customFormat="1" ht="12" customHeight="1" thickBot="1">
      <c r="A15" s="13">
        <v>1</v>
      </c>
      <c r="B15" s="14">
        <v>2</v>
      </c>
      <c r="C15" s="1714">
        <v>3</v>
      </c>
      <c r="D15" s="1715"/>
      <c r="E15" s="1715"/>
      <c r="F15" s="1715"/>
      <c r="G15" s="1716"/>
      <c r="H15" s="16">
        <v>4</v>
      </c>
      <c r="I15" s="16">
        <v>5</v>
      </c>
      <c r="J15" s="16">
        <v>6</v>
      </c>
      <c r="K15" s="16">
        <v>7</v>
      </c>
      <c r="L15" s="16">
        <v>8</v>
      </c>
      <c r="M15" s="16">
        <v>9</v>
      </c>
      <c r="N15" s="16">
        <v>10</v>
      </c>
      <c r="O15" s="16">
        <v>11</v>
      </c>
      <c r="P15" s="16">
        <v>12</v>
      </c>
      <c r="Q15" s="16">
        <v>13</v>
      </c>
      <c r="R15" s="17">
        <v>14</v>
      </c>
      <c r="S15" s="17">
        <v>15</v>
      </c>
      <c r="T15" s="18">
        <v>16</v>
      </c>
    </row>
    <row r="16" spans="1:20" ht="12.95" customHeight="1" thickBot="1">
      <c r="A16" s="762"/>
      <c r="B16" s="763"/>
      <c r="C16" s="764"/>
      <c r="D16" s="764"/>
      <c r="E16" s="764"/>
      <c r="F16" s="764"/>
      <c r="G16" s="764"/>
      <c r="H16" s="764"/>
      <c r="I16" s="757" t="s">
        <v>33</v>
      </c>
      <c r="J16" s="765"/>
      <c r="K16" s="758"/>
      <c r="L16" s="758"/>
      <c r="M16" s="758"/>
      <c r="N16" s="758"/>
      <c r="O16" s="758"/>
      <c r="P16" s="758"/>
      <c r="Q16" s="758"/>
      <c r="R16" s="766">
        <f>SUM(R17:R18)</f>
        <v>0</v>
      </c>
      <c r="S16" s="766">
        <f>SUM(S17:S18)</f>
        <v>0</v>
      </c>
      <c r="T16" s="767"/>
    </row>
    <row r="17" spans="1:22" ht="12.95" customHeight="1">
      <c r="A17" s="24"/>
      <c r="B17" s="25"/>
      <c r="C17" s="26"/>
      <c r="D17" s="26"/>
      <c r="E17" s="26"/>
      <c r="F17" s="26"/>
      <c r="G17" s="26"/>
      <c r="H17" s="26"/>
      <c r="I17" s="27"/>
      <c r="J17" s="26"/>
      <c r="K17" s="28"/>
      <c r="L17" s="29"/>
      <c r="M17" s="28"/>
      <c r="N17" s="30"/>
      <c r="O17" s="31"/>
      <c r="P17" s="29"/>
      <c r="Q17" s="29"/>
      <c r="R17" s="32"/>
      <c r="S17" s="33"/>
      <c r="T17" s="34"/>
    </row>
    <row r="18" spans="1:22" ht="12.95" customHeight="1" thickBot="1">
      <c r="A18" s="24"/>
      <c r="B18" s="25"/>
      <c r="C18" s="26"/>
      <c r="D18" s="26"/>
      <c r="E18" s="26"/>
      <c r="F18" s="26"/>
      <c r="G18" s="26"/>
      <c r="H18" s="26"/>
      <c r="I18" s="27"/>
      <c r="J18" s="26"/>
      <c r="K18" s="28"/>
      <c r="L18" s="29"/>
      <c r="M18" s="28"/>
      <c r="N18" s="30"/>
      <c r="O18" s="31"/>
      <c r="P18" s="29"/>
      <c r="Q18" s="29"/>
      <c r="R18" s="32"/>
      <c r="S18" s="33"/>
      <c r="T18" s="34"/>
    </row>
    <row r="19" spans="1:22" ht="12.95" customHeight="1" thickBot="1">
      <c r="A19" s="753"/>
      <c r="B19" s="754"/>
      <c r="C19" s="755"/>
      <c r="D19" s="755"/>
      <c r="E19" s="755"/>
      <c r="F19" s="755"/>
      <c r="G19" s="755"/>
      <c r="H19" s="756"/>
      <c r="I19" s="757" t="s">
        <v>37</v>
      </c>
      <c r="J19" s="758"/>
      <c r="K19" s="759"/>
      <c r="L19" s="758"/>
      <c r="M19" s="758"/>
      <c r="N19" s="758"/>
      <c r="O19" s="759"/>
      <c r="P19" s="759"/>
      <c r="Q19" s="758"/>
      <c r="R19" s="760">
        <f>R21+R31+R98+R102+R107</f>
        <v>157</v>
      </c>
      <c r="S19" s="760">
        <f>S21+S31+S98+S102+S107</f>
        <v>549395462</v>
      </c>
      <c r="T19" s="761"/>
    </row>
    <row r="20" spans="1:22" ht="12.95" customHeight="1" thickBot="1">
      <c r="A20" s="716"/>
      <c r="B20" s="717"/>
      <c r="C20" s="718"/>
      <c r="D20" s="718"/>
      <c r="E20" s="718"/>
      <c r="F20" s="718"/>
      <c r="G20" s="718"/>
      <c r="H20" s="719"/>
      <c r="I20" s="725" t="s">
        <v>485</v>
      </c>
      <c r="J20" s="721"/>
      <c r="K20" s="722"/>
      <c r="L20" s="721"/>
      <c r="M20" s="721"/>
      <c r="N20" s="721"/>
      <c r="O20" s="722"/>
      <c r="P20" s="722"/>
      <c r="Q20" s="721"/>
      <c r="R20" s="726"/>
      <c r="S20" s="726"/>
      <c r="T20" s="724"/>
    </row>
    <row r="21" spans="1:22" ht="12.95" customHeight="1" thickBot="1">
      <c r="A21" s="716"/>
      <c r="B21" s="717"/>
      <c r="C21" s="718" t="str">
        <f>MID(B21,1,2)</f>
        <v/>
      </c>
      <c r="D21" s="718" t="str">
        <f>MID(B21,4,2)</f>
        <v/>
      </c>
      <c r="E21" s="718" t="str">
        <f>MID(B21,7,2)</f>
        <v/>
      </c>
      <c r="F21" s="718" t="str">
        <f>MID(B21,10,2)</f>
        <v/>
      </c>
      <c r="G21" s="718" t="str">
        <f>MID(B21,13,3)</f>
        <v/>
      </c>
      <c r="H21" s="719"/>
      <c r="I21" s="720" t="s">
        <v>38</v>
      </c>
      <c r="J21" s="721"/>
      <c r="K21" s="722"/>
      <c r="L21" s="721"/>
      <c r="M21" s="721"/>
      <c r="N21" s="721"/>
      <c r="O21" s="722"/>
      <c r="P21" s="722"/>
      <c r="Q21" s="721"/>
      <c r="R21" s="726">
        <f>SUM(R22:R30)</f>
        <v>6</v>
      </c>
      <c r="S21" s="726">
        <f>SUM(S22:S30)</f>
        <v>201532462</v>
      </c>
      <c r="T21" s="724"/>
    </row>
    <row r="22" spans="1:22" ht="12.95" customHeight="1">
      <c r="A22" s="43"/>
      <c r="B22" s="44"/>
      <c r="C22" s="45"/>
      <c r="D22" s="45"/>
      <c r="E22" s="45"/>
      <c r="F22" s="45"/>
      <c r="G22" s="45"/>
      <c r="H22" s="46"/>
      <c r="I22" s="47"/>
      <c r="J22" s="47"/>
      <c r="K22" s="47"/>
      <c r="L22" s="47"/>
      <c r="M22" s="47"/>
      <c r="N22" s="48"/>
      <c r="O22" s="48"/>
      <c r="P22" s="48"/>
      <c r="Q22" s="48"/>
      <c r="R22" s="49"/>
      <c r="S22" s="50"/>
      <c r="T22" s="51"/>
      <c r="V22" s="692"/>
    </row>
    <row r="23" spans="1:22" ht="12.95" customHeight="1">
      <c r="A23" s="126">
        <v>1</v>
      </c>
      <c r="B23" s="129" t="s">
        <v>44</v>
      </c>
      <c r="C23" s="124" t="s">
        <v>59</v>
      </c>
      <c r="D23" s="124" t="s">
        <v>61</v>
      </c>
      <c r="E23" s="124" t="s">
        <v>34</v>
      </c>
      <c r="F23" s="124" t="s">
        <v>60</v>
      </c>
      <c r="G23" s="124" t="s">
        <v>35</v>
      </c>
      <c r="H23" s="670" t="s">
        <v>469</v>
      </c>
      <c r="I23" s="127" t="s">
        <v>45</v>
      </c>
      <c r="J23" s="127" t="s">
        <v>46</v>
      </c>
      <c r="K23" s="127" t="s">
        <v>47</v>
      </c>
      <c r="L23" s="127" t="s">
        <v>39</v>
      </c>
      <c r="M23" s="133" t="s">
        <v>43</v>
      </c>
      <c r="N23" s="128">
        <v>2008</v>
      </c>
      <c r="O23" s="128" t="s">
        <v>40</v>
      </c>
      <c r="P23" s="128" t="s">
        <v>41</v>
      </c>
      <c r="Q23" s="128" t="s">
        <v>36</v>
      </c>
      <c r="R23" s="611">
        <v>1</v>
      </c>
      <c r="S23" s="131">
        <v>15042500</v>
      </c>
      <c r="T23" s="132" t="s">
        <v>48</v>
      </c>
      <c r="V23" s="692"/>
    </row>
    <row r="24" spans="1:22" ht="12.95" customHeight="1">
      <c r="A24" s="126">
        <v>2</v>
      </c>
      <c r="B24" s="129"/>
      <c r="C24" s="123">
        <v>2</v>
      </c>
      <c r="D24" s="123">
        <v>3</v>
      </c>
      <c r="E24" s="123">
        <v>1</v>
      </c>
      <c r="F24" s="123">
        <v>5</v>
      </c>
      <c r="G24" s="123">
        <v>1</v>
      </c>
      <c r="H24" s="670" t="s">
        <v>470</v>
      </c>
      <c r="I24" s="121" t="s">
        <v>45</v>
      </c>
      <c r="J24" s="121" t="s">
        <v>50</v>
      </c>
      <c r="K24" s="121" t="s">
        <v>51</v>
      </c>
      <c r="L24" s="121" t="s">
        <v>39</v>
      </c>
      <c r="M24" s="121" t="s">
        <v>52</v>
      </c>
      <c r="N24" s="244">
        <v>1995</v>
      </c>
      <c r="O24" s="121">
        <v>110</v>
      </c>
      <c r="P24" s="121" t="s">
        <v>53</v>
      </c>
      <c r="Q24" s="244" t="s">
        <v>42</v>
      </c>
      <c r="R24" s="613">
        <v>1</v>
      </c>
      <c r="S24" s="125">
        <v>5000000</v>
      </c>
      <c r="T24" s="121" t="s">
        <v>54</v>
      </c>
      <c r="V24" s="692"/>
    </row>
    <row r="25" spans="1:22" ht="12.95" customHeight="1">
      <c r="A25" s="126">
        <v>3</v>
      </c>
      <c r="B25" s="129"/>
      <c r="C25" s="123">
        <v>2</v>
      </c>
      <c r="D25" s="123">
        <v>3</v>
      </c>
      <c r="E25" s="123">
        <v>1</v>
      </c>
      <c r="F25" s="123">
        <v>5</v>
      </c>
      <c r="G25" s="123">
        <v>1</v>
      </c>
      <c r="H25" s="670" t="s">
        <v>471</v>
      </c>
      <c r="I25" s="121" t="s">
        <v>45</v>
      </c>
      <c r="J25" s="121" t="s">
        <v>55</v>
      </c>
      <c r="K25" s="121" t="s">
        <v>56</v>
      </c>
      <c r="L25" s="121" t="s">
        <v>39</v>
      </c>
      <c r="M25" s="121" t="s">
        <v>49</v>
      </c>
      <c r="N25" s="244">
        <v>2006</v>
      </c>
      <c r="O25" s="121">
        <v>125</v>
      </c>
      <c r="P25" s="121" t="s">
        <v>57</v>
      </c>
      <c r="Q25" s="244" t="s">
        <v>36</v>
      </c>
      <c r="R25" s="613">
        <v>1</v>
      </c>
      <c r="S25" s="125">
        <v>10000000</v>
      </c>
      <c r="T25" s="121" t="s">
        <v>54</v>
      </c>
    </row>
    <row r="26" spans="1:22" s="608" customFormat="1" ht="12.95" customHeight="1">
      <c r="A26" s="599">
        <v>4</v>
      </c>
      <c r="B26" s="600"/>
      <c r="C26" s="601">
        <v>2</v>
      </c>
      <c r="D26" s="601">
        <v>3</v>
      </c>
      <c r="E26" s="601">
        <v>1</v>
      </c>
      <c r="F26" s="601">
        <v>5</v>
      </c>
      <c r="G26" s="601">
        <v>1</v>
      </c>
      <c r="H26" s="670" t="s">
        <v>472</v>
      </c>
      <c r="I26" s="603" t="s">
        <v>45</v>
      </c>
      <c r="J26" s="604" t="s">
        <v>55</v>
      </c>
      <c r="K26" s="604"/>
      <c r="L26" s="604"/>
      <c r="M26" s="604"/>
      <c r="N26" s="605"/>
      <c r="O26" s="605"/>
      <c r="P26" s="605"/>
      <c r="Q26" s="605" t="s">
        <v>36</v>
      </c>
      <c r="R26" s="612">
        <v>1</v>
      </c>
      <c r="S26" s="607">
        <v>10000000</v>
      </c>
      <c r="T26" s="243" t="s">
        <v>54</v>
      </c>
    </row>
    <row r="27" spans="1:22" s="608" customFormat="1" ht="12.95" customHeight="1">
      <c r="A27" s="599">
        <v>5</v>
      </c>
      <c r="B27" s="600"/>
      <c r="C27" s="601">
        <v>2</v>
      </c>
      <c r="D27" s="601">
        <v>3</v>
      </c>
      <c r="E27" s="601">
        <v>1</v>
      </c>
      <c r="F27" s="601">
        <v>5</v>
      </c>
      <c r="G27" s="601">
        <v>1</v>
      </c>
      <c r="H27" s="670" t="s">
        <v>473</v>
      </c>
      <c r="I27" s="603" t="s">
        <v>45</v>
      </c>
      <c r="J27" s="604" t="s">
        <v>433</v>
      </c>
      <c r="K27" s="604"/>
      <c r="L27" s="604"/>
      <c r="M27" s="604"/>
      <c r="N27" s="605"/>
      <c r="O27" s="605"/>
      <c r="P27" s="605"/>
      <c r="Q27" s="605" t="s">
        <v>36</v>
      </c>
      <c r="R27" s="612">
        <v>1</v>
      </c>
      <c r="S27" s="607">
        <v>13699962</v>
      </c>
      <c r="T27" s="243" t="s">
        <v>54</v>
      </c>
    </row>
    <row r="28" spans="1:22" s="608" customFormat="1" ht="12.95" customHeight="1">
      <c r="A28" s="599">
        <v>6</v>
      </c>
      <c r="B28" s="600"/>
      <c r="C28" s="601">
        <v>2</v>
      </c>
      <c r="D28" s="601">
        <v>3</v>
      </c>
      <c r="E28" s="601">
        <v>1</v>
      </c>
      <c r="F28" s="601">
        <v>5</v>
      </c>
      <c r="G28" s="601">
        <v>1</v>
      </c>
      <c r="H28" s="670" t="s">
        <v>388</v>
      </c>
      <c r="I28" s="604" t="s">
        <v>434</v>
      </c>
      <c r="J28" s="604" t="s">
        <v>435</v>
      </c>
      <c r="K28" s="604"/>
      <c r="L28" s="604"/>
      <c r="M28" s="604"/>
      <c r="N28" s="605"/>
      <c r="O28" s="605"/>
      <c r="P28" s="605"/>
      <c r="Q28" s="605" t="s">
        <v>36</v>
      </c>
      <c r="R28" s="612">
        <v>1</v>
      </c>
      <c r="S28" s="607">
        <v>147790000</v>
      </c>
      <c r="T28" s="243" t="s">
        <v>54</v>
      </c>
    </row>
    <row r="29" spans="1:22" ht="12.95" customHeight="1">
      <c r="A29" s="126"/>
      <c r="B29" s="129"/>
      <c r="C29" s="255"/>
      <c r="D29" s="255"/>
      <c r="E29" s="255"/>
      <c r="F29" s="255"/>
      <c r="G29" s="255"/>
      <c r="H29" s="130"/>
      <c r="I29" s="256"/>
      <c r="J29" s="256"/>
      <c r="K29" s="256"/>
      <c r="L29" s="256"/>
      <c r="M29" s="256"/>
      <c r="N29" s="258"/>
      <c r="O29" s="258"/>
      <c r="P29" s="258"/>
      <c r="Q29" s="258"/>
      <c r="R29" s="261"/>
      <c r="S29" s="262"/>
      <c r="T29" s="263"/>
    </row>
    <row r="30" spans="1:22" ht="12.95" customHeight="1" thickBot="1">
      <c r="A30" s="705"/>
      <c r="B30" s="706"/>
      <c r="C30" s="707"/>
      <c r="D30" s="707"/>
      <c r="E30" s="707"/>
      <c r="F30" s="707"/>
      <c r="G30" s="707"/>
      <c r="H30" s="708"/>
      <c r="I30" s="709" t="s">
        <v>450</v>
      </c>
      <c r="J30" s="710"/>
      <c r="K30" s="710"/>
      <c r="L30" s="710"/>
      <c r="M30" s="711"/>
      <c r="N30" s="712"/>
      <c r="O30" s="712"/>
      <c r="P30" s="712"/>
      <c r="Q30" s="712"/>
      <c r="R30" s="713"/>
      <c r="S30" s="714"/>
      <c r="T30" s="715"/>
    </row>
    <row r="31" spans="1:22" ht="12.95" customHeight="1" thickBot="1">
      <c r="A31" s="716"/>
      <c r="B31" s="717"/>
      <c r="C31" s="718"/>
      <c r="D31" s="718"/>
      <c r="E31" s="718"/>
      <c r="F31" s="718"/>
      <c r="G31" s="718"/>
      <c r="H31" s="719"/>
      <c r="I31" s="720" t="s">
        <v>58</v>
      </c>
      <c r="J31" s="721"/>
      <c r="K31" s="722"/>
      <c r="L31" s="721"/>
      <c r="M31" s="721"/>
      <c r="N31" s="721"/>
      <c r="O31" s="722"/>
      <c r="P31" s="721"/>
      <c r="Q31" s="721"/>
      <c r="R31" s="723">
        <f>SUM(R32:R94)</f>
        <v>140</v>
      </c>
      <c r="S31" s="723">
        <f>SUM(S32:S94)</f>
        <v>304015500</v>
      </c>
      <c r="T31" s="724"/>
      <c r="V31" s="53"/>
    </row>
    <row r="32" spans="1:22" ht="12.95" customHeight="1">
      <c r="A32" s="614">
        <v>7</v>
      </c>
      <c r="B32" s="129"/>
      <c r="C32" s="255"/>
      <c r="D32" s="255"/>
      <c r="E32" s="255"/>
      <c r="F32" s="255"/>
      <c r="G32" s="255"/>
      <c r="H32" s="261"/>
      <c r="I32" s="615" t="s">
        <v>107</v>
      </c>
      <c r="J32" s="258"/>
      <c r="K32" s="258"/>
      <c r="L32" s="616"/>
      <c r="M32" s="256"/>
      <c r="N32" s="617">
        <v>2006</v>
      </c>
      <c r="O32" s="258"/>
      <c r="P32" s="258"/>
      <c r="Q32" s="617" t="s">
        <v>36</v>
      </c>
      <c r="R32" s="617">
        <v>1</v>
      </c>
      <c r="S32" s="618">
        <v>1000000</v>
      </c>
      <c r="T32" s="619"/>
      <c r="V32" s="8"/>
    </row>
    <row r="33" spans="1:22" ht="12.95" customHeight="1">
      <c r="A33" s="614">
        <v>8</v>
      </c>
      <c r="B33" s="129"/>
      <c r="C33" s="255"/>
      <c r="D33" s="255"/>
      <c r="E33" s="255"/>
      <c r="F33" s="255"/>
      <c r="G33" s="255"/>
      <c r="H33" s="261"/>
      <c r="I33" s="615" t="s">
        <v>452</v>
      </c>
      <c r="J33" s="258"/>
      <c r="K33" s="258"/>
      <c r="L33" s="616"/>
      <c r="M33" s="256"/>
      <c r="N33" s="617">
        <v>2006</v>
      </c>
      <c r="O33" s="258"/>
      <c r="P33" s="258"/>
      <c r="Q33" s="617" t="s">
        <v>42</v>
      </c>
      <c r="R33" s="617">
        <v>1</v>
      </c>
      <c r="S33" s="618">
        <v>2500000</v>
      </c>
      <c r="T33" s="619" t="s">
        <v>477</v>
      </c>
    </row>
    <row r="34" spans="1:22" ht="12.95" customHeight="1">
      <c r="A34" s="614">
        <v>9</v>
      </c>
      <c r="B34" s="129"/>
      <c r="C34" s="255"/>
      <c r="D34" s="255"/>
      <c r="E34" s="255"/>
      <c r="F34" s="255"/>
      <c r="G34" s="255"/>
      <c r="H34" s="261"/>
      <c r="I34" s="615" t="s">
        <v>453</v>
      </c>
      <c r="J34" s="258"/>
      <c r="K34" s="258"/>
      <c r="L34" s="616"/>
      <c r="M34" s="256"/>
      <c r="N34" s="617">
        <v>2007</v>
      </c>
      <c r="O34" s="258"/>
      <c r="P34" s="258"/>
      <c r="Q34" s="617" t="s">
        <v>36</v>
      </c>
      <c r="R34" s="617">
        <v>4</v>
      </c>
      <c r="S34" s="618">
        <v>1200000</v>
      </c>
      <c r="T34" s="619" t="s">
        <v>474</v>
      </c>
    </row>
    <row r="35" spans="1:22" ht="12.95" customHeight="1">
      <c r="A35" s="614">
        <v>10</v>
      </c>
      <c r="B35" s="129"/>
      <c r="C35" s="255"/>
      <c r="D35" s="255"/>
      <c r="E35" s="255"/>
      <c r="F35" s="255"/>
      <c r="G35" s="255"/>
      <c r="H35" s="261"/>
      <c r="I35" s="615" t="s">
        <v>148</v>
      </c>
      <c r="J35" s="258"/>
      <c r="K35" s="258"/>
      <c r="L35" s="616"/>
      <c r="M35" s="256"/>
      <c r="N35" s="617">
        <v>2007</v>
      </c>
      <c r="O35" s="258"/>
      <c r="P35" s="258"/>
      <c r="Q35" s="617" t="s">
        <v>36</v>
      </c>
      <c r="R35" s="617">
        <v>6</v>
      </c>
      <c r="S35" s="618">
        <v>2400000</v>
      </c>
      <c r="T35" s="619" t="s">
        <v>474</v>
      </c>
      <c r="V35" s="8"/>
    </row>
    <row r="36" spans="1:22" ht="12.95" customHeight="1">
      <c r="A36" s="614">
        <v>11</v>
      </c>
      <c r="B36" s="129"/>
      <c r="C36" s="255"/>
      <c r="D36" s="255"/>
      <c r="E36" s="255"/>
      <c r="F36" s="255"/>
      <c r="G36" s="255"/>
      <c r="H36" s="261"/>
      <c r="I36" s="615" t="s">
        <v>149</v>
      </c>
      <c r="J36" s="258"/>
      <c r="K36" s="258"/>
      <c r="L36" s="616"/>
      <c r="M36" s="256"/>
      <c r="N36" s="617">
        <v>2007</v>
      </c>
      <c r="O36" s="258"/>
      <c r="P36" s="258"/>
      <c r="Q36" s="617" t="s">
        <v>36</v>
      </c>
      <c r="R36" s="617">
        <v>6</v>
      </c>
      <c r="S36" s="618">
        <v>2400000</v>
      </c>
      <c r="T36" s="619" t="s">
        <v>475</v>
      </c>
      <c r="V36" s="8"/>
    </row>
    <row r="37" spans="1:22" ht="12.95" customHeight="1">
      <c r="A37" s="614">
        <v>12</v>
      </c>
      <c r="B37" s="129"/>
      <c r="C37" s="255"/>
      <c r="D37" s="255"/>
      <c r="E37" s="255"/>
      <c r="F37" s="255"/>
      <c r="G37" s="255"/>
      <c r="H37" s="261"/>
      <c r="I37" s="615" t="s">
        <v>454</v>
      </c>
      <c r="J37" s="258"/>
      <c r="K37" s="258"/>
      <c r="L37" s="616"/>
      <c r="M37" s="256"/>
      <c r="N37" s="617">
        <v>2007</v>
      </c>
      <c r="O37" s="258"/>
      <c r="P37" s="258"/>
      <c r="Q37" s="617" t="s">
        <v>478</v>
      </c>
      <c r="R37" s="617">
        <v>1</v>
      </c>
      <c r="S37" s="618">
        <v>152500</v>
      </c>
      <c r="T37" s="619" t="s">
        <v>477</v>
      </c>
    </row>
    <row r="38" spans="1:22" ht="12.95" customHeight="1">
      <c r="A38" s="614">
        <v>13</v>
      </c>
      <c r="B38" s="620"/>
      <c r="C38" s="622"/>
      <c r="D38" s="622"/>
      <c r="E38" s="622"/>
      <c r="F38" s="622"/>
      <c r="G38" s="622"/>
      <c r="H38" s="620"/>
      <c r="I38" s="615" t="s">
        <v>448</v>
      </c>
      <c r="J38" s="620"/>
      <c r="K38" s="620"/>
      <c r="L38" s="617" t="s">
        <v>449</v>
      </c>
      <c r="M38" s="620"/>
      <c r="N38" s="617">
        <v>2007</v>
      </c>
      <c r="O38" s="620"/>
      <c r="P38" s="620"/>
      <c r="Q38" s="621" t="s">
        <v>36</v>
      </c>
      <c r="R38" s="268">
        <v>1</v>
      </c>
      <c r="S38" s="616">
        <v>200000</v>
      </c>
      <c r="T38" s="619" t="s">
        <v>476</v>
      </c>
    </row>
    <row r="39" spans="1:22" ht="13.5" customHeight="1">
      <c r="A39" s="614">
        <v>14</v>
      </c>
      <c r="B39" s="129" t="s">
        <v>152</v>
      </c>
      <c r="C39" s="255" t="s">
        <v>59</v>
      </c>
      <c r="D39" s="255" t="s">
        <v>69</v>
      </c>
      <c r="E39" s="255" t="s">
        <v>59</v>
      </c>
      <c r="F39" s="255" t="s">
        <v>34</v>
      </c>
      <c r="G39" s="255" t="s">
        <v>35</v>
      </c>
      <c r="H39" s="261" t="s">
        <v>77</v>
      </c>
      <c r="I39" s="264" t="s">
        <v>78</v>
      </c>
      <c r="J39" s="258" t="s">
        <v>40</v>
      </c>
      <c r="K39" s="258" t="s">
        <v>40</v>
      </c>
      <c r="L39" s="258" t="s">
        <v>40</v>
      </c>
      <c r="M39" s="256" t="s">
        <v>43</v>
      </c>
      <c r="N39" s="258">
        <v>2010</v>
      </c>
      <c r="O39" s="258" t="s">
        <v>40</v>
      </c>
      <c r="P39" s="258" t="s">
        <v>41</v>
      </c>
      <c r="Q39" s="258" t="s">
        <v>36</v>
      </c>
      <c r="R39" s="261">
        <v>1</v>
      </c>
      <c r="S39" s="262">
        <v>1500000</v>
      </c>
      <c r="T39" s="265" t="s">
        <v>79</v>
      </c>
    </row>
    <row r="40" spans="1:22" ht="12.95" customHeight="1">
      <c r="A40" s="614">
        <v>15</v>
      </c>
      <c r="B40" s="129" t="s">
        <v>151</v>
      </c>
      <c r="C40" s="255" t="s">
        <v>59</v>
      </c>
      <c r="D40" s="255" t="s">
        <v>69</v>
      </c>
      <c r="E40" s="255" t="s">
        <v>34</v>
      </c>
      <c r="F40" s="255" t="s">
        <v>60</v>
      </c>
      <c r="G40" s="255" t="s">
        <v>74</v>
      </c>
      <c r="H40" s="261" t="s">
        <v>80</v>
      </c>
      <c r="I40" s="257" t="s">
        <v>81</v>
      </c>
      <c r="J40" s="258" t="s">
        <v>40</v>
      </c>
      <c r="K40" s="258" t="s">
        <v>40</v>
      </c>
      <c r="L40" s="258" t="s">
        <v>40</v>
      </c>
      <c r="M40" s="256" t="s">
        <v>43</v>
      </c>
      <c r="N40" s="258">
        <v>2010</v>
      </c>
      <c r="O40" s="258" t="s">
        <v>40</v>
      </c>
      <c r="P40" s="258" t="s">
        <v>41</v>
      </c>
      <c r="Q40" s="258" t="s">
        <v>36</v>
      </c>
      <c r="R40" s="261">
        <v>1</v>
      </c>
      <c r="S40" s="262">
        <v>100000</v>
      </c>
      <c r="T40" s="265" t="s">
        <v>79</v>
      </c>
    </row>
    <row r="41" spans="1:22" ht="12.95" customHeight="1">
      <c r="A41" s="614">
        <v>16</v>
      </c>
      <c r="B41" s="129" t="s">
        <v>151</v>
      </c>
      <c r="C41" s="255" t="s">
        <v>59</v>
      </c>
      <c r="D41" s="255" t="s">
        <v>69</v>
      </c>
      <c r="E41" s="255" t="s">
        <v>34</v>
      </c>
      <c r="F41" s="255" t="s">
        <v>60</v>
      </c>
      <c r="G41" s="255" t="s">
        <v>74</v>
      </c>
      <c r="H41" s="261" t="s">
        <v>82</v>
      </c>
      <c r="I41" s="257" t="s">
        <v>81</v>
      </c>
      <c r="J41" s="258" t="s">
        <v>40</v>
      </c>
      <c r="K41" s="258" t="s">
        <v>40</v>
      </c>
      <c r="L41" s="258" t="s">
        <v>40</v>
      </c>
      <c r="M41" s="256" t="s">
        <v>43</v>
      </c>
      <c r="N41" s="258">
        <v>2010</v>
      </c>
      <c r="O41" s="258" t="s">
        <v>40</v>
      </c>
      <c r="P41" s="258" t="s">
        <v>41</v>
      </c>
      <c r="Q41" s="258" t="s">
        <v>36</v>
      </c>
      <c r="R41" s="261">
        <v>1</v>
      </c>
      <c r="S41" s="262">
        <v>100000</v>
      </c>
      <c r="T41" s="265" t="s">
        <v>79</v>
      </c>
      <c r="V41" s="8"/>
    </row>
    <row r="42" spans="1:22" ht="12.95" customHeight="1">
      <c r="A42" s="614">
        <v>17</v>
      </c>
      <c r="B42" s="129" t="s">
        <v>153</v>
      </c>
      <c r="C42" s="255" t="s">
        <v>59</v>
      </c>
      <c r="D42" s="255" t="s">
        <v>69</v>
      </c>
      <c r="E42" s="255" t="s">
        <v>59</v>
      </c>
      <c r="F42" s="255" t="s">
        <v>60</v>
      </c>
      <c r="G42" s="255" t="s">
        <v>83</v>
      </c>
      <c r="H42" s="261" t="s">
        <v>75</v>
      </c>
      <c r="I42" s="256" t="s">
        <v>84</v>
      </c>
      <c r="J42" s="258" t="s">
        <v>40</v>
      </c>
      <c r="K42" s="258" t="s">
        <v>40</v>
      </c>
      <c r="L42" s="258" t="s">
        <v>40</v>
      </c>
      <c r="M42" s="256" t="s">
        <v>43</v>
      </c>
      <c r="N42" s="258">
        <v>2010</v>
      </c>
      <c r="O42" s="258" t="s">
        <v>40</v>
      </c>
      <c r="P42" s="258" t="s">
        <v>41</v>
      </c>
      <c r="Q42" s="258" t="s">
        <v>36</v>
      </c>
      <c r="R42" s="261">
        <v>1</v>
      </c>
      <c r="S42" s="262">
        <v>750000</v>
      </c>
      <c r="T42" s="265" t="s">
        <v>85</v>
      </c>
      <c r="V42" s="8"/>
    </row>
    <row r="43" spans="1:22" ht="12.95" customHeight="1">
      <c r="A43" s="614">
        <v>18</v>
      </c>
      <c r="B43" s="129" t="s">
        <v>154</v>
      </c>
      <c r="C43" s="255" t="s">
        <v>59</v>
      </c>
      <c r="D43" s="255" t="s">
        <v>69</v>
      </c>
      <c r="E43" s="255" t="s">
        <v>59</v>
      </c>
      <c r="F43" s="255" t="s">
        <v>60</v>
      </c>
      <c r="G43" s="255" t="s">
        <v>86</v>
      </c>
      <c r="H43" s="261" t="s">
        <v>87</v>
      </c>
      <c r="I43" s="256" t="s">
        <v>88</v>
      </c>
      <c r="J43" s="258" t="s">
        <v>40</v>
      </c>
      <c r="K43" s="258" t="s">
        <v>40</v>
      </c>
      <c r="L43" s="258" t="s">
        <v>40</v>
      </c>
      <c r="M43" s="256" t="s">
        <v>43</v>
      </c>
      <c r="N43" s="258">
        <v>2010</v>
      </c>
      <c r="O43" s="258" t="s">
        <v>40</v>
      </c>
      <c r="P43" s="258" t="s">
        <v>41</v>
      </c>
      <c r="Q43" s="258" t="s">
        <v>36</v>
      </c>
      <c r="R43" s="261">
        <v>1</v>
      </c>
      <c r="S43" s="262">
        <v>480000</v>
      </c>
      <c r="T43" s="265" t="s">
        <v>85</v>
      </c>
    </row>
    <row r="44" spans="1:22" ht="12.95" customHeight="1">
      <c r="A44" s="614">
        <v>19</v>
      </c>
      <c r="B44" s="129" t="s">
        <v>153</v>
      </c>
      <c r="C44" s="255" t="s">
        <v>59</v>
      </c>
      <c r="D44" s="255" t="s">
        <v>69</v>
      </c>
      <c r="E44" s="255" t="s">
        <v>59</v>
      </c>
      <c r="F44" s="255" t="s">
        <v>60</v>
      </c>
      <c r="G44" s="255" t="s">
        <v>83</v>
      </c>
      <c r="H44" s="261" t="s">
        <v>89</v>
      </c>
      <c r="I44" s="256" t="s">
        <v>90</v>
      </c>
      <c r="J44" s="258" t="s">
        <v>40</v>
      </c>
      <c r="K44" s="258" t="s">
        <v>40</v>
      </c>
      <c r="L44" s="258" t="s">
        <v>40</v>
      </c>
      <c r="M44" s="256" t="s">
        <v>43</v>
      </c>
      <c r="N44" s="258">
        <v>2010</v>
      </c>
      <c r="O44" s="258" t="s">
        <v>40</v>
      </c>
      <c r="P44" s="258" t="s">
        <v>41</v>
      </c>
      <c r="Q44" s="258" t="s">
        <v>36</v>
      </c>
      <c r="R44" s="261">
        <v>1</v>
      </c>
      <c r="S44" s="262">
        <v>282000</v>
      </c>
      <c r="T44" s="265" t="s">
        <v>85</v>
      </c>
    </row>
    <row r="45" spans="1:22" ht="12.95" customHeight="1">
      <c r="A45" s="614">
        <v>20</v>
      </c>
      <c r="B45" s="129" t="s">
        <v>155</v>
      </c>
      <c r="C45" s="255" t="s">
        <v>59</v>
      </c>
      <c r="D45" s="255" t="s">
        <v>69</v>
      </c>
      <c r="E45" s="255" t="s">
        <v>59</v>
      </c>
      <c r="F45" s="255" t="s">
        <v>91</v>
      </c>
      <c r="G45" s="255" t="s">
        <v>87</v>
      </c>
      <c r="H45" s="261" t="s">
        <v>74</v>
      </c>
      <c r="I45" s="256" t="s">
        <v>92</v>
      </c>
      <c r="J45" s="258" t="s">
        <v>40</v>
      </c>
      <c r="K45" s="258" t="s">
        <v>40</v>
      </c>
      <c r="L45" s="258" t="s">
        <v>40</v>
      </c>
      <c r="M45" s="256" t="s">
        <v>43</v>
      </c>
      <c r="N45" s="258">
        <v>2010</v>
      </c>
      <c r="O45" s="258" t="s">
        <v>40</v>
      </c>
      <c r="P45" s="258" t="s">
        <v>41</v>
      </c>
      <c r="Q45" s="258" t="s">
        <v>36</v>
      </c>
      <c r="R45" s="261">
        <v>1</v>
      </c>
      <c r="S45" s="262">
        <v>3487000</v>
      </c>
      <c r="T45" s="265" t="s">
        <v>85</v>
      </c>
    </row>
    <row r="46" spans="1:22" ht="12.95" customHeight="1">
      <c r="A46" s="614">
        <v>21</v>
      </c>
      <c r="B46" s="129" t="s">
        <v>156</v>
      </c>
      <c r="C46" s="255" t="s">
        <v>59</v>
      </c>
      <c r="D46" s="255" t="s">
        <v>69</v>
      </c>
      <c r="E46" s="255" t="s">
        <v>34</v>
      </c>
      <c r="F46" s="255" t="s">
        <v>91</v>
      </c>
      <c r="G46" s="255" t="s">
        <v>93</v>
      </c>
      <c r="H46" s="261" t="s">
        <v>94</v>
      </c>
      <c r="I46" s="256" t="s">
        <v>95</v>
      </c>
      <c r="J46" s="258" t="s">
        <v>40</v>
      </c>
      <c r="K46" s="258" t="s">
        <v>40</v>
      </c>
      <c r="L46" s="258" t="s">
        <v>40</v>
      </c>
      <c r="M46" s="256" t="s">
        <v>43</v>
      </c>
      <c r="N46" s="258">
        <v>2010</v>
      </c>
      <c r="O46" s="258" t="s">
        <v>40</v>
      </c>
      <c r="P46" s="258" t="s">
        <v>41</v>
      </c>
      <c r="Q46" s="258" t="s">
        <v>36</v>
      </c>
      <c r="R46" s="261">
        <v>1</v>
      </c>
      <c r="S46" s="262">
        <v>1500000</v>
      </c>
      <c r="T46" s="265" t="s">
        <v>85</v>
      </c>
    </row>
    <row r="47" spans="1:22" ht="12.95" customHeight="1">
      <c r="A47" s="614">
        <v>22</v>
      </c>
      <c r="B47" s="129" t="s">
        <v>157</v>
      </c>
      <c r="C47" s="255" t="s">
        <v>59</v>
      </c>
      <c r="D47" s="255" t="s">
        <v>69</v>
      </c>
      <c r="E47" s="255" t="s">
        <v>59</v>
      </c>
      <c r="F47" s="255" t="s">
        <v>34</v>
      </c>
      <c r="G47" s="255" t="s">
        <v>96</v>
      </c>
      <c r="H47" s="261" t="s">
        <v>93</v>
      </c>
      <c r="I47" s="256" t="s">
        <v>97</v>
      </c>
      <c r="J47" s="258" t="s">
        <v>40</v>
      </c>
      <c r="K47" s="258" t="s">
        <v>40</v>
      </c>
      <c r="L47" s="258" t="s">
        <v>40</v>
      </c>
      <c r="M47" s="256" t="s">
        <v>43</v>
      </c>
      <c r="N47" s="258">
        <v>2011</v>
      </c>
      <c r="O47" s="258" t="s">
        <v>40</v>
      </c>
      <c r="P47" s="258" t="s">
        <v>41</v>
      </c>
      <c r="Q47" s="258" t="s">
        <v>36</v>
      </c>
      <c r="R47" s="261">
        <v>1</v>
      </c>
      <c r="S47" s="262">
        <v>3979000</v>
      </c>
      <c r="T47" s="266" t="s">
        <v>54</v>
      </c>
    </row>
    <row r="48" spans="1:22" ht="12.95" customHeight="1">
      <c r="A48" s="614">
        <v>23</v>
      </c>
      <c r="B48" s="129" t="s">
        <v>152</v>
      </c>
      <c r="C48" s="255" t="s">
        <v>59</v>
      </c>
      <c r="D48" s="255" t="s">
        <v>69</v>
      </c>
      <c r="E48" s="255" t="s">
        <v>59</v>
      </c>
      <c r="F48" s="255" t="s">
        <v>34</v>
      </c>
      <c r="G48" s="255" t="s">
        <v>35</v>
      </c>
      <c r="H48" s="261" t="s">
        <v>98</v>
      </c>
      <c r="I48" s="256" t="s">
        <v>99</v>
      </c>
      <c r="J48" s="258" t="s">
        <v>40</v>
      </c>
      <c r="K48" s="258" t="s">
        <v>40</v>
      </c>
      <c r="L48" s="256" t="s">
        <v>100</v>
      </c>
      <c r="M48" s="256" t="s">
        <v>43</v>
      </c>
      <c r="N48" s="258">
        <v>2012</v>
      </c>
      <c r="O48" s="258" t="s">
        <v>40</v>
      </c>
      <c r="P48" s="258" t="s">
        <v>41</v>
      </c>
      <c r="Q48" s="258" t="s">
        <v>36</v>
      </c>
      <c r="R48" s="261">
        <v>1</v>
      </c>
      <c r="S48" s="262">
        <v>4000000</v>
      </c>
      <c r="T48" s="266" t="s">
        <v>101</v>
      </c>
    </row>
    <row r="49" spans="1:20" ht="12.95" customHeight="1">
      <c r="A49" s="614">
        <v>24</v>
      </c>
      <c r="B49" s="129" t="s">
        <v>158</v>
      </c>
      <c r="C49" s="255" t="s">
        <v>59</v>
      </c>
      <c r="D49" s="255" t="s">
        <v>69</v>
      </c>
      <c r="E49" s="255" t="s">
        <v>59</v>
      </c>
      <c r="F49" s="255" t="s">
        <v>34</v>
      </c>
      <c r="G49" s="255" t="s">
        <v>102</v>
      </c>
      <c r="H49" s="261" t="s">
        <v>103</v>
      </c>
      <c r="I49" s="256" t="s">
        <v>104</v>
      </c>
      <c r="J49" s="258" t="s">
        <v>40</v>
      </c>
      <c r="K49" s="258" t="s">
        <v>40</v>
      </c>
      <c r="L49" s="256" t="s">
        <v>105</v>
      </c>
      <c r="M49" s="256" t="s">
        <v>43</v>
      </c>
      <c r="N49" s="258">
        <v>2012</v>
      </c>
      <c r="O49" s="258" t="s">
        <v>40</v>
      </c>
      <c r="P49" s="258" t="s">
        <v>41</v>
      </c>
      <c r="Q49" s="258" t="s">
        <v>36</v>
      </c>
      <c r="R49" s="261">
        <v>1</v>
      </c>
      <c r="S49" s="262">
        <v>1000000</v>
      </c>
      <c r="T49" s="266" t="s">
        <v>101</v>
      </c>
    </row>
    <row r="50" spans="1:20" ht="12.95" customHeight="1">
      <c r="A50" s="614">
        <v>25</v>
      </c>
      <c r="B50" s="129" t="s">
        <v>159</v>
      </c>
      <c r="C50" s="255" t="s">
        <v>59</v>
      </c>
      <c r="D50" s="255" t="s">
        <v>69</v>
      </c>
      <c r="E50" s="255" t="s">
        <v>59</v>
      </c>
      <c r="F50" s="255" t="s">
        <v>91</v>
      </c>
      <c r="G50" s="255" t="s">
        <v>93</v>
      </c>
      <c r="H50" s="261"/>
      <c r="I50" s="257" t="s">
        <v>106</v>
      </c>
      <c r="J50" s="257"/>
      <c r="K50" s="258" t="s">
        <v>40</v>
      </c>
      <c r="L50" s="256"/>
      <c r="M50" s="256" t="s">
        <v>43</v>
      </c>
      <c r="N50" s="258">
        <v>2013</v>
      </c>
      <c r="O50" s="258" t="s">
        <v>40</v>
      </c>
      <c r="P50" s="258" t="s">
        <v>41</v>
      </c>
      <c r="Q50" s="258" t="s">
        <v>36</v>
      </c>
      <c r="R50" s="259">
        <v>5</v>
      </c>
      <c r="S50" s="267">
        <v>15000000</v>
      </c>
      <c r="T50" s="260" t="s">
        <v>54</v>
      </c>
    </row>
    <row r="51" spans="1:20" ht="12.95" customHeight="1">
      <c r="A51" s="614">
        <v>26</v>
      </c>
      <c r="B51" s="129" t="s">
        <v>160</v>
      </c>
      <c r="C51" s="255" t="s">
        <v>59</v>
      </c>
      <c r="D51" s="255" t="s">
        <v>69</v>
      </c>
      <c r="E51" s="255" t="s">
        <v>59</v>
      </c>
      <c r="F51" s="255" t="s">
        <v>69</v>
      </c>
      <c r="G51" s="255" t="s">
        <v>93</v>
      </c>
      <c r="H51" s="261"/>
      <c r="I51" s="257" t="s">
        <v>107</v>
      </c>
      <c r="J51" s="257"/>
      <c r="K51" s="258" t="s">
        <v>40</v>
      </c>
      <c r="L51" s="256"/>
      <c r="M51" s="256" t="s">
        <v>43</v>
      </c>
      <c r="N51" s="258">
        <v>2013</v>
      </c>
      <c r="O51" s="258" t="s">
        <v>40</v>
      </c>
      <c r="P51" s="258" t="s">
        <v>41</v>
      </c>
      <c r="Q51" s="258" t="s">
        <v>36</v>
      </c>
      <c r="R51" s="259">
        <v>1</v>
      </c>
      <c r="S51" s="267">
        <v>1100000</v>
      </c>
      <c r="T51" s="260" t="s">
        <v>54</v>
      </c>
    </row>
    <row r="52" spans="1:20" ht="12.95" customHeight="1">
      <c r="A52" s="614">
        <v>27</v>
      </c>
      <c r="B52" s="129" t="s">
        <v>161</v>
      </c>
      <c r="C52" s="255" t="s">
        <v>59</v>
      </c>
      <c r="D52" s="255" t="s">
        <v>69</v>
      </c>
      <c r="E52" s="255" t="s">
        <v>91</v>
      </c>
      <c r="F52" s="255" t="s">
        <v>34</v>
      </c>
      <c r="G52" s="255" t="s">
        <v>102</v>
      </c>
      <c r="H52" s="261"/>
      <c r="I52" s="257" t="s">
        <v>108</v>
      </c>
      <c r="J52" s="257"/>
      <c r="K52" s="258" t="s">
        <v>40</v>
      </c>
      <c r="L52" s="256"/>
      <c r="M52" s="256" t="s">
        <v>43</v>
      </c>
      <c r="N52" s="258">
        <v>2013</v>
      </c>
      <c r="O52" s="258" t="s">
        <v>40</v>
      </c>
      <c r="P52" s="258" t="s">
        <v>41</v>
      </c>
      <c r="Q52" s="258" t="s">
        <v>36</v>
      </c>
      <c r="R52" s="259">
        <v>1</v>
      </c>
      <c r="S52" s="267">
        <v>5100000</v>
      </c>
      <c r="T52" s="260" t="s">
        <v>54</v>
      </c>
    </row>
    <row r="53" spans="1:20" ht="12.95" customHeight="1">
      <c r="A53" s="614">
        <v>28</v>
      </c>
      <c r="B53" s="129" t="s">
        <v>162</v>
      </c>
      <c r="C53" s="255" t="s">
        <v>59</v>
      </c>
      <c r="D53" s="255" t="s">
        <v>69</v>
      </c>
      <c r="E53" s="255" t="s">
        <v>59</v>
      </c>
      <c r="F53" s="255" t="s">
        <v>34</v>
      </c>
      <c r="G53" s="255" t="s">
        <v>87</v>
      </c>
      <c r="H53" s="261"/>
      <c r="I53" s="257" t="s">
        <v>109</v>
      </c>
      <c r="J53" s="257"/>
      <c r="K53" s="258" t="s">
        <v>40</v>
      </c>
      <c r="L53" s="256"/>
      <c r="M53" s="256" t="s">
        <v>43</v>
      </c>
      <c r="N53" s="258">
        <v>2013</v>
      </c>
      <c r="O53" s="258" t="s">
        <v>40</v>
      </c>
      <c r="P53" s="258" t="s">
        <v>41</v>
      </c>
      <c r="Q53" s="258" t="s">
        <v>36</v>
      </c>
      <c r="R53" s="259">
        <v>5</v>
      </c>
      <c r="S53" s="267">
        <v>2000000</v>
      </c>
      <c r="T53" s="260" t="s">
        <v>54</v>
      </c>
    </row>
    <row r="54" spans="1:20" ht="12.95" customHeight="1">
      <c r="A54" s="614">
        <v>29</v>
      </c>
      <c r="B54" s="129" t="s">
        <v>156</v>
      </c>
      <c r="C54" s="255" t="s">
        <v>59</v>
      </c>
      <c r="D54" s="255" t="s">
        <v>69</v>
      </c>
      <c r="E54" s="255" t="s">
        <v>34</v>
      </c>
      <c r="F54" s="255" t="s">
        <v>91</v>
      </c>
      <c r="G54" s="255" t="s">
        <v>93</v>
      </c>
      <c r="H54" s="261"/>
      <c r="I54" s="257" t="s">
        <v>110</v>
      </c>
      <c r="J54" s="257"/>
      <c r="K54" s="258" t="s">
        <v>40</v>
      </c>
      <c r="L54" s="256"/>
      <c r="M54" s="256" t="s">
        <v>43</v>
      </c>
      <c r="N54" s="258">
        <v>2013</v>
      </c>
      <c r="O54" s="258" t="s">
        <v>40</v>
      </c>
      <c r="P54" s="258" t="s">
        <v>41</v>
      </c>
      <c r="Q54" s="258" t="s">
        <v>36</v>
      </c>
      <c r="R54" s="259">
        <v>1</v>
      </c>
      <c r="S54" s="267">
        <v>1500000</v>
      </c>
      <c r="T54" s="260" t="s">
        <v>54</v>
      </c>
    </row>
    <row r="55" spans="1:20" ht="12.95" customHeight="1">
      <c r="A55" s="614">
        <v>30</v>
      </c>
      <c r="B55" s="129" t="s">
        <v>155</v>
      </c>
      <c r="C55" s="255" t="s">
        <v>59</v>
      </c>
      <c r="D55" s="255" t="s">
        <v>69</v>
      </c>
      <c r="E55" s="255" t="s">
        <v>59</v>
      </c>
      <c r="F55" s="255" t="s">
        <v>91</v>
      </c>
      <c r="G55" s="255" t="s">
        <v>87</v>
      </c>
      <c r="H55" s="261"/>
      <c r="I55" s="256" t="s">
        <v>111</v>
      </c>
      <c r="J55" s="257"/>
      <c r="K55" s="258" t="s">
        <v>40</v>
      </c>
      <c r="L55" s="256"/>
      <c r="M55" s="256" t="s">
        <v>43</v>
      </c>
      <c r="N55" s="258">
        <v>2013</v>
      </c>
      <c r="O55" s="258" t="s">
        <v>40</v>
      </c>
      <c r="P55" s="258" t="s">
        <v>41</v>
      </c>
      <c r="Q55" s="258" t="s">
        <v>36</v>
      </c>
      <c r="R55" s="259">
        <v>1</v>
      </c>
      <c r="S55" s="267">
        <v>840000</v>
      </c>
      <c r="T55" s="260" t="s">
        <v>54</v>
      </c>
    </row>
    <row r="56" spans="1:20" ht="12.95" customHeight="1">
      <c r="A56" s="614">
        <v>31</v>
      </c>
      <c r="B56" s="886"/>
      <c r="C56" s="902" t="s">
        <v>59</v>
      </c>
      <c r="D56" s="902" t="s">
        <v>69</v>
      </c>
      <c r="E56" s="902" t="s">
        <v>61</v>
      </c>
      <c r="F56" s="902" t="s">
        <v>91</v>
      </c>
      <c r="G56" s="902" t="s">
        <v>112</v>
      </c>
      <c r="H56" s="903"/>
      <c r="I56" s="892" t="s">
        <v>113</v>
      </c>
      <c r="J56" s="904"/>
      <c r="K56" s="904"/>
      <c r="L56" s="892" t="s">
        <v>114</v>
      </c>
      <c r="M56" s="892" t="s">
        <v>43</v>
      </c>
      <c r="N56" s="904">
        <v>2006</v>
      </c>
      <c r="O56" s="904" t="s">
        <v>40</v>
      </c>
      <c r="P56" s="904" t="s">
        <v>41</v>
      </c>
      <c r="Q56" s="904" t="s">
        <v>36</v>
      </c>
      <c r="R56" s="905">
        <v>1</v>
      </c>
      <c r="S56" s="262">
        <v>6000000</v>
      </c>
      <c r="T56" s="265" t="s">
        <v>115</v>
      </c>
    </row>
    <row r="57" spans="1:20" ht="12.95" customHeight="1">
      <c r="A57" s="614">
        <v>32</v>
      </c>
      <c r="B57" s="129"/>
      <c r="C57" s="255" t="s">
        <v>59</v>
      </c>
      <c r="D57" s="255" t="s">
        <v>69</v>
      </c>
      <c r="E57" s="255" t="s">
        <v>61</v>
      </c>
      <c r="F57" s="255" t="s">
        <v>91</v>
      </c>
      <c r="G57" s="255" t="s">
        <v>112</v>
      </c>
      <c r="H57" s="261"/>
      <c r="I57" s="256" t="s">
        <v>113</v>
      </c>
      <c r="J57" s="258" t="s">
        <v>116</v>
      </c>
      <c r="K57" s="258"/>
      <c r="L57" s="256" t="s">
        <v>114</v>
      </c>
      <c r="M57" s="256" t="s">
        <v>43</v>
      </c>
      <c r="N57" s="258">
        <v>2006</v>
      </c>
      <c r="O57" s="258" t="s">
        <v>40</v>
      </c>
      <c r="P57" s="258" t="s">
        <v>41</v>
      </c>
      <c r="Q57" s="258" t="s">
        <v>36</v>
      </c>
      <c r="R57" s="621">
        <v>1</v>
      </c>
      <c r="S57" s="262">
        <v>6000000</v>
      </c>
      <c r="T57" s="265" t="s">
        <v>115</v>
      </c>
    </row>
    <row r="58" spans="1:20" ht="12.95" customHeight="1">
      <c r="A58" s="614">
        <v>33</v>
      </c>
      <c r="B58" s="129" t="s">
        <v>163</v>
      </c>
      <c r="C58" s="255" t="s">
        <v>59</v>
      </c>
      <c r="D58" s="255" t="s">
        <v>117</v>
      </c>
      <c r="E58" s="255" t="s">
        <v>34</v>
      </c>
      <c r="F58" s="255" t="s">
        <v>118</v>
      </c>
      <c r="G58" s="255" t="s">
        <v>96</v>
      </c>
      <c r="H58" s="261" t="s">
        <v>94</v>
      </c>
      <c r="I58" s="256" t="s">
        <v>119</v>
      </c>
      <c r="J58" s="258" t="s">
        <v>40</v>
      </c>
      <c r="K58" s="258" t="s">
        <v>40</v>
      </c>
      <c r="L58" s="256" t="s">
        <v>120</v>
      </c>
      <c r="M58" s="256" t="s">
        <v>43</v>
      </c>
      <c r="N58" s="258">
        <v>2010</v>
      </c>
      <c r="O58" s="258" t="s">
        <v>40</v>
      </c>
      <c r="P58" s="258" t="s">
        <v>41</v>
      </c>
      <c r="Q58" s="258" t="s">
        <v>36</v>
      </c>
      <c r="R58" s="261">
        <v>1</v>
      </c>
      <c r="S58" s="262">
        <v>700000</v>
      </c>
      <c r="T58" s="265" t="s">
        <v>85</v>
      </c>
    </row>
    <row r="59" spans="1:20" ht="12.95" customHeight="1">
      <c r="A59" s="614">
        <v>34</v>
      </c>
      <c r="B59" s="129" t="s">
        <v>164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75</v>
      </c>
      <c r="H59" s="261" t="s">
        <v>121</v>
      </c>
      <c r="I59" s="256" t="s">
        <v>122</v>
      </c>
      <c r="J59" s="258" t="s">
        <v>40</v>
      </c>
      <c r="K59" s="258" t="s">
        <v>40</v>
      </c>
      <c r="L59" s="256" t="s">
        <v>120</v>
      </c>
      <c r="M59" s="256" t="s">
        <v>43</v>
      </c>
      <c r="N59" s="258">
        <v>2010</v>
      </c>
      <c r="O59" s="258" t="s">
        <v>40</v>
      </c>
      <c r="P59" s="258" t="s">
        <v>41</v>
      </c>
      <c r="Q59" s="258" t="s">
        <v>36</v>
      </c>
      <c r="R59" s="261">
        <v>1</v>
      </c>
      <c r="S59" s="262">
        <v>400000</v>
      </c>
      <c r="T59" s="265" t="s">
        <v>85</v>
      </c>
    </row>
    <row r="60" spans="1:20" ht="12.95" customHeight="1">
      <c r="A60" s="614">
        <v>35</v>
      </c>
      <c r="B60" s="129" t="s">
        <v>164</v>
      </c>
      <c r="C60" s="255" t="s">
        <v>59</v>
      </c>
      <c r="D60" s="255" t="s">
        <v>69</v>
      </c>
      <c r="E60" s="255" t="s">
        <v>61</v>
      </c>
      <c r="F60" s="255" t="s">
        <v>60</v>
      </c>
      <c r="G60" s="255" t="s">
        <v>75</v>
      </c>
      <c r="H60" s="261" t="s">
        <v>123</v>
      </c>
      <c r="I60" s="256" t="s">
        <v>124</v>
      </c>
      <c r="J60" s="258" t="s">
        <v>40</v>
      </c>
      <c r="K60" s="258" t="s">
        <v>40</v>
      </c>
      <c r="L60" s="256" t="s">
        <v>468</v>
      </c>
      <c r="M60" s="256" t="s">
        <v>43</v>
      </c>
      <c r="N60" s="258">
        <v>2010</v>
      </c>
      <c r="O60" s="258" t="s">
        <v>40</v>
      </c>
      <c r="P60" s="258" t="s">
        <v>41</v>
      </c>
      <c r="Q60" s="258" t="s">
        <v>36</v>
      </c>
      <c r="R60" s="261">
        <v>1</v>
      </c>
      <c r="S60" s="262">
        <v>150000</v>
      </c>
      <c r="T60" s="265" t="s">
        <v>85</v>
      </c>
    </row>
    <row r="61" spans="1:20" ht="12.95" customHeight="1">
      <c r="A61" s="614">
        <v>36</v>
      </c>
      <c r="B61" s="129" t="s">
        <v>165</v>
      </c>
      <c r="C61" s="255" t="s">
        <v>59</v>
      </c>
      <c r="D61" s="255" t="s">
        <v>69</v>
      </c>
      <c r="E61" s="255" t="s">
        <v>61</v>
      </c>
      <c r="F61" s="255" t="s">
        <v>60</v>
      </c>
      <c r="G61" s="255" t="s">
        <v>102</v>
      </c>
      <c r="H61" s="261" t="s">
        <v>125</v>
      </c>
      <c r="I61" s="256" t="s">
        <v>126</v>
      </c>
      <c r="J61" s="258" t="s">
        <v>40</v>
      </c>
      <c r="K61" s="258" t="s">
        <v>40</v>
      </c>
      <c r="L61" s="256" t="s">
        <v>468</v>
      </c>
      <c r="M61" s="256" t="s">
        <v>43</v>
      </c>
      <c r="N61" s="258">
        <v>2010</v>
      </c>
      <c r="O61" s="258" t="s">
        <v>40</v>
      </c>
      <c r="P61" s="258" t="s">
        <v>41</v>
      </c>
      <c r="Q61" s="258" t="s">
        <v>36</v>
      </c>
      <c r="R61" s="261">
        <v>1</v>
      </c>
      <c r="S61" s="262">
        <v>150000</v>
      </c>
      <c r="T61" s="265" t="s">
        <v>85</v>
      </c>
    </row>
    <row r="62" spans="1:20" ht="12.95" customHeight="1">
      <c r="A62" s="614">
        <v>37</v>
      </c>
      <c r="B62" s="129" t="s">
        <v>164</v>
      </c>
      <c r="C62" s="255" t="s">
        <v>59</v>
      </c>
      <c r="D62" s="255" t="s">
        <v>69</v>
      </c>
      <c r="E62" s="255" t="s">
        <v>61</v>
      </c>
      <c r="F62" s="255" t="s">
        <v>60</v>
      </c>
      <c r="G62" s="255" t="s">
        <v>75</v>
      </c>
      <c r="H62" s="261" t="s">
        <v>127</v>
      </c>
      <c r="I62" s="256" t="s">
        <v>128</v>
      </c>
      <c r="J62" s="258" t="s">
        <v>40</v>
      </c>
      <c r="K62" s="258" t="s">
        <v>40</v>
      </c>
      <c r="L62" s="256" t="s">
        <v>468</v>
      </c>
      <c r="M62" s="256" t="s">
        <v>43</v>
      </c>
      <c r="N62" s="258">
        <v>2010</v>
      </c>
      <c r="O62" s="258" t="s">
        <v>40</v>
      </c>
      <c r="P62" s="258" t="s">
        <v>41</v>
      </c>
      <c r="Q62" s="258" t="s">
        <v>36</v>
      </c>
      <c r="R62" s="261">
        <v>1</v>
      </c>
      <c r="S62" s="262">
        <v>100000</v>
      </c>
      <c r="T62" s="265" t="s">
        <v>85</v>
      </c>
    </row>
    <row r="63" spans="1:20" ht="12.95" customHeight="1">
      <c r="A63" s="614">
        <v>38</v>
      </c>
      <c r="B63" s="129" t="s">
        <v>164</v>
      </c>
      <c r="C63" s="255" t="s">
        <v>59</v>
      </c>
      <c r="D63" s="255" t="s">
        <v>69</v>
      </c>
      <c r="E63" s="255" t="s">
        <v>61</v>
      </c>
      <c r="F63" s="255" t="s">
        <v>60</v>
      </c>
      <c r="G63" s="255" t="s">
        <v>75</v>
      </c>
      <c r="H63" s="261" t="s">
        <v>129</v>
      </c>
      <c r="I63" s="256" t="s">
        <v>130</v>
      </c>
      <c r="J63" s="258" t="s">
        <v>40</v>
      </c>
      <c r="K63" s="258" t="s">
        <v>40</v>
      </c>
      <c r="L63" s="256" t="s">
        <v>468</v>
      </c>
      <c r="M63" s="256" t="s">
        <v>43</v>
      </c>
      <c r="N63" s="258">
        <v>2010</v>
      </c>
      <c r="O63" s="258" t="s">
        <v>40</v>
      </c>
      <c r="P63" s="258" t="s">
        <v>41</v>
      </c>
      <c r="Q63" s="258" t="s">
        <v>36</v>
      </c>
      <c r="R63" s="261">
        <v>1</v>
      </c>
      <c r="S63" s="262">
        <v>200000</v>
      </c>
      <c r="T63" s="265" t="s">
        <v>85</v>
      </c>
    </row>
    <row r="64" spans="1:20" ht="12.95" customHeight="1">
      <c r="A64" s="614">
        <v>39</v>
      </c>
      <c r="B64" s="129" t="s">
        <v>166</v>
      </c>
      <c r="C64" s="255" t="s">
        <v>59</v>
      </c>
      <c r="D64" s="255" t="s">
        <v>69</v>
      </c>
      <c r="E64" s="255" t="s">
        <v>61</v>
      </c>
      <c r="F64" s="255" t="s">
        <v>91</v>
      </c>
      <c r="G64" s="255" t="s">
        <v>131</v>
      </c>
      <c r="H64" s="261" t="s">
        <v>121</v>
      </c>
      <c r="I64" s="256" t="s">
        <v>132</v>
      </c>
      <c r="J64" s="258" t="s">
        <v>40</v>
      </c>
      <c r="K64" s="258" t="s">
        <v>40</v>
      </c>
      <c r="L64" s="256" t="s">
        <v>468</v>
      </c>
      <c r="M64" s="256" t="s">
        <v>43</v>
      </c>
      <c r="N64" s="258">
        <v>2011</v>
      </c>
      <c r="O64" s="258" t="s">
        <v>40</v>
      </c>
      <c r="P64" s="258" t="s">
        <v>41</v>
      </c>
      <c r="Q64" s="258" t="s">
        <v>36</v>
      </c>
      <c r="R64" s="261">
        <v>1</v>
      </c>
      <c r="S64" s="262">
        <v>536000</v>
      </c>
      <c r="T64" s="266" t="s">
        <v>54</v>
      </c>
    </row>
    <row r="65" spans="1:20" ht="12.95" customHeight="1">
      <c r="A65" s="614">
        <v>40</v>
      </c>
      <c r="B65" s="129" t="s">
        <v>166</v>
      </c>
      <c r="C65" s="255" t="s">
        <v>59</v>
      </c>
      <c r="D65" s="255" t="s">
        <v>69</v>
      </c>
      <c r="E65" s="255" t="s">
        <v>61</v>
      </c>
      <c r="F65" s="255" t="s">
        <v>91</v>
      </c>
      <c r="G65" s="255" t="s">
        <v>131</v>
      </c>
      <c r="H65" s="261" t="s">
        <v>133</v>
      </c>
      <c r="I65" s="256" t="s">
        <v>132</v>
      </c>
      <c r="J65" s="258" t="s">
        <v>40</v>
      </c>
      <c r="K65" s="258" t="s">
        <v>40</v>
      </c>
      <c r="L65" s="256" t="s">
        <v>468</v>
      </c>
      <c r="M65" s="256" t="s">
        <v>43</v>
      </c>
      <c r="N65" s="258">
        <v>2012</v>
      </c>
      <c r="O65" s="258" t="s">
        <v>40</v>
      </c>
      <c r="P65" s="258" t="s">
        <v>41</v>
      </c>
      <c r="Q65" s="258" t="s">
        <v>36</v>
      </c>
      <c r="R65" s="261">
        <v>1</v>
      </c>
      <c r="S65" s="262">
        <v>850000</v>
      </c>
      <c r="T65" s="266" t="s">
        <v>101</v>
      </c>
    </row>
    <row r="66" spans="1:20" ht="12.95" customHeight="1">
      <c r="A66" s="614">
        <v>41</v>
      </c>
      <c r="B66" s="129" t="s">
        <v>167</v>
      </c>
      <c r="C66" s="255" t="s">
        <v>59</v>
      </c>
      <c r="D66" s="255" t="s">
        <v>69</v>
      </c>
      <c r="E66" s="255" t="s">
        <v>61</v>
      </c>
      <c r="F66" s="255" t="s">
        <v>59</v>
      </c>
      <c r="G66" s="255" t="s">
        <v>86</v>
      </c>
      <c r="H66" s="261"/>
      <c r="I66" s="256" t="s">
        <v>134</v>
      </c>
      <c r="J66" s="258" t="s">
        <v>40</v>
      </c>
      <c r="K66" s="258" t="s">
        <v>40</v>
      </c>
      <c r="L66" s="256" t="s">
        <v>468</v>
      </c>
      <c r="M66" s="256" t="s">
        <v>43</v>
      </c>
      <c r="N66" s="258">
        <v>2013</v>
      </c>
      <c r="O66" s="258" t="s">
        <v>40</v>
      </c>
      <c r="P66" s="258" t="s">
        <v>41</v>
      </c>
      <c r="Q66" s="258" t="s">
        <v>36</v>
      </c>
      <c r="R66" s="259">
        <v>1</v>
      </c>
      <c r="S66" s="262">
        <v>9000000</v>
      </c>
      <c r="T66" s="266" t="s">
        <v>54</v>
      </c>
    </row>
    <row r="67" spans="1:20" ht="12.95" customHeight="1">
      <c r="A67" s="614">
        <v>42</v>
      </c>
      <c r="B67" s="129" t="s">
        <v>166</v>
      </c>
      <c r="C67" s="255" t="s">
        <v>59</v>
      </c>
      <c r="D67" s="255" t="s">
        <v>69</v>
      </c>
      <c r="E67" s="255" t="s">
        <v>61</v>
      </c>
      <c r="F67" s="255" t="s">
        <v>91</v>
      </c>
      <c r="G67" s="255" t="s">
        <v>131</v>
      </c>
      <c r="H67" s="261"/>
      <c r="I67" s="257" t="s">
        <v>132</v>
      </c>
      <c r="J67" s="258" t="s">
        <v>40</v>
      </c>
      <c r="K67" s="258" t="s">
        <v>40</v>
      </c>
      <c r="L67" s="256" t="s">
        <v>468</v>
      </c>
      <c r="M67" s="256" t="s">
        <v>43</v>
      </c>
      <c r="N67" s="258">
        <v>2013</v>
      </c>
      <c r="O67" s="258" t="s">
        <v>40</v>
      </c>
      <c r="P67" s="258" t="s">
        <v>41</v>
      </c>
      <c r="Q67" s="258" t="s">
        <v>36</v>
      </c>
      <c r="R67" s="259">
        <v>1</v>
      </c>
      <c r="S67" s="262">
        <v>503000</v>
      </c>
      <c r="T67" s="266" t="s">
        <v>54</v>
      </c>
    </row>
    <row r="68" spans="1:20" ht="12.95" customHeight="1">
      <c r="A68" s="614">
        <v>43</v>
      </c>
      <c r="B68" s="129" t="s">
        <v>166</v>
      </c>
      <c r="C68" s="255" t="s">
        <v>59</v>
      </c>
      <c r="D68" s="255" t="s">
        <v>69</v>
      </c>
      <c r="E68" s="255" t="s">
        <v>61</v>
      </c>
      <c r="F68" s="255" t="s">
        <v>91</v>
      </c>
      <c r="G68" s="255" t="s">
        <v>131</v>
      </c>
      <c r="H68" s="261"/>
      <c r="I68" s="257" t="s">
        <v>132</v>
      </c>
      <c r="J68" s="258" t="s">
        <v>40</v>
      </c>
      <c r="K68" s="258" t="s">
        <v>40</v>
      </c>
      <c r="L68" s="256" t="s">
        <v>468</v>
      </c>
      <c r="M68" s="256" t="s">
        <v>43</v>
      </c>
      <c r="N68" s="258">
        <v>2013</v>
      </c>
      <c r="O68" s="258" t="s">
        <v>40</v>
      </c>
      <c r="P68" s="258" t="s">
        <v>41</v>
      </c>
      <c r="Q68" s="258" t="s">
        <v>36</v>
      </c>
      <c r="R68" s="259">
        <v>1</v>
      </c>
      <c r="S68" s="262">
        <v>1000000</v>
      </c>
      <c r="T68" s="266" t="s">
        <v>54</v>
      </c>
    </row>
    <row r="69" spans="1:20" ht="12.95" customHeight="1">
      <c r="A69" s="614">
        <v>44</v>
      </c>
      <c r="B69" s="886"/>
      <c r="C69" s="887">
        <v>2</v>
      </c>
      <c r="D69" s="887">
        <v>6</v>
      </c>
      <c r="E69" s="887">
        <v>2</v>
      </c>
      <c r="F69" s="887">
        <v>1</v>
      </c>
      <c r="G69" s="887">
        <v>3</v>
      </c>
      <c r="H69" s="888"/>
      <c r="I69" s="889" t="s">
        <v>109</v>
      </c>
      <c r="J69" s="890"/>
      <c r="K69" s="891"/>
      <c r="L69" s="892" t="s">
        <v>468</v>
      </c>
      <c r="M69" s="893" t="s">
        <v>43</v>
      </c>
      <c r="N69" s="894">
        <v>2014</v>
      </c>
      <c r="O69" s="890"/>
      <c r="P69" s="895" t="s">
        <v>41</v>
      </c>
      <c r="Q69" s="895" t="s">
        <v>36</v>
      </c>
      <c r="R69" s="896">
        <v>8</v>
      </c>
      <c r="S69" s="247">
        <v>3200000</v>
      </c>
      <c r="T69" s="626" t="s">
        <v>135</v>
      </c>
    </row>
    <row r="70" spans="1:20" ht="12.95" customHeight="1">
      <c r="A70" s="614">
        <v>45</v>
      </c>
      <c r="B70" s="886"/>
      <c r="C70" s="887">
        <v>2</v>
      </c>
      <c r="D70" s="887">
        <v>6</v>
      </c>
      <c r="E70" s="887">
        <v>2</v>
      </c>
      <c r="F70" s="887">
        <v>1</v>
      </c>
      <c r="G70" s="887">
        <v>3</v>
      </c>
      <c r="H70" s="888"/>
      <c r="I70" s="897" t="s">
        <v>136</v>
      </c>
      <c r="J70" s="890"/>
      <c r="K70" s="891"/>
      <c r="L70" s="892" t="s">
        <v>468</v>
      </c>
      <c r="M70" s="893" t="s">
        <v>43</v>
      </c>
      <c r="N70" s="894">
        <v>2014</v>
      </c>
      <c r="O70" s="890"/>
      <c r="P70" s="895" t="s">
        <v>41</v>
      </c>
      <c r="Q70" s="895" t="s">
        <v>36</v>
      </c>
      <c r="R70" s="896">
        <v>1</v>
      </c>
      <c r="S70" s="247">
        <v>3000000</v>
      </c>
      <c r="T70" s="626" t="s">
        <v>135</v>
      </c>
    </row>
    <row r="71" spans="1:20" ht="12.95" customHeight="1">
      <c r="A71" s="614">
        <v>46</v>
      </c>
      <c r="B71" s="886"/>
      <c r="C71" s="887">
        <v>2</v>
      </c>
      <c r="D71" s="887">
        <v>6</v>
      </c>
      <c r="E71" s="887">
        <v>2</v>
      </c>
      <c r="F71" s="887">
        <v>1</v>
      </c>
      <c r="G71" s="887">
        <v>3</v>
      </c>
      <c r="H71" s="888"/>
      <c r="I71" s="897" t="s">
        <v>137</v>
      </c>
      <c r="J71" s="890"/>
      <c r="K71" s="891"/>
      <c r="L71" s="892" t="s">
        <v>468</v>
      </c>
      <c r="M71" s="893" t="s">
        <v>43</v>
      </c>
      <c r="N71" s="894">
        <v>2014</v>
      </c>
      <c r="O71" s="890"/>
      <c r="P71" s="895" t="s">
        <v>41</v>
      </c>
      <c r="Q71" s="895" t="s">
        <v>36</v>
      </c>
      <c r="R71" s="896">
        <v>1</v>
      </c>
      <c r="S71" s="247">
        <v>3150000</v>
      </c>
      <c r="T71" s="626" t="s">
        <v>135</v>
      </c>
    </row>
    <row r="72" spans="1:20" ht="12.95" customHeight="1">
      <c r="A72" s="614">
        <v>47</v>
      </c>
      <c r="B72" s="886"/>
      <c r="C72" s="887">
        <v>2</v>
      </c>
      <c r="D72" s="887">
        <v>6</v>
      </c>
      <c r="E72" s="887">
        <v>2</v>
      </c>
      <c r="F72" s="887">
        <v>1</v>
      </c>
      <c r="G72" s="887">
        <v>33</v>
      </c>
      <c r="H72" s="888"/>
      <c r="I72" s="897" t="s">
        <v>138</v>
      </c>
      <c r="J72" s="890"/>
      <c r="K72" s="891"/>
      <c r="L72" s="892" t="s">
        <v>468</v>
      </c>
      <c r="M72" s="893" t="s">
        <v>43</v>
      </c>
      <c r="N72" s="894">
        <v>2014</v>
      </c>
      <c r="O72" s="890"/>
      <c r="P72" s="895" t="s">
        <v>41</v>
      </c>
      <c r="Q72" s="895" t="s">
        <v>36</v>
      </c>
      <c r="R72" s="896">
        <v>2</v>
      </c>
      <c r="S72" s="247">
        <v>6000000</v>
      </c>
      <c r="T72" s="626" t="s">
        <v>135</v>
      </c>
    </row>
    <row r="73" spans="1:20" ht="12.95" customHeight="1">
      <c r="A73" s="614">
        <v>48</v>
      </c>
      <c r="B73" s="886"/>
      <c r="C73" s="887">
        <v>2</v>
      </c>
      <c r="D73" s="887">
        <v>6</v>
      </c>
      <c r="E73" s="887">
        <v>3</v>
      </c>
      <c r="F73" s="887">
        <v>2</v>
      </c>
      <c r="G73" s="887">
        <v>2</v>
      </c>
      <c r="H73" s="897"/>
      <c r="I73" s="897" t="s">
        <v>139</v>
      </c>
      <c r="J73" s="898"/>
      <c r="K73" s="899"/>
      <c r="L73" s="900" t="s">
        <v>468</v>
      </c>
      <c r="M73" s="900" t="s">
        <v>140</v>
      </c>
      <c r="N73" s="901">
        <v>2014</v>
      </c>
      <c r="O73" s="901"/>
      <c r="P73" s="901" t="s">
        <v>41</v>
      </c>
      <c r="Q73" s="901" t="s">
        <v>36</v>
      </c>
      <c r="R73" s="901">
        <v>5</v>
      </c>
      <c r="S73" s="248">
        <v>59850000</v>
      </c>
      <c r="T73" s="627" t="s">
        <v>101</v>
      </c>
    </row>
    <row r="74" spans="1:20" ht="12.95" customHeight="1">
      <c r="A74" s="614">
        <v>49</v>
      </c>
      <c r="B74" s="129"/>
      <c r="C74" s="246">
        <v>2</v>
      </c>
      <c r="D74" s="246">
        <v>6</v>
      </c>
      <c r="E74" s="246">
        <v>4</v>
      </c>
      <c r="F74" s="246">
        <v>3</v>
      </c>
      <c r="G74" s="246">
        <v>7</v>
      </c>
      <c r="H74" s="250"/>
      <c r="I74" s="243" t="s">
        <v>141</v>
      </c>
      <c r="J74" s="249"/>
      <c r="K74" s="249"/>
      <c r="L74" s="251" t="s">
        <v>39</v>
      </c>
      <c r="M74" s="669" t="s">
        <v>140</v>
      </c>
      <c r="N74" s="252">
        <v>2014</v>
      </c>
      <c r="O74" s="243"/>
      <c r="P74" s="253" t="s">
        <v>41</v>
      </c>
      <c r="Q74" s="244" t="s">
        <v>36</v>
      </c>
      <c r="R74" s="244">
        <v>8</v>
      </c>
      <c r="S74" s="254">
        <v>3200000</v>
      </c>
      <c r="T74" s="627" t="s">
        <v>101</v>
      </c>
    </row>
    <row r="75" spans="1:20" ht="12.95" customHeight="1">
      <c r="A75" s="614">
        <v>50</v>
      </c>
      <c r="B75" s="129"/>
      <c r="C75" s="245">
        <v>2</v>
      </c>
      <c r="D75" s="245">
        <v>6</v>
      </c>
      <c r="E75" s="245">
        <v>2</v>
      </c>
      <c r="F75" s="246">
        <v>1</v>
      </c>
      <c r="G75" s="246">
        <v>1</v>
      </c>
      <c r="H75" s="250"/>
      <c r="I75" s="243" t="s">
        <v>106</v>
      </c>
      <c r="J75" s="249"/>
      <c r="K75" s="249"/>
      <c r="L75" s="251" t="s">
        <v>39</v>
      </c>
      <c r="M75" s="669" t="s">
        <v>140</v>
      </c>
      <c r="N75" s="252">
        <v>2014</v>
      </c>
      <c r="O75" s="243"/>
      <c r="P75" s="253" t="s">
        <v>41</v>
      </c>
      <c r="Q75" s="244" t="s">
        <v>36</v>
      </c>
      <c r="R75" s="244">
        <v>1</v>
      </c>
      <c r="S75" s="254">
        <v>3000000</v>
      </c>
      <c r="T75" s="627" t="s">
        <v>101</v>
      </c>
    </row>
    <row r="76" spans="1:20" ht="12.95" customHeight="1">
      <c r="A76" s="614">
        <v>51</v>
      </c>
      <c r="B76" s="129"/>
      <c r="C76" s="245">
        <v>2</v>
      </c>
      <c r="D76" s="245">
        <v>6</v>
      </c>
      <c r="E76" s="245">
        <v>2</v>
      </c>
      <c r="F76" s="246">
        <v>1</v>
      </c>
      <c r="G76" s="246">
        <v>1</v>
      </c>
      <c r="H76" s="250"/>
      <c r="I76" s="243" t="s">
        <v>142</v>
      </c>
      <c r="J76" s="249"/>
      <c r="K76" s="249"/>
      <c r="L76" s="251" t="s">
        <v>39</v>
      </c>
      <c r="M76" s="669" t="s">
        <v>140</v>
      </c>
      <c r="N76" s="252">
        <v>2014</v>
      </c>
      <c r="O76" s="243"/>
      <c r="P76" s="253" t="s">
        <v>41</v>
      </c>
      <c r="Q76" s="244" t="s">
        <v>36</v>
      </c>
      <c r="R76" s="244">
        <v>1</v>
      </c>
      <c r="S76" s="254">
        <v>3150000</v>
      </c>
      <c r="T76" s="627" t="s">
        <v>101</v>
      </c>
    </row>
    <row r="77" spans="1:20" ht="12.95" customHeight="1">
      <c r="A77" s="614">
        <v>52</v>
      </c>
      <c r="B77" s="129"/>
      <c r="C77" s="245">
        <v>2</v>
      </c>
      <c r="D77" s="245">
        <v>6</v>
      </c>
      <c r="E77" s="245">
        <v>2</v>
      </c>
      <c r="F77" s="246">
        <v>1</v>
      </c>
      <c r="G77" s="246">
        <v>1</v>
      </c>
      <c r="H77" s="250"/>
      <c r="I77" s="243" t="s">
        <v>106</v>
      </c>
      <c r="J77" s="249"/>
      <c r="K77" s="249"/>
      <c r="L77" s="251" t="s">
        <v>39</v>
      </c>
      <c r="M77" s="669" t="s">
        <v>140</v>
      </c>
      <c r="N77" s="252">
        <v>2014</v>
      </c>
      <c r="O77" s="243"/>
      <c r="P77" s="253" t="s">
        <v>41</v>
      </c>
      <c r="Q77" s="244" t="s">
        <v>36</v>
      </c>
      <c r="R77" s="244">
        <v>2</v>
      </c>
      <c r="S77" s="254">
        <v>6000000</v>
      </c>
      <c r="T77" s="627" t="s">
        <v>101</v>
      </c>
    </row>
    <row r="78" spans="1:20" ht="12.95" customHeight="1">
      <c r="A78" s="614">
        <v>53</v>
      </c>
      <c r="B78" s="129"/>
      <c r="C78" s="246">
        <v>2</v>
      </c>
      <c r="D78" s="246">
        <v>6</v>
      </c>
      <c r="E78" s="246">
        <v>3</v>
      </c>
      <c r="F78" s="246">
        <v>5</v>
      </c>
      <c r="G78" s="246">
        <v>3</v>
      </c>
      <c r="H78" s="250"/>
      <c r="I78" s="243" t="s">
        <v>132</v>
      </c>
      <c r="J78" s="249"/>
      <c r="K78" s="249"/>
      <c r="L78" s="251" t="s">
        <v>39</v>
      </c>
      <c r="M78" s="669" t="s">
        <v>140</v>
      </c>
      <c r="N78" s="252">
        <v>2014</v>
      </c>
      <c r="O78" s="243"/>
      <c r="P78" s="253" t="s">
        <v>41</v>
      </c>
      <c r="Q78" s="244" t="s">
        <v>36</v>
      </c>
      <c r="R78" s="244">
        <v>1</v>
      </c>
      <c r="S78" s="254">
        <v>600000</v>
      </c>
      <c r="T78" s="627" t="s">
        <v>101</v>
      </c>
    </row>
    <row r="79" spans="1:20" ht="12.95" customHeight="1">
      <c r="A79" s="614">
        <v>54</v>
      </c>
      <c r="B79" s="129"/>
      <c r="C79" s="246">
        <v>2</v>
      </c>
      <c r="D79" s="246">
        <v>6</v>
      </c>
      <c r="E79" s="246">
        <v>4</v>
      </c>
      <c r="F79" s="246">
        <v>3</v>
      </c>
      <c r="G79" s="246">
        <v>7</v>
      </c>
      <c r="H79" s="250"/>
      <c r="I79" s="243" t="s">
        <v>143</v>
      </c>
      <c r="J79" s="249"/>
      <c r="K79" s="249"/>
      <c r="L79" s="251" t="s">
        <v>39</v>
      </c>
      <c r="M79" s="669" t="s">
        <v>140</v>
      </c>
      <c r="N79" s="252">
        <v>2014</v>
      </c>
      <c r="O79" s="243"/>
      <c r="P79" s="253" t="s">
        <v>41</v>
      </c>
      <c r="Q79" s="244" t="s">
        <v>36</v>
      </c>
      <c r="R79" s="244">
        <v>21</v>
      </c>
      <c r="S79" s="254">
        <v>8610000</v>
      </c>
      <c r="T79" s="627" t="s">
        <v>101</v>
      </c>
    </row>
    <row r="80" spans="1:20" ht="12.95" customHeight="1">
      <c r="A80" s="614">
        <v>55</v>
      </c>
      <c r="B80" s="129"/>
      <c r="C80" s="246">
        <v>2</v>
      </c>
      <c r="D80" s="246">
        <v>6</v>
      </c>
      <c r="E80" s="246">
        <v>2</v>
      </c>
      <c r="F80" s="246">
        <v>1</v>
      </c>
      <c r="G80" s="246">
        <v>33</v>
      </c>
      <c r="H80" s="250"/>
      <c r="I80" s="243" t="s">
        <v>144</v>
      </c>
      <c r="J80" s="249"/>
      <c r="K80" s="249"/>
      <c r="L80" s="251" t="s">
        <v>39</v>
      </c>
      <c r="M80" s="669" t="s">
        <v>140</v>
      </c>
      <c r="N80" s="252">
        <v>2014</v>
      </c>
      <c r="O80" s="243"/>
      <c r="P80" s="253" t="s">
        <v>41</v>
      </c>
      <c r="Q80" s="244" t="s">
        <v>36</v>
      </c>
      <c r="R80" s="244">
        <v>4</v>
      </c>
      <c r="S80" s="254">
        <v>6000000</v>
      </c>
      <c r="T80" s="627" t="s">
        <v>101</v>
      </c>
    </row>
    <row r="81" spans="1:22" ht="12.95" customHeight="1">
      <c r="A81" s="614">
        <v>56</v>
      </c>
      <c r="B81" s="129"/>
      <c r="C81" s="245">
        <v>2</v>
      </c>
      <c r="D81" s="245">
        <v>6</v>
      </c>
      <c r="E81" s="245">
        <v>2</v>
      </c>
      <c r="F81" s="246">
        <v>1</v>
      </c>
      <c r="G81" s="246">
        <v>1</v>
      </c>
      <c r="H81" s="250"/>
      <c r="I81" s="243" t="s">
        <v>106</v>
      </c>
      <c r="J81" s="249"/>
      <c r="K81" s="249"/>
      <c r="L81" s="251" t="s">
        <v>39</v>
      </c>
      <c r="M81" s="669" t="s">
        <v>140</v>
      </c>
      <c r="N81" s="252">
        <v>2014</v>
      </c>
      <c r="O81" s="243"/>
      <c r="P81" s="253" t="s">
        <v>41</v>
      </c>
      <c r="Q81" s="244" t="s">
        <v>36</v>
      </c>
      <c r="R81" s="244">
        <v>4</v>
      </c>
      <c r="S81" s="254">
        <v>16000000</v>
      </c>
      <c r="T81" s="627" t="s">
        <v>101</v>
      </c>
    </row>
    <row r="82" spans="1:22" ht="12.95" customHeight="1">
      <c r="A82" s="614">
        <v>57</v>
      </c>
      <c r="B82" s="129"/>
      <c r="C82" s="246">
        <v>2</v>
      </c>
      <c r="D82" s="246">
        <v>6</v>
      </c>
      <c r="E82" s="246">
        <v>3</v>
      </c>
      <c r="F82" s="246">
        <v>5</v>
      </c>
      <c r="G82" s="246">
        <v>3</v>
      </c>
      <c r="H82" s="250"/>
      <c r="I82" s="243" t="s">
        <v>132</v>
      </c>
      <c r="J82" s="249"/>
      <c r="K82" s="249"/>
      <c r="L82" s="251" t="s">
        <v>39</v>
      </c>
      <c r="M82" s="669" t="s">
        <v>140</v>
      </c>
      <c r="N82" s="252">
        <v>2014</v>
      </c>
      <c r="O82" s="243"/>
      <c r="P82" s="253" t="s">
        <v>41</v>
      </c>
      <c r="Q82" s="244" t="s">
        <v>36</v>
      </c>
      <c r="R82" s="244">
        <v>2</v>
      </c>
      <c r="S82" s="254">
        <v>4000000</v>
      </c>
      <c r="T82" s="627" t="s">
        <v>101</v>
      </c>
    </row>
    <row r="83" spans="1:22" ht="12.95" customHeight="1">
      <c r="A83" s="614">
        <v>58</v>
      </c>
      <c r="B83" s="129"/>
      <c r="C83" s="245">
        <v>2</v>
      </c>
      <c r="D83" s="245">
        <v>6</v>
      </c>
      <c r="E83" s="246">
        <v>2</v>
      </c>
      <c r="F83" s="246">
        <v>1</v>
      </c>
      <c r="G83" s="246">
        <v>1</v>
      </c>
      <c r="H83" s="250"/>
      <c r="I83" s="243" t="s">
        <v>145</v>
      </c>
      <c r="J83" s="249"/>
      <c r="K83" s="249"/>
      <c r="L83" s="251" t="s">
        <v>39</v>
      </c>
      <c r="M83" s="669" t="s">
        <v>140</v>
      </c>
      <c r="N83" s="252">
        <v>2014</v>
      </c>
      <c r="O83" s="243"/>
      <c r="P83" s="253" t="s">
        <v>41</v>
      </c>
      <c r="Q83" s="244" t="s">
        <v>36</v>
      </c>
      <c r="R83" s="244">
        <v>3</v>
      </c>
      <c r="S83" s="254">
        <v>4800000</v>
      </c>
      <c r="T83" s="627" t="s">
        <v>101</v>
      </c>
    </row>
    <row r="84" spans="1:22" ht="12.95" customHeight="1">
      <c r="A84" s="614">
        <v>59</v>
      </c>
      <c r="B84" s="129"/>
      <c r="C84" s="246">
        <v>2</v>
      </c>
      <c r="D84" s="246">
        <v>6</v>
      </c>
      <c r="E84" s="246">
        <v>3</v>
      </c>
      <c r="F84" s="246">
        <v>2</v>
      </c>
      <c r="G84" s="246">
        <v>2</v>
      </c>
      <c r="H84" s="250"/>
      <c r="I84" s="243" t="s">
        <v>146</v>
      </c>
      <c r="J84" s="249"/>
      <c r="K84" s="249"/>
      <c r="L84" s="251" t="s">
        <v>39</v>
      </c>
      <c r="M84" s="669" t="s">
        <v>140</v>
      </c>
      <c r="N84" s="252">
        <v>2014</v>
      </c>
      <c r="O84" s="243"/>
      <c r="P84" s="253" t="s">
        <v>41</v>
      </c>
      <c r="Q84" s="244" t="s">
        <v>36</v>
      </c>
      <c r="R84" s="244">
        <v>5</v>
      </c>
      <c r="S84" s="254">
        <v>59850000</v>
      </c>
      <c r="T84" s="627" t="s">
        <v>101</v>
      </c>
    </row>
    <row r="85" spans="1:22" ht="12.95" customHeight="1">
      <c r="A85" s="614">
        <v>60</v>
      </c>
      <c r="B85" s="129"/>
      <c r="C85" s="245">
        <v>2</v>
      </c>
      <c r="D85" s="245">
        <v>6</v>
      </c>
      <c r="E85" s="245">
        <v>2</v>
      </c>
      <c r="F85" s="246">
        <v>1</v>
      </c>
      <c r="G85" s="246">
        <v>1</v>
      </c>
      <c r="H85" s="250"/>
      <c r="I85" s="243" t="s">
        <v>106</v>
      </c>
      <c r="J85" s="249"/>
      <c r="K85" s="249"/>
      <c r="L85" s="251" t="s">
        <v>39</v>
      </c>
      <c r="M85" s="669" t="s">
        <v>140</v>
      </c>
      <c r="N85" s="252">
        <v>2014</v>
      </c>
      <c r="O85" s="243"/>
      <c r="P85" s="253" t="s">
        <v>41</v>
      </c>
      <c r="Q85" s="244" t="s">
        <v>36</v>
      </c>
      <c r="R85" s="244">
        <v>1</v>
      </c>
      <c r="S85" s="254">
        <v>3800000</v>
      </c>
      <c r="T85" s="627" t="s">
        <v>101</v>
      </c>
    </row>
    <row r="86" spans="1:22" ht="12.95" customHeight="1">
      <c r="A86" s="614">
        <v>61</v>
      </c>
      <c r="B86" s="129"/>
      <c r="C86" s="246">
        <v>2</v>
      </c>
      <c r="D86" s="246">
        <v>6</v>
      </c>
      <c r="E86" s="246">
        <v>3</v>
      </c>
      <c r="F86" s="246">
        <v>2</v>
      </c>
      <c r="G86" s="246">
        <v>2</v>
      </c>
      <c r="H86" s="250"/>
      <c r="I86" s="243" t="s">
        <v>147</v>
      </c>
      <c r="J86" s="249"/>
      <c r="K86" s="249"/>
      <c r="L86" s="251" t="s">
        <v>39</v>
      </c>
      <c r="M86" s="669" t="s">
        <v>140</v>
      </c>
      <c r="N86" s="252">
        <v>2014</v>
      </c>
      <c r="O86" s="243"/>
      <c r="P86" s="253" t="s">
        <v>41</v>
      </c>
      <c r="Q86" s="244" t="s">
        <v>36</v>
      </c>
      <c r="R86" s="244">
        <v>1</v>
      </c>
      <c r="S86" s="254">
        <v>6000000</v>
      </c>
      <c r="T86" s="627" t="s">
        <v>101</v>
      </c>
    </row>
    <row r="87" spans="1:22" ht="12.95" customHeight="1">
      <c r="A87" s="614">
        <v>62</v>
      </c>
      <c r="B87" s="129"/>
      <c r="C87" s="246">
        <v>2</v>
      </c>
      <c r="D87" s="246">
        <v>6</v>
      </c>
      <c r="E87" s="246">
        <v>4</v>
      </c>
      <c r="F87" s="246">
        <v>3</v>
      </c>
      <c r="G87" s="246">
        <v>7</v>
      </c>
      <c r="H87" s="250"/>
      <c r="I87" s="243" t="s">
        <v>143</v>
      </c>
      <c r="J87" s="249"/>
      <c r="K87" s="249"/>
      <c r="L87" s="251" t="s">
        <v>39</v>
      </c>
      <c r="M87" s="669" t="s">
        <v>140</v>
      </c>
      <c r="N87" s="252">
        <v>2014</v>
      </c>
      <c r="O87" s="243"/>
      <c r="P87" s="253" t="s">
        <v>41</v>
      </c>
      <c r="Q87" s="244" t="s">
        <v>36</v>
      </c>
      <c r="R87" s="244">
        <v>4</v>
      </c>
      <c r="S87" s="254">
        <v>1700000</v>
      </c>
      <c r="T87" s="627" t="s">
        <v>101</v>
      </c>
    </row>
    <row r="88" spans="1:22" ht="12.95" customHeight="1">
      <c r="A88" s="614">
        <v>63</v>
      </c>
      <c r="B88" s="129"/>
      <c r="C88" s="245">
        <v>2</v>
      </c>
      <c r="D88" s="245">
        <v>6</v>
      </c>
      <c r="E88" s="246">
        <v>2</v>
      </c>
      <c r="F88" s="246">
        <v>1</v>
      </c>
      <c r="G88" s="246">
        <v>1</v>
      </c>
      <c r="H88" s="250"/>
      <c r="I88" s="243" t="s">
        <v>148</v>
      </c>
      <c r="J88" s="249"/>
      <c r="K88" s="249"/>
      <c r="L88" s="251" t="s">
        <v>39</v>
      </c>
      <c r="M88" s="669" t="s">
        <v>140</v>
      </c>
      <c r="N88" s="252">
        <v>2014</v>
      </c>
      <c r="O88" s="243"/>
      <c r="P88" s="253" t="s">
        <v>41</v>
      </c>
      <c r="Q88" s="244" t="s">
        <v>36</v>
      </c>
      <c r="R88" s="244">
        <v>1</v>
      </c>
      <c r="S88" s="254">
        <v>3000000</v>
      </c>
      <c r="T88" s="627" t="s">
        <v>101</v>
      </c>
    </row>
    <row r="89" spans="1:22" ht="12.95" customHeight="1">
      <c r="A89" s="614">
        <v>64</v>
      </c>
      <c r="B89" s="129"/>
      <c r="C89" s="246">
        <v>2</v>
      </c>
      <c r="D89" s="246">
        <v>6</v>
      </c>
      <c r="E89" s="246">
        <v>2</v>
      </c>
      <c r="F89" s="246">
        <v>1</v>
      </c>
      <c r="G89" s="246">
        <v>5</v>
      </c>
      <c r="H89" s="250"/>
      <c r="I89" s="243" t="s">
        <v>149</v>
      </c>
      <c r="J89" s="249"/>
      <c r="K89" s="249"/>
      <c r="L89" s="251" t="s">
        <v>39</v>
      </c>
      <c r="M89" s="669" t="s">
        <v>140</v>
      </c>
      <c r="N89" s="252">
        <v>2014</v>
      </c>
      <c r="O89" s="243"/>
      <c r="P89" s="253" t="s">
        <v>41</v>
      </c>
      <c r="Q89" s="244" t="s">
        <v>36</v>
      </c>
      <c r="R89" s="244">
        <v>1</v>
      </c>
      <c r="S89" s="254">
        <v>4000000</v>
      </c>
      <c r="T89" s="627" t="s">
        <v>101</v>
      </c>
    </row>
    <row r="90" spans="1:22" ht="12.95" customHeight="1">
      <c r="A90" s="671"/>
      <c r="B90" s="66"/>
      <c r="C90" s="246"/>
      <c r="D90" s="246"/>
      <c r="E90" s="246"/>
      <c r="F90" s="246"/>
      <c r="G90" s="246"/>
      <c r="H90" s="250"/>
      <c r="I90" s="243"/>
      <c r="J90" s="249"/>
      <c r="K90" s="249"/>
      <c r="L90" s="251"/>
      <c r="M90" s="669"/>
      <c r="N90" s="252"/>
      <c r="O90" s="243"/>
      <c r="P90" s="253"/>
      <c r="Q90" s="244"/>
      <c r="R90" s="244"/>
      <c r="S90" s="254"/>
      <c r="T90" s="627"/>
    </row>
    <row r="91" spans="1:22" s="608" customFormat="1" ht="12.95" customHeight="1">
      <c r="A91" s="631">
        <v>1</v>
      </c>
      <c r="B91" s="632"/>
      <c r="C91" s="633"/>
      <c r="D91" s="633"/>
      <c r="E91" s="633"/>
      <c r="F91" s="633"/>
      <c r="G91" s="633"/>
      <c r="H91" s="634"/>
      <c r="I91" s="635" t="s">
        <v>462</v>
      </c>
      <c r="J91" s="636"/>
      <c r="K91" s="636" t="s">
        <v>40</v>
      </c>
      <c r="L91" s="636"/>
      <c r="M91" s="635"/>
      <c r="N91" s="636">
        <v>2015</v>
      </c>
      <c r="P91" s="636" t="s">
        <v>41</v>
      </c>
      <c r="Q91" s="636" t="s">
        <v>36</v>
      </c>
      <c r="R91" s="634">
        <v>2</v>
      </c>
      <c r="S91" s="637">
        <v>8500000</v>
      </c>
      <c r="T91" s="638"/>
      <c r="V91" s="639"/>
    </row>
    <row r="92" spans="1:22" s="608" customFormat="1" ht="12.95" customHeight="1">
      <c r="A92" s="631">
        <v>2</v>
      </c>
      <c r="B92" s="632"/>
      <c r="C92" s="633"/>
      <c r="D92" s="633"/>
      <c r="E92" s="633"/>
      <c r="F92" s="633"/>
      <c r="G92" s="633"/>
      <c r="H92" s="634"/>
      <c r="I92" s="635" t="s">
        <v>455</v>
      </c>
      <c r="J92" s="636"/>
      <c r="K92" s="636"/>
      <c r="L92" s="636"/>
      <c r="M92" s="635"/>
      <c r="N92" s="636">
        <v>2015</v>
      </c>
      <c r="P92" s="636"/>
      <c r="Q92" s="636" t="s">
        <v>36</v>
      </c>
      <c r="R92" s="634">
        <v>1</v>
      </c>
      <c r="S92" s="637">
        <v>1446000</v>
      </c>
      <c r="T92" s="638"/>
      <c r="V92" s="639"/>
    </row>
    <row r="93" spans="1:22" s="608" customFormat="1" ht="12.95" customHeight="1">
      <c r="A93" s="631">
        <v>3</v>
      </c>
      <c r="B93" s="632"/>
      <c r="C93" s="633"/>
      <c r="D93" s="633"/>
      <c r="E93" s="633"/>
      <c r="F93" s="633"/>
      <c r="G93" s="633"/>
      <c r="H93" s="634"/>
      <c r="I93" s="635" t="s">
        <v>456</v>
      </c>
      <c r="J93" s="636"/>
      <c r="K93" s="636"/>
      <c r="L93" s="636"/>
      <c r="M93" s="635"/>
      <c r="N93" s="636">
        <v>2015</v>
      </c>
      <c r="P93" s="636"/>
      <c r="Q93" s="636" t="s">
        <v>36</v>
      </c>
      <c r="R93" s="634">
        <v>1</v>
      </c>
      <c r="S93" s="637">
        <v>5000000</v>
      </c>
      <c r="T93" s="638"/>
      <c r="V93" s="639"/>
    </row>
    <row r="94" spans="1:22" s="608" customFormat="1" ht="12.95" customHeight="1">
      <c r="A94" s="631">
        <v>4</v>
      </c>
      <c r="B94" s="632"/>
      <c r="C94" s="633"/>
      <c r="D94" s="633"/>
      <c r="E94" s="633"/>
      <c r="F94" s="633"/>
      <c r="G94" s="633"/>
      <c r="H94" s="634"/>
      <c r="I94" s="635" t="s">
        <v>457</v>
      </c>
      <c r="J94" s="636"/>
      <c r="K94" s="636"/>
      <c r="L94" s="636"/>
      <c r="M94" s="635"/>
      <c r="N94" s="636">
        <v>2015</v>
      </c>
      <c r="P94" s="636"/>
      <c r="Q94" s="636" t="s">
        <v>36</v>
      </c>
      <c r="R94" s="634">
        <v>1</v>
      </c>
      <c r="S94" s="637">
        <v>2000000</v>
      </c>
      <c r="T94" s="638"/>
      <c r="V94" s="639"/>
    </row>
    <row r="95" spans="1:22" ht="12.95" customHeight="1">
      <c r="A95" s="671"/>
      <c r="B95" s="66"/>
      <c r="C95" s="246"/>
      <c r="D95" s="246"/>
      <c r="E95" s="246"/>
      <c r="F95" s="246"/>
      <c r="G95" s="246"/>
      <c r="H95" s="250"/>
      <c r="I95" s="243"/>
      <c r="J95" s="249"/>
      <c r="K95" s="249"/>
      <c r="L95" s="251"/>
      <c r="M95" s="669"/>
      <c r="N95" s="252"/>
      <c r="O95" s="243"/>
      <c r="P95" s="253"/>
      <c r="Q95" s="244"/>
      <c r="R95" s="244"/>
      <c r="S95" s="254"/>
      <c r="T95" s="627"/>
    </row>
    <row r="96" spans="1:22" ht="12.95" customHeight="1">
      <c r="A96" s="290"/>
      <c r="B96" s="69"/>
      <c r="C96" s="70"/>
      <c r="D96" s="70"/>
      <c r="E96" s="70"/>
      <c r="F96" s="70"/>
      <c r="G96" s="70"/>
      <c r="H96" s="71"/>
      <c r="I96" s="72"/>
      <c r="J96" s="73"/>
      <c r="K96" s="71"/>
      <c r="L96" s="73"/>
      <c r="M96" s="73"/>
      <c r="N96" s="71"/>
      <c r="O96" s="71"/>
      <c r="P96" s="71"/>
      <c r="Q96" s="71"/>
      <c r="R96" s="74"/>
      <c r="S96" s="75"/>
      <c r="T96" s="76"/>
    </row>
    <row r="97" spans="1:21" ht="12.95" customHeight="1" thickBot="1">
      <c r="A97" s="729"/>
      <c r="B97" s="730"/>
      <c r="C97" s="731"/>
      <c r="D97" s="731"/>
      <c r="E97" s="731"/>
      <c r="F97" s="731"/>
      <c r="G97" s="731"/>
      <c r="H97" s="732"/>
      <c r="I97" s="780" t="s">
        <v>482</v>
      </c>
      <c r="J97" s="733"/>
      <c r="K97" s="732"/>
      <c r="L97" s="733"/>
      <c r="M97" s="733"/>
      <c r="N97" s="732"/>
      <c r="O97" s="732"/>
      <c r="P97" s="732"/>
      <c r="Q97" s="732"/>
      <c r="R97" s="734"/>
      <c r="S97" s="735"/>
      <c r="T97" s="736"/>
    </row>
    <row r="98" spans="1:21" ht="12.95" customHeight="1" thickBot="1">
      <c r="A98" s="716"/>
      <c r="B98" s="728"/>
      <c r="C98" s="718" t="s">
        <v>168</v>
      </c>
      <c r="D98" s="718" t="s">
        <v>168</v>
      </c>
      <c r="E98" s="718" t="s">
        <v>168</v>
      </c>
      <c r="F98" s="718" t="s">
        <v>168</v>
      </c>
      <c r="G98" s="718" t="s">
        <v>168</v>
      </c>
      <c r="H98" s="721"/>
      <c r="I98" s="720" t="s">
        <v>62</v>
      </c>
      <c r="J98" s="725"/>
      <c r="K98" s="728"/>
      <c r="L98" s="727"/>
      <c r="M98" s="727"/>
      <c r="N98" s="727"/>
      <c r="O98" s="728"/>
      <c r="P98" s="721"/>
      <c r="Q98" s="722"/>
      <c r="R98" s="723">
        <f>SUM(R99:R100)</f>
        <v>1</v>
      </c>
      <c r="S98" s="723">
        <f>SUM(S99:S100)</f>
        <v>1500000</v>
      </c>
      <c r="T98" s="746"/>
    </row>
    <row r="99" spans="1:21" ht="12.95" customHeight="1">
      <c r="A99" s="126">
        <v>65</v>
      </c>
      <c r="B99" s="129" t="s">
        <v>169</v>
      </c>
      <c r="C99" s="255" t="s">
        <v>59</v>
      </c>
      <c r="D99" s="255" t="s">
        <v>69</v>
      </c>
      <c r="E99" s="255" t="s">
        <v>59</v>
      </c>
      <c r="F99" s="255" t="s">
        <v>69</v>
      </c>
      <c r="G99" s="255" t="s">
        <v>131</v>
      </c>
      <c r="H99" s="261" t="s">
        <v>170</v>
      </c>
      <c r="I99" s="257" t="s">
        <v>171</v>
      </c>
      <c r="J99" s="258" t="s">
        <v>40</v>
      </c>
      <c r="K99" s="258" t="s">
        <v>40</v>
      </c>
      <c r="L99" s="256" t="s">
        <v>172</v>
      </c>
      <c r="M99" s="256" t="s">
        <v>43</v>
      </c>
      <c r="N99" s="258">
        <v>2013</v>
      </c>
      <c r="O99" s="258" t="s">
        <v>40</v>
      </c>
      <c r="P99" s="258" t="s">
        <v>41</v>
      </c>
      <c r="Q99" s="258" t="s">
        <v>36</v>
      </c>
      <c r="R99" s="257">
        <v>1</v>
      </c>
      <c r="S99" s="262">
        <v>1500000</v>
      </c>
      <c r="T99" s="265" t="s">
        <v>54</v>
      </c>
    </row>
    <row r="100" spans="1:21" ht="12.95" customHeight="1">
      <c r="A100" s="290"/>
      <c r="B100" s="69"/>
      <c r="C100" s="70"/>
      <c r="D100" s="70"/>
      <c r="E100" s="70"/>
      <c r="F100" s="70"/>
      <c r="G100" s="70"/>
      <c r="H100" s="71"/>
      <c r="J100" s="73"/>
      <c r="K100" s="71"/>
      <c r="L100" s="73"/>
      <c r="M100" s="73"/>
      <c r="N100" s="71"/>
      <c r="O100" s="71"/>
      <c r="P100" s="71"/>
      <c r="Q100" s="71"/>
      <c r="R100" s="74"/>
      <c r="S100" s="75"/>
      <c r="T100" s="76"/>
    </row>
    <row r="101" spans="1:21" ht="12.95" customHeight="1" thickBot="1">
      <c r="A101" s="737"/>
      <c r="B101" s="738"/>
      <c r="C101" s="739"/>
      <c r="D101" s="739"/>
      <c r="E101" s="739"/>
      <c r="F101" s="739"/>
      <c r="G101" s="739"/>
      <c r="H101" s="740"/>
      <c r="I101" s="780" t="s">
        <v>483</v>
      </c>
      <c r="J101" s="741"/>
      <c r="K101" s="740"/>
      <c r="L101" s="741"/>
      <c r="M101" s="741"/>
      <c r="N101" s="740"/>
      <c r="O101" s="740"/>
      <c r="P101" s="740"/>
      <c r="Q101" s="740"/>
      <c r="R101" s="742"/>
      <c r="S101" s="743"/>
      <c r="T101" s="744"/>
    </row>
    <row r="102" spans="1:21" ht="12.95" customHeight="1" thickBot="1">
      <c r="A102" s="716"/>
      <c r="B102" s="728"/>
      <c r="C102" s="718" t="s">
        <v>168</v>
      </c>
      <c r="D102" s="718" t="s">
        <v>168</v>
      </c>
      <c r="E102" s="718" t="s">
        <v>168</v>
      </c>
      <c r="F102" s="718" t="s">
        <v>168</v>
      </c>
      <c r="G102" s="718" t="s">
        <v>168</v>
      </c>
      <c r="H102" s="721"/>
      <c r="I102" s="720" t="s">
        <v>173</v>
      </c>
      <c r="J102" s="725"/>
      <c r="K102" s="728"/>
      <c r="L102" s="728"/>
      <c r="M102" s="728"/>
      <c r="N102" s="728"/>
      <c r="O102" s="728"/>
      <c r="P102" s="721"/>
      <c r="Q102" s="722"/>
      <c r="R102" s="723">
        <f>SUM(R103:R104)</f>
        <v>1</v>
      </c>
      <c r="S102" s="723">
        <f>SUM(S103:S104)</f>
        <v>12347500</v>
      </c>
      <c r="T102" s="745"/>
    </row>
    <row r="103" spans="1:21" ht="12.95" customHeight="1">
      <c r="A103" s="126">
        <v>66</v>
      </c>
      <c r="B103" s="129" t="s">
        <v>175</v>
      </c>
      <c r="C103" s="255" t="s">
        <v>59</v>
      </c>
      <c r="D103" s="255" t="s">
        <v>174</v>
      </c>
      <c r="E103" s="255" t="s">
        <v>34</v>
      </c>
      <c r="F103" s="255" t="s">
        <v>34</v>
      </c>
      <c r="G103" s="255" t="s">
        <v>176</v>
      </c>
      <c r="H103" s="258">
        <v>108</v>
      </c>
      <c r="I103" s="257" t="s">
        <v>177</v>
      </c>
      <c r="J103" s="258" t="s">
        <v>40</v>
      </c>
      <c r="K103" s="258" t="s">
        <v>40</v>
      </c>
      <c r="L103" s="258" t="s">
        <v>40</v>
      </c>
      <c r="M103" s="256" t="s">
        <v>43</v>
      </c>
      <c r="N103" s="258">
        <v>2013</v>
      </c>
      <c r="O103" s="258" t="s">
        <v>40</v>
      </c>
      <c r="P103" s="258" t="s">
        <v>41</v>
      </c>
      <c r="Q103" s="258" t="s">
        <v>36</v>
      </c>
      <c r="R103" s="261">
        <v>1</v>
      </c>
      <c r="S103" s="50">
        <v>12347500</v>
      </c>
      <c r="T103" s="266" t="s">
        <v>54</v>
      </c>
    </row>
    <row r="104" spans="1:21" ht="12.95" customHeight="1">
      <c r="A104" s="290"/>
      <c r="B104" s="69"/>
      <c r="C104" s="70"/>
      <c r="D104" s="70"/>
      <c r="E104" s="70"/>
      <c r="F104" s="70"/>
      <c r="G104" s="70"/>
      <c r="H104" s="71"/>
      <c r="I104" s="72"/>
      <c r="J104" s="73"/>
      <c r="K104" s="71"/>
      <c r="L104" s="73"/>
      <c r="M104" s="73"/>
      <c r="N104" s="71"/>
      <c r="O104" s="71"/>
      <c r="P104" s="71"/>
      <c r="Q104" s="71"/>
      <c r="R104" s="74"/>
      <c r="S104" s="75"/>
      <c r="T104" s="76"/>
    </row>
    <row r="105" spans="1:21" ht="12.95" customHeight="1">
      <c r="A105" s="290"/>
      <c r="B105" s="69"/>
      <c r="C105" s="70"/>
      <c r="D105" s="70"/>
      <c r="E105" s="70"/>
      <c r="F105" s="70"/>
      <c r="G105" s="70"/>
      <c r="H105" s="71"/>
      <c r="I105" s="72"/>
      <c r="J105" s="73"/>
      <c r="K105" s="71"/>
      <c r="L105" s="73"/>
      <c r="M105" s="73"/>
      <c r="N105" s="71"/>
      <c r="O105" s="71"/>
      <c r="P105" s="71"/>
      <c r="Q105" s="71"/>
      <c r="R105" s="74"/>
      <c r="S105" s="75"/>
      <c r="T105" s="76"/>
    </row>
    <row r="106" spans="1:21" ht="12.95" customHeight="1">
      <c r="A106" s="729"/>
      <c r="B106" s="730"/>
      <c r="C106" s="731"/>
      <c r="D106" s="731"/>
      <c r="E106" s="731"/>
      <c r="F106" s="731"/>
      <c r="G106" s="731"/>
      <c r="H106" s="732"/>
      <c r="I106" s="780" t="s">
        <v>484</v>
      </c>
      <c r="J106" s="733"/>
      <c r="K106" s="732"/>
      <c r="L106" s="733"/>
      <c r="M106" s="733"/>
      <c r="N106" s="732"/>
      <c r="O106" s="732"/>
      <c r="P106" s="732"/>
      <c r="Q106" s="732"/>
      <c r="R106" s="734"/>
      <c r="S106" s="735"/>
      <c r="T106" s="736"/>
    </row>
    <row r="107" spans="1:21" ht="12.95" customHeight="1">
      <c r="A107" s="747"/>
      <c r="B107" s="733"/>
      <c r="C107" s="748" t="str">
        <f>MID(B107,1,2)</f>
        <v/>
      </c>
      <c r="D107" s="748" t="str">
        <f>MID(B107,4,2)</f>
        <v/>
      </c>
      <c r="E107" s="748" t="str">
        <f>MID(B107,7,2)</f>
        <v/>
      </c>
      <c r="F107" s="748" t="str">
        <f>MID(B107,10,2)</f>
        <v/>
      </c>
      <c r="G107" s="748" t="str">
        <f>MID(B107,13,3)</f>
        <v/>
      </c>
      <c r="H107" s="732"/>
      <c r="I107" s="749" t="s">
        <v>63</v>
      </c>
      <c r="J107" s="733"/>
      <c r="K107" s="732"/>
      <c r="L107" s="733"/>
      <c r="M107" s="733"/>
      <c r="N107" s="732"/>
      <c r="O107" s="732"/>
      <c r="P107" s="732"/>
      <c r="Q107" s="750"/>
      <c r="R107" s="751">
        <f>+SUM(R108:R112)</f>
        <v>9</v>
      </c>
      <c r="S107" s="751">
        <f>+SUM(S108:S112)</f>
        <v>30000000</v>
      </c>
      <c r="T107" s="752"/>
    </row>
    <row r="108" spans="1:21" ht="12.95" customHeight="1">
      <c r="A108" s="67">
        <v>67</v>
      </c>
      <c r="B108" s="68"/>
      <c r="C108" s="246">
        <v>2</v>
      </c>
      <c r="D108" s="246">
        <v>9</v>
      </c>
      <c r="E108" s="246">
        <v>1</v>
      </c>
      <c r="F108" s="246">
        <v>2</v>
      </c>
      <c r="G108" s="246">
        <v>10</v>
      </c>
      <c r="H108" s="250"/>
      <c r="I108" s="243" t="s">
        <v>178</v>
      </c>
      <c r="J108" s="243"/>
      <c r="K108" s="243"/>
      <c r="L108" s="243" t="s">
        <v>39</v>
      </c>
      <c r="M108" s="244" t="s">
        <v>140</v>
      </c>
      <c r="N108" s="243">
        <v>2014</v>
      </c>
      <c r="O108" s="243"/>
      <c r="P108" s="243" t="s">
        <v>41</v>
      </c>
      <c r="Q108" s="244" t="s">
        <v>36</v>
      </c>
      <c r="R108" s="243">
        <v>1</v>
      </c>
      <c r="S108" s="83">
        <v>26000000</v>
      </c>
      <c r="T108" s="243" t="s">
        <v>101</v>
      </c>
    </row>
    <row r="109" spans="1:21" ht="12.95" customHeight="1">
      <c r="A109" s="67">
        <v>68</v>
      </c>
      <c r="B109" s="68"/>
      <c r="C109" s="246">
        <v>2</v>
      </c>
      <c r="D109" s="246">
        <v>9</v>
      </c>
      <c r="E109" s="246">
        <v>1</v>
      </c>
      <c r="F109" s="246">
        <v>35</v>
      </c>
      <c r="G109" s="246">
        <v>21</v>
      </c>
      <c r="H109" s="250"/>
      <c r="I109" s="243" t="s">
        <v>179</v>
      </c>
      <c r="J109" s="243"/>
      <c r="K109" s="243"/>
      <c r="L109" s="243" t="s">
        <v>39</v>
      </c>
      <c r="M109" s="244" t="s">
        <v>140</v>
      </c>
      <c r="N109" s="243">
        <v>2014</v>
      </c>
      <c r="O109" s="243"/>
      <c r="P109" s="243" t="s">
        <v>41</v>
      </c>
      <c r="Q109" s="244" t="s">
        <v>36</v>
      </c>
      <c r="R109" s="243">
        <v>8</v>
      </c>
      <c r="S109" s="83">
        <v>4000000</v>
      </c>
      <c r="T109" s="243" t="s">
        <v>101</v>
      </c>
      <c r="U109" s="8"/>
    </row>
    <row r="110" spans="1:21" ht="12.95" customHeight="1">
      <c r="A110" s="67"/>
      <c r="B110" s="68"/>
      <c r="C110" s="59"/>
      <c r="D110" s="59"/>
      <c r="E110" s="59"/>
      <c r="F110" s="59"/>
      <c r="G110" s="59"/>
      <c r="H110" s="81"/>
      <c r="I110" s="73"/>
      <c r="J110" s="73"/>
      <c r="K110" s="71"/>
      <c r="L110" s="73"/>
      <c r="M110" s="73"/>
      <c r="N110" s="71"/>
      <c r="O110" s="71"/>
      <c r="P110" s="71"/>
      <c r="Q110" s="71"/>
      <c r="R110" s="81"/>
      <c r="S110" s="82"/>
      <c r="T110" s="628"/>
    </row>
    <row r="111" spans="1:21" ht="12.95" customHeight="1">
      <c r="A111" s="67"/>
      <c r="B111" s="68"/>
      <c r="C111" s="59"/>
      <c r="D111" s="59"/>
      <c r="E111" s="59"/>
      <c r="F111" s="59"/>
      <c r="G111" s="59"/>
      <c r="H111" s="81"/>
      <c r="I111" s="73"/>
      <c r="J111" s="73"/>
      <c r="K111" s="71"/>
      <c r="L111" s="73"/>
      <c r="M111" s="73"/>
      <c r="N111" s="71"/>
      <c r="O111" s="71"/>
      <c r="P111" s="71"/>
      <c r="Q111" s="71"/>
      <c r="R111" s="81"/>
      <c r="S111" s="82"/>
      <c r="T111" s="628"/>
    </row>
    <row r="112" spans="1:21" ht="12.95" customHeight="1" thickBot="1">
      <c r="A112" s="43"/>
      <c r="B112" s="44"/>
      <c r="C112" s="45"/>
      <c r="D112" s="45"/>
      <c r="E112" s="45"/>
      <c r="F112" s="45"/>
      <c r="G112" s="45"/>
      <c r="H112" s="49"/>
      <c r="I112" s="47"/>
      <c r="J112" s="48"/>
      <c r="K112" s="48"/>
      <c r="L112" s="48"/>
      <c r="M112" s="47"/>
      <c r="N112" s="48"/>
      <c r="O112" s="48"/>
      <c r="P112" s="48"/>
      <c r="Q112" s="48"/>
      <c r="R112" s="49"/>
      <c r="S112" s="49"/>
      <c r="T112" s="84"/>
      <c r="U112" s="8"/>
    </row>
    <row r="113" spans="1:20" ht="12.95" customHeight="1">
      <c r="A113" s="768"/>
      <c r="B113" s="769"/>
      <c r="C113" s="770"/>
      <c r="D113" s="770"/>
      <c r="E113" s="770"/>
      <c r="F113" s="770"/>
      <c r="G113" s="770"/>
      <c r="H113" s="771"/>
      <c r="I113" s="772" t="s">
        <v>64</v>
      </c>
      <c r="J113" s="773"/>
      <c r="K113" s="773"/>
      <c r="L113" s="773"/>
      <c r="M113" s="774"/>
      <c r="N113" s="773"/>
      <c r="O113" s="773"/>
      <c r="P113" s="773"/>
      <c r="Q113" s="773"/>
      <c r="R113" s="775">
        <f>SUM(R114:R117)</f>
        <v>2</v>
      </c>
      <c r="S113" s="775">
        <f>SUM(S114:S117)</f>
        <v>1057792313.0407941</v>
      </c>
      <c r="T113" s="776"/>
    </row>
    <row r="114" spans="1:20" ht="12.95" customHeight="1">
      <c r="A114" s="290">
        <v>69</v>
      </c>
      <c r="B114" s="291" t="s">
        <v>235</v>
      </c>
      <c r="C114" s="289" t="s">
        <v>61</v>
      </c>
      <c r="D114" s="289" t="s">
        <v>231</v>
      </c>
      <c r="E114" s="289" t="s">
        <v>34</v>
      </c>
      <c r="F114" s="289" t="s">
        <v>69</v>
      </c>
      <c r="G114" s="289" t="s">
        <v>75</v>
      </c>
      <c r="H114" s="289" t="s">
        <v>71</v>
      </c>
      <c r="I114" s="289" t="s">
        <v>180</v>
      </c>
      <c r="J114" s="289" t="s">
        <v>40</v>
      </c>
      <c r="K114" s="289" t="s">
        <v>40</v>
      </c>
      <c r="L114" s="289" t="s">
        <v>40</v>
      </c>
      <c r="M114" s="289" t="s">
        <v>43</v>
      </c>
      <c r="N114" s="289">
        <v>2007</v>
      </c>
      <c r="O114" s="289"/>
      <c r="P114" s="289" t="s">
        <v>41</v>
      </c>
      <c r="Q114" s="289" t="s">
        <v>36</v>
      </c>
      <c r="R114" s="289">
        <v>1</v>
      </c>
      <c r="S114" s="93">
        <v>924647313.04079413</v>
      </c>
      <c r="T114" s="289" t="s">
        <v>181</v>
      </c>
    </row>
    <row r="115" spans="1:20" ht="12.95" customHeight="1">
      <c r="A115" s="290">
        <v>70</v>
      </c>
      <c r="B115" s="291" t="s">
        <v>235</v>
      </c>
      <c r="C115" s="289" t="s">
        <v>61</v>
      </c>
      <c r="D115" s="289" t="s">
        <v>231</v>
      </c>
      <c r="E115" s="289" t="s">
        <v>34</v>
      </c>
      <c r="F115" s="289" t="s">
        <v>69</v>
      </c>
      <c r="G115" s="289" t="s">
        <v>75</v>
      </c>
      <c r="H115" s="289" t="s">
        <v>232</v>
      </c>
      <c r="I115" s="289" t="s">
        <v>182</v>
      </c>
      <c r="J115" s="289" t="s">
        <v>40</v>
      </c>
      <c r="K115" s="289" t="s">
        <v>40</v>
      </c>
      <c r="L115" s="289" t="s">
        <v>40</v>
      </c>
      <c r="M115" s="289" t="s">
        <v>43</v>
      </c>
      <c r="N115" s="289">
        <v>2007</v>
      </c>
      <c r="O115" s="289"/>
      <c r="P115" s="289" t="s">
        <v>41</v>
      </c>
      <c r="Q115" s="289" t="s">
        <v>36</v>
      </c>
      <c r="R115" s="289">
        <v>1</v>
      </c>
      <c r="S115" s="93">
        <v>133145000</v>
      </c>
      <c r="T115" s="289" t="s">
        <v>181</v>
      </c>
    </row>
    <row r="116" spans="1:20" ht="12.95" customHeight="1">
      <c r="A116" s="290"/>
      <c r="B116" s="291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93"/>
      <c r="T116" s="289"/>
    </row>
    <row r="117" spans="1:20" ht="12.95" customHeight="1" thickBot="1">
      <c r="A117" s="126"/>
      <c r="B117" s="129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98"/>
      <c r="N117" s="58"/>
      <c r="O117" s="58"/>
      <c r="P117" s="58"/>
      <c r="Q117" s="58"/>
      <c r="R117" s="58"/>
      <c r="S117" s="99"/>
      <c r="T117" s="58"/>
    </row>
    <row r="118" spans="1:20" ht="12.95" customHeight="1" thickBot="1">
      <c r="A118" s="753"/>
      <c r="B118" s="754"/>
      <c r="C118" s="755"/>
      <c r="D118" s="755"/>
      <c r="E118" s="755"/>
      <c r="F118" s="755"/>
      <c r="G118" s="755"/>
      <c r="H118" s="759"/>
      <c r="I118" s="757" t="s">
        <v>65</v>
      </c>
      <c r="J118" s="758"/>
      <c r="K118" s="758"/>
      <c r="L118" s="758"/>
      <c r="M118" s="758"/>
      <c r="N118" s="758"/>
      <c r="O118" s="758"/>
      <c r="P118" s="758"/>
      <c r="Q118" s="758"/>
      <c r="R118" s="777">
        <f>SUM(R119:R121)</f>
        <v>1</v>
      </c>
      <c r="S118" s="777">
        <f>SUM(S119:S121)</f>
        <v>3401000</v>
      </c>
      <c r="T118" s="778"/>
    </row>
    <row r="119" spans="1:20" ht="12.95" customHeight="1">
      <c r="A119" s="126">
        <v>71</v>
      </c>
      <c r="B119" s="129"/>
      <c r="C119" s="56">
        <v>4</v>
      </c>
      <c r="D119" s="56">
        <v>15</v>
      </c>
      <c r="E119" s="56">
        <v>1</v>
      </c>
      <c r="F119" s="56">
        <v>4</v>
      </c>
      <c r="G119" s="56">
        <v>4</v>
      </c>
      <c r="H119" s="243"/>
      <c r="I119" s="243" t="s">
        <v>183</v>
      </c>
      <c r="J119" s="243"/>
      <c r="K119" s="243"/>
      <c r="L119" s="243" t="s">
        <v>39</v>
      </c>
      <c r="M119" s="244" t="s">
        <v>140</v>
      </c>
      <c r="N119" s="243">
        <v>2014</v>
      </c>
      <c r="O119" s="243"/>
      <c r="P119" s="243" t="s">
        <v>41</v>
      </c>
      <c r="Q119" s="244" t="s">
        <v>36</v>
      </c>
      <c r="R119" s="240">
        <v>1</v>
      </c>
      <c r="S119" s="125">
        <v>3401000</v>
      </c>
      <c r="T119" s="243" t="s">
        <v>101</v>
      </c>
    </row>
    <row r="120" spans="1:20" ht="12.95" customHeight="1">
      <c r="A120" s="126"/>
      <c r="B120" s="129"/>
      <c r="C120" s="255"/>
      <c r="D120" s="255"/>
      <c r="E120" s="255"/>
      <c r="F120" s="255"/>
      <c r="G120" s="255"/>
      <c r="H120" s="261"/>
      <c r="I120" s="256"/>
      <c r="J120" s="258"/>
      <c r="K120" s="258"/>
      <c r="L120" s="258"/>
      <c r="M120" s="258"/>
      <c r="N120" s="258"/>
      <c r="O120" s="258"/>
      <c r="P120" s="258"/>
      <c r="Q120" s="258"/>
      <c r="R120" s="261"/>
      <c r="S120" s="33"/>
      <c r="T120" s="100"/>
    </row>
    <row r="121" spans="1:20" ht="12.95" customHeight="1">
      <c r="A121" s="126"/>
      <c r="B121" s="129"/>
      <c r="C121" s="56"/>
      <c r="D121" s="56"/>
      <c r="E121" s="56"/>
      <c r="F121" s="56"/>
      <c r="G121" s="56"/>
      <c r="H121" s="243"/>
      <c r="I121" s="243"/>
      <c r="J121" s="243"/>
      <c r="K121" s="243"/>
      <c r="L121" s="243"/>
      <c r="M121" s="244"/>
      <c r="N121" s="243"/>
      <c r="O121" s="243"/>
      <c r="P121" s="243"/>
      <c r="Q121" s="244"/>
      <c r="R121" s="629"/>
      <c r="S121" s="125"/>
      <c r="T121" s="243"/>
    </row>
    <row r="122" spans="1:20" ht="12.95" customHeight="1" thickBo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</row>
    <row r="123" spans="1:20" ht="12.95" customHeight="1">
      <c r="A123" s="768"/>
      <c r="B123" s="769"/>
      <c r="C123" s="770"/>
      <c r="D123" s="770"/>
      <c r="E123" s="770"/>
      <c r="F123" s="770"/>
      <c r="G123" s="770"/>
      <c r="H123" s="771"/>
      <c r="I123" s="772" t="s">
        <v>66</v>
      </c>
      <c r="J123" s="773"/>
      <c r="K123" s="773"/>
      <c r="L123" s="773"/>
      <c r="M123" s="774"/>
      <c r="N123" s="773"/>
      <c r="O123" s="773"/>
      <c r="P123" s="773"/>
      <c r="Q123" s="773"/>
      <c r="R123" s="779">
        <f>SUM(R124:R125)</f>
        <v>0</v>
      </c>
      <c r="S123" s="779">
        <f>SUM(S124:S125)</f>
        <v>0</v>
      </c>
      <c r="T123" s="776"/>
    </row>
    <row r="124" spans="1:20" ht="12.95" customHeight="1">
      <c r="A124" s="243"/>
      <c r="B124" s="243"/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</row>
    <row r="125" spans="1:20" ht="26.25" customHeight="1">
      <c r="A125" s="243"/>
      <c r="B125" s="243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</row>
    <row r="126" spans="1:20" ht="26.25" customHeight="1" thickBot="1">
      <c r="A126" s="101"/>
      <c r="B126" s="102"/>
      <c r="C126" s="103"/>
      <c r="D126" s="104"/>
      <c r="E126" s="104"/>
      <c r="F126" s="104"/>
      <c r="G126" s="105"/>
      <c r="H126" s="106"/>
      <c r="I126" s="107"/>
      <c r="J126" s="106"/>
      <c r="K126" s="108"/>
      <c r="L126" s="106"/>
      <c r="M126" s="109"/>
      <c r="N126" s="106"/>
      <c r="O126" s="110"/>
      <c r="P126" s="110"/>
      <c r="Q126" s="109"/>
      <c r="R126" s="111">
        <f>R123+R118+R113+R19</f>
        <v>160</v>
      </c>
      <c r="S126" s="111">
        <f>S123+S118+S113+S19</f>
        <v>1610588775.0407941</v>
      </c>
      <c r="T126" s="112"/>
    </row>
    <row r="127" spans="1:20">
      <c r="R127" s="113"/>
    </row>
    <row r="128" spans="1:20">
      <c r="R128" s="113"/>
      <c r="S128" s="114"/>
      <c r="T128" s="1"/>
    </row>
    <row r="129" spans="5:20">
      <c r="H129" s="1"/>
      <c r="R129" s="1"/>
      <c r="S129" s="114"/>
      <c r="T129" s="1"/>
    </row>
    <row r="130" spans="5:20">
      <c r="E130" s="4"/>
      <c r="H130" s="1"/>
      <c r="I130" s="58" t="s">
        <v>67</v>
      </c>
      <c r="R130" s="1"/>
      <c r="S130" s="114" t="s">
        <v>68</v>
      </c>
      <c r="T130" s="1"/>
    </row>
    <row r="131" spans="5:20">
      <c r="E131" s="4"/>
      <c r="H131" s="1"/>
      <c r="I131" s="58" t="s">
        <v>441</v>
      </c>
      <c r="R131" s="1"/>
      <c r="S131" s="114"/>
      <c r="T131" s="1"/>
    </row>
    <row r="132" spans="5:20">
      <c r="E132" s="4"/>
      <c r="H132" s="1"/>
      <c r="I132" s="58"/>
      <c r="R132" s="1"/>
      <c r="S132" s="114"/>
      <c r="T132" s="1"/>
    </row>
    <row r="133" spans="5:20">
      <c r="E133" s="4"/>
      <c r="H133" s="1"/>
      <c r="I133" s="58"/>
      <c r="R133" s="1"/>
      <c r="S133" s="115"/>
      <c r="T133" s="1"/>
    </row>
    <row r="134" spans="5:20">
      <c r="E134" s="4"/>
      <c r="H134" s="1"/>
      <c r="I134" s="58"/>
      <c r="R134" s="1"/>
      <c r="S134" s="114"/>
      <c r="T134" s="1"/>
    </row>
    <row r="135" spans="5:20">
      <c r="E135" s="4"/>
      <c r="H135" s="1"/>
      <c r="I135" s="58"/>
      <c r="R135" s="1"/>
      <c r="S135" s="116"/>
      <c r="T135" s="1"/>
    </row>
    <row r="136" spans="5:20">
      <c r="E136" s="117"/>
      <c r="H136" s="1"/>
      <c r="I136" s="58" t="s">
        <v>436</v>
      </c>
      <c r="R136" s="1"/>
      <c r="S136" s="116" t="s">
        <v>440</v>
      </c>
      <c r="T136" s="118"/>
    </row>
    <row r="137" spans="5:20">
      <c r="E137" s="4"/>
      <c r="H137" s="1"/>
      <c r="I137" s="58" t="s">
        <v>443</v>
      </c>
      <c r="R137" s="1"/>
      <c r="S137" s="119" t="s">
        <v>445</v>
      </c>
      <c r="T137" s="120"/>
    </row>
  </sheetData>
  <mergeCells count="20">
    <mergeCell ref="A1:Q1"/>
    <mergeCell ref="A2:Q2"/>
    <mergeCell ref="A10:H10"/>
    <mergeCell ref="I10:L10"/>
    <mergeCell ref="M10:M14"/>
    <mergeCell ref="N10:N14"/>
    <mergeCell ref="O10:O14"/>
    <mergeCell ref="P10:P14"/>
    <mergeCell ref="Q10:Q14"/>
    <mergeCell ref="C15:G15"/>
    <mergeCell ref="R10:S11"/>
    <mergeCell ref="A11:A14"/>
    <mergeCell ref="B11:B14"/>
    <mergeCell ref="C11:G14"/>
    <mergeCell ref="H11:H14"/>
    <mergeCell ref="I11:I14"/>
    <mergeCell ref="J11:J14"/>
    <mergeCell ref="L11:L14"/>
    <mergeCell ref="R12:R14"/>
    <mergeCell ref="S12:S14"/>
  </mergeCells>
  <dataValidations count="3">
    <dataValidation type="list" allowBlank="1" showInputMessage="1" showErrorMessage="1" error="PILIH DARI DAFTAR" sqref="B99 B108:B126 B103 B19:B95">
      <formula1>KIBB</formula1>
    </dataValidation>
    <dataValidation type="list" allowBlank="1" showInputMessage="1" showErrorMessage="1" error="AMBIL DARI DAFTAR" sqref="I119 I121:I122">
      <formula1>KIBD</formula1>
    </dataValidation>
    <dataValidation type="list" allowBlank="1" showInputMessage="1" showErrorMessage="1" error="PILIH DARI DAFTAR" sqref="B17:B18">
      <formula1>KIBA</formula1>
    </dataValidation>
  </dataValidations>
  <pageMargins left="0.47244094488188981" right="0.11811023622047245" top="0.59055118110236227" bottom="0.5" header="0.51181102362204722" footer="0.24"/>
  <pageSetup paperSize="400" scale="70" orientation="landscape" verticalDpi="4294967293" r:id="rId1"/>
  <headerFooter>
    <oddHeader xml:space="preserve">&amp;RBI 2014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J58"/>
  <sheetViews>
    <sheetView zoomScale="85" zoomScaleNormal="85" workbookViewId="0">
      <selection activeCell="M39" sqref="M39"/>
    </sheetView>
  </sheetViews>
  <sheetFormatPr defaultRowHeight="15"/>
  <cols>
    <col min="1" max="1" width="4" style="237" customWidth="1"/>
    <col min="2" max="2" width="6.5703125" style="237" customWidth="1"/>
    <col min="3" max="3" width="7.42578125" style="237" customWidth="1"/>
    <col min="4" max="4" width="37.7109375" style="237" customWidth="1"/>
    <col min="5" max="5" width="10.7109375" style="237" customWidth="1"/>
    <col min="6" max="6" width="20.140625" style="236" customWidth="1"/>
    <col min="7" max="7" width="11.85546875" style="237" customWidth="1"/>
    <col min="8" max="8" width="9.140625" style="237" customWidth="1"/>
    <col min="9" max="9" width="21.28515625" style="237" customWidth="1"/>
    <col min="10" max="10" width="18.28515625" style="237" customWidth="1"/>
    <col min="11" max="11" width="9.140625" style="237"/>
    <col min="12" max="12" width="9.140625" style="237" customWidth="1"/>
    <col min="13" max="16384" width="9.140625" style="237"/>
  </cols>
  <sheetData>
    <row r="1" spans="1:9">
      <c r="A1" s="239"/>
      <c r="B1" s="238" t="s">
        <v>184</v>
      </c>
      <c r="C1" s="238" t="s">
        <v>185</v>
      </c>
      <c r="G1" s="235"/>
    </row>
    <row r="2" spans="1:9">
      <c r="B2" s="234" t="s">
        <v>186</v>
      </c>
      <c r="C2" s="238" t="s">
        <v>187</v>
      </c>
    </row>
    <row r="3" spans="1:9">
      <c r="B3" s="234" t="s">
        <v>188</v>
      </c>
      <c r="C3" s="238" t="s">
        <v>189</v>
      </c>
      <c r="G3" s="233" t="s">
        <v>190</v>
      </c>
    </row>
    <row r="4" spans="1:9" ht="15.75">
      <c r="A4" s="1603" t="s">
        <v>191</v>
      </c>
      <c r="B4" s="1603"/>
      <c r="C4" s="1603"/>
      <c r="D4" s="1603"/>
      <c r="E4" s="1603"/>
      <c r="F4" s="1603"/>
      <c r="G4" s="1603"/>
    </row>
    <row r="5" spans="1:9" ht="15.75">
      <c r="A5" s="1603"/>
      <c r="B5" s="1603"/>
      <c r="C5" s="1603"/>
      <c r="D5" s="1603"/>
      <c r="E5" s="1603"/>
      <c r="F5" s="1603"/>
      <c r="G5" s="1603"/>
    </row>
    <row r="7" spans="1:9" ht="15" customHeight="1">
      <c r="A7" s="1604" t="s">
        <v>192</v>
      </c>
      <c r="B7" s="1607" t="s">
        <v>193</v>
      </c>
      <c r="C7" s="232" t="s">
        <v>194</v>
      </c>
      <c r="D7" s="1610" t="s">
        <v>195</v>
      </c>
      <c r="E7" s="1604" t="s">
        <v>196</v>
      </c>
      <c r="F7" s="231" t="s">
        <v>197</v>
      </c>
      <c r="G7" s="1610" t="s">
        <v>198</v>
      </c>
    </row>
    <row r="8" spans="1:9">
      <c r="A8" s="1605"/>
      <c r="B8" s="1608"/>
      <c r="C8" s="230" t="s">
        <v>199</v>
      </c>
      <c r="D8" s="1611"/>
      <c r="E8" s="1605"/>
      <c r="F8" s="229" t="s">
        <v>200</v>
      </c>
      <c r="G8" s="1611"/>
    </row>
    <row r="9" spans="1:9">
      <c r="A9" s="1606"/>
      <c r="B9" s="1609"/>
      <c r="C9" s="230" t="s">
        <v>201</v>
      </c>
      <c r="D9" s="1612"/>
      <c r="E9" s="1606"/>
      <c r="F9" s="229" t="s">
        <v>202</v>
      </c>
      <c r="G9" s="1612"/>
    </row>
    <row r="10" spans="1:9">
      <c r="A10" s="228">
        <v>1</v>
      </c>
      <c r="B10" s="228">
        <v>2</v>
      </c>
      <c r="C10" s="228">
        <v>3</v>
      </c>
      <c r="D10" s="228">
        <v>4</v>
      </c>
      <c r="E10" s="228">
        <v>5</v>
      </c>
      <c r="F10" s="227">
        <v>6</v>
      </c>
      <c r="G10" s="228">
        <v>7</v>
      </c>
    </row>
    <row r="11" spans="1:9">
      <c r="A11" s="226"/>
      <c r="B11" s="226"/>
      <c r="C11" s="226"/>
      <c r="D11" s="226"/>
      <c r="E11" s="226"/>
      <c r="F11" s="225"/>
      <c r="G11" s="226"/>
    </row>
    <row r="12" spans="1:9">
      <c r="A12" s="226">
        <v>1</v>
      </c>
      <c r="B12" s="224" t="s">
        <v>34</v>
      </c>
      <c r="C12" s="223" t="s">
        <v>34</v>
      </c>
      <c r="D12" s="222" t="s">
        <v>33</v>
      </c>
      <c r="E12" s="221">
        <f>'BI 2014 2014'!R16</f>
        <v>0</v>
      </c>
      <c r="F12" s="220">
        <v>0</v>
      </c>
      <c r="G12" s="226"/>
    </row>
    <row r="13" spans="1:9">
      <c r="A13" s="226"/>
      <c r="B13" s="226"/>
      <c r="C13" s="226"/>
      <c r="D13" s="219"/>
      <c r="E13" s="218"/>
      <c r="F13" s="877"/>
      <c r="G13" s="226"/>
    </row>
    <row r="14" spans="1:9">
      <c r="A14" s="190">
        <v>2</v>
      </c>
      <c r="B14" s="224" t="s">
        <v>59</v>
      </c>
      <c r="C14" s="190"/>
      <c r="D14" s="222" t="s">
        <v>37</v>
      </c>
      <c r="E14" s="221">
        <f>SUM(E15:E24)</f>
        <v>157</v>
      </c>
      <c r="F14" s="878">
        <f>SUM(F15:F24)</f>
        <v>549395462</v>
      </c>
      <c r="G14" s="226"/>
      <c r="I14" s="703"/>
    </row>
    <row r="15" spans="1:9">
      <c r="A15" s="226"/>
      <c r="B15" s="216"/>
      <c r="C15" s="216" t="s">
        <v>59</v>
      </c>
      <c r="D15" s="219" t="s">
        <v>203</v>
      </c>
      <c r="E15" s="215">
        <v>0</v>
      </c>
      <c r="F15" s="877">
        <v>0</v>
      </c>
      <c r="G15" s="226"/>
    </row>
    <row r="16" spans="1:9">
      <c r="A16" s="226"/>
      <c r="B16" s="216"/>
      <c r="C16" s="216" t="s">
        <v>61</v>
      </c>
      <c r="D16" s="219" t="s">
        <v>204</v>
      </c>
      <c r="E16" s="218">
        <f>'BI 2014 2014'!R21</f>
        <v>6</v>
      </c>
      <c r="F16" s="879">
        <f>'BI 2014 2014'!S21</f>
        <v>201532462</v>
      </c>
      <c r="G16" s="226"/>
    </row>
    <row r="17" spans="1:10">
      <c r="A17" s="226"/>
      <c r="B17" s="216"/>
      <c r="C17" s="216" t="s">
        <v>91</v>
      </c>
      <c r="D17" s="219" t="s">
        <v>205</v>
      </c>
      <c r="E17" s="215">
        <v>0</v>
      </c>
      <c r="F17" s="880">
        <v>0</v>
      </c>
      <c r="G17" s="226"/>
    </row>
    <row r="18" spans="1:10">
      <c r="A18" s="226"/>
      <c r="B18" s="216"/>
      <c r="C18" s="216" t="s">
        <v>60</v>
      </c>
      <c r="D18" s="219" t="s">
        <v>206</v>
      </c>
      <c r="E18" s="215">
        <v>0</v>
      </c>
      <c r="F18" s="880">
        <v>0</v>
      </c>
      <c r="G18" s="226"/>
    </row>
    <row r="19" spans="1:10">
      <c r="A19" s="226"/>
      <c r="B19" s="216"/>
      <c r="C19" s="216" t="s">
        <v>69</v>
      </c>
      <c r="D19" s="219" t="s">
        <v>207</v>
      </c>
      <c r="E19" s="218">
        <f>'BI 2014 2014'!R31</f>
        <v>140</v>
      </c>
      <c r="F19" s="879">
        <f>'BI 2014 2014'!S31</f>
        <v>304015500</v>
      </c>
      <c r="G19" s="226"/>
    </row>
    <row r="20" spans="1:10">
      <c r="A20" s="226"/>
      <c r="B20" s="216"/>
      <c r="C20" s="216"/>
      <c r="D20" s="219" t="s">
        <v>208</v>
      </c>
      <c r="E20" s="218">
        <v>0</v>
      </c>
      <c r="F20" s="879">
        <v>0</v>
      </c>
      <c r="G20" s="226"/>
    </row>
    <row r="21" spans="1:10">
      <c r="A21" s="226"/>
      <c r="B21" s="216"/>
      <c r="C21" s="216" t="s">
        <v>209</v>
      </c>
      <c r="D21" s="214" t="s">
        <v>210</v>
      </c>
      <c r="E21" s="213">
        <f>'BI 2014 2014'!R98</f>
        <v>1</v>
      </c>
      <c r="F21" s="879">
        <f>'BI 2014 2014'!S98</f>
        <v>1500000</v>
      </c>
      <c r="G21" s="226"/>
    </row>
    <row r="22" spans="1:10">
      <c r="A22" s="226"/>
      <c r="B22" s="216"/>
      <c r="C22" s="216" t="s">
        <v>174</v>
      </c>
      <c r="D22" s="214" t="s">
        <v>211</v>
      </c>
      <c r="E22" s="218">
        <f>'BI 2014 2014'!R102</f>
        <v>1</v>
      </c>
      <c r="F22" s="879">
        <f>'BI 2014 2014'!S102</f>
        <v>12347500</v>
      </c>
      <c r="G22" s="226"/>
    </row>
    <row r="23" spans="1:10">
      <c r="A23" s="226"/>
      <c r="B23" s="216"/>
      <c r="C23" s="216" t="s">
        <v>117</v>
      </c>
      <c r="D23" s="214" t="s">
        <v>212</v>
      </c>
      <c r="E23" s="218">
        <f>'BI 2014 2014'!R107</f>
        <v>9</v>
      </c>
      <c r="F23" s="879">
        <f>'BI 2014 2014'!S107</f>
        <v>30000000</v>
      </c>
      <c r="G23" s="226"/>
    </row>
    <row r="24" spans="1:10">
      <c r="A24" s="226"/>
      <c r="B24" s="216"/>
      <c r="C24" s="216">
        <v>10</v>
      </c>
      <c r="D24" s="219" t="s">
        <v>213</v>
      </c>
      <c r="E24" s="218">
        <v>0</v>
      </c>
      <c r="F24" s="879">
        <v>0</v>
      </c>
      <c r="G24" s="226"/>
    </row>
    <row r="25" spans="1:10">
      <c r="A25" s="226"/>
      <c r="B25" s="216"/>
      <c r="C25" s="216"/>
      <c r="D25" s="214"/>
      <c r="E25" s="218">
        <v>0</v>
      </c>
      <c r="F25" s="879">
        <v>0</v>
      </c>
      <c r="G25" s="226"/>
    </row>
    <row r="26" spans="1:10">
      <c r="A26" s="190">
        <v>3</v>
      </c>
      <c r="B26" s="190" t="s">
        <v>61</v>
      </c>
      <c r="C26" s="189"/>
      <c r="D26" s="222" t="s">
        <v>214</v>
      </c>
      <c r="E26" s="188">
        <f>SUM(E27:E28)</f>
        <v>2</v>
      </c>
      <c r="F26" s="881">
        <f>SUM(F27:F28)</f>
        <v>1057792313.0407941</v>
      </c>
      <c r="G26" s="226"/>
      <c r="H26" s="703"/>
      <c r="I26" s="703"/>
    </row>
    <row r="27" spans="1:10">
      <c r="A27" s="226"/>
      <c r="B27" s="226"/>
      <c r="C27" s="216">
        <v>11</v>
      </c>
      <c r="D27" s="219" t="s">
        <v>215</v>
      </c>
      <c r="E27" s="218">
        <f>'BI 2014 2014'!R113</f>
        <v>2</v>
      </c>
      <c r="F27" s="879">
        <f>'BI 2014 2014'!S113</f>
        <v>1057792313.0407941</v>
      </c>
      <c r="G27" s="226"/>
      <c r="I27" s="212"/>
    </row>
    <row r="28" spans="1:10">
      <c r="A28" s="226"/>
      <c r="B28" s="224"/>
      <c r="C28" s="230">
        <v>12</v>
      </c>
      <c r="D28" s="214" t="s">
        <v>216</v>
      </c>
      <c r="E28" s="191"/>
      <c r="F28" s="878">
        <v>0</v>
      </c>
      <c r="G28" s="226"/>
    </row>
    <row r="29" spans="1:10">
      <c r="A29" s="226"/>
      <c r="B29" s="226"/>
      <c r="C29" s="230"/>
      <c r="D29" s="219"/>
      <c r="E29" s="218"/>
      <c r="F29" s="879"/>
      <c r="G29" s="226"/>
    </row>
    <row r="30" spans="1:10">
      <c r="A30" s="190">
        <v>4</v>
      </c>
      <c r="B30" s="190" t="s">
        <v>91</v>
      </c>
      <c r="C30" s="187"/>
      <c r="D30" s="186" t="s">
        <v>217</v>
      </c>
      <c r="E30" s="188">
        <f>SUM(E31:E33)</f>
        <v>1</v>
      </c>
      <c r="F30" s="881">
        <f>SUM(F31:F33)</f>
        <v>3401000</v>
      </c>
      <c r="G30" s="226"/>
      <c r="J30" s="211"/>
    </row>
    <row r="31" spans="1:10">
      <c r="A31" s="226"/>
      <c r="B31" s="226"/>
      <c r="C31" s="230">
        <v>13</v>
      </c>
      <c r="D31" s="219" t="s">
        <v>218</v>
      </c>
      <c r="E31" s="218">
        <v>0</v>
      </c>
      <c r="F31" s="877">
        <v>0</v>
      </c>
      <c r="G31" s="226"/>
    </row>
    <row r="32" spans="1:10">
      <c r="A32" s="226"/>
      <c r="B32" s="226"/>
      <c r="C32" s="230">
        <v>16</v>
      </c>
      <c r="D32" s="219" t="s">
        <v>219</v>
      </c>
      <c r="E32" s="215">
        <f>'BI 2014 2014'!R118</f>
        <v>1</v>
      </c>
      <c r="F32" s="880">
        <f>'BI 2014 2014'!S118</f>
        <v>3401000</v>
      </c>
      <c r="G32" s="226"/>
    </row>
    <row r="33" spans="1:10">
      <c r="A33" s="226"/>
      <c r="B33" s="226"/>
      <c r="C33" s="230">
        <v>17</v>
      </c>
      <c r="D33" s="219" t="s">
        <v>220</v>
      </c>
      <c r="E33" s="215"/>
      <c r="F33" s="880"/>
      <c r="G33" s="226"/>
    </row>
    <row r="34" spans="1:10">
      <c r="A34" s="190">
        <v>5</v>
      </c>
      <c r="B34" s="190" t="s">
        <v>60</v>
      </c>
      <c r="C34" s="187"/>
      <c r="D34" s="186" t="s">
        <v>66</v>
      </c>
      <c r="E34" s="188">
        <f>E35+E36+E37+E38</f>
        <v>0</v>
      </c>
      <c r="F34" s="881">
        <f>SUM(F35:F38)</f>
        <v>0</v>
      </c>
      <c r="G34" s="226"/>
    </row>
    <row r="35" spans="1:10">
      <c r="A35" s="226"/>
      <c r="B35" s="226"/>
      <c r="C35" s="230">
        <v>17</v>
      </c>
      <c r="D35" s="219" t="s">
        <v>221</v>
      </c>
      <c r="E35" s="218">
        <f>'BI 2014 2014'!R123</f>
        <v>0</v>
      </c>
      <c r="F35" s="879">
        <f>'BI 2014 2014'!S123</f>
        <v>0</v>
      </c>
      <c r="G35" s="226"/>
    </row>
    <row r="36" spans="1:10">
      <c r="A36" s="226"/>
      <c r="B36" s="224"/>
      <c r="C36" s="230">
        <v>18</v>
      </c>
      <c r="D36" s="222" t="s">
        <v>222</v>
      </c>
      <c r="E36" s="210">
        <v>0</v>
      </c>
      <c r="F36" s="882">
        <v>0</v>
      </c>
      <c r="G36" s="226"/>
    </row>
    <row r="37" spans="1:10">
      <c r="A37" s="226"/>
      <c r="B37" s="226"/>
      <c r="C37" s="230">
        <v>19</v>
      </c>
      <c r="D37" s="219" t="s">
        <v>223</v>
      </c>
      <c r="E37" s="215">
        <v>0</v>
      </c>
      <c r="F37" s="883">
        <v>0</v>
      </c>
      <c r="G37" s="226"/>
    </row>
    <row r="38" spans="1:10">
      <c r="A38" s="226"/>
      <c r="B38" s="226"/>
      <c r="C38" s="230"/>
      <c r="D38" s="219" t="s">
        <v>224</v>
      </c>
      <c r="E38" s="215">
        <v>0</v>
      </c>
      <c r="F38" s="877">
        <v>0</v>
      </c>
      <c r="G38" s="226"/>
    </row>
    <row r="39" spans="1:10">
      <c r="A39" s="226"/>
      <c r="B39" s="226"/>
      <c r="C39" s="230"/>
      <c r="D39" s="219"/>
      <c r="E39" s="215"/>
      <c r="F39" s="877"/>
      <c r="G39" s="226"/>
    </row>
    <row r="40" spans="1:10">
      <c r="A40" s="190">
        <v>6</v>
      </c>
      <c r="B40" s="190" t="s">
        <v>69</v>
      </c>
      <c r="C40" s="187"/>
      <c r="D40" s="222" t="s">
        <v>225</v>
      </c>
      <c r="E40" s="188"/>
      <c r="F40" s="881">
        <v>0</v>
      </c>
      <c r="G40" s="226"/>
    </row>
    <row r="41" spans="1:10">
      <c r="A41" s="226"/>
      <c r="B41" s="226"/>
      <c r="C41" s="226"/>
      <c r="D41" s="219"/>
      <c r="E41" s="218"/>
      <c r="F41" s="877"/>
      <c r="G41" s="226"/>
    </row>
    <row r="42" spans="1:10">
      <c r="A42" s="226"/>
      <c r="B42" s="224"/>
      <c r="C42" s="226"/>
      <c r="D42" s="222"/>
      <c r="E42" s="215"/>
      <c r="F42" s="877"/>
      <c r="G42" s="226"/>
    </row>
    <row r="43" spans="1:10">
      <c r="A43" s="226"/>
      <c r="B43" s="226"/>
      <c r="C43" s="226"/>
      <c r="D43" s="219"/>
      <c r="E43" s="218"/>
      <c r="F43" s="877"/>
      <c r="G43" s="226"/>
    </row>
    <row r="44" spans="1:10" ht="15" hidden="1" customHeight="1">
      <c r="A44" s="226">
        <v>7</v>
      </c>
      <c r="B44" s="224" t="s">
        <v>209</v>
      </c>
      <c r="C44" s="226"/>
      <c r="D44" s="222" t="s">
        <v>226</v>
      </c>
      <c r="E44" s="218"/>
      <c r="F44" s="884"/>
      <c r="G44" s="226"/>
    </row>
    <row r="45" spans="1:10">
      <c r="A45" s="209"/>
      <c r="B45" s="209"/>
      <c r="C45" s="209"/>
      <c r="D45" s="208"/>
      <c r="E45" s="207"/>
      <c r="F45" s="885"/>
      <c r="G45" s="209"/>
    </row>
    <row r="46" spans="1:10" ht="21" customHeight="1">
      <c r="A46" s="209"/>
      <c r="B46" s="209"/>
      <c r="C46" s="209"/>
      <c r="D46" s="206" t="s">
        <v>227</v>
      </c>
      <c r="E46" s="205">
        <f>E40+E34+E30+E26+E14+E12</f>
        <v>160</v>
      </c>
      <c r="F46" s="204">
        <f>F40+F34+F30+F26+F14+F12</f>
        <v>1610588775.0407941</v>
      </c>
      <c r="G46" s="209"/>
      <c r="I46" s="236"/>
      <c r="J46" s="185"/>
    </row>
    <row r="47" spans="1:10">
      <c r="E47" s="203"/>
    </row>
    <row r="48" spans="1:10">
      <c r="F48" s="202" t="s">
        <v>444</v>
      </c>
    </row>
    <row r="49" spans="2:8">
      <c r="B49" s="201"/>
      <c r="C49" s="200" t="s">
        <v>67</v>
      </c>
      <c r="D49" s="201"/>
      <c r="E49" s="169"/>
      <c r="F49" s="169"/>
      <c r="H49" s="630" t="s">
        <v>296</v>
      </c>
    </row>
    <row r="50" spans="2:8">
      <c r="B50" s="201"/>
      <c r="C50" s="200" t="s">
        <v>441</v>
      </c>
      <c r="D50" s="201"/>
      <c r="F50" s="202" t="s">
        <v>68</v>
      </c>
    </row>
    <row r="51" spans="2:8">
      <c r="B51" s="201"/>
      <c r="C51" s="200"/>
      <c r="D51" s="201"/>
      <c r="E51" s="113"/>
      <c r="F51" s="198"/>
    </row>
    <row r="52" spans="2:8">
      <c r="B52" s="201"/>
      <c r="C52" s="201"/>
      <c r="D52" s="201"/>
      <c r="F52" s="202"/>
    </row>
    <row r="53" spans="2:8">
      <c r="B53" s="201"/>
      <c r="C53" s="201"/>
      <c r="D53" s="201"/>
      <c r="E53" s="197"/>
      <c r="F53" s="202"/>
    </row>
    <row r="54" spans="2:8">
      <c r="B54" s="201"/>
      <c r="C54" s="201"/>
      <c r="D54" s="201"/>
      <c r="F54" s="202"/>
    </row>
    <row r="55" spans="2:8" ht="4.5" customHeight="1">
      <c r="B55" s="201"/>
      <c r="C55" s="201"/>
      <c r="D55" s="201"/>
      <c r="F55" s="196"/>
    </row>
    <row r="56" spans="2:8">
      <c r="B56" s="201"/>
      <c r="C56" s="195"/>
      <c r="D56" s="201"/>
      <c r="F56" s="202"/>
    </row>
    <row r="57" spans="2:8">
      <c r="B57" s="201"/>
      <c r="C57" s="194" t="s">
        <v>436</v>
      </c>
      <c r="D57" s="201"/>
      <c r="F57" s="193" t="s">
        <v>440</v>
      </c>
    </row>
    <row r="58" spans="2:8">
      <c r="C58" s="200" t="s">
        <v>443</v>
      </c>
      <c r="F58" s="192" t="s">
        <v>445</v>
      </c>
    </row>
  </sheetData>
  <mergeCells count="7">
    <mergeCell ref="A4:G4"/>
    <mergeCell ref="A5:G5"/>
    <mergeCell ref="A7:A9"/>
    <mergeCell ref="B7:B9"/>
    <mergeCell ref="D7:D9"/>
    <mergeCell ref="E7:E9"/>
    <mergeCell ref="G7:G9"/>
  </mergeCells>
  <pageMargins left="0.74803149606299213" right="0.11811023622047245" top="0.83" bottom="0.15748031496062992" header="0.18" footer="0.31496062992125984"/>
  <pageSetup paperSize="400" scale="95" orientation="portrait" horizontalDpi="4294967294" verticalDpi="300" r:id="rId1"/>
  <headerFooter>
    <oddHeader>&amp;RRekap Bi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W114"/>
  <sheetViews>
    <sheetView workbookViewId="0">
      <selection sqref="A1:IV8"/>
    </sheetView>
  </sheetViews>
  <sheetFormatPr defaultRowHeight="15"/>
  <cols>
    <col min="1" max="1" width="3.85546875" style="237" customWidth="1"/>
    <col min="2" max="2" width="36.28515625" style="237" customWidth="1"/>
    <col min="3" max="4" width="5" style="237" customWidth="1"/>
    <col min="5" max="5" width="6.140625" style="237" customWidth="1"/>
    <col min="6" max="6" width="5.7109375" style="237" customWidth="1"/>
    <col min="7" max="7" width="5.5703125" style="237" customWidth="1"/>
    <col min="8" max="8" width="6.140625" style="237" customWidth="1"/>
    <col min="9" max="9" width="17" style="237" customWidth="1"/>
    <col min="10" max="13" width="9.140625" style="237"/>
    <col min="14" max="14" width="8.5703125" style="237" customWidth="1"/>
    <col min="15" max="17" width="9.140625" style="237"/>
    <col min="18" max="18" width="9.42578125" style="237" customWidth="1"/>
    <col min="19" max="19" width="20.140625" style="237" customWidth="1"/>
    <col min="20" max="20" width="20.7109375" style="237" customWidth="1"/>
    <col min="21" max="21" width="9.140625" style="237"/>
    <col min="22" max="22" width="14.5703125" style="237" bestFit="1" customWidth="1"/>
    <col min="23" max="16384" width="9.140625" style="237"/>
  </cols>
  <sheetData>
    <row r="1" spans="1:23" ht="18">
      <c r="A1" s="1664" t="s">
        <v>233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  <c r="U1" s="1664"/>
      <c r="V1" s="1664"/>
      <c r="W1" s="1664"/>
    </row>
    <row r="2" spans="1:23" ht="18">
      <c r="A2" s="1664" t="s">
        <v>234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  <c r="U2" s="1664"/>
      <c r="V2" s="1664"/>
      <c r="W2" s="1664"/>
    </row>
    <row r="3" spans="1:23" ht="18">
      <c r="A3" s="1664" t="s">
        <v>230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  <c r="U3" s="1664"/>
      <c r="V3" s="1664"/>
      <c r="W3" s="1664"/>
    </row>
    <row r="4" spans="1:23">
      <c r="A4" s="184" t="s">
        <v>2</v>
      </c>
      <c r="B4" s="184"/>
      <c r="C4" s="184"/>
      <c r="D4" s="184" t="s">
        <v>3</v>
      </c>
      <c r="E4" s="184"/>
      <c r="F4" s="181"/>
      <c r="G4" s="184"/>
      <c r="H4" s="184"/>
      <c r="I4" s="161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2"/>
      <c r="V4" s="161"/>
      <c r="W4" s="184"/>
    </row>
    <row r="5" spans="1:23">
      <c r="A5" s="184" t="s">
        <v>4</v>
      </c>
      <c r="B5" s="184"/>
      <c r="C5" s="184"/>
      <c r="D5" s="184" t="s">
        <v>5</v>
      </c>
      <c r="E5" s="184"/>
      <c r="F5" s="181"/>
      <c r="G5" s="184"/>
      <c r="H5" s="184"/>
      <c r="I5" s="161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2"/>
      <c r="V5" s="161"/>
      <c r="W5" s="184"/>
    </row>
    <row r="6" spans="1:23">
      <c r="A6" s="184" t="s">
        <v>6</v>
      </c>
      <c r="B6" s="184"/>
      <c r="C6" s="184"/>
      <c r="D6" s="182" t="s">
        <v>7</v>
      </c>
      <c r="E6" s="184"/>
      <c r="F6" s="181"/>
      <c r="G6" s="184"/>
      <c r="H6" s="184"/>
      <c r="I6" s="161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2"/>
      <c r="V6" s="161"/>
      <c r="W6" s="184"/>
    </row>
    <row r="7" spans="1:23">
      <c r="A7" s="184" t="s">
        <v>8</v>
      </c>
      <c r="B7" s="184"/>
      <c r="C7" s="184"/>
      <c r="D7" s="182" t="s">
        <v>7</v>
      </c>
      <c r="E7" s="184"/>
      <c r="F7" s="181"/>
      <c r="G7" s="184"/>
      <c r="H7" s="184"/>
      <c r="I7" s="161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2"/>
      <c r="V7" s="161"/>
      <c r="W7" s="184"/>
    </row>
    <row r="8" spans="1:23">
      <c r="A8" s="184" t="s">
        <v>9</v>
      </c>
      <c r="B8" s="184"/>
      <c r="C8" s="184"/>
      <c r="D8" s="182" t="s">
        <v>10</v>
      </c>
      <c r="E8" s="184"/>
      <c r="F8" s="181"/>
      <c r="G8" s="184"/>
      <c r="H8" s="184"/>
      <c r="I8" s="161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2"/>
      <c r="V8" s="161"/>
      <c r="W8" s="184"/>
    </row>
    <row r="9" spans="1:23" ht="15.75" thickBot="1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3"/>
      <c r="S9" s="184"/>
    </row>
    <row r="10" spans="1:23" s="1" customFormat="1" ht="12" customHeight="1">
      <c r="A10" s="1665" t="s">
        <v>11</v>
      </c>
      <c r="B10" s="1666"/>
      <c r="C10" s="1666"/>
      <c r="D10" s="1666"/>
      <c r="E10" s="1666"/>
      <c r="F10" s="1666"/>
      <c r="G10" s="1666"/>
      <c r="H10" s="1667"/>
      <c r="I10" s="1668" t="s">
        <v>12</v>
      </c>
      <c r="J10" s="1666"/>
      <c r="K10" s="1666"/>
      <c r="L10" s="1667"/>
      <c r="M10" s="1669" t="s">
        <v>13</v>
      </c>
      <c r="N10" s="1669" t="s">
        <v>14</v>
      </c>
      <c r="O10" s="1669" t="s">
        <v>15</v>
      </c>
      <c r="P10" s="1669" t="s">
        <v>16</v>
      </c>
      <c r="Q10" s="1669" t="s">
        <v>17</v>
      </c>
      <c r="R10" s="1681" t="s">
        <v>18</v>
      </c>
      <c r="S10" s="1682"/>
      <c r="T10" s="9" t="s">
        <v>19</v>
      </c>
    </row>
    <row r="11" spans="1:23" s="1" customFormat="1" ht="12.75" customHeight="1">
      <c r="A11" s="1685" t="s">
        <v>20</v>
      </c>
      <c r="B11" s="1672" t="s">
        <v>21</v>
      </c>
      <c r="C11" s="1688" t="s">
        <v>22</v>
      </c>
      <c r="D11" s="1689"/>
      <c r="E11" s="1689"/>
      <c r="F11" s="1689"/>
      <c r="G11" s="1690"/>
      <c r="H11" s="1672" t="s">
        <v>23</v>
      </c>
      <c r="I11" s="1672" t="s">
        <v>24</v>
      </c>
      <c r="J11" s="1672" t="s">
        <v>25</v>
      </c>
      <c r="K11" s="10" t="s">
        <v>26</v>
      </c>
      <c r="L11" s="1672" t="s">
        <v>27</v>
      </c>
      <c r="M11" s="1670"/>
      <c r="N11" s="1670"/>
      <c r="O11" s="1670"/>
      <c r="P11" s="1670"/>
      <c r="Q11" s="1670"/>
      <c r="R11" s="1683"/>
      <c r="S11" s="1684"/>
      <c r="T11" s="11"/>
    </row>
    <row r="12" spans="1:23" s="1" customFormat="1" ht="12" customHeight="1">
      <c r="A12" s="1686"/>
      <c r="B12" s="1670"/>
      <c r="C12" s="1691"/>
      <c r="D12" s="1692"/>
      <c r="E12" s="1692"/>
      <c r="F12" s="1692"/>
      <c r="G12" s="1693"/>
      <c r="H12" s="1670"/>
      <c r="I12" s="1670"/>
      <c r="J12" s="1670"/>
      <c r="K12" s="10" t="s">
        <v>28</v>
      </c>
      <c r="L12" s="1670"/>
      <c r="M12" s="1670"/>
      <c r="N12" s="1670"/>
      <c r="O12" s="1670"/>
      <c r="P12" s="1670"/>
      <c r="Q12" s="1670"/>
      <c r="R12" s="1672" t="s">
        <v>29</v>
      </c>
      <c r="S12" s="1673" t="s">
        <v>30</v>
      </c>
      <c r="T12" s="11"/>
    </row>
    <row r="13" spans="1:23" s="1" customFormat="1" ht="12" customHeight="1">
      <c r="A13" s="1686"/>
      <c r="B13" s="1670"/>
      <c r="C13" s="1691"/>
      <c r="D13" s="1692"/>
      <c r="E13" s="1692"/>
      <c r="F13" s="1692"/>
      <c r="G13" s="1693"/>
      <c r="H13" s="1670"/>
      <c r="I13" s="1670"/>
      <c r="J13" s="1670"/>
      <c r="K13" s="10" t="s">
        <v>31</v>
      </c>
      <c r="L13" s="1670"/>
      <c r="M13" s="1670"/>
      <c r="N13" s="1670"/>
      <c r="O13" s="1670"/>
      <c r="P13" s="1670"/>
      <c r="Q13" s="1670"/>
      <c r="R13" s="1670"/>
      <c r="S13" s="1674"/>
      <c r="T13" s="11"/>
    </row>
    <row r="14" spans="1:23" s="1" customFormat="1" ht="12" customHeight="1">
      <c r="A14" s="1687"/>
      <c r="B14" s="1671"/>
      <c r="C14" s="1683"/>
      <c r="D14" s="1694"/>
      <c r="E14" s="1694"/>
      <c r="F14" s="1694"/>
      <c r="G14" s="1684"/>
      <c r="H14" s="1671"/>
      <c r="I14" s="1671"/>
      <c r="J14" s="1671"/>
      <c r="K14" s="10" t="s">
        <v>32</v>
      </c>
      <c r="L14" s="1671"/>
      <c r="M14" s="1671"/>
      <c r="N14" s="1671"/>
      <c r="O14" s="1671"/>
      <c r="P14" s="1671"/>
      <c r="Q14" s="1671"/>
      <c r="R14" s="1671"/>
      <c r="S14" s="1675"/>
      <c r="T14" s="12"/>
    </row>
    <row r="15" spans="1:23" s="19" customFormat="1" ht="12" customHeight="1" thickBot="1">
      <c r="A15" s="13">
        <v>1</v>
      </c>
      <c r="B15" s="15">
        <v>2</v>
      </c>
      <c r="C15" s="1714">
        <v>3</v>
      </c>
      <c r="D15" s="1715"/>
      <c r="E15" s="1715"/>
      <c r="F15" s="1715"/>
      <c r="G15" s="1716"/>
      <c r="H15" s="16">
        <v>4</v>
      </c>
      <c r="I15" s="16">
        <v>5</v>
      </c>
      <c r="J15" s="16">
        <v>6</v>
      </c>
      <c r="K15" s="16">
        <v>7</v>
      </c>
      <c r="L15" s="16">
        <v>8</v>
      </c>
      <c r="M15" s="16">
        <v>9</v>
      </c>
      <c r="N15" s="16">
        <v>10</v>
      </c>
      <c r="O15" s="16">
        <v>11</v>
      </c>
      <c r="P15" s="16">
        <v>12</v>
      </c>
      <c r="Q15" s="16">
        <v>13</v>
      </c>
      <c r="R15" s="17">
        <v>14</v>
      </c>
      <c r="S15" s="17">
        <v>15</v>
      </c>
      <c r="T15" s="18">
        <v>16</v>
      </c>
    </row>
    <row r="16" spans="1:23" s="1" customFormat="1" ht="12.95" customHeight="1" thickBot="1">
      <c r="A16" s="35"/>
      <c r="B16" s="36"/>
      <c r="C16" s="37"/>
      <c r="D16" s="37"/>
      <c r="E16" s="37"/>
      <c r="F16" s="37"/>
      <c r="G16" s="37"/>
      <c r="H16" s="38"/>
      <c r="I16" s="21" t="s">
        <v>37</v>
      </c>
      <c r="J16" s="23"/>
      <c r="K16" s="39"/>
      <c r="L16" s="23"/>
      <c r="M16" s="23"/>
      <c r="N16" s="23"/>
      <c r="O16" s="39"/>
      <c r="P16" s="39"/>
      <c r="Q16" s="23"/>
      <c r="R16" s="40">
        <v>157</v>
      </c>
      <c r="S16" s="40">
        <f>S17+S7+S87+S90+S95+S27</f>
        <v>549395462</v>
      </c>
      <c r="T16" s="41"/>
    </row>
    <row r="17" spans="1:22" s="1" customFormat="1" ht="12.95" customHeight="1" thickBot="1">
      <c r="A17" s="35"/>
      <c r="B17" s="36"/>
      <c r="C17" s="37" t="str">
        <f>MID(B17,1,2)</f>
        <v/>
      </c>
      <c r="D17" s="37" t="str">
        <f>MID(B17,4,2)</f>
        <v/>
      </c>
      <c r="E17" s="37" t="str">
        <f>MID(B17,7,2)</f>
        <v/>
      </c>
      <c r="F17" s="37" t="str">
        <f>MID(B17,10,2)</f>
        <v/>
      </c>
      <c r="G17" s="37" t="str">
        <f>MID(B17,13,3)</f>
        <v/>
      </c>
      <c r="H17" s="38"/>
      <c r="I17" s="42" t="s">
        <v>38</v>
      </c>
      <c r="J17" s="23"/>
      <c r="K17" s="39"/>
      <c r="L17" s="23"/>
      <c r="M17" s="23"/>
      <c r="N17" s="23"/>
      <c r="O17" s="39"/>
      <c r="P17" s="39"/>
      <c r="Q17" s="23"/>
      <c r="R17" s="40">
        <f>SUM(R18:R26)</f>
        <v>6</v>
      </c>
      <c r="S17" s="40">
        <f>SUM(S18:S26)</f>
        <v>201532462</v>
      </c>
      <c r="T17" s="41"/>
      <c r="V17" s="8"/>
    </row>
    <row r="18" spans="1:22" s="1" customFormat="1" ht="12.95" customHeight="1">
      <c r="A18" s="43"/>
      <c r="B18" s="44"/>
      <c r="C18" s="45"/>
      <c r="D18" s="45"/>
      <c r="E18" s="45"/>
      <c r="F18" s="45"/>
      <c r="G18" s="45"/>
      <c r="H18" s="46"/>
      <c r="I18" s="47"/>
      <c r="J18" s="47"/>
      <c r="K18" s="47"/>
      <c r="L18" s="47"/>
      <c r="M18" s="47"/>
      <c r="N18" s="48"/>
      <c r="O18" s="48"/>
      <c r="P18" s="48"/>
      <c r="Q18" s="48"/>
      <c r="R18" s="49"/>
      <c r="S18" s="50"/>
      <c r="T18" s="51"/>
    </row>
    <row r="19" spans="1:22" s="1" customFormat="1" ht="12.95" customHeight="1">
      <c r="A19" s="126">
        <v>1</v>
      </c>
      <c r="B19" s="129" t="s">
        <v>44</v>
      </c>
      <c r="C19" s="255" t="s">
        <v>59</v>
      </c>
      <c r="D19" s="255" t="s">
        <v>61</v>
      </c>
      <c r="E19" s="255" t="s">
        <v>34</v>
      </c>
      <c r="F19" s="255" t="s">
        <v>60</v>
      </c>
      <c r="G19" s="255">
        <v>1</v>
      </c>
      <c r="H19" s="130" t="s">
        <v>34</v>
      </c>
      <c r="I19" s="256" t="s">
        <v>45</v>
      </c>
      <c r="J19" s="256" t="s">
        <v>46</v>
      </c>
      <c r="K19" s="256" t="s">
        <v>47</v>
      </c>
      <c r="L19" s="256" t="s">
        <v>39</v>
      </c>
      <c r="M19" s="264" t="s">
        <v>43</v>
      </c>
      <c r="N19" s="258">
        <v>2008</v>
      </c>
      <c r="O19" s="258" t="s">
        <v>40</v>
      </c>
      <c r="P19" s="258" t="s">
        <v>41</v>
      </c>
      <c r="Q19" s="258" t="s">
        <v>36</v>
      </c>
      <c r="R19" s="261">
        <v>1</v>
      </c>
      <c r="S19" s="262">
        <v>15042500</v>
      </c>
      <c r="T19" s="263" t="s">
        <v>48</v>
      </c>
    </row>
    <row r="20" spans="1:22" s="1" customFormat="1" ht="12.95" customHeight="1">
      <c r="A20" s="126">
        <v>2</v>
      </c>
      <c r="B20" s="129"/>
      <c r="C20" s="245">
        <v>2</v>
      </c>
      <c r="D20" s="245">
        <v>3</v>
      </c>
      <c r="E20" s="245">
        <v>1</v>
      </c>
      <c r="F20" s="245">
        <v>5</v>
      </c>
      <c r="G20" s="245">
        <v>1</v>
      </c>
      <c r="H20" s="130" t="s">
        <v>59</v>
      </c>
      <c r="I20" s="243" t="s">
        <v>45</v>
      </c>
      <c r="J20" s="243" t="s">
        <v>50</v>
      </c>
      <c r="K20" s="243" t="s">
        <v>51</v>
      </c>
      <c r="L20" s="243" t="s">
        <v>39</v>
      </c>
      <c r="M20" s="243" t="s">
        <v>52</v>
      </c>
      <c r="N20" s="243">
        <v>1995</v>
      </c>
      <c r="O20" s="243">
        <v>110</v>
      </c>
      <c r="P20" s="243" t="s">
        <v>53</v>
      </c>
      <c r="Q20" s="243" t="s">
        <v>42</v>
      </c>
      <c r="R20" s="589">
        <v>1</v>
      </c>
      <c r="S20" s="125">
        <v>5000000</v>
      </c>
      <c r="T20" s="288" t="s">
        <v>54</v>
      </c>
    </row>
    <row r="21" spans="1:22" s="1" customFormat="1" ht="12.95" customHeight="1">
      <c r="A21" s="126">
        <v>3</v>
      </c>
      <c r="B21" s="129"/>
      <c r="C21" s="245">
        <v>2</v>
      </c>
      <c r="D21" s="245">
        <v>3</v>
      </c>
      <c r="E21" s="245">
        <v>1</v>
      </c>
      <c r="F21" s="245">
        <v>5</v>
      </c>
      <c r="G21" s="245">
        <v>1</v>
      </c>
      <c r="H21" s="130" t="s">
        <v>61</v>
      </c>
      <c r="I21" s="243" t="s">
        <v>45</v>
      </c>
      <c r="J21" s="243" t="s">
        <v>55</v>
      </c>
      <c r="K21" s="243" t="s">
        <v>56</v>
      </c>
      <c r="L21" s="243" t="s">
        <v>39</v>
      </c>
      <c r="M21" s="243" t="s">
        <v>49</v>
      </c>
      <c r="N21" s="243">
        <v>2006</v>
      </c>
      <c r="O21" s="243">
        <v>125</v>
      </c>
      <c r="P21" s="243" t="s">
        <v>57</v>
      </c>
      <c r="Q21" s="243" t="s">
        <v>36</v>
      </c>
      <c r="R21" s="589">
        <v>1</v>
      </c>
      <c r="S21" s="125">
        <v>10000000</v>
      </c>
      <c r="T21" s="288" t="s">
        <v>54</v>
      </c>
    </row>
    <row r="22" spans="1:22" s="608" customFormat="1" ht="12.95" customHeight="1">
      <c r="A22" s="599">
        <v>4</v>
      </c>
      <c r="B22" s="600"/>
      <c r="C22" s="601">
        <v>2</v>
      </c>
      <c r="D22" s="601">
        <v>3</v>
      </c>
      <c r="E22" s="601">
        <v>1</v>
      </c>
      <c r="F22" s="601">
        <v>5</v>
      </c>
      <c r="G22" s="601">
        <v>1</v>
      </c>
      <c r="H22" s="602" t="s">
        <v>91</v>
      </c>
      <c r="I22" s="603" t="s">
        <v>45</v>
      </c>
      <c r="J22" s="604" t="s">
        <v>55</v>
      </c>
      <c r="K22" s="604"/>
      <c r="L22" s="604"/>
      <c r="M22" s="604"/>
      <c r="N22" s="605"/>
      <c r="O22" s="605"/>
      <c r="P22" s="605"/>
      <c r="Q22" s="605" t="s">
        <v>36</v>
      </c>
      <c r="R22" s="606">
        <v>1</v>
      </c>
      <c r="S22" s="607">
        <v>10000000</v>
      </c>
      <c r="T22" s="659" t="s">
        <v>54</v>
      </c>
    </row>
    <row r="23" spans="1:22" s="608" customFormat="1" ht="12.95" customHeight="1">
      <c r="A23" s="599">
        <v>5</v>
      </c>
      <c r="B23" s="600"/>
      <c r="C23" s="601">
        <v>2</v>
      </c>
      <c r="D23" s="601">
        <v>3</v>
      </c>
      <c r="E23" s="601">
        <v>1</v>
      </c>
      <c r="F23" s="601">
        <v>5</v>
      </c>
      <c r="G23" s="601">
        <v>1</v>
      </c>
      <c r="H23" s="602" t="s">
        <v>60</v>
      </c>
      <c r="I23" s="603" t="s">
        <v>45</v>
      </c>
      <c r="J23" s="604" t="s">
        <v>433</v>
      </c>
      <c r="K23" s="604"/>
      <c r="L23" s="604"/>
      <c r="M23" s="604"/>
      <c r="N23" s="605"/>
      <c r="O23" s="605"/>
      <c r="P23" s="605"/>
      <c r="Q23" s="605" t="s">
        <v>36</v>
      </c>
      <c r="R23" s="606">
        <v>1</v>
      </c>
      <c r="S23" s="607">
        <v>13699962</v>
      </c>
      <c r="T23" s="659" t="s">
        <v>54</v>
      </c>
    </row>
    <row r="24" spans="1:22" s="608" customFormat="1" ht="12.95" customHeight="1">
      <c r="A24" s="599">
        <v>6</v>
      </c>
      <c r="B24" s="600"/>
      <c r="C24" s="601">
        <v>2</v>
      </c>
      <c r="D24" s="601">
        <v>3</v>
      </c>
      <c r="E24" s="601">
        <v>1</v>
      </c>
      <c r="F24" s="601">
        <v>5</v>
      </c>
      <c r="G24" s="601">
        <v>1</v>
      </c>
      <c r="H24" s="602" t="s">
        <v>69</v>
      </c>
      <c r="I24" s="604" t="s">
        <v>434</v>
      </c>
      <c r="J24" s="604" t="s">
        <v>435</v>
      </c>
      <c r="K24" s="604"/>
      <c r="L24" s="604"/>
      <c r="M24" s="604"/>
      <c r="N24" s="605"/>
      <c r="O24" s="605"/>
      <c r="P24" s="605"/>
      <c r="Q24" s="605" t="s">
        <v>36</v>
      </c>
      <c r="R24" s="606">
        <v>1</v>
      </c>
      <c r="S24" s="607">
        <v>147790000</v>
      </c>
      <c r="T24" s="659" t="s">
        <v>54</v>
      </c>
    </row>
    <row r="25" spans="1:22" s="1" customFormat="1" ht="12.95" customHeight="1">
      <c r="A25" s="126"/>
      <c r="B25" s="129"/>
      <c r="C25" s="255"/>
      <c r="D25" s="255"/>
      <c r="E25" s="255"/>
      <c r="F25" s="255"/>
      <c r="G25" s="255"/>
      <c r="H25" s="130"/>
      <c r="I25" s="256"/>
      <c r="J25" s="256"/>
      <c r="K25" s="256"/>
      <c r="L25" s="256"/>
      <c r="M25" s="256"/>
      <c r="N25" s="258"/>
      <c r="O25" s="258"/>
      <c r="P25" s="258"/>
      <c r="Q25" s="258"/>
      <c r="R25" s="261"/>
      <c r="S25" s="262"/>
      <c r="T25" s="263"/>
    </row>
    <row r="26" spans="1:22" s="1" customFormat="1" ht="12.95" customHeight="1" thickBot="1">
      <c r="A26" s="126"/>
      <c r="B26" s="129"/>
      <c r="C26" s="255"/>
      <c r="D26" s="255"/>
      <c r="E26" s="255"/>
      <c r="F26" s="255"/>
      <c r="G26" s="255"/>
      <c r="H26" s="130"/>
      <c r="I26" s="256"/>
      <c r="J26" s="256"/>
      <c r="K26" s="256"/>
      <c r="L26" s="256"/>
      <c r="M26" s="264"/>
      <c r="N26" s="258"/>
      <c r="O26" s="258"/>
      <c r="P26" s="258"/>
      <c r="Q26" s="258"/>
      <c r="R26" s="261"/>
      <c r="S26" s="262"/>
      <c r="T26" s="263"/>
    </row>
    <row r="27" spans="1:22" s="1" customFormat="1" ht="12.95" customHeight="1" thickBot="1">
      <c r="A27" s="35"/>
      <c r="B27" s="36"/>
      <c r="C27" s="37"/>
      <c r="D27" s="37"/>
      <c r="E27" s="37"/>
      <c r="F27" s="37"/>
      <c r="G27" s="37"/>
      <c r="H27" s="38"/>
      <c r="I27" s="42" t="s">
        <v>58</v>
      </c>
      <c r="J27" s="23"/>
      <c r="K27" s="39"/>
      <c r="L27" s="23"/>
      <c r="M27" s="23"/>
      <c r="N27" s="23"/>
      <c r="O27" s="39"/>
      <c r="P27" s="23"/>
      <c r="Q27" s="23"/>
      <c r="R27" s="52">
        <v>140</v>
      </c>
      <c r="S27" s="52">
        <v>304015500</v>
      </c>
      <c r="T27" s="41"/>
      <c r="V27" s="53"/>
    </row>
    <row r="28" spans="1:22" s="1" customFormat="1" ht="12.95" customHeight="1">
      <c r="A28" s="43"/>
      <c r="B28" s="44"/>
      <c r="C28" s="45"/>
      <c r="D28" s="45"/>
      <c r="E28" s="45"/>
      <c r="F28" s="45"/>
      <c r="G28" s="45"/>
      <c r="H28" s="49"/>
      <c r="I28" s="47"/>
      <c r="J28" s="47"/>
      <c r="K28" s="48"/>
      <c r="L28" s="47"/>
      <c r="M28" s="47"/>
      <c r="N28" s="48"/>
      <c r="O28" s="48"/>
      <c r="P28" s="48"/>
      <c r="Q28" s="48"/>
      <c r="R28" s="49"/>
      <c r="S28" s="50"/>
      <c r="T28" s="51"/>
      <c r="V28" s="54"/>
    </row>
    <row r="29" spans="1:22" s="1" customFormat="1" ht="12.95" customHeight="1">
      <c r="A29" s="126">
        <v>1</v>
      </c>
      <c r="B29" s="129" t="s">
        <v>150</v>
      </c>
      <c r="C29" s="255" t="s">
        <v>59</v>
      </c>
      <c r="D29" s="255" t="s">
        <v>69</v>
      </c>
      <c r="E29" s="255" t="s">
        <v>59</v>
      </c>
      <c r="F29" s="255" t="s">
        <v>69</v>
      </c>
      <c r="G29" s="255" t="s">
        <v>70</v>
      </c>
      <c r="H29" s="261" t="s">
        <v>71</v>
      </c>
      <c r="I29" s="256" t="s">
        <v>72</v>
      </c>
      <c r="J29" s="258" t="s">
        <v>40</v>
      </c>
      <c r="K29" s="258" t="s">
        <v>40</v>
      </c>
      <c r="L29" s="258" t="s">
        <v>40</v>
      </c>
      <c r="M29" s="256" t="s">
        <v>43</v>
      </c>
      <c r="N29" s="258">
        <v>2007</v>
      </c>
      <c r="O29" s="258" t="s">
        <v>40</v>
      </c>
      <c r="P29" s="258" t="s">
        <v>41</v>
      </c>
      <c r="Q29" s="258" t="s">
        <v>36</v>
      </c>
      <c r="R29" s="261">
        <v>1</v>
      </c>
      <c r="S29" s="262">
        <v>9652500</v>
      </c>
      <c r="T29" s="263" t="s">
        <v>73</v>
      </c>
      <c r="V29" s="55"/>
    </row>
    <row r="30" spans="1:22" s="1" customFormat="1" ht="12.95" customHeight="1">
      <c r="A30" s="126">
        <v>2</v>
      </c>
      <c r="B30" s="129" t="s">
        <v>151</v>
      </c>
      <c r="C30" s="255" t="s">
        <v>59</v>
      </c>
      <c r="D30" s="255" t="s">
        <v>69</v>
      </c>
      <c r="E30" s="255" t="s">
        <v>34</v>
      </c>
      <c r="F30" s="255" t="s">
        <v>60</v>
      </c>
      <c r="G30" s="255" t="s">
        <v>74</v>
      </c>
      <c r="H30" s="261" t="s">
        <v>75</v>
      </c>
      <c r="I30" s="256" t="s">
        <v>76</v>
      </c>
      <c r="J30" s="258" t="s">
        <v>40</v>
      </c>
      <c r="K30" s="258" t="s">
        <v>40</v>
      </c>
      <c r="L30" s="258" t="s">
        <v>40</v>
      </c>
      <c r="M30" s="256" t="s">
        <v>43</v>
      </c>
      <c r="N30" s="258">
        <v>2007</v>
      </c>
      <c r="O30" s="258" t="s">
        <v>40</v>
      </c>
      <c r="P30" s="258" t="s">
        <v>41</v>
      </c>
      <c r="Q30" s="258" t="s">
        <v>36</v>
      </c>
      <c r="R30" s="261">
        <v>1</v>
      </c>
      <c r="S30" s="262">
        <v>200000</v>
      </c>
      <c r="T30" s="263" t="s">
        <v>73</v>
      </c>
      <c r="V30" s="8"/>
    </row>
    <row r="31" spans="1:22" s="1" customFormat="1" ht="12.95" customHeight="1">
      <c r="A31" s="126">
        <v>3</v>
      </c>
      <c r="B31" s="129" t="s">
        <v>152</v>
      </c>
      <c r="C31" s="255" t="s">
        <v>59</v>
      </c>
      <c r="D31" s="255" t="s">
        <v>69</v>
      </c>
      <c r="E31" s="255" t="s">
        <v>59</v>
      </c>
      <c r="F31" s="255" t="s">
        <v>34</v>
      </c>
      <c r="G31" s="255" t="s">
        <v>35</v>
      </c>
      <c r="H31" s="261" t="s">
        <v>77</v>
      </c>
      <c r="I31" s="264" t="s">
        <v>78</v>
      </c>
      <c r="J31" s="258" t="s">
        <v>40</v>
      </c>
      <c r="K31" s="258" t="s">
        <v>40</v>
      </c>
      <c r="L31" s="258" t="s">
        <v>40</v>
      </c>
      <c r="M31" s="256" t="s">
        <v>43</v>
      </c>
      <c r="N31" s="258">
        <v>2010</v>
      </c>
      <c r="O31" s="258" t="s">
        <v>40</v>
      </c>
      <c r="P31" s="258" t="s">
        <v>41</v>
      </c>
      <c r="Q31" s="258" t="s">
        <v>36</v>
      </c>
      <c r="R31" s="261">
        <v>1</v>
      </c>
      <c r="S31" s="262">
        <v>1500000</v>
      </c>
      <c r="T31" s="265" t="s">
        <v>79</v>
      </c>
    </row>
    <row r="32" spans="1:22" s="1" customFormat="1" ht="12.95" customHeight="1">
      <c r="A32" s="126">
        <v>4</v>
      </c>
      <c r="B32" s="129" t="s">
        <v>151</v>
      </c>
      <c r="C32" s="255" t="s">
        <v>59</v>
      </c>
      <c r="D32" s="255" t="s">
        <v>69</v>
      </c>
      <c r="E32" s="255" t="s">
        <v>34</v>
      </c>
      <c r="F32" s="255" t="s">
        <v>60</v>
      </c>
      <c r="G32" s="255" t="s">
        <v>74</v>
      </c>
      <c r="H32" s="261" t="s">
        <v>80</v>
      </c>
      <c r="I32" s="257" t="s">
        <v>81</v>
      </c>
      <c r="J32" s="258" t="s">
        <v>40</v>
      </c>
      <c r="K32" s="258" t="s">
        <v>40</v>
      </c>
      <c r="L32" s="258" t="s">
        <v>40</v>
      </c>
      <c r="M32" s="256" t="s">
        <v>43</v>
      </c>
      <c r="N32" s="258">
        <v>2010</v>
      </c>
      <c r="O32" s="258" t="s">
        <v>40</v>
      </c>
      <c r="P32" s="258" t="s">
        <v>41</v>
      </c>
      <c r="Q32" s="258" t="s">
        <v>36</v>
      </c>
      <c r="R32" s="261">
        <v>1</v>
      </c>
      <c r="S32" s="262">
        <v>100000</v>
      </c>
      <c r="T32" s="265" t="s">
        <v>79</v>
      </c>
    </row>
    <row r="33" spans="1:22" s="1" customFormat="1" ht="12.95" customHeight="1">
      <c r="A33" s="126">
        <v>5</v>
      </c>
      <c r="B33" s="129" t="s">
        <v>151</v>
      </c>
      <c r="C33" s="255" t="s">
        <v>59</v>
      </c>
      <c r="D33" s="255" t="s">
        <v>69</v>
      </c>
      <c r="E33" s="255" t="s">
        <v>34</v>
      </c>
      <c r="F33" s="255" t="s">
        <v>60</v>
      </c>
      <c r="G33" s="255" t="s">
        <v>74</v>
      </c>
      <c r="H33" s="261" t="s">
        <v>82</v>
      </c>
      <c r="I33" s="257" t="s">
        <v>81</v>
      </c>
      <c r="J33" s="258" t="s">
        <v>40</v>
      </c>
      <c r="K33" s="258" t="s">
        <v>40</v>
      </c>
      <c r="L33" s="258" t="s">
        <v>40</v>
      </c>
      <c r="M33" s="256" t="s">
        <v>43</v>
      </c>
      <c r="N33" s="258">
        <v>2010</v>
      </c>
      <c r="O33" s="258" t="s">
        <v>40</v>
      </c>
      <c r="P33" s="258" t="s">
        <v>41</v>
      </c>
      <c r="Q33" s="258" t="s">
        <v>36</v>
      </c>
      <c r="R33" s="261">
        <v>1</v>
      </c>
      <c r="S33" s="262">
        <v>100000</v>
      </c>
      <c r="T33" s="265" t="s">
        <v>79</v>
      </c>
      <c r="V33" s="8"/>
    </row>
    <row r="34" spans="1:22" s="1" customFormat="1" ht="12.95" customHeight="1">
      <c r="A34" s="126">
        <v>6</v>
      </c>
      <c r="B34" s="129" t="s">
        <v>153</v>
      </c>
      <c r="C34" s="255" t="s">
        <v>59</v>
      </c>
      <c r="D34" s="255" t="s">
        <v>69</v>
      </c>
      <c r="E34" s="255" t="s">
        <v>59</v>
      </c>
      <c r="F34" s="255" t="s">
        <v>60</v>
      </c>
      <c r="G34" s="255" t="s">
        <v>83</v>
      </c>
      <c r="H34" s="261" t="s">
        <v>75</v>
      </c>
      <c r="I34" s="256" t="s">
        <v>84</v>
      </c>
      <c r="J34" s="258" t="s">
        <v>40</v>
      </c>
      <c r="K34" s="258" t="s">
        <v>40</v>
      </c>
      <c r="L34" s="258" t="s">
        <v>40</v>
      </c>
      <c r="M34" s="256" t="s">
        <v>43</v>
      </c>
      <c r="N34" s="258">
        <v>2010</v>
      </c>
      <c r="O34" s="258" t="s">
        <v>40</v>
      </c>
      <c r="P34" s="258" t="s">
        <v>41</v>
      </c>
      <c r="Q34" s="258" t="s">
        <v>36</v>
      </c>
      <c r="R34" s="261">
        <v>1</v>
      </c>
      <c r="S34" s="262">
        <v>750000</v>
      </c>
      <c r="T34" s="265" t="s">
        <v>85</v>
      </c>
      <c r="V34" s="8"/>
    </row>
    <row r="35" spans="1:22" s="1" customFormat="1" ht="12.95" customHeight="1">
      <c r="A35" s="126">
        <v>7</v>
      </c>
      <c r="B35" s="129" t="s">
        <v>154</v>
      </c>
      <c r="C35" s="255" t="s">
        <v>59</v>
      </c>
      <c r="D35" s="255" t="s">
        <v>69</v>
      </c>
      <c r="E35" s="255" t="s">
        <v>59</v>
      </c>
      <c r="F35" s="255" t="s">
        <v>60</v>
      </c>
      <c r="G35" s="255" t="s">
        <v>86</v>
      </c>
      <c r="H35" s="261" t="s">
        <v>87</v>
      </c>
      <c r="I35" s="256" t="s">
        <v>88</v>
      </c>
      <c r="J35" s="258" t="s">
        <v>40</v>
      </c>
      <c r="K35" s="258" t="s">
        <v>40</v>
      </c>
      <c r="L35" s="258" t="s">
        <v>40</v>
      </c>
      <c r="M35" s="256" t="s">
        <v>43</v>
      </c>
      <c r="N35" s="258">
        <v>2010</v>
      </c>
      <c r="O35" s="258" t="s">
        <v>40</v>
      </c>
      <c r="P35" s="258" t="s">
        <v>41</v>
      </c>
      <c r="Q35" s="258" t="s">
        <v>36</v>
      </c>
      <c r="R35" s="261">
        <v>1</v>
      </c>
      <c r="S35" s="262">
        <v>480000</v>
      </c>
      <c r="T35" s="265" t="s">
        <v>85</v>
      </c>
    </row>
    <row r="36" spans="1:22" s="1" customFormat="1" ht="12.95" customHeight="1">
      <c r="A36" s="126">
        <v>8</v>
      </c>
      <c r="B36" s="129" t="s">
        <v>153</v>
      </c>
      <c r="C36" s="255" t="s">
        <v>59</v>
      </c>
      <c r="D36" s="255" t="s">
        <v>69</v>
      </c>
      <c r="E36" s="255" t="s">
        <v>59</v>
      </c>
      <c r="F36" s="255" t="s">
        <v>60</v>
      </c>
      <c r="G36" s="255" t="s">
        <v>83</v>
      </c>
      <c r="H36" s="261" t="s">
        <v>89</v>
      </c>
      <c r="I36" s="256" t="s">
        <v>90</v>
      </c>
      <c r="J36" s="258" t="s">
        <v>40</v>
      </c>
      <c r="K36" s="258" t="s">
        <v>40</v>
      </c>
      <c r="L36" s="258" t="s">
        <v>40</v>
      </c>
      <c r="M36" s="256" t="s">
        <v>43</v>
      </c>
      <c r="N36" s="258">
        <v>2010</v>
      </c>
      <c r="O36" s="258" t="s">
        <v>40</v>
      </c>
      <c r="P36" s="258" t="s">
        <v>41</v>
      </c>
      <c r="Q36" s="258" t="s">
        <v>36</v>
      </c>
      <c r="R36" s="261">
        <v>1</v>
      </c>
      <c r="S36" s="262">
        <v>282000</v>
      </c>
      <c r="T36" s="265" t="s">
        <v>85</v>
      </c>
    </row>
    <row r="37" spans="1:22" s="1" customFormat="1" ht="12.95" customHeight="1">
      <c r="A37" s="126">
        <v>9</v>
      </c>
      <c r="B37" s="129" t="s">
        <v>155</v>
      </c>
      <c r="C37" s="255" t="s">
        <v>59</v>
      </c>
      <c r="D37" s="255" t="s">
        <v>69</v>
      </c>
      <c r="E37" s="255" t="s">
        <v>59</v>
      </c>
      <c r="F37" s="255" t="s">
        <v>91</v>
      </c>
      <c r="G37" s="255" t="s">
        <v>87</v>
      </c>
      <c r="H37" s="261" t="s">
        <v>74</v>
      </c>
      <c r="I37" s="256" t="s">
        <v>92</v>
      </c>
      <c r="J37" s="258" t="s">
        <v>40</v>
      </c>
      <c r="K37" s="258" t="s">
        <v>40</v>
      </c>
      <c r="L37" s="258" t="s">
        <v>40</v>
      </c>
      <c r="M37" s="256" t="s">
        <v>43</v>
      </c>
      <c r="N37" s="258">
        <v>2010</v>
      </c>
      <c r="O37" s="258" t="s">
        <v>40</v>
      </c>
      <c r="P37" s="258" t="s">
        <v>41</v>
      </c>
      <c r="Q37" s="258" t="s">
        <v>36</v>
      </c>
      <c r="R37" s="261">
        <v>1</v>
      </c>
      <c r="S37" s="262">
        <v>3487000</v>
      </c>
      <c r="T37" s="265" t="s">
        <v>85</v>
      </c>
    </row>
    <row r="38" spans="1:22" s="1" customFormat="1" ht="12.95" customHeight="1">
      <c r="A38" s="126">
        <v>10</v>
      </c>
      <c r="B38" s="129" t="s">
        <v>156</v>
      </c>
      <c r="C38" s="255" t="s">
        <v>59</v>
      </c>
      <c r="D38" s="255" t="s">
        <v>69</v>
      </c>
      <c r="E38" s="255" t="s">
        <v>34</v>
      </c>
      <c r="F38" s="255" t="s">
        <v>91</v>
      </c>
      <c r="G38" s="255" t="s">
        <v>93</v>
      </c>
      <c r="H38" s="261" t="s">
        <v>94</v>
      </c>
      <c r="I38" s="256" t="s">
        <v>95</v>
      </c>
      <c r="J38" s="258" t="s">
        <v>40</v>
      </c>
      <c r="K38" s="258" t="s">
        <v>40</v>
      </c>
      <c r="L38" s="258" t="s">
        <v>40</v>
      </c>
      <c r="M38" s="256" t="s">
        <v>43</v>
      </c>
      <c r="N38" s="258">
        <v>2010</v>
      </c>
      <c r="O38" s="258" t="s">
        <v>40</v>
      </c>
      <c r="P38" s="258" t="s">
        <v>41</v>
      </c>
      <c r="Q38" s="258" t="s">
        <v>36</v>
      </c>
      <c r="R38" s="261">
        <v>1</v>
      </c>
      <c r="S38" s="262">
        <v>1500000</v>
      </c>
      <c r="T38" s="265" t="s">
        <v>85</v>
      </c>
    </row>
    <row r="39" spans="1:22" s="1" customFormat="1" ht="12.95" customHeight="1">
      <c r="A39" s="126">
        <v>11</v>
      </c>
      <c r="B39" s="129" t="s">
        <v>157</v>
      </c>
      <c r="C39" s="255" t="s">
        <v>59</v>
      </c>
      <c r="D39" s="255" t="s">
        <v>69</v>
      </c>
      <c r="E39" s="255" t="s">
        <v>59</v>
      </c>
      <c r="F39" s="255" t="s">
        <v>34</v>
      </c>
      <c r="G39" s="255" t="s">
        <v>96</v>
      </c>
      <c r="H39" s="261" t="s">
        <v>93</v>
      </c>
      <c r="I39" s="256" t="s">
        <v>97</v>
      </c>
      <c r="J39" s="258" t="s">
        <v>40</v>
      </c>
      <c r="K39" s="258" t="s">
        <v>40</v>
      </c>
      <c r="L39" s="258" t="s">
        <v>40</v>
      </c>
      <c r="M39" s="256" t="s">
        <v>43</v>
      </c>
      <c r="N39" s="258">
        <v>2011</v>
      </c>
      <c r="O39" s="258" t="s">
        <v>40</v>
      </c>
      <c r="P39" s="258" t="s">
        <v>41</v>
      </c>
      <c r="Q39" s="258" t="s">
        <v>36</v>
      </c>
      <c r="R39" s="261">
        <v>1</v>
      </c>
      <c r="S39" s="262">
        <v>3979000</v>
      </c>
      <c r="T39" s="266" t="s">
        <v>54</v>
      </c>
    </row>
    <row r="40" spans="1:22" s="1" customFormat="1" ht="12.95" customHeight="1">
      <c r="A40" s="126">
        <v>12</v>
      </c>
      <c r="B40" s="129" t="s">
        <v>152</v>
      </c>
      <c r="C40" s="255" t="s">
        <v>59</v>
      </c>
      <c r="D40" s="255" t="s">
        <v>69</v>
      </c>
      <c r="E40" s="255" t="s">
        <v>59</v>
      </c>
      <c r="F40" s="255" t="s">
        <v>34</v>
      </c>
      <c r="G40" s="255" t="s">
        <v>35</v>
      </c>
      <c r="H40" s="261" t="s">
        <v>98</v>
      </c>
      <c r="I40" s="256" t="s">
        <v>99</v>
      </c>
      <c r="J40" s="258" t="s">
        <v>40</v>
      </c>
      <c r="K40" s="258" t="s">
        <v>40</v>
      </c>
      <c r="L40" s="256" t="s">
        <v>100</v>
      </c>
      <c r="M40" s="256" t="s">
        <v>43</v>
      </c>
      <c r="N40" s="258">
        <v>2012</v>
      </c>
      <c r="O40" s="258" t="s">
        <v>40</v>
      </c>
      <c r="P40" s="258" t="s">
        <v>41</v>
      </c>
      <c r="Q40" s="258" t="s">
        <v>36</v>
      </c>
      <c r="R40" s="261">
        <v>1</v>
      </c>
      <c r="S40" s="262">
        <v>4000000</v>
      </c>
      <c r="T40" s="266" t="s">
        <v>101</v>
      </c>
    </row>
    <row r="41" spans="1:22" s="1" customFormat="1" ht="12.95" customHeight="1">
      <c r="A41" s="126">
        <v>13</v>
      </c>
      <c r="B41" s="129" t="s">
        <v>158</v>
      </c>
      <c r="C41" s="255" t="s">
        <v>59</v>
      </c>
      <c r="D41" s="255" t="s">
        <v>69</v>
      </c>
      <c r="E41" s="255" t="s">
        <v>59</v>
      </c>
      <c r="F41" s="255" t="s">
        <v>34</v>
      </c>
      <c r="G41" s="255" t="s">
        <v>102</v>
      </c>
      <c r="H41" s="261" t="s">
        <v>103</v>
      </c>
      <c r="I41" s="256" t="s">
        <v>104</v>
      </c>
      <c r="J41" s="258" t="s">
        <v>40</v>
      </c>
      <c r="K41" s="258" t="s">
        <v>40</v>
      </c>
      <c r="L41" s="256" t="s">
        <v>105</v>
      </c>
      <c r="M41" s="256" t="s">
        <v>43</v>
      </c>
      <c r="N41" s="258">
        <v>2012</v>
      </c>
      <c r="O41" s="258" t="s">
        <v>40</v>
      </c>
      <c r="P41" s="258" t="s">
        <v>41</v>
      </c>
      <c r="Q41" s="258" t="s">
        <v>36</v>
      </c>
      <c r="R41" s="261">
        <v>1</v>
      </c>
      <c r="S41" s="262">
        <v>1000000</v>
      </c>
      <c r="T41" s="266" t="s">
        <v>101</v>
      </c>
    </row>
    <row r="42" spans="1:22" s="1" customFormat="1" ht="12.95" customHeight="1">
      <c r="A42" s="126">
        <v>14</v>
      </c>
      <c r="B42" s="129" t="s">
        <v>159</v>
      </c>
      <c r="C42" s="255" t="s">
        <v>59</v>
      </c>
      <c r="D42" s="255" t="s">
        <v>69</v>
      </c>
      <c r="E42" s="255" t="s">
        <v>59</v>
      </c>
      <c r="F42" s="255" t="s">
        <v>91</v>
      </c>
      <c r="G42" s="255" t="s">
        <v>93</v>
      </c>
      <c r="H42" s="261"/>
      <c r="I42" s="257" t="s">
        <v>106</v>
      </c>
      <c r="J42" s="257">
        <v>5</v>
      </c>
      <c r="K42" s="258" t="s">
        <v>40</v>
      </c>
      <c r="L42" s="256"/>
      <c r="M42" s="256" t="s">
        <v>43</v>
      </c>
      <c r="N42" s="258">
        <v>2013</v>
      </c>
      <c r="O42" s="258" t="s">
        <v>40</v>
      </c>
      <c r="P42" s="258" t="s">
        <v>41</v>
      </c>
      <c r="Q42" s="258" t="s">
        <v>36</v>
      </c>
      <c r="R42" s="259">
        <v>5</v>
      </c>
      <c r="S42" s="267">
        <v>15000000</v>
      </c>
      <c r="T42" s="260" t="s">
        <v>54</v>
      </c>
    </row>
    <row r="43" spans="1:22" s="1" customFormat="1" ht="12.95" customHeight="1">
      <c r="A43" s="126">
        <v>15</v>
      </c>
      <c r="B43" s="129" t="s">
        <v>160</v>
      </c>
      <c r="C43" s="255" t="s">
        <v>59</v>
      </c>
      <c r="D43" s="255" t="s">
        <v>69</v>
      </c>
      <c r="E43" s="255" t="s">
        <v>59</v>
      </c>
      <c r="F43" s="255" t="s">
        <v>69</v>
      </c>
      <c r="G43" s="255" t="s">
        <v>93</v>
      </c>
      <c r="H43" s="261"/>
      <c r="I43" s="257" t="s">
        <v>107</v>
      </c>
      <c r="J43" s="257">
        <v>1</v>
      </c>
      <c r="K43" s="258" t="s">
        <v>40</v>
      </c>
      <c r="L43" s="256"/>
      <c r="M43" s="256" t="s">
        <v>43</v>
      </c>
      <c r="N43" s="258">
        <v>2013</v>
      </c>
      <c r="O43" s="258" t="s">
        <v>40</v>
      </c>
      <c r="P43" s="258" t="s">
        <v>41</v>
      </c>
      <c r="Q43" s="258" t="s">
        <v>36</v>
      </c>
      <c r="R43" s="259">
        <v>1</v>
      </c>
      <c r="S43" s="267">
        <v>1100000</v>
      </c>
      <c r="T43" s="260" t="s">
        <v>54</v>
      </c>
    </row>
    <row r="44" spans="1:22" s="1" customFormat="1" ht="12.95" customHeight="1">
      <c r="A44" s="126">
        <v>16</v>
      </c>
      <c r="B44" s="129" t="s">
        <v>161</v>
      </c>
      <c r="C44" s="255" t="s">
        <v>59</v>
      </c>
      <c r="D44" s="255" t="s">
        <v>69</v>
      </c>
      <c r="E44" s="255" t="s">
        <v>91</v>
      </c>
      <c r="F44" s="255" t="s">
        <v>34</v>
      </c>
      <c r="G44" s="255" t="s">
        <v>102</v>
      </c>
      <c r="H44" s="261"/>
      <c r="I44" s="257" t="s">
        <v>108</v>
      </c>
      <c r="J44" s="257">
        <v>1</v>
      </c>
      <c r="K44" s="258" t="s">
        <v>40</v>
      </c>
      <c r="L44" s="256"/>
      <c r="M44" s="256" t="s">
        <v>43</v>
      </c>
      <c r="N44" s="258">
        <v>2013</v>
      </c>
      <c r="O44" s="258" t="s">
        <v>40</v>
      </c>
      <c r="P44" s="258" t="s">
        <v>41</v>
      </c>
      <c r="Q44" s="258" t="s">
        <v>36</v>
      </c>
      <c r="R44" s="259">
        <v>1</v>
      </c>
      <c r="S44" s="267">
        <v>5100000</v>
      </c>
      <c r="T44" s="260" t="s">
        <v>54</v>
      </c>
    </row>
    <row r="45" spans="1:22" s="1" customFormat="1" ht="12.95" customHeight="1">
      <c r="A45" s="126">
        <v>17</v>
      </c>
      <c r="B45" s="129" t="s">
        <v>162</v>
      </c>
      <c r="C45" s="255" t="s">
        <v>59</v>
      </c>
      <c r="D45" s="255" t="s">
        <v>69</v>
      </c>
      <c r="E45" s="255" t="s">
        <v>59</v>
      </c>
      <c r="F45" s="255" t="s">
        <v>34</v>
      </c>
      <c r="G45" s="255" t="s">
        <v>87</v>
      </c>
      <c r="H45" s="261"/>
      <c r="I45" s="257" t="s">
        <v>109</v>
      </c>
      <c r="J45" s="257">
        <v>5</v>
      </c>
      <c r="K45" s="258" t="s">
        <v>40</v>
      </c>
      <c r="L45" s="256"/>
      <c r="M45" s="256" t="s">
        <v>43</v>
      </c>
      <c r="N45" s="258">
        <v>2013</v>
      </c>
      <c r="O45" s="258" t="s">
        <v>40</v>
      </c>
      <c r="P45" s="258" t="s">
        <v>41</v>
      </c>
      <c r="Q45" s="258" t="s">
        <v>36</v>
      </c>
      <c r="R45" s="259">
        <v>5</v>
      </c>
      <c r="S45" s="267">
        <v>2000000</v>
      </c>
      <c r="T45" s="260" t="s">
        <v>54</v>
      </c>
    </row>
    <row r="46" spans="1:22" s="1" customFormat="1" ht="12.95" customHeight="1">
      <c r="A46" s="126">
        <v>18</v>
      </c>
      <c r="B46" s="129" t="s">
        <v>156</v>
      </c>
      <c r="C46" s="255" t="s">
        <v>59</v>
      </c>
      <c r="D46" s="255" t="s">
        <v>69</v>
      </c>
      <c r="E46" s="255" t="s">
        <v>34</v>
      </c>
      <c r="F46" s="255" t="s">
        <v>91</v>
      </c>
      <c r="G46" s="255" t="s">
        <v>93</v>
      </c>
      <c r="H46" s="261"/>
      <c r="I46" s="257" t="s">
        <v>110</v>
      </c>
      <c r="J46" s="257">
        <v>1</v>
      </c>
      <c r="K46" s="258" t="s">
        <v>40</v>
      </c>
      <c r="L46" s="256"/>
      <c r="M46" s="256" t="s">
        <v>43</v>
      </c>
      <c r="N46" s="258">
        <v>2013</v>
      </c>
      <c r="O46" s="258" t="s">
        <v>40</v>
      </c>
      <c r="P46" s="258" t="s">
        <v>41</v>
      </c>
      <c r="Q46" s="258" t="s">
        <v>36</v>
      </c>
      <c r="R46" s="259">
        <v>1</v>
      </c>
      <c r="S46" s="267">
        <v>1500000</v>
      </c>
      <c r="T46" s="260" t="s">
        <v>54</v>
      </c>
    </row>
    <row r="47" spans="1:22" s="1" customFormat="1" ht="12.95" customHeight="1">
      <c r="A47" s="126">
        <v>19</v>
      </c>
      <c r="B47" s="129" t="s">
        <v>155</v>
      </c>
      <c r="C47" s="255" t="s">
        <v>59</v>
      </c>
      <c r="D47" s="255" t="s">
        <v>69</v>
      </c>
      <c r="E47" s="255" t="s">
        <v>59</v>
      </c>
      <c r="F47" s="255" t="s">
        <v>91</v>
      </c>
      <c r="G47" s="255" t="s">
        <v>87</v>
      </c>
      <c r="H47" s="261"/>
      <c r="I47" s="256" t="s">
        <v>111</v>
      </c>
      <c r="J47" s="257">
        <v>1</v>
      </c>
      <c r="K47" s="258" t="s">
        <v>40</v>
      </c>
      <c r="L47" s="256"/>
      <c r="M47" s="256" t="s">
        <v>43</v>
      </c>
      <c r="N47" s="258">
        <v>2013</v>
      </c>
      <c r="O47" s="258" t="s">
        <v>40</v>
      </c>
      <c r="P47" s="258" t="s">
        <v>41</v>
      </c>
      <c r="Q47" s="258" t="s">
        <v>36</v>
      </c>
      <c r="R47" s="259">
        <v>1</v>
      </c>
      <c r="S47" s="267">
        <v>840000</v>
      </c>
      <c r="T47" s="260" t="s">
        <v>54</v>
      </c>
    </row>
    <row r="48" spans="1:22" s="1" customFormat="1" ht="12.95" customHeight="1">
      <c r="A48" s="126">
        <v>20</v>
      </c>
      <c r="B48" s="129"/>
      <c r="C48" s="909" t="s">
        <v>59</v>
      </c>
      <c r="D48" s="909" t="s">
        <v>69</v>
      </c>
      <c r="E48" s="909" t="s">
        <v>61</v>
      </c>
      <c r="F48" s="909" t="s">
        <v>91</v>
      </c>
      <c r="G48" s="909" t="s">
        <v>112</v>
      </c>
      <c r="H48" s="910"/>
      <c r="I48" s="911" t="s">
        <v>113</v>
      </c>
      <c r="J48" s="912"/>
      <c r="K48" s="912"/>
      <c r="L48" s="911" t="s">
        <v>114</v>
      </c>
      <c r="M48" s="911" t="s">
        <v>43</v>
      </c>
      <c r="N48" s="912">
        <v>2006</v>
      </c>
      <c r="O48" s="912" t="s">
        <v>40</v>
      </c>
      <c r="P48" s="912" t="s">
        <v>41</v>
      </c>
      <c r="Q48" s="912" t="s">
        <v>36</v>
      </c>
      <c r="R48" s="913">
        <v>1</v>
      </c>
      <c r="S48" s="914">
        <v>6000000</v>
      </c>
      <c r="T48" s="915" t="s">
        <v>115</v>
      </c>
    </row>
    <row r="49" spans="1:22" s="1" customFormat="1" ht="12.95" customHeight="1">
      <c r="A49" s="126">
        <v>21</v>
      </c>
      <c r="B49" s="129"/>
      <c r="C49" s="255" t="s">
        <v>59</v>
      </c>
      <c r="D49" s="255" t="s">
        <v>69</v>
      </c>
      <c r="E49" s="255" t="s">
        <v>61</v>
      </c>
      <c r="F49" s="255" t="s">
        <v>91</v>
      </c>
      <c r="G49" s="255" t="s">
        <v>112</v>
      </c>
      <c r="H49" s="261"/>
      <c r="I49" s="256" t="s">
        <v>113</v>
      </c>
      <c r="J49" s="258" t="s">
        <v>116</v>
      </c>
      <c r="K49" s="258"/>
      <c r="L49" s="256" t="s">
        <v>114</v>
      </c>
      <c r="M49" s="256" t="s">
        <v>43</v>
      </c>
      <c r="N49" s="258">
        <v>2006</v>
      </c>
      <c r="O49" s="258" t="s">
        <v>40</v>
      </c>
      <c r="P49" s="258" t="s">
        <v>41</v>
      </c>
      <c r="Q49" s="258" t="s">
        <v>36</v>
      </c>
      <c r="R49" s="268">
        <v>1</v>
      </c>
      <c r="S49" s="262">
        <v>6000000</v>
      </c>
      <c r="T49" s="265" t="s">
        <v>115</v>
      </c>
    </row>
    <row r="50" spans="1:22" s="1" customFormat="1" ht="12.95" customHeight="1">
      <c r="A50" s="126">
        <v>22</v>
      </c>
      <c r="B50" s="129" t="s">
        <v>163</v>
      </c>
      <c r="C50" s="255" t="s">
        <v>59</v>
      </c>
      <c r="D50" s="255" t="s">
        <v>117</v>
      </c>
      <c r="E50" s="255" t="s">
        <v>34</v>
      </c>
      <c r="F50" s="255" t="s">
        <v>118</v>
      </c>
      <c r="G50" s="255" t="s">
        <v>96</v>
      </c>
      <c r="H50" s="261" t="s">
        <v>94</v>
      </c>
      <c r="I50" s="256" t="s">
        <v>119</v>
      </c>
      <c r="J50" s="258" t="s">
        <v>40</v>
      </c>
      <c r="K50" s="258" t="s">
        <v>40</v>
      </c>
      <c r="L50" s="256" t="s">
        <v>120</v>
      </c>
      <c r="M50" s="256" t="s">
        <v>43</v>
      </c>
      <c r="N50" s="258">
        <v>2010</v>
      </c>
      <c r="O50" s="258" t="s">
        <v>40</v>
      </c>
      <c r="P50" s="258" t="s">
        <v>41</v>
      </c>
      <c r="Q50" s="258" t="s">
        <v>36</v>
      </c>
      <c r="R50" s="261">
        <v>1</v>
      </c>
      <c r="S50" s="262">
        <v>700000</v>
      </c>
      <c r="T50" s="265" t="s">
        <v>85</v>
      </c>
    </row>
    <row r="51" spans="1:22" s="1" customFormat="1" ht="12.95" customHeight="1">
      <c r="A51" s="126">
        <v>23</v>
      </c>
      <c r="B51" s="129" t="s">
        <v>164</v>
      </c>
      <c r="C51" s="255" t="s">
        <v>59</v>
      </c>
      <c r="D51" s="255" t="s">
        <v>69</v>
      </c>
      <c r="E51" s="255" t="s">
        <v>61</v>
      </c>
      <c r="F51" s="255" t="s">
        <v>60</v>
      </c>
      <c r="G51" s="255" t="s">
        <v>75</v>
      </c>
      <c r="H51" s="261" t="s">
        <v>121</v>
      </c>
      <c r="I51" s="256" t="s">
        <v>122</v>
      </c>
      <c r="J51" s="258" t="s">
        <v>40</v>
      </c>
      <c r="K51" s="258" t="s">
        <v>40</v>
      </c>
      <c r="L51" s="256" t="s">
        <v>120</v>
      </c>
      <c r="M51" s="256" t="s">
        <v>43</v>
      </c>
      <c r="N51" s="258">
        <v>2010</v>
      </c>
      <c r="O51" s="258" t="s">
        <v>40</v>
      </c>
      <c r="P51" s="258" t="s">
        <v>41</v>
      </c>
      <c r="Q51" s="258" t="s">
        <v>36</v>
      </c>
      <c r="R51" s="261">
        <v>1</v>
      </c>
      <c r="S51" s="262">
        <v>400000</v>
      </c>
      <c r="T51" s="265" t="s">
        <v>85</v>
      </c>
    </row>
    <row r="52" spans="1:22" s="1" customFormat="1" ht="12.95" customHeight="1">
      <c r="A52" s="126">
        <v>24</v>
      </c>
      <c r="B52" s="129" t="s">
        <v>164</v>
      </c>
      <c r="C52" s="255" t="s">
        <v>59</v>
      </c>
      <c r="D52" s="255" t="s">
        <v>69</v>
      </c>
      <c r="E52" s="255" t="s">
        <v>61</v>
      </c>
      <c r="F52" s="255" t="s">
        <v>60</v>
      </c>
      <c r="G52" s="255" t="s">
        <v>75</v>
      </c>
      <c r="H52" s="261" t="s">
        <v>123</v>
      </c>
      <c r="I52" s="256" t="s">
        <v>124</v>
      </c>
      <c r="J52" s="258" t="s">
        <v>40</v>
      </c>
      <c r="K52" s="258" t="s">
        <v>40</v>
      </c>
      <c r="L52" s="256" t="s">
        <v>120</v>
      </c>
      <c r="M52" s="256" t="s">
        <v>43</v>
      </c>
      <c r="N52" s="258">
        <v>2010</v>
      </c>
      <c r="O52" s="258" t="s">
        <v>40</v>
      </c>
      <c r="P52" s="258" t="s">
        <v>41</v>
      </c>
      <c r="Q52" s="258" t="s">
        <v>36</v>
      </c>
      <c r="R52" s="261">
        <v>1</v>
      </c>
      <c r="S52" s="262">
        <v>150000</v>
      </c>
      <c r="T52" s="265" t="s">
        <v>85</v>
      </c>
    </row>
    <row r="53" spans="1:22" s="1" customFormat="1" ht="12.95" customHeight="1">
      <c r="A53" s="126">
        <v>25</v>
      </c>
      <c r="B53" s="129" t="s">
        <v>165</v>
      </c>
      <c r="C53" s="255" t="s">
        <v>59</v>
      </c>
      <c r="D53" s="255" t="s">
        <v>69</v>
      </c>
      <c r="E53" s="255" t="s">
        <v>61</v>
      </c>
      <c r="F53" s="255" t="s">
        <v>60</v>
      </c>
      <c r="G53" s="255" t="s">
        <v>102</v>
      </c>
      <c r="H53" s="261" t="s">
        <v>125</v>
      </c>
      <c r="I53" s="256" t="s">
        <v>126</v>
      </c>
      <c r="J53" s="258" t="s">
        <v>40</v>
      </c>
      <c r="K53" s="258" t="s">
        <v>40</v>
      </c>
      <c r="L53" s="256" t="s">
        <v>120</v>
      </c>
      <c r="M53" s="256" t="s">
        <v>43</v>
      </c>
      <c r="N53" s="258">
        <v>2010</v>
      </c>
      <c r="O53" s="258" t="s">
        <v>40</v>
      </c>
      <c r="P53" s="258" t="s">
        <v>41</v>
      </c>
      <c r="Q53" s="258" t="s">
        <v>36</v>
      </c>
      <c r="R53" s="261">
        <v>1</v>
      </c>
      <c r="S53" s="262">
        <v>150000</v>
      </c>
      <c r="T53" s="265" t="s">
        <v>85</v>
      </c>
    </row>
    <row r="54" spans="1:22" s="1" customFormat="1" ht="12.95" customHeight="1">
      <c r="A54" s="126">
        <v>26</v>
      </c>
      <c r="B54" s="129" t="s">
        <v>164</v>
      </c>
      <c r="C54" s="255" t="s">
        <v>59</v>
      </c>
      <c r="D54" s="255" t="s">
        <v>69</v>
      </c>
      <c r="E54" s="255" t="s">
        <v>61</v>
      </c>
      <c r="F54" s="255" t="s">
        <v>60</v>
      </c>
      <c r="G54" s="255" t="s">
        <v>75</v>
      </c>
      <c r="H54" s="261" t="s">
        <v>127</v>
      </c>
      <c r="I54" s="256" t="s">
        <v>128</v>
      </c>
      <c r="J54" s="258" t="s">
        <v>40</v>
      </c>
      <c r="K54" s="258" t="s">
        <v>40</v>
      </c>
      <c r="L54" s="256" t="s">
        <v>120</v>
      </c>
      <c r="M54" s="256" t="s">
        <v>43</v>
      </c>
      <c r="N54" s="258">
        <v>2010</v>
      </c>
      <c r="O54" s="258" t="s">
        <v>40</v>
      </c>
      <c r="P54" s="258" t="s">
        <v>41</v>
      </c>
      <c r="Q54" s="258" t="s">
        <v>36</v>
      </c>
      <c r="R54" s="261">
        <v>1</v>
      </c>
      <c r="S54" s="262">
        <v>100000</v>
      </c>
      <c r="T54" s="265" t="s">
        <v>85</v>
      </c>
    </row>
    <row r="55" spans="1:22" s="1" customFormat="1" ht="12.95" customHeight="1">
      <c r="A55" s="126">
        <v>27</v>
      </c>
      <c r="B55" s="129" t="s">
        <v>164</v>
      </c>
      <c r="C55" s="255" t="s">
        <v>59</v>
      </c>
      <c r="D55" s="255" t="s">
        <v>69</v>
      </c>
      <c r="E55" s="255" t="s">
        <v>61</v>
      </c>
      <c r="F55" s="255" t="s">
        <v>60</v>
      </c>
      <c r="G55" s="255" t="s">
        <v>75</v>
      </c>
      <c r="H55" s="261" t="s">
        <v>129</v>
      </c>
      <c r="I55" s="256" t="s">
        <v>130</v>
      </c>
      <c r="J55" s="258" t="s">
        <v>40</v>
      </c>
      <c r="K55" s="258" t="s">
        <v>40</v>
      </c>
      <c r="L55" s="256" t="s">
        <v>120</v>
      </c>
      <c r="M55" s="256" t="s">
        <v>43</v>
      </c>
      <c r="N55" s="258">
        <v>2010</v>
      </c>
      <c r="O55" s="258" t="s">
        <v>40</v>
      </c>
      <c r="P55" s="258" t="s">
        <v>41</v>
      </c>
      <c r="Q55" s="258" t="s">
        <v>36</v>
      </c>
      <c r="R55" s="261">
        <v>1</v>
      </c>
      <c r="S55" s="262">
        <v>200000</v>
      </c>
      <c r="T55" s="265" t="s">
        <v>85</v>
      </c>
    </row>
    <row r="56" spans="1:22" s="1" customFormat="1" ht="12.95" customHeight="1">
      <c r="A56" s="126">
        <v>28</v>
      </c>
      <c r="B56" s="129" t="s">
        <v>166</v>
      </c>
      <c r="C56" s="255" t="s">
        <v>59</v>
      </c>
      <c r="D56" s="255" t="s">
        <v>69</v>
      </c>
      <c r="E56" s="255" t="s">
        <v>61</v>
      </c>
      <c r="F56" s="255" t="s">
        <v>91</v>
      </c>
      <c r="G56" s="255" t="s">
        <v>131</v>
      </c>
      <c r="H56" s="261" t="s">
        <v>121</v>
      </c>
      <c r="I56" s="256" t="s">
        <v>132</v>
      </c>
      <c r="J56" s="258" t="s">
        <v>40</v>
      </c>
      <c r="K56" s="258" t="s">
        <v>40</v>
      </c>
      <c r="L56" s="256" t="s">
        <v>120</v>
      </c>
      <c r="M56" s="256" t="s">
        <v>43</v>
      </c>
      <c r="N56" s="258">
        <v>2011</v>
      </c>
      <c r="O56" s="258" t="s">
        <v>40</v>
      </c>
      <c r="P56" s="258" t="s">
        <v>41</v>
      </c>
      <c r="Q56" s="258" t="s">
        <v>36</v>
      </c>
      <c r="R56" s="261">
        <v>1</v>
      </c>
      <c r="S56" s="262">
        <v>536000</v>
      </c>
      <c r="T56" s="266" t="s">
        <v>54</v>
      </c>
    </row>
    <row r="57" spans="1:22" s="1" customFormat="1" ht="12.95" customHeight="1">
      <c r="A57" s="126">
        <v>29</v>
      </c>
      <c r="B57" s="129" t="s">
        <v>166</v>
      </c>
      <c r="C57" s="255" t="s">
        <v>59</v>
      </c>
      <c r="D57" s="255" t="s">
        <v>69</v>
      </c>
      <c r="E57" s="255" t="s">
        <v>61</v>
      </c>
      <c r="F57" s="255" t="s">
        <v>91</v>
      </c>
      <c r="G57" s="255" t="s">
        <v>131</v>
      </c>
      <c r="H57" s="261" t="s">
        <v>133</v>
      </c>
      <c r="I57" s="256" t="s">
        <v>132</v>
      </c>
      <c r="J57" s="258" t="s">
        <v>40</v>
      </c>
      <c r="K57" s="258" t="s">
        <v>40</v>
      </c>
      <c r="L57" s="256" t="s">
        <v>120</v>
      </c>
      <c r="M57" s="256" t="s">
        <v>43</v>
      </c>
      <c r="N57" s="258">
        <v>2012</v>
      </c>
      <c r="O57" s="258" t="s">
        <v>40</v>
      </c>
      <c r="P57" s="258" t="s">
        <v>41</v>
      </c>
      <c r="Q57" s="258" t="s">
        <v>36</v>
      </c>
      <c r="R57" s="261">
        <v>1</v>
      </c>
      <c r="S57" s="262">
        <v>850000</v>
      </c>
      <c r="T57" s="266" t="s">
        <v>101</v>
      </c>
    </row>
    <row r="58" spans="1:22" s="1" customFormat="1" ht="12.95" customHeight="1">
      <c r="A58" s="126">
        <v>30</v>
      </c>
      <c r="B58" s="129" t="s">
        <v>167</v>
      </c>
      <c r="C58" s="255" t="s">
        <v>59</v>
      </c>
      <c r="D58" s="255" t="s">
        <v>69</v>
      </c>
      <c r="E58" s="255" t="s">
        <v>61</v>
      </c>
      <c r="F58" s="255" t="s">
        <v>59</v>
      </c>
      <c r="G58" s="255" t="s">
        <v>86</v>
      </c>
      <c r="H58" s="261"/>
      <c r="I58" s="256" t="s">
        <v>134</v>
      </c>
      <c r="J58" s="258" t="s">
        <v>40</v>
      </c>
      <c r="K58" s="258" t="s">
        <v>40</v>
      </c>
      <c r="L58" s="256" t="s">
        <v>120</v>
      </c>
      <c r="M58" s="256" t="s">
        <v>43</v>
      </c>
      <c r="N58" s="258">
        <v>2013</v>
      </c>
      <c r="O58" s="258" t="s">
        <v>40</v>
      </c>
      <c r="P58" s="258" t="s">
        <v>41</v>
      </c>
      <c r="Q58" s="258" t="s">
        <v>36</v>
      </c>
      <c r="R58" s="259">
        <v>1</v>
      </c>
      <c r="S58" s="262">
        <v>9000000</v>
      </c>
      <c r="T58" s="266" t="s">
        <v>54</v>
      </c>
    </row>
    <row r="59" spans="1:22" s="1" customFormat="1" ht="12.95" customHeight="1">
      <c r="A59" s="126">
        <v>31</v>
      </c>
      <c r="B59" s="129" t="s">
        <v>166</v>
      </c>
      <c r="C59" s="255" t="s">
        <v>59</v>
      </c>
      <c r="D59" s="255" t="s">
        <v>69</v>
      </c>
      <c r="E59" s="255" t="s">
        <v>61</v>
      </c>
      <c r="F59" s="255" t="s">
        <v>91</v>
      </c>
      <c r="G59" s="255" t="s">
        <v>131</v>
      </c>
      <c r="H59" s="261"/>
      <c r="I59" s="257" t="s">
        <v>132</v>
      </c>
      <c r="J59" s="258" t="s">
        <v>40</v>
      </c>
      <c r="K59" s="258" t="s">
        <v>40</v>
      </c>
      <c r="L59" s="256" t="s">
        <v>120</v>
      </c>
      <c r="M59" s="256" t="s">
        <v>43</v>
      </c>
      <c r="N59" s="258">
        <v>2013</v>
      </c>
      <c r="O59" s="258" t="s">
        <v>40</v>
      </c>
      <c r="P59" s="258" t="s">
        <v>41</v>
      </c>
      <c r="Q59" s="258" t="s">
        <v>36</v>
      </c>
      <c r="R59" s="259">
        <v>1</v>
      </c>
      <c r="S59" s="262">
        <v>503000</v>
      </c>
      <c r="T59" s="266" t="s">
        <v>54</v>
      </c>
    </row>
    <row r="60" spans="1:22" s="1" customFormat="1" ht="12.95" customHeight="1">
      <c r="A60" s="126">
        <v>32</v>
      </c>
      <c r="B60" s="129" t="s">
        <v>166</v>
      </c>
      <c r="C60" s="255" t="s">
        <v>59</v>
      </c>
      <c r="D60" s="255" t="s">
        <v>69</v>
      </c>
      <c r="E60" s="255" t="s">
        <v>61</v>
      </c>
      <c r="F60" s="255" t="s">
        <v>91</v>
      </c>
      <c r="G60" s="255" t="s">
        <v>131</v>
      </c>
      <c r="H60" s="261"/>
      <c r="I60" s="257" t="s">
        <v>132</v>
      </c>
      <c r="J60" s="258" t="s">
        <v>40</v>
      </c>
      <c r="K60" s="258" t="s">
        <v>40</v>
      </c>
      <c r="L60" s="256" t="s">
        <v>120</v>
      </c>
      <c r="M60" s="256" t="s">
        <v>43</v>
      </c>
      <c r="N60" s="258">
        <v>2013</v>
      </c>
      <c r="O60" s="258" t="s">
        <v>40</v>
      </c>
      <c r="P60" s="258" t="s">
        <v>41</v>
      </c>
      <c r="Q60" s="258" t="s">
        <v>36</v>
      </c>
      <c r="R60" s="259">
        <v>1</v>
      </c>
      <c r="S60" s="262">
        <v>1000000</v>
      </c>
      <c r="T60" s="266" t="s">
        <v>54</v>
      </c>
    </row>
    <row r="61" spans="1:22" s="1" customFormat="1" ht="12.95" customHeight="1">
      <c r="A61" s="126">
        <v>33</v>
      </c>
      <c r="B61" s="129"/>
      <c r="C61" s="640">
        <v>2</v>
      </c>
      <c r="D61" s="640">
        <v>6</v>
      </c>
      <c r="E61" s="640">
        <v>2</v>
      </c>
      <c r="F61" s="641">
        <v>1</v>
      </c>
      <c r="G61" s="641">
        <v>3</v>
      </c>
      <c r="H61" s="642"/>
      <c r="I61" s="643" t="s">
        <v>109</v>
      </c>
      <c r="J61" s="644"/>
      <c r="K61" s="645"/>
      <c r="L61" s="644" t="s">
        <v>39</v>
      </c>
      <c r="M61" s="646" t="s">
        <v>43</v>
      </c>
      <c r="N61" s="647">
        <v>2014</v>
      </c>
      <c r="O61" s="644"/>
      <c r="P61" s="648" t="s">
        <v>41</v>
      </c>
      <c r="Q61" s="648" t="s">
        <v>36</v>
      </c>
      <c r="R61" s="660">
        <v>8</v>
      </c>
      <c r="S61" s="650">
        <v>3200000</v>
      </c>
      <c r="T61" s="651" t="s">
        <v>135</v>
      </c>
    </row>
    <row r="62" spans="1:22" s="1" customFormat="1" ht="12.95" customHeight="1">
      <c r="A62" s="126">
        <v>34</v>
      </c>
      <c r="B62" s="129"/>
      <c r="C62" s="640">
        <v>2</v>
      </c>
      <c r="D62" s="640">
        <v>6</v>
      </c>
      <c r="E62" s="640">
        <v>2</v>
      </c>
      <c r="F62" s="641">
        <v>1</v>
      </c>
      <c r="G62" s="641">
        <v>3</v>
      </c>
      <c r="H62" s="642"/>
      <c r="I62" s="649" t="s">
        <v>136</v>
      </c>
      <c r="J62" s="644"/>
      <c r="K62" s="645"/>
      <c r="L62" s="644" t="s">
        <v>463</v>
      </c>
      <c r="M62" s="646" t="s">
        <v>43</v>
      </c>
      <c r="N62" s="647">
        <v>2014</v>
      </c>
      <c r="O62" s="644"/>
      <c r="P62" s="648" t="s">
        <v>41</v>
      </c>
      <c r="Q62" s="648" t="s">
        <v>36</v>
      </c>
      <c r="R62" s="660">
        <v>1</v>
      </c>
      <c r="S62" s="650">
        <v>3000000</v>
      </c>
      <c r="T62" s="651" t="s">
        <v>135</v>
      </c>
      <c r="V62" s="691"/>
    </row>
    <row r="63" spans="1:22" s="1" customFormat="1" ht="12.95" customHeight="1">
      <c r="A63" s="126">
        <v>35</v>
      </c>
      <c r="B63" s="129"/>
      <c r="C63" s="640">
        <v>2</v>
      </c>
      <c r="D63" s="640">
        <v>6</v>
      </c>
      <c r="E63" s="640">
        <v>2</v>
      </c>
      <c r="F63" s="641">
        <v>1</v>
      </c>
      <c r="G63" s="641">
        <v>3</v>
      </c>
      <c r="H63" s="642"/>
      <c r="I63" s="649" t="s">
        <v>137</v>
      </c>
      <c r="J63" s="644"/>
      <c r="K63" s="645"/>
      <c r="L63" s="657" t="s">
        <v>463</v>
      </c>
      <c r="M63" s="646" t="s">
        <v>43</v>
      </c>
      <c r="N63" s="647">
        <v>2014</v>
      </c>
      <c r="O63" s="644"/>
      <c r="P63" s="648" t="s">
        <v>41</v>
      </c>
      <c r="Q63" s="648" t="s">
        <v>36</v>
      </c>
      <c r="R63" s="660">
        <v>1</v>
      </c>
      <c r="S63" s="650">
        <v>3150000</v>
      </c>
      <c r="T63" s="651" t="s">
        <v>135</v>
      </c>
    </row>
    <row r="64" spans="1:22" s="1" customFormat="1" ht="12.95" customHeight="1">
      <c r="A64" s="126">
        <v>36</v>
      </c>
      <c r="B64" s="129"/>
      <c r="C64" s="640">
        <v>2</v>
      </c>
      <c r="D64" s="640">
        <v>6</v>
      </c>
      <c r="E64" s="640">
        <v>2</v>
      </c>
      <c r="F64" s="641">
        <v>1</v>
      </c>
      <c r="G64" s="641">
        <v>33</v>
      </c>
      <c r="H64" s="642"/>
      <c r="I64" s="649" t="s">
        <v>138</v>
      </c>
      <c r="J64" s="644"/>
      <c r="K64" s="645"/>
      <c r="L64" s="644" t="s">
        <v>463</v>
      </c>
      <c r="M64" s="646" t="s">
        <v>43</v>
      </c>
      <c r="N64" s="647">
        <v>2014</v>
      </c>
      <c r="O64" s="644"/>
      <c r="P64" s="648" t="s">
        <v>41</v>
      </c>
      <c r="Q64" s="648" t="s">
        <v>36</v>
      </c>
      <c r="R64" s="660">
        <v>2</v>
      </c>
      <c r="S64" s="650">
        <v>6000000</v>
      </c>
      <c r="T64" s="651" t="s">
        <v>135</v>
      </c>
    </row>
    <row r="65" spans="1:20" s="1" customFormat="1" ht="12.95" customHeight="1">
      <c r="A65" s="126">
        <v>37</v>
      </c>
      <c r="B65" s="129"/>
      <c r="C65" s="640">
        <v>2</v>
      </c>
      <c r="D65" s="640">
        <v>6</v>
      </c>
      <c r="E65" s="640">
        <v>3</v>
      </c>
      <c r="F65" s="641">
        <v>2</v>
      </c>
      <c r="G65" s="641">
        <v>2</v>
      </c>
      <c r="H65" s="649"/>
      <c r="I65" s="649" t="s">
        <v>139</v>
      </c>
      <c r="J65" s="652"/>
      <c r="K65" s="653"/>
      <c r="L65" s="658" t="s">
        <v>463</v>
      </c>
      <c r="M65" s="654" t="s">
        <v>140</v>
      </c>
      <c r="N65" s="654">
        <v>2014</v>
      </c>
      <c r="O65" s="654"/>
      <c r="P65" s="654" t="s">
        <v>41</v>
      </c>
      <c r="Q65" s="654" t="s">
        <v>36</v>
      </c>
      <c r="R65" s="654">
        <v>5</v>
      </c>
      <c r="S65" s="655">
        <v>59850000</v>
      </c>
      <c r="T65" s="656" t="s">
        <v>101</v>
      </c>
    </row>
    <row r="66" spans="1:20" s="1" customFormat="1" ht="12.95" customHeight="1">
      <c r="A66" s="126">
        <v>38</v>
      </c>
      <c r="B66" s="129"/>
      <c r="C66" s="245">
        <v>2</v>
      </c>
      <c r="D66" s="245">
        <v>6</v>
      </c>
      <c r="E66" s="245">
        <v>4</v>
      </c>
      <c r="F66" s="246">
        <v>3</v>
      </c>
      <c r="G66" s="246">
        <v>7</v>
      </c>
      <c r="H66" s="250"/>
      <c r="I66" s="243" t="s">
        <v>141</v>
      </c>
      <c r="J66" s="249"/>
      <c r="K66" s="249"/>
      <c r="L66" s="251" t="s">
        <v>39</v>
      </c>
      <c r="M66" s="244" t="s">
        <v>140</v>
      </c>
      <c r="N66" s="252">
        <v>2014</v>
      </c>
      <c r="O66" s="243"/>
      <c r="P66" s="253" t="s">
        <v>41</v>
      </c>
      <c r="Q66" s="244" t="s">
        <v>36</v>
      </c>
      <c r="R66" s="244">
        <v>8</v>
      </c>
      <c r="S66" s="254">
        <v>3200000</v>
      </c>
      <c r="T66" s="287" t="s">
        <v>101</v>
      </c>
    </row>
    <row r="67" spans="1:20" s="1" customFormat="1" ht="12.95" customHeight="1">
      <c r="A67" s="126">
        <v>39</v>
      </c>
      <c r="B67" s="129"/>
      <c r="C67" s="245">
        <v>2</v>
      </c>
      <c r="D67" s="245">
        <v>6</v>
      </c>
      <c r="E67" s="245">
        <v>2</v>
      </c>
      <c r="F67" s="246">
        <v>1</v>
      </c>
      <c r="G67" s="246">
        <v>1</v>
      </c>
      <c r="H67" s="250"/>
      <c r="I67" s="243" t="s">
        <v>106</v>
      </c>
      <c r="J67" s="249"/>
      <c r="K67" s="249"/>
      <c r="L67" s="251" t="s">
        <v>39</v>
      </c>
      <c r="M67" s="244" t="s">
        <v>140</v>
      </c>
      <c r="N67" s="252">
        <v>2014</v>
      </c>
      <c r="O67" s="243"/>
      <c r="P67" s="253" t="s">
        <v>41</v>
      </c>
      <c r="Q67" s="244" t="s">
        <v>36</v>
      </c>
      <c r="R67" s="244">
        <v>1</v>
      </c>
      <c r="S67" s="254">
        <v>3000000</v>
      </c>
      <c r="T67" s="287" t="s">
        <v>101</v>
      </c>
    </row>
    <row r="68" spans="1:20" s="1" customFormat="1" ht="12.95" customHeight="1">
      <c r="A68" s="126">
        <v>40</v>
      </c>
      <c r="B68" s="129"/>
      <c r="C68" s="245">
        <v>2</v>
      </c>
      <c r="D68" s="245">
        <v>6</v>
      </c>
      <c r="E68" s="245">
        <v>2</v>
      </c>
      <c r="F68" s="246">
        <v>1</v>
      </c>
      <c r="G68" s="246">
        <v>1</v>
      </c>
      <c r="H68" s="250"/>
      <c r="I68" s="243" t="s">
        <v>142</v>
      </c>
      <c r="J68" s="249"/>
      <c r="K68" s="249"/>
      <c r="L68" s="251" t="s">
        <v>39</v>
      </c>
      <c r="M68" s="244" t="s">
        <v>140</v>
      </c>
      <c r="N68" s="252">
        <v>2014</v>
      </c>
      <c r="O68" s="243"/>
      <c r="P68" s="253" t="s">
        <v>41</v>
      </c>
      <c r="Q68" s="244" t="s">
        <v>36</v>
      </c>
      <c r="R68" s="244">
        <v>1</v>
      </c>
      <c r="S68" s="254">
        <v>3150000</v>
      </c>
      <c r="T68" s="287" t="s">
        <v>101</v>
      </c>
    </row>
    <row r="69" spans="1:20" s="1" customFormat="1" ht="12.95" customHeight="1">
      <c r="A69" s="126">
        <v>41</v>
      </c>
      <c r="B69" s="129"/>
      <c r="C69" s="245">
        <v>2</v>
      </c>
      <c r="D69" s="245">
        <v>6</v>
      </c>
      <c r="E69" s="245">
        <v>2</v>
      </c>
      <c r="F69" s="246">
        <v>1</v>
      </c>
      <c r="G69" s="246">
        <v>1</v>
      </c>
      <c r="H69" s="250"/>
      <c r="I69" s="243" t="s">
        <v>106</v>
      </c>
      <c r="J69" s="249"/>
      <c r="K69" s="249"/>
      <c r="L69" s="251" t="s">
        <v>39</v>
      </c>
      <c r="M69" s="244" t="s">
        <v>140</v>
      </c>
      <c r="N69" s="252">
        <v>2014</v>
      </c>
      <c r="O69" s="243"/>
      <c r="P69" s="253" t="s">
        <v>41</v>
      </c>
      <c r="Q69" s="244" t="s">
        <v>36</v>
      </c>
      <c r="R69" s="244">
        <v>2</v>
      </c>
      <c r="S69" s="254">
        <v>6000000</v>
      </c>
      <c r="T69" s="287" t="s">
        <v>101</v>
      </c>
    </row>
    <row r="70" spans="1:20" s="1" customFormat="1" ht="12.95" customHeight="1">
      <c r="A70" s="126">
        <v>42</v>
      </c>
      <c r="B70" s="129"/>
      <c r="C70" s="245">
        <v>2</v>
      </c>
      <c r="D70" s="245">
        <v>6</v>
      </c>
      <c r="E70" s="245">
        <v>3</v>
      </c>
      <c r="F70" s="246">
        <v>5</v>
      </c>
      <c r="G70" s="246">
        <v>3</v>
      </c>
      <c r="H70" s="250"/>
      <c r="I70" s="243" t="s">
        <v>132</v>
      </c>
      <c r="J70" s="249"/>
      <c r="K70" s="249"/>
      <c r="L70" s="251" t="s">
        <v>463</v>
      </c>
      <c r="M70" s="244" t="s">
        <v>140</v>
      </c>
      <c r="N70" s="252">
        <v>2014</v>
      </c>
      <c r="O70" s="243"/>
      <c r="P70" s="253" t="s">
        <v>41</v>
      </c>
      <c r="Q70" s="244" t="s">
        <v>36</v>
      </c>
      <c r="R70" s="244">
        <v>1</v>
      </c>
      <c r="S70" s="254">
        <v>600000</v>
      </c>
      <c r="T70" s="287" t="s">
        <v>101</v>
      </c>
    </row>
    <row r="71" spans="1:20" s="1" customFormat="1" ht="12.95" customHeight="1">
      <c r="A71" s="126">
        <v>43</v>
      </c>
      <c r="B71" s="129"/>
      <c r="C71" s="245">
        <v>2</v>
      </c>
      <c r="D71" s="245">
        <v>6</v>
      </c>
      <c r="E71" s="245">
        <v>4</v>
      </c>
      <c r="F71" s="246">
        <v>3</v>
      </c>
      <c r="G71" s="246">
        <v>7</v>
      </c>
      <c r="H71" s="250"/>
      <c r="I71" s="243" t="s">
        <v>143</v>
      </c>
      <c r="J71" s="249"/>
      <c r="K71" s="249"/>
      <c r="L71" s="251" t="s">
        <v>39</v>
      </c>
      <c r="M71" s="244" t="s">
        <v>140</v>
      </c>
      <c r="N71" s="252">
        <v>2014</v>
      </c>
      <c r="O71" s="243"/>
      <c r="P71" s="253" t="s">
        <v>41</v>
      </c>
      <c r="Q71" s="244" t="s">
        <v>36</v>
      </c>
      <c r="R71" s="244">
        <v>21</v>
      </c>
      <c r="S71" s="254">
        <v>8610000</v>
      </c>
      <c r="T71" s="287" t="s">
        <v>101</v>
      </c>
    </row>
    <row r="72" spans="1:20" s="1" customFormat="1" ht="12.95" customHeight="1">
      <c r="A72" s="126">
        <v>44</v>
      </c>
      <c r="B72" s="129"/>
      <c r="C72" s="245">
        <v>2</v>
      </c>
      <c r="D72" s="245">
        <v>6</v>
      </c>
      <c r="E72" s="245">
        <v>2</v>
      </c>
      <c r="F72" s="246">
        <v>1</v>
      </c>
      <c r="G72" s="246">
        <v>33</v>
      </c>
      <c r="H72" s="250"/>
      <c r="I72" s="243" t="s">
        <v>144</v>
      </c>
      <c r="J72" s="249"/>
      <c r="K72" s="249"/>
      <c r="L72" s="251" t="s">
        <v>39</v>
      </c>
      <c r="M72" s="244" t="s">
        <v>140</v>
      </c>
      <c r="N72" s="252">
        <v>2014</v>
      </c>
      <c r="O72" s="243"/>
      <c r="P72" s="253" t="s">
        <v>41</v>
      </c>
      <c r="Q72" s="244" t="s">
        <v>36</v>
      </c>
      <c r="R72" s="244">
        <v>4</v>
      </c>
      <c r="S72" s="254">
        <v>6000000</v>
      </c>
      <c r="T72" s="287" t="s">
        <v>101</v>
      </c>
    </row>
    <row r="73" spans="1:20" s="1" customFormat="1" ht="12.95" customHeight="1">
      <c r="A73" s="126">
        <v>45</v>
      </c>
      <c r="B73" s="129"/>
      <c r="C73" s="245">
        <v>2</v>
      </c>
      <c r="D73" s="245">
        <v>6</v>
      </c>
      <c r="E73" s="245">
        <v>2</v>
      </c>
      <c r="F73" s="246">
        <v>1</v>
      </c>
      <c r="G73" s="246">
        <v>1</v>
      </c>
      <c r="H73" s="250"/>
      <c r="I73" s="243" t="s">
        <v>106</v>
      </c>
      <c r="J73" s="249"/>
      <c r="K73" s="249"/>
      <c r="L73" s="251" t="s">
        <v>39</v>
      </c>
      <c r="M73" s="244" t="s">
        <v>140</v>
      </c>
      <c r="N73" s="252">
        <v>2014</v>
      </c>
      <c r="O73" s="243"/>
      <c r="P73" s="253" t="s">
        <v>41</v>
      </c>
      <c r="Q73" s="244" t="s">
        <v>36</v>
      </c>
      <c r="R73" s="244">
        <v>4</v>
      </c>
      <c r="S73" s="254">
        <v>16000000</v>
      </c>
      <c r="T73" s="287" t="s">
        <v>101</v>
      </c>
    </row>
    <row r="74" spans="1:20" s="1" customFormat="1" ht="12.95" customHeight="1">
      <c r="A74" s="126">
        <v>46</v>
      </c>
      <c r="B74" s="129"/>
      <c r="C74" s="245">
        <v>2</v>
      </c>
      <c r="D74" s="245">
        <v>6</v>
      </c>
      <c r="E74" s="245">
        <v>3</v>
      </c>
      <c r="F74" s="246">
        <v>5</v>
      </c>
      <c r="G74" s="246">
        <v>3</v>
      </c>
      <c r="H74" s="250"/>
      <c r="I74" s="243" t="s">
        <v>132</v>
      </c>
      <c r="J74" s="249"/>
      <c r="K74" s="249"/>
      <c r="L74" s="251" t="s">
        <v>39</v>
      </c>
      <c r="M74" s="244" t="s">
        <v>140</v>
      </c>
      <c r="N74" s="252">
        <v>2014</v>
      </c>
      <c r="O74" s="243"/>
      <c r="P74" s="253" t="s">
        <v>41</v>
      </c>
      <c r="Q74" s="244" t="s">
        <v>36</v>
      </c>
      <c r="R74" s="244">
        <v>2</v>
      </c>
      <c r="S74" s="254">
        <v>4000000</v>
      </c>
      <c r="T74" s="287" t="s">
        <v>101</v>
      </c>
    </row>
    <row r="75" spans="1:20" s="1" customFormat="1" ht="12.95" customHeight="1">
      <c r="A75" s="126">
        <v>47</v>
      </c>
      <c r="B75" s="129"/>
      <c r="C75" s="245">
        <v>2</v>
      </c>
      <c r="D75" s="245">
        <v>6</v>
      </c>
      <c r="E75" s="245">
        <v>2</v>
      </c>
      <c r="F75" s="246">
        <v>1</v>
      </c>
      <c r="G75" s="246">
        <v>1</v>
      </c>
      <c r="H75" s="250"/>
      <c r="I75" s="243" t="s">
        <v>145</v>
      </c>
      <c r="J75" s="249"/>
      <c r="K75" s="249"/>
      <c r="L75" s="251" t="s">
        <v>39</v>
      </c>
      <c r="M75" s="244" t="s">
        <v>140</v>
      </c>
      <c r="N75" s="252">
        <v>2014</v>
      </c>
      <c r="O75" s="243"/>
      <c r="P75" s="253" t="s">
        <v>41</v>
      </c>
      <c r="Q75" s="244" t="s">
        <v>36</v>
      </c>
      <c r="R75" s="244">
        <v>3</v>
      </c>
      <c r="S75" s="254">
        <v>4800000</v>
      </c>
      <c r="T75" s="287" t="s">
        <v>101</v>
      </c>
    </row>
    <row r="76" spans="1:20" s="1" customFormat="1" ht="12.95" customHeight="1">
      <c r="A76" s="126">
        <v>48</v>
      </c>
      <c r="B76" s="129"/>
      <c r="C76" s="245">
        <v>2</v>
      </c>
      <c r="D76" s="245">
        <v>6</v>
      </c>
      <c r="E76" s="245">
        <v>3</v>
      </c>
      <c r="F76" s="246">
        <v>2</v>
      </c>
      <c r="G76" s="246">
        <v>2</v>
      </c>
      <c r="H76" s="250"/>
      <c r="I76" s="243" t="s">
        <v>146</v>
      </c>
      <c r="J76" s="249"/>
      <c r="K76" s="249"/>
      <c r="L76" s="251" t="s">
        <v>39</v>
      </c>
      <c r="M76" s="244" t="s">
        <v>140</v>
      </c>
      <c r="N76" s="252">
        <v>2014</v>
      </c>
      <c r="O76" s="243"/>
      <c r="P76" s="253" t="s">
        <v>41</v>
      </c>
      <c r="Q76" s="244" t="s">
        <v>36</v>
      </c>
      <c r="R76" s="244">
        <v>5</v>
      </c>
      <c r="S76" s="254">
        <v>59850000</v>
      </c>
      <c r="T76" s="287" t="s">
        <v>101</v>
      </c>
    </row>
    <row r="77" spans="1:20" s="1" customFormat="1" ht="12.95" customHeight="1">
      <c r="A77" s="126">
        <v>49</v>
      </c>
      <c r="B77" s="129"/>
      <c r="C77" s="245">
        <v>2</v>
      </c>
      <c r="D77" s="245">
        <v>6</v>
      </c>
      <c r="E77" s="245">
        <v>2</v>
      </c>
      <c r="F77" s="246">
        <v>1</v>
      </c>
      <c r="G77" s="246">
        <v>1</v>
      </c>
      <c r="H77" s="250"/>
      <c r="I77" s="243" t="s">
        <v>106</v>
      </c>
      <c r="J77" s="249"/>
      <c r="K77" s="249"/>
      <c r="L77" s="251" t="s">
        <v>39</v>
      </c>
      <c r="M77" s="244" t="s">
        <v>140</v>
      </c>
      <c r="N77" s="252">
        <v>2014</v>
      </c>
      <c r="O77" s="243"/>
      <c r="P77" s="253" t="s">
        <v>41</v>
      </c>
      <c r="Q77" s="244" t="s">
        <v>36</v>
      </c>
      <c r="R77" s="244">
        <v>1</v>
      </c>
      <c r="S77" s="254">
        <v>3800000</v>
      </c>
      <c r="T77" s="287" t="s">
        <v>101</v>
      </c>
    </row>
    <row r="78" spans="1:20" s="1" customFormat="1" ht="12.95" customHeight="1">
      <c r="A78" s="126">
        <v>50</v>
      </c>
      <c r="B78" s="129"/>
      <c r="C78" s="245">
        <v>2</v>
      </c>
      <c r="D78" s="245">
        <v>6</v>
      </c>
      <c r="E78" s="245">
        <v>3</v>
      </c>
      <c r="F78" s="246">
        <v>2</v>
      </c>
      <c r="G78" s="246">
        <v>2</v>
      </c>
      <c r="H78" s="250"/>
      <c r="I78" s="243" t="s">
        <v>147</v>
      </c>
      <c r="J78" s="249"/>
      <c r="K78" s="249"/>
      <c r="L78" s="251" t="s">
        <v>463</v>
      </c>
      <c r="M78" s="244" t="s">
        <v>140</v>
      </c>
      <c r="N78" s="252">
        <v>2014</v>
      </c>
      <c r="O78" s="243"/>
      <c r="P78" s="253" t="s">
        <v>41</v>
      </c>
      <c r="Q78" s="244" t="s">
        <v>36</v>
      </c>
      <c r="R78" s="244">
        <v>1</v>
      </c>
      <c r="S78" s="254">
        <v>6000000</v>
      </c>
      <c r="T78" s="287" t="s">
        <v>101</v>
      </c>
    </row>
    <row r="79" spans="1:20" s="1" customFormat="1" ht="12.95" customHeight="1">
      <c r="A79" s="126">
        <v>51</v>
      </c>
      <c r="B79" s="129"/>
      <c r="C79" s="245">
        <v>2</v>
      </c>
      <c r="D79" s="245">
        <v>6</v>
      </c>
      <c r="E79" s="245">
        <v>4</v>
      </c>
      <c r="F79" s="246">
        <v>3</v>
      </c>
      <c r="G79" s="246">
        <v>7</v>
      </c>
      <c r="H79" s="250"/>
      <c r="I79" s="243" t="s">
        <v>143</v>
      </c>
      <c r="J79" s="249"/>
      <c r="K79" s="249"/>
      <c r="L79" s="251" t="s">
        <v>39</v>
      </c>
      <c r="M79" s="244" t="s">
        <v>140</v>
      </c>
      <c r="N79" s="252">
        <v>2014</v>
      </c>
      <c r="O79" s="243"/>
      <c r="P79" s="253" t="s">
        <v>41</v>
      </c>
      <c r="Q79" s="244" t="s">
        <v>36</v>
      </c>
      <c r="R79" s="244">
        <v>4</v>
      </c>
      <c r="S79" s="254">
        <v>1700000</v>
      </c>
      <c r="T79" s="287" t="s">
        <v>101</v>
      </c>
    </row>
    <row r="80" spans="1:20" s="1" customFormat="1" ht="12.95" customHeight="1">
      <c r="A80" s="126">
        <v>52</v>
      </c>
      <c r="B80" s="129"/>
      <c r="C80" s="245">
        <v>2</v>
      </c>
      <c r="D80" s="245">
        <v>6</v>
      </c>
      <c r="E80" s="245">
        <v>2</v>
      </c>
      <c r="F80" s="246">
        <v>1</v>
      </c>
      <c r="G80" s="246">
        <v>1</v>
      </c>
      <c r="H80" s="250"/>
      <c r="I80" s="243" t="s">
        <v>148</v>
      </c>
      <c r="J80" s="249"/>
      <c r="K80" s="249"/>
      <c r="L80" s="251" t="s">
        <v>105</v>
      </c>
      <c r="M80" s="244" t="s">
        <v>140</v>
      </c>
      <c r="N80" s="252">
        <v>2014</v>
      </c>
      <c r="O80" s="243"/>
      <c r="P80" s="253" t="s">
        <v>41</v>
      </c>
      <c r="Q80" s="244" t="s">
        <v>36</v>
      </c>
      <c r="R80" s="244">
        <v>1</v>
      </c>
      <c r="S80" s="254">
        <v>3000000</v>
      </c>
      <c r="T80" s="287" t="s">
        <v>101</v>
      </c>
    </row>
    <row r="81" spans="1:20" s="1" customFormat="1" ht="12.95" customHeight="1">
      <c r="A81" s="126">
        <v>53</v>
      </c>
      <c r="B81" s="129"/>
      <c r="C81" s="245">
        <v>2</v>
      </c>
      <c r="D81" s="245">
        <v>6</v>
      </c>
      <c r="E81" s="245">
        <v>2</v>
      </c>
      <c r="F81" s="246">
        <v>1</v>
      </c>
      <c r="G81" s="246">
        <v>5</v>
      </c>
      <c r="H81" s="250"/>
      <c r="I81" s="243" t="s">
        <v>149</v>
      </c>
      <c r="J81" s="249"/>
      <c r="K81" s="249"/>
      <c r="L81" s="251" t="s">
        <v>100</v>
      </c>
      <c r="M81" s="244" t="s">
        <v>140</v>
      </c>
      <c r="N81" s="252">
        <v>2014</v>
      </c>
      <c r="O81" s="243"/>
      <c r="P81" s="253" t="s">
        <v>41</v>
      </c>
      <c r="Q81" s="244" t="s">
        <v>36</v>
      </c>
      <c r="R81" s="244">
        <v>1</v>
      </c>
      <c r="S81" s="254">
        <v>4000000</v>
      </c>
      <c r="T81" s="287" t="s">
        <v>101</v>
      </c>
    </row>
    <row r="82" spans="1:20" s="1" customFormat="1" ht="12.95" customHeight="1">
      <c r="A82" s="290"/>
      <c r="B82" s="69"/>
      <c r="C82" s="122">
        <v>1</v>
      </c>
      <c r="D82" s="122"/>
      <c r="E82" s="122"/>
      <c r="F82" s="122"/>
      <c r="G82" s="122"/>
      <c r="H82" s="122"/>
      <c r="I82" s="598" t="s">
        <v>106</v>
      </c>
      <c r="J82" s="598" t="s">
        <v>458</v>
      </c>
      <c r="K82" s="122"/>
      <c r="L82" s="598" t="s">
        <v>463</v>
      </c>
      <c r="M82" s="662" t="s">
        <v>43</v>
      </c>
      <c r="N82" s="589">
        <v>2015</v>
      </c>
      <c r="O82" s="122"/>
      <c r="P82" s="253" t="s">
        <v>41</v>
      </c>
      <c r="Q82" s="661" t="s">
        <v>36</v>
      </c>
      <c r="R82" s="589">
        <v>2</v>
      </c>
      <c r="S82" s="588">
        <v>8500000</v>
      </c>
      <c r="T82" s="287" t="s">
        <v>464</v>
      </c>
    </row>
    <row r="83" spans="1:20" s="1" customFormat="1" ht="12.95" customHeight="1" thickBot="1">
      <c r="A83" s="290"/>
      <c r="B83" s="69"/>
      <c r="C83" s="122">
        <v>2</v>
      </c>
      <c r="D83" s="122"/>
      <c r="E83" s="122"/>
      <c r="F83" s="122"/>
      <c r="G83" s="122"/>
      <c r="H83" s="122"/>
      <c r="I83" s="598" t="s">
        <v>455</v>
      </c>
      <c r="J83" s="598" t="s">
        <v>459</v>
      </c>
      <c r="K83" s="122"/>
      <c r="L83" s="598" t="s">
        <v>463</v>
      </c>
      <c r="M83" s="662" t="s">
        <v>43</v>
      </c>
      <c r="N83" s="589">
        <v>2015</v>
      </c>
      <c r="O83" s="122"/>
      <c r="P83" s="253" t="s">
        <v>41</v>
      </c>
      <c r="Q83" s="661" t="s">
        <v>36</v>
      </c>
      <c r="R83" s="589">
        <v>1</v>
      </c>
      <c r="S83" s="588">
        <v>1446000</v>
      </c>
      <c r="T83" s="287" t="s">
        <v>465</v>
      </c>
    </row>
    <row r="84" spans="1:20" s="1" customFormat="1" ht="12.95" customHeight="1" thickBot="1">
      <c r="A84" s="35"/>
      <c r="B84" s="22"/>
      <c r="C84" s="122">
        <v>3</v>
      </c>
      <c r="D84" s="122"/>
      <c r="E84" s="122"/>
      <c r="F84" s="122"/>
      <c r="G84" s="122"/>
      <c r="H84" s="122"/>
      <c r="I84" s="598" t="s">
        <v>456</v>
      </c>
      <c r="J84" s="598" t="s">
        <v>460</v>
      </c>
      <c r="K84" s="122"/>
      <c r="L84" s="598" t="s">
        <v>463</v>
      </c>
      <c r="M84" s="662" t="s">
        <v>43</v>
      </c>
      <c r="N84" s="589">
        <v>2015</v>
      </c>
      <c r="O84" s="122"/>
      <c r="P84" s="253" t="s">
        <v>41</v>
      </c>
      <c r="Q84" s="661" t="s">
        <v>36</v>
      </c>
      <c r="R84" s="589">
        <v>1</v>
      </c>
      <c r="S84" s="588">
        <v>5000000</v>
      </c>
      <c r="T84" s="287" t="s">
        <v>466</v>
      </c>
    </row>
    <row r="85" spans="1:20" s="1" customFormat="1" ht="12.95" customHeight="1">
      <c r="A85" s="126">
        <v>1</v>
      </c>
      <c r="B85" s="129" t="s">
        <v>169</v>
      </c>
      <c r="C85" s="122">
        <v>4</v>
      </c>
      <c r="D85" s="122"/>
      <c r="E85" s="122"/>
      <c r="F85" s="122"/>
      <c r="G85" s="122"/>
      <c r="H85" s="122"/>
      <c r="I85" s="598" t="s">
        <v>457</v>
      </c>
      <c r="J85" s="598" t="s">
        <v>461</v>
      </c>
      <c r="K85" s="122"/>
      <c r="L85" s="598" t="s">
        <v>463</v>
      </c>
      <c r="M85" s="662" t="s">
        <v>43</v>
      </c>
      <c r="N85" s="589">
        <v>2015</v>
      </c>
      <c r="O85" s="122"/>
      <c r="P85" s="253" t="s">
        <v>41</v>
      </c>
      <c r="Q85" s="661" t="s">
        <v>36</v>
      </c>
      <c r="R85" s="589">
        <v>1</v>
      </c>
      <c r="S85" s="588">
        <v>2000000</v>
      </c>
      <c r="T85" s="287" t="s">
        <v>467</v>
      </c>
    </row>
    <row r="86" spans="1:20" s="1" customFormat="1" ht="12.95" customHeight="1" thickBot="1">
      <c r="A86" s="290"/>
      <c r="B86" s="66"/>
      <c r="C86" s="70"/>
      <c r="D86" s="70"/>
      <c r="E86" s="70"/>
      <c r="F86" s="70"/>
      <c r="G86" s="70"/>
      <c r="H86" s="71"/>
      <c r="I86" s="72"/>
      <c r="J86" s="73"/>
      <c r="K86" s="71"/>
      <c r="L86" s="73"/>
      <c r="M86" s="73"/>
      <c r="N86" s="71"/>
      <c r="O86" s="71"/>
      <c r="P86" s="71"/>
      <c r="Q86" s="71"/>
      <c r="R86" s="74"/>
      <c r="S86" s="75"/>
      <c r="T86" s="286"/>
    </row>
    <row r="87" spans="1:20" s="1" customFormat="1" ht="12.95" customHeight="1" thickBot="1">
      <c r="A87" s="35"/>
      <c r="B87" s="69"/>
      <c r="C87" s="37" t="s">
        <v>168</v>
      </c>
      <c r="D87" s="37" t="s">
        <v>168</v>
      </c>
      <c r="E87" s="37" t="s">
        <v>168</v>
      </c>
      <c r="F87" s="37" t="s">
        <v>168</v>
      </c>
      <c r="G87" s="37" t="s">
        <v>168</v>
      </c>
      <c r="H87" s="23"/>
      <c r="I87" s="42" t="s">
        <v>62</v>
      </c>
      <c r="J87" s="21"/>
      <c r="K87" s="22"/>
      <c r="L87" s="20"/>
      <c r="M87" s="20"/>
      <c r="N87" s="20"/>
      <c r="O87" s="22"/>
      <c r="P87" s="23"/>
      <c r="Q87" s="39"/>
      <c r="R87" s="52">
        <f>SUM(R88:R89)</f>
        <v>1</v>
      </c>
      <c r="S87" s="52">
        <f>SUM(S88:S89)</f>
        <v>1500000</v>
      </c>
      <c r="T87" s="62"/>
    </row>
    <row r="88" spans="1:20" s="1" customFormat="1" ht="12.95" customHeight="1" thickBot="1">
      <c r="A88" s="126">
        <v>1</v>
      </c>
      <c r="B88" s="22"/>
      <c r="C88" s="255" t="s">
        <v>59</v>
      </c>
      <c r="D88" s="255" t="s">
        <v>69</v>
      </c>
      <c r="E88" s="255" t="s">
        <v>59</v>
      </c>
      <c r="F88" s="255" t="s">
        <v>69</v>
      </c>
      <c r="G88" s="255" t="s">
        <v>131</v>
      </c>
      <c r="H88" s="261" t="s">
        <v>170</v>
      </c>
      <c r="I88" s="257" t="s">
        <v>171</v>
      </c>
      <c r="J88" s="258" t="s">
        <v>40</v>
      </c>
      <c r="K88" s="258" t="s">
        <v>40</v>
      </c>
      <c r="L88" s="256" t="s">
        <v>172</v>
      </c>
      <c r="M88" s="256" t="s">
        <v>43</v>
      </c>
      <c r="N88" s="258">
        <v>2013</v>
      </c>
      <c r="O88" s="258" t="s">
        <v>40</v>
      </c>
      <c r="P88" s="258" t="s">
        <v>41</v>
      </c>
      <c r="Q88" s="258" t="s">
        <v>36</v>
      </c>
      <c r="R88" s="257">
        <v>1</v>
      </c>
      <c r="S88" s="262">
        <v>1500000</v>
      </c>
      <c r="T88" s="265" t="s">
        <v>54</v>
      </c>
    </row>
    <row r="89" spans="1:20" s="1" customFormat="1" ht="12.95" customHeight="1" thickBot="1">
      <c r="A89" s="290"/>
      <c r="B89" s="258" t="s">
        <v>175</v>
      </c>
      <c r="C89" s="70"/>
      <c r="D89" s="70"/>
      <c r="E89" s="70"/>
      <c r="F89" s="70"/>
      <c r="G89" s="70"/>
      <c r="H89" s="71"/>
      <c r="I89" s="72"/>
      <c r="J89" s="73"/>
      <c r="K89" s="71"/>
      <c r="L89" s="73"/>
      <c r="M89" s="73"/>
      <c r="N89" s="71"/>
      <c r="O89" s="71"/>
      <c r="P89" s="71"/>
      <c r="Q89" s="71"/>
      <c r="R89" s="74"/>
      <c r="S89" s="75"/>
      <c r="T89" s="286"/>
    </row>
    <row r="90" spans="1:20" s="1" customFormat="1" ht="12.95" customHeight="1" thickBot="1">
      <c r="A90" s="290"/>
      <c r="B90" s="69"/>
      <c r="C90" s="37" t="s">
        <v>168</v>
      </c>
      <c r="D90" s="37" t="s">
        <v>168</v>
      </c>
      <c r="E90" s="37" t="s">
        <v>168</v>
      </c>
      <c r="F90" s="37" t="s">
        <v>168</v>
      </c>
      <c r="G90" s="37" t="s">
        <v>168</v>
      </c>
      <c r="H90" s="23"/>
      <c r="I90" s="42" t="s">
        <v>173</v>
      </c>
      <c r="J90" s="21"/>
      <c r="K90" s="22"/>
      <c r="L90" s="22"/>
      <c r="M90" s="22"/>
      <c r="N90" s="22"/>
      <c r="O90" s="22"/>
      <c r="P90" s="23"/>
      <c r="Q90" s="39"/>
      <c r="R90" s="52">
        <f>SUM(R91:R92)</f>
        <v>1</v>
      </c>
      <c r="S90" s="52">
        <f>SUM(S91:S92)</f>
        <v>12347500</v>
      </c>
      <c r="T90" s="63"/>
    </row>
    <row r="91" spans="1:20" s="1" customFormat="1" ht="12.95" customHeight="1">
      <c r="A91" s="290">
        <v>1</v>
      </c>
      <c r="B91" s="69"/>
      <c r="C91" s="255" t="s">
        <v>59</v>
      </c>
      <c r="D91" s="255" t="s">
        <v>174</v>
      </c>
      <c r="E91" s="255" t="s">
        <v>34</v>
      </c>
      <c r="F91" s="255" t="s">
        <v>34</v>
      </c>
      <c r="G91" s="255" t="s">
        <v>176</v>
      </c>
      <c r="H91" s="258">
        <v>108</v>
      </c>
      <c r="I91" s="257" t="s">
        <v>177</v>
      </c>
      <c r="J91" s="258" t="s">
        <v>40</v>
      </c>
      <c r="K91" s="258" t="s">
        <v>40</v>
      </c>
      <c r="L91" s="258" t="s">
        <v>40</v>
      </c>
      <c r="M91" s="256" t="s">
        <v>43</v>
      </c>
      <c r="N91" s="258">
        <v>2013</v>
      </c>
      <c r="O91" s="258" t="s">
        <v>40</v>
      </c>
      <c r="P91" s="258" t="s">
        <v>41</v>
      </c>
      <c r="Q91" s="258" t="s">
        <v>36</v>
      </c>
      <c r="R91" s="261">
        <v>1</v>
      </c>
      <c r="S91" s="50">
        <v>12347500</v>
      </c>
      <c r="T91" s="266" t="s">
        <v>54</v>
      </c>
    </row>
    <row r="92" spans="1:20" s="1" customFormat="1" ht="12.95" customHeight="1">
      <c r="A92" s="67"/>
      <c r="B92" s="69"/>
      <c r="C92" s="70"/>
      <c r="D92" s="70"/>
      <c r="E92" s="70"/>
      <c r="F92" s="70"/>
      <c r="G92" s="70"/>
      <c r="H92" s="71"/>
      <c r="I92" s="72"/>
      <c r="J92" s="73"/>
      <c r="K92" s="71"/>
      <c r="L92" s="73"/>
      <c r="M92" s="73"/>
      <c r="N92" s="71"/>
      <c r="O92" s="71"/>
      <c r="P92" s="71"/>
      <c r="Q92" s="71"/>
      <c r="R92" s="74"/>
      <c r="S92" s="75"/>
      <c r="T92" s="286"/>
    </row>
    <row r="93" spans="1:20" s="1" customFormat="1" ht="12.95" customHeight="1">
      <c r="A93" s="67"/>
      <c r="B93" s="73"/>
      <c r="C93" s="70"/>
      <c r="D93" s="70"/>
      <c r="E93" s="70"/>
      <c r="F93" s="70"/>
      <c r="G93" s="70"/>
      <c r="H93" s="71"/>
      <c r="I93" s="72"/>
      <c r="J93" s="73"/>
      <c r="K93" s="71"/>
      <c r="L93" s="73"/>
      <c r="M93" s="73"/>
      <c r="N93" s="71"/>
      <c r="O93" s="71"/>
      <c r="P93" s="71"/>
      <c r="Q93" s="71"/>
      <c r="R93" s="74"/>
      <c r="S93" s="75"/>
      <c r="T93" s="286"/>
    </row>
    <row r="94" spans="1:20" s="1" customFormat="1" ht="12.95" customHeight="1">
      <c r="A94" s="67"/>
      <c r="B94" s="68"/>
      <c r="C94" s="70"/>
      <c r="D94" s="70"/>
      <c r="E94" s="70"/>
      <c r="F94" s="70"/>
      <c r="G94" s="70"/>
      <c r="H94" s="71"/>
      <c r="I94" s="72"/>
      <c r="J94" s="73"/>
      <c r="K94" s="71"/>
      <c r="L94" s="73"/>
      <c r="M94" s="73"/>
      <c r="N94" s="71"/>
      <c r="O94" s="71"/>
      <c r="P94" s="71"/>
      <c r="Q94" s="71"/>
      <c r="R94" s="74"/>
      <c r="S94" s="75"/>
      <c r="T94" s="286"/>
    </row>
    <row r="95" spans="1:20" s="1" customFormat="1" ht="12.95" customHeight="1">
      <c r="A95" s="67"/>
      <c r="B95" s="68" t="s">
        <v>479</v>
      </c>
      <c r="C95" s="59" t="str">
        <f>MID(B93,1,2)</f>
        <v/>
      </c>
      <c r="D95" s="59" t="str">
        <f>MID(B93,4,2)</f>
        <v/>
      </c>
      <c r="E95" s="59" t="str">
        <f>MID(B93,7,2)</f>
        <v/>
      </c>
      <c r="F95" s="59" t="str">
        <f>MID(B93,10,2)</f>
        <v/>
      </c>
      <c r="G95" s="59" t="str">
        <f>MID(B93,13,3)</f>
        <v/>
      </c>
      <c r="H95" s="71"/>
      <c r="I95" s="242" t="s">
        <v>63</v>
      </c>
      <c r="J95" s="73"/>
      <c r="K95" s="71"/>
      <c r="L95" s="73"/>
      <c r="M95" s="73"/>
      <c r="N95" s="71"/>
      <c r="O95" s="71"/>
      <c r="P95" s="71"/>
      <c r="Q95" s="81"/>
      <c r="R95" s="241">
        <f>+SUM(R96:R98)</f>
        <v>9</v>
      </c>
      <c r="S95" s="241">
        <f>+SUM(S96:S98)</f>
        <v>30000000</v>
      </c>
      <c r="T95" s="285"/>
    </row>
    <row r="96" spans="1:20" s="1" customFormat="1" ht="12.95" customHeight="1">
      <c r="A96" s="243">
        <v>1</v>
      </c>
      <c r="B96" s="68"/>
      <c r="C96" s="246">
        <v>2</v>
      </c>
      <c r="D96" s="246">
        <v>9</v>
      </c>
      <c r="E96" s="246">
        <v>1</v>
      </c>
      <c r="F96" s="246">
        <v>2</v>
      </c>
      <c r="G96" s="246">
        <v>10</v>
      </c>
      <c r="H96" s="250"/>
      <c r="I96" s="243" t="s">
        <v>178</v>
      </c>
      <c r="J96" s="243"/>
      <c r="K96" s="243"/>
      <c r="L96" s="243" t="s">
        <v>39</v>
      </c>
      <c r="M96" s="244" t="s">
        <v>140</v>
      </c>
      <c r="N96" s="243">
        <v>2014</v>
      </c>
      <c r="O96" s="243"/>
      <c r="P96" s="243" t="s">
        <v>41</v>
      </c>
      <c r="Q96" s="244" t="s">
        <v>36</v>
      </c>
      <c r="R96" s="243">
        <v>1</v>
      </c>
      <c r="S96" s="83">
        <v>26000000</v>
      </c>
      <c r="T96" s="288" t="s">
        <v>101</v>
      </c>
    </row>
    <row r="97" spans="1:22" s="276" customFormat="1" ht="12.95" customHeight="1">
      <c r="A97" s="681">
        <v>2</v>
      </c>
      <c r="B97" s="60"/>
      <c r="C97" s="682">
        <v>2</v>
      </c>
      <c r="D97" s="682">
        <v>9</v>
      </c>
      <c r="E97" s="682">
        <v>1</v>
      </c>
      <c r="F97" s="246">
        <v>35</v>
      </c>
      <c r="G97" s="246">
        <v>21</v>
      </c>
      <c r="H97" s="250"/>
      <c r="I97" s="243" t="s">
        <v>179</v>
      </c>
      <c r="J97" s="243"/>
      <c r="K97" s="243"/>
      <c r="L97" s="243" t="s">
        <v>39</v>
      </c>
      <c r="M97" s="244" t="s">
        <v>140</v>
      </c>
      <c r="N97" s="243">
        <v>2014</v>
      </c>
      <c r="O97" s="243"/>
      <c r="P97" s="243" t="s">
        <v>41</v>
      </c>
      <c r="Q97" s="244" t="s">
        <v>36</v>
      </c>
      <c r="R97" s="243">
        <v>8</v>
      </c>
      <c r="S97" s="83">
        <v>4000000</v>
      </c>
      <c r="T97" s="243" t="s">
        <v>101</v>
      </c>
      <c r="U97" s="685"/>
      <c r="V97" s="685"/>
    </row>
    <row r="98" spans="1:22">
      <c r="A98" s="683"/>
      <c r="B98" s="243"/>
      <c r="C98" s="246"/>
      <c r="D98" s="246"/>
      <c r="E98" s="59"/>
      <c r="F98" s="678"/>
      <c r="G98" s="59"/>
      <c r="H98" s="59"/>
      <c r="I98" s="59"/>
      <c r="J98" s="81"/>
      <c r="K98" s="73"/>
      <c r="L98" s="73"/>
      <c r="M98" s="71"/>
      <c r="N98" s="73"/>
      <c r="O98" s="73"/>
      <c r="P98" s="71"/>
      <c r="Q98" s="71"/>
      <c r="R98" s="71"/>
      <c r="S98" s="71"/>
      <c r="T98" s="81"/>
      <c r="U98" s="686"/>
      <c r="V98" s="687"/>
    </row>
    <row r="99" spans="1:22">
      <c r="A99" s="683"/>
      <c r="B99" s="243"/>
      <c r="C99" s="246"/>
      <c r="D99" s="246"/>
      <c r="E99" s="243"/>
      <c r="F99" s="679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160"/>
      <c r="V99" s="160"/>
    </row>
    <row r="100" spans="1:22" ht="15.75" thickBot="1">
      <c r="A100" s="683"/>
      <c r="B100" s="243"/>
      <c r="C100" s="246"/>
      <c r="D100" s="246"/>
      <c r="E100" s="684"/>
      <c r="F100" s="680"/>
      <c r="G100" s="284"/>
      <c r="H100" s="284"/>
      <c r="I100" s="283"/>
      <c r="J100" s="282"/>
      <c r="K100" s="281"/>
      <c r="L100" s="282"/>
      <c r="M100" s="280"/>
      <c r="N100" s="282"/>
      <c r="O100" s="279"/>
      <c r="P100" s="282"/>
      <c r="Q100" s="278"/>
      <c r="R100" s="278"/>
      <c r="S100" s="690">
        <f>S95+S90+S87+S27+S17</f>
        <v>549395462</v>
      </c>
      <c r="T100" s="277"/>
      <c r="U100" s="688"/>
      <c r="V100" s="689"/>
    </row>
    <row r="101" spans="1:22">
      <c r="A101" s="673"/>
      <c r="B101" s="160"/>
      <c r="C101" s="674"/>
      <c r="D101" s="674"/>
      <c r="E101" s="160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160"/>
      <c r="S101" s="609"/>
      <c r="U101" s="672"/>
      <c r="V101" s="672"/>
    </row>
    <row r="102" spans="1:22">
      <c r="A102" s="673"/>
      <c r="B102" s="160"/>
      <c r="C102" s="674"/>
      <c r="D102" s="674"/>
      <c r="E102" s="672"/>
      <c r="F102" s="202"/>
      <c r="P102" s="202" t="s">
        <v>444</v>
      </c>
      <c r="R102" s="203"/>
      <c r="S102" s="203"/>
      <c r="T102" s="236"/>
      <c r="U102" s="672"/>
      <c r="V102" s="672"/>
    </row>
    <row r="103" spans="1:22">
      <c r="A103" s="673"/>
      <c r="B103" s="160"/>
      <c r="C103" s="200" t="s">
        <v>67</v>
      </c>
      <c r="D103" s="201"/>
      <c r="E103" s="675"/>
      <c r="F103" s="169"/>
      <c r="H103" s="202"/>
      <c r="I103" s="169"/>
      <c r="J103" s="236"/>
      <c r="K103" s="58"/>
      <c r="L103" s="58"/>
      <c r="M103" s="58"/>
      <c r="P103" s="169"/>
      <c r="R103" s="236"/>
      <c r="S103" s="236"/>
      <c r="T103" s="236"/>
    </row>
    <row r="104" spans="1:22" ht="15.75">
      <c r="A104" s="672"/>
      <c r="B104" s="676"/>
      <c r="C104" s="200" t="s">
        <v>441</v>
      </c>
      <c r="D104" s="58"/>
      <c r="E104" s="672"/>
      <c r="F104" s="202"/>
      <c r="H104" s="199"/>
      <c r="I104" s="168"/>
      <c r="J104" s="236"/>
      <c r="K104" s="58"/>
      <c r="L104" s="58"/>
      <c r="M104" s="58"/>
      <c r="P104" s="202" t="s">
        <v>68</v>
      </c>
      <c r="R104" s="167"/>
      <c r="S104" s="167"/>
    </row>
    <row r="105" spans="1:22" ht="15.75">
      <c r="A105" s="672"/>
      <c r="B105" s="672"/>
      <c r="C105" s="200"/>
      <c r="E105" s="677"/>
      <c r="F105" s="198"/>
      <c r="H105" s="199"/>
      <c r="I105" s="168"/>
      <c r="J105" s="236"/>
      <c r="P105" s="198"/>
      <c r="R105" s="236"/>
      <c r="S105" s="236"/>
    </row>
    <row r="106" spans="1:22" ht="15.75">
      <c r="C106" s="201"/>
      <c r="D106" s="201"/>
      <c r="F106" s="202"/>
      <c r="H106" s="199"/>
      <c r="I106" s="168"/>
      <c r="J106" s="236"/>
      <c r="P106" s="202"/>
      <c r="S106" s="217"/>
    </row>
    <row r="107" spans="1:22" ht="15.75">
      <c r="B107" s="201"/>
      <c r="C107" s="201"/>
      <c r="D107" s="201"/>
      <c r="F107" s="202"/>
      <c r="H107" s="199"/>
      <c r="I107" s="168"/>
      <c r="J107" s="236"/>
      <c r="P107" s="202"/>
      <c r="S107" s="217"/>
    </row>
    <row r="108" spans="1:22" ht="15.75">
      <c r="B108" s="201"/>
      <c r="C108" s="201"/>
      <c r="D108" s="201"/>
      <c r="F108" s="196"/>
      <c r="H108" s="199"/>
      <c r="I108" s="168"/>
      <c r="J108" s="236"/>
      <c r="P108" s="196"/>
      <c r="T108" s="236"/>
    </row>
    <row r="109" spans="1:22" ht="15.75">
      <c r="B109" s="201"/>
      <c r="C109" s="195"/>
      <c r="D109" s="201"/>
      <c r="F109" s="202"/>
      <c r="H109" s="199"/>
      <c r="I109" s="168"/>
      <c r="J109" s="236"/>
      <c r="P109" s="202"/>
      <c r="S109" s="236"/>
    </row>
    <row r="110" spans="1:22" ht="15.75">
      <c r="B110" s="201"/>
      <c r="C110" s="194" t="s">
        <v>436</v>
      </c>
      <c r="D110" s="201"/>
      <c r="F110" s="193"/>
      <c r="H110" s="165"/>
      <c r="I110" s="168"/>
      <c r="J110" s="236"/>
      <c r="P110" s="193" t="s">
        <v>440</v>
      </c>
    </row>
    <row r="111" spans="1:22" ht="15.75">
      <c r="B111" s="201"/>
      <c r="C111" s="200" t="s">
        <v>443</v>
      </c>
      <c r="D111" s="201"/>
      <c r="F111" s="192"/>
      <c r="H111" s="199"/>
      <c r="I111" s="168"/>
      <c r="J111" s="236"/>
      <c r="P111" s="192" t="s">
        <v>445</v>
      </c>
    </row>
    <row r="112" spans="1:22" ht="15.75">
      <c r="B112" s="201"/>
      <c r="D112" s="201"/>
      <c r="E112" s="171"/>
      <c r="H112" s="163"/>
    </row>
    <row r="113" spans="2:4">
      <c r="B113" s="201"/>
      <c r="D113" s="201"/>
    </row>
    <row r="114" spans="2:4">
      <c r="B114" s="201"/>
    </row>
  </sheetData>
  <mergeCells count="21">
    <mergeCell ref="A1:W1"/>
    <mergeCell ref="A2:W2"/>
    <mergeCell ref="A3:W3"/>
    <mergeCell ref="A10:H10"/>
    <mergeCell ref="I10:L10"/>
    <mergeCell ref="O10:O14"/>
    <mergeCell ref="S12:S14"/>
    <mergeCell ref="Q10:Q14"/>
    <mergeCell ref="B11:B14"/>
    <mergeCell ref="H11:H14"/>
    <mergeCell ref="R12:R14"/>
    <mergeCell ref="P10:P14"/>
    <mergeCell ref="R10:S11"/>
    <mergeCell ref="A11:A14"/>
    <mergeCell ref="C11:G14"/>
    <mergeCell ref="J11:J14"/>
    <mergeCell ref="C15:G15"/>
    <mergeCell ref="M10:M14"/>
    <mergeCell ref="L11:L14"/>
    <mergeCell ref="I11:I14"/>
    <mergeCell ref="N10:N14"/>
  </mergeCells>
  <dataValidations count="2">
    <dataValidation type="list" allowBlank="1" showInputMessage="1" showErrorMessage="1" error="PILIH DAR DAFTAR" sqref="B58703">
      <formula1>KIBE</formula1>
    </dataValidation>
    <dataValidation type="list" allowBlank="1" showInputMessage="1" showErrorMessage="1" error="PILIH DARI DAFTAR" sqref="B22:B24">
      <formula1>KIBB</formula1>
    </dataValidation>
  </dataValidations>
  <pageMargins left="0.25" right="0.12" top="0.66" bottom="0.26" header="0.31496062992125984" footer="0.31496062992125984"/>
  <pageSetup paperSize="400" scale="75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J217"/>
  <sheetViews>
    <sheetView workbookViewId="0">
      <selection sqref="A1:IV8"/>
    </sheetView>
  </sheetViews>
  <sheetFormatPr defaultRowHeight="15"/>
  <cols>
    <col min="3" max="3" width="6.7109375" customWidth="1"/>
    <col min="4" max="4" width="6.28515625" customWidth="1"/>
    <col min="5" max="5" width="5.42578125" customWidth="1"/>
    <col min="6" max="6" width="6.5703125" customWidth="1"/>
    <col min="7" max="7" width="5.5703125" customWidth="1"/>
    <col min="8" max="8" width="19.5703125" customWidth="1"/>
    <col min="18" max="18" width="16" bestFit="1" customWidth="1"/>
    <col min="19" max="19" width="22.7109375" bestFit="1" customWidth="1"/>
    <col min="21" max="21" width="18.42578125" customWidth="1"/>
  </cols>
  <sheetData>
    <row r="1" spans="1:23" s="237" customFormat="1" ht="18">
      <c r="A1" s="1664" t="s">
        <v>233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  <c r="U1" s="1664"/>
      <c r="V1" s="1664"/>
      <c r="W1" s="1664"/>
    </row>
    <row r="2" spans="1:23" s="237" customFormat="1" ht="18">
      <c r="A2" s="1664" t="s">
        <v>234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  <c r="U2" s="1664"/>
      <c r="V2" s="1664"/>
      <c r="W2" s="1664"/>
    </row>
    <row r="3" spans="1:23" s="237" customFormat="1" ht="18">
      <c r="A3" s="1664" t="s">
        <v>230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  <c r="U3" s="1664"/>
      <c r="V3" s="1664"/>
      <c r="W3" s="1664"/>
    </row>
    <row r="4" spans="1:23" s="237" customFormat="1">
      <c r="A4" s="184" t="s">
        <v>2</v>
      </c>
      <c r="B4" s="184"/>
      <c r="C4" s="184"/>
      <c r="D4" s="184" t="s">
        <v>3</v>
      </c>
      <c r="E4" s="184"/>
      <c r="F4" s="181"/>
      <c r="G4" s="184"/>
      <c r="H4" s="184"/>
      <c r="I4" s="161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2"/>
      <c r="V4" s="161"/>
      <c r="W4" s="184"/>
    </row>
    <row r="5" spans="1:23" s="237" customFormat="1">
      <c r="A5" s="184" t="s">
        <v>4</v>
      </c>
      <c r="B5" s="184"/>
      <c r="C5" s="184"/>
      <c r="D5" s="184" t="s">
        <v>5</v>
      </c>
      <c r="E5" s="184"/>
      <c r="F5" s="181"/>
      <c r="G5" s="184"/>
      <c r="H5" s="184"/>
      <c r="I5" s="161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2"/>
      <c r="V5" s="161"/>
      <c r="W5" s="184"/>
    </row>
    <row r="6" spans="1:23" s="237" customFormat="1">
      <c r="A6" s="184" t="s">
        <v>6</v>
      </c>
      <c r="B6" s="184"/>
      <c r="C6" s="184"/>
      <c r="D6" s="182" t="s">
        <v>7</v>
      </c>
      <c r="E6" s="184"/>
      <c r="F6" s="181"/>
      <c r="G6" s="184"/>
      <c r="H6" s="184"/>
      <c r="I6" s="161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2"/>
      <c r="V6" s="161"/>
      <c r="W6" s="184"/>
    </row>
    <row r="7" spans="1:23" s="237" customFormat="1">
      <c r="A7" s="184" t="s">
        <v>8</v>
      </c>
      <c r="B7" s="184"/>
      <c r="C7" s="184"/>
      <c r="D7" s="182" t="s">
        <v>7</v>
      </c>
      <c r="E7" s="184"/>
      <c r="F7" s="181"/>
      <c r="G7" s="184"/>
      <c r="H7" s="184"/>
      <c r="I7" s="161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2"/>
      <c r="V7" s="161"/>
      <c r="W7" s="184"/>
    </row>
    <row r="8" spans="1:23" s="237" customFormat="1">
      <c r="A8" s="184" t="s">
        <v>9</v>
      </c>
      <c r="B8" s="184"/>
      <c r="C8" s="184"/>
      <c r="D8" s="182" t="s">
        <v>10</v>
      </c>
      <c r="E8" s="184"/>
      <c r="F8" s="181"/>
      <c r="G8" s="184"/>
      <c r="H8" s="184"/>
      <c r="I8" s="161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2"/>
      <c r="V8" s="161"/>
      <c r="W8" s="184"/>
    </row>
    <row r="9" spans="1:23" ht="15.75" thickBot="1"/>
    <row r="10" spans="1:23" ht="15" customHeight="1">
      <c r="A10" s="1636" t="s">
        <v>397</v>
      </c>
      <c r="B10" s="1637"/>
      <c r="C10" s="1637"/>
      <c r="D10" s="1637"/>
      <c r="E10" s="1637"/>
      <c r="F10" s="1637"/>
      <c r="G10" s="1638"/>
      <c r="H10" s="1639" t="s">
        <v>398</v>
      </c>
      <c r="I10" s="1640"/>
      <c r="J10" s="1641"/>
      <c r="K10" s="1621" t="s">
        <v>399</v>
      </c>
      <c r="L10" s="575"/>
      <c r="M10" s="575"/>
      <c r="N10" s="576" t="s">
        <v>400</v>
      </c>
      <c r="O10" s="1621" t="s">
        <v>401</v>
      </c>
      <c r="P10" s="577"/>
      <c r="Q10" s="1639" t="s">
        <v>402</v>
      </c>
      <c r="R10" s="1641"/>
      <c r="S10" s="1634" t="s">
        <v>19</v>
      </c>
    </row>
    <row r="11" spans="1:23" ht="15" customHeight="1">
      <c r="A11" s="1698" t="s">
        <v>20</v>
      </c>
      <c r="B11" s="1700" t="s">
        <v>22</v>
      </c>
      <c r="C11" s="1701"/>
      <c r="D11" s="1701"/>
      <c r="E11" s="1701"/>
      <c r="F11" s="1702"/>
      <c r="G11" s="1709" t="s">
        <v>23</v>
      </c>
      <c r="H11" s="578"/>
      <c r="I11" s="578"/>
      <c r="J11" s="579" t="s">
        <v>26</v>
      </c>
      <c r="K11" s="1622"/>
      <c r="L11" s="580" t="s">
        <v>403</v>
      </c>
      <c r="M11" s="580" t="s">
        <v>404</v>
      </c>
      <c r="N11" s="581" t="s">
        <v>405</v>
      </c>
      <c r="O11" s="1622"/>
      <c r="P11" s="578" t="s">
        <v>406</v>
      </c>
      <c r="Q11" s="1709" t="s">
        <v>387</v>
      </c>
      <c r="R11" s="582"/>
      <c r="S11" s="1622"/>
    </row>
    <row r="12" spans="1:23">
      <c r="A12" s="1699"/>
      <c r="B12" s="1703"/>
      <c r="C12" s="1704"/>
      <c r="D12" s="1704"/>
      <c r="E12" s="1704"/>
      <c r="F12" s="1705"/>
      <c r="G12" s="1696"/>
      <c r="H12" s="578" t="s">
        <v>407</v>
      </c>
      <c r="I12" s="578" t="s">
        <v>408</v>
      </c>
      <c r="J12" s="579" t="s">
        <v>28</v>
      </c>
      <c r="K12" s="1622"/>
      <c r="L12" s="580" t="s">
        <v>409</v>
      </c>
      <c r="M12" s="580" t="s">
        <v>409</v>
      </c>
      <c r="N12" s="581" t="s">
        <v>410</v>
      </c>
      <c r="O12" s="1622"/>
      <c r="P12" s="578" t="s">
        <v>387</v>
      </c>
      <c r="Q12" s="1696"/>
      <c r="R12" s="917" t="s">
        <v>30</v>
      </c>
      <c r="S12" s="1622"/>
    </row>
    <row r="13" spans="1:23">
      <c r="A13" s="1699"/>
      <c r="B13" s="1703"/>
      <c r="C13" s="1704"/>
      <c r="D13" s="1704"/>
      <c r="E13" s="1704"/>
      <c r="F13" s="1705"/>
      <c r="G13" s="1696"/>
      <c r="H13" s="578" t="s">
        <v>387</v>
      </c>
      <c r="I13" s="578" t="s">
        <v>411</v>
      </c>
      <c r="J13" s="579" t="s">
        <v>412</v>
      </c>
      <c r="K13" s="1622"/>
      <c r="L13" s="580" t="s">
        <v>387</v>
      </c>
      <c r="M13" s="580"/>
      <c r="N13" s="581" t="s">
        <v>413</v>
      </c>
      <c r="O13" s="1622"/>
      <c r="P13" s="578" t="s">
        <v>414</v>
      </c>
      <c r="Q13" s="1696"/>
      <c r="R13" s="917" t="s">
        <v>415</v>
      </c>
      <c r="S13" s="1622"/>
    </row>
    <row r="14" spans="1:23">
      <c r="A14" s="1717"/>
      <c r="B14" s="1706"/>
      <c r="C14" s="1707"/>
      <c r="D14" s="1707"/>
      <c r="E14" s="1707"/>
      <c r="F14" s="1708"/>
      <c r="G14" s="1719"/>
      <c r="H14" s="579"/>
      <c r="I14" s="579"/>
      <c r="J14" s="579" t="s">
        <v>32</v>
      </c>
      <c r="K14" s="1718"/>
      <c r="L14" s="580"/>
      <c r="M14" s="580"/>
      <c r="N14" s="581"/>
      <c r="O14" s="1718"/>
      <c r="P14" s="578"/>
      <c r="Q14" s="1719"/>
      <c r="R14" s="584"/>
      <c r="S14" s="1718"/>
    </row>
    <row r="15" spans="1:23">
      <c r="A15" s="585">
        <v>1</v>
      </c>
      <c r="B15" s="1617">
        <v>2</v>
      </c>
      <c r="C15" s="1618"/>
      <c r="D15" s="1618"/>
      <c r="E15" s="1619"/>
      <c r="F15" s="585"/>
      <c r="G15" s="585">
        <v>3</v>
      </c>
      <c r="H15" s="585">
        <v>4</v>
      </c>
      <c r="I15" s="585">
        <v>5</v>
      </c>
      <c r="J15" s="585">
        <v>6</v>
      </c>
      <c r="K15" s="585">
        <v>7</v>
      </c>
      <c r="L15" s="585">
        <v>8</v>
      </c>
      <c r="M15" s="585">
        <v>9</v>
      </c>
      <c r="N15" s="585">
        <v>10</v>
      </c>
      <c r="O15" s="586">
        <v>11</v>
      </c>
      <c r="P15" s="586">
        <v>12</v>
      </c>
      <c r="Q15" s="585">
        <v>13</v>
      </c>
      <c r="R15" s="916">
        <v>14</v>
      </c>
      <c r="S15" s="585">
        <v>17</v>
      </c>
    </row>
    <row r="16" spans="1:23">
      <c r="A16" s="850"/>
      <c r="B16" s="790"/>
      <c r="C16" s="791"/>
      <c r="D16" s="791"/>
      <c r="E16" s="791"/>
      <c r="F16" s="791"/>
      <c r="G16" s="791"/>
      <c r="H16" s="792"/>
      <c r="I16" s="793"/>
      <c r="J16" s="791"/>
      <c r="K16" s="794"/>
      <c r="L16" s="795"/>
      <c r="M16" s="794"/>
      <c r="N16" s="796"/>
      <c r="O16" s="926"/>
      <c r="P16" s="795"/>
      <c r="Q16" s="795"/>
      <c r="R16" s="927"/>
      <c r="S16" s="791"/>
    </row>
    <row r="17" spans="1:20">
      <c r="A17" s="841"/>
      <c r="B17" s="25"/>
      <c r="C17" s="256"/>
      <c r="D17" s="256"/>
      <c r="E17" s="256"/>
      <c r="F17" s="256"/>
      <c r="G17" s="256"/>
      <c r="H17" s="256"/>
      <c r="I17" s="257"/>
      <c r="J17" s="256"/>
      <c r="K17" s="28"/>
      <c r="L17" s="258"/>
      <c r="M17" s="28"/>
      <c r="N17" s="259"/>
      <c r="O17" s="929"/>
      <c r="P17" s="258"/>
      <c r="Q17" s="258"/>
      <c r="R17" s="930"/>
      <c r="S17" s="256"/>
    </row>
    <row r="18" spans="1:20">
      <c r="A18" s="851"/>
      <c r="B18" s="800"/>
      <c r="C18" s="801"/>
      <c r="D18" s="801"/>
      <c r="E18" s="801"/>
      <c r="F18" s="801"/>
      <c r="G18" s="801"/>
      <c r="H18" s="802" t="s">
        <v>37</v>
      </c>
      <c r="I18" s="789"/>
      <c r="J18" s="803"/>
      <c r="K18" s="789"/>
      <c r="L18" s="789"/>
      <c r="M18" s="789"/>
      <c r="N18" s="788"/>
      <c r="O18" s="803"/>
      <c r="P18" s="803"/>
      <c r="Q18" s="869">
        <f>Q20+Q28+Q110+Q114+Q197</f>
        <v>304</v>
      </c>
      <c r="R18" s="869">
        <f>R20+R28+R110+R114+R197</f>
        <v>666250722.58000004</v>
      </c>
      <c r="S18" s="788"/>
    </row>
    <row r="19" spans="1:20">
      <c r="A19" s="839"/>
      <c r="B19" s="706"/>
      <c r="C19" s="707"/>
      <c r="D19" s="707"/>
      <c r="E19" s="707"/>
      <c r="F19" s="707"/>
      <c r="G19" s="707"/>
      <c r="H19" s="709" t="s">
        <v>485</v>
      </c>
      <c r="I19" s="712"/>
      <c r="J19" s="713"/>
      <c r="K19" s="712"/>
      <c r="L19" s="712"/>
      <c r="M19" s="712"/>
      <c r="N19" s="710"/>
      <c r="O19" s="713"/>
      <c r="P19" s="713"/>
      <c r="Q19" s="712"/>
      <c r="R19" s="804"/>
      <c r="S19" s="710"/>
    </row>
    <row r="20" spans="1:20">
      <c r="A20" s="839"/>
      <c r="B20" s="706"/>
      <c r="C20" s="707" t="s">
        <v>168</v>
      </c>
      <c r="D20" s="707" t="s">
        <v>168</v>
      </c>
      <c r="E20" s="707" t="s">
        <v>168</v>
      </c>
      <c r="F20" s="707" t="s">
        <v>168</v>
      </c>
      <c r="G20" s="707" t="s">
        <v>168</v>
      </c>
      <c r="H20" s="805" t="s">
        <v>38</v>
      </c>
      <c r="I20" s="712"/>
      <c r="J20" s="713"/>
      <c r="K20" s="712"/>
      <c r="L20" s="712"/>
      <c r="M20" s="712"/>
      <c r="N20" s="710"/>
      <c r="O20" s="713"/>
      <c r="P20" s="713"/>
      <c r="Q20" s="804">
        <f>SUM(Q21:Q26)</f>
        <v>6</v>
      </c>
      <c r="R20" s="804">
        <f>SUM(R21:R26)</f>
        <v>201532462</v>
      </c>
      <c r="S20" s="710"/>
    </row>
    <row r="21" spans="1:20" ht="48.75">
      <c r="A21" s="841">
        <v>1</v>
      </c>
      <c r="B21" s="129" t="s">
        <v>44</v>
      </c>
      <c r="C21" s="255" t="s">
        <v>59</v>
      </c>
      <c r="D21" s="255" t="s">
        <v>61</v>
      </c>
      <c r="E21" s="255" t="s">
        <v>34</v>
      </c>
      <c r="F21" s="255" t="s">
        <v>60</v>
      </c>
      <c r="G21" s="255" t="s">
        <v>35</v>
      </c>
      <c r="H21" s="256" t="s">
        <v>45</v>
      </c>
      <c r="I21" s="256" t="s">
        <v>46</v>
      </c>
      <c r="J21" s="256" t="s">
        <v>47</v>
      </c>
      <c r="K21" s="256" t="s">
        <v>39</v>
      </c>
      <c r="L21" s="264" t="s">
        <v>43</v>
      </c>
      <c r="M21" s="258">
        <v>2008</v>
      </c>
      <c r="N21" s="256"/>
      <c r="O21" s="258" t="s">
        <v>41</v>
      </c>
      <c r="P21" s="258" t="s">
        <v>36</v>
      </c>
      <c r="Q21" s="611">
        <v>1</v>
      </c>
      <c r="R21" s="262">
        <v>15042500</v>
      </c>
      <c r="S21" s="853" t="s">
        <v>48</v>
      </c>
    </row>
    <row r="22" spans="1:20">
      <c r="A22" s="841">
        <v>2</v>
      </c>
      <c r="B22" s="129"/>
      <c r="C22" s="806">
        <v>2</v>
      </c>
      <c r="D22" s="806">
        <v>3</v>
      </c>
      <c r="E22" s="806">
        <v>1</v>
      </c>
      <c r="F22" s="806">
        <v>5</v>
      </c>
      <c r="G22" s="806">
        <v>1</v>
      </c>
      <c r="H22" s="933" t="s">
        <v>45</v>
      </c>
      <c r="I22" s="933" t="s">
        <v>50</v>
      </c>
      <c r="J22" s="933" t="s">
        <v>51</v>
      </c>
      <c r="K22" s="933" t="s">
        <v>39</v>
      </c>
      <c r="L22" s="933" t="s">
        <v>52</v>
      </c>
      <c r="M22" s="934">
        <v>1995</v>
      </c>
      <c r="N22" s="256"/>
      <c r="O22" s="258" t="s">
        <v>41</v>
      </c>
      <c r="P22" s="934" t="s">
        <v>42</v>
      </c>
      <c r="Q22" s="936">
        <v>1</v>
      </c>
      <c r="R22" s="937">
        <v>5000000</v>
      </c>
      <c r="S22" s="933" t="s">
        <v>54</v>
      </c>
    </row>
    <row r="23" spans="1:20">
      <c r="A23" s="841">
        <v>3</v>
      </c>
      <c r="B23" s="129"/>
      <c r="C23" s="806">
        <v>2</v>
      </c>
      <c r="D23" s="806">
        <v>3</v>
      </c>
      <c r="E23" s="806">
        <v>1</v>
      </c>
      <c r="F23" s="806">
        <v>5</v>
      </c>
      <c r="G23" s="806">
        <v>1</v>
      </c>
      <c r="H23" s="933" t="s">
        <v>45</v>
      </c>
      <c r="I23" s="933" t="s">
        <v>55</v>
      </c>
      <c r="J23" s="933" t="s">
        <v>56</v>
      </c>
      <c r="K23" s="933" t="s">
        <v>39</v>
      </c>
      <c r="L23" s="933" t="s">
        <v>49</v>
      </c>
      <c r="M23" s="934">
        <v>2006</v>
      </c>
      <c r="N23" s="256"/>
      <c r="O23" s="258" t="s">
        <v>41</v>
      </c>
      <c r="P23" s="934" t="s">
        <v>36</v>
      </c>
      <c r="Q23" s="936">
        <v>1</v>
      </c>
      <c r="R23" s="937">
        <v>10000000</v>
      </c>
      <c r="S23" s="933" t="s">
        <v>54</v>
      </c>
    </row>
    <row r="24" spans="1:20">
      <c r="A24" s="841">
        <v>4</v>
      </c>
      <c r="B24" s="129"/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933" t="s">
        <v>45</v>
      </c>
      <c r="I24" s="256" t="s">
        <v>55</v>
      </c>
      <c r="J24" s="256"/>
      <c r="K24" s="256"/>
      <c r="L24" s="256"/>
      <c r="M24" s="258"/>
      <c r="N24" s="256"/>
      <c r="O24" s="258"/>
      <c r="P24" s="258" t="s">
        <v>36</v>
      </c>
      <c r="Q24" s="611">
        <v>1</v>
      </c>
      <c r="R24" s="262">
        <v>10000000</v>
      </c>
      <c r="S24" s="933" t="s">
        <v>54</v>
      </c>
    </row>
    <row r="25" spans="1:20">
      <c r="A25" s="841">
        <v>5</v>
      </c>
      <c r="B25" s="129"/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933" t="s">
        <v>45</v>
      </c>
      <c r="I25" s="256" t="s">
        <v>433</v>
      </c>
      <c r="J25" s="256"/>
      <c r="K25" s="256"/>
      <c r="L25" s="256"/>
      <c r="M25" s="258"/>
      <c r="N25" s="256"/>
      <c r="O25" s="258"/>
      <c r="P25" s="258" t="s">
        <v>36</v>
      </c>
      <c r="Q25" s="611">
        <v>1</v>
      </c>
      <c r="R25" s="262">
        <v>13699962</v>
      </c>
      <c r="S25" s="933" t="s">
        <v>54</v>
      </c>
    </row>
    <row r="26" spans="1:20">
      <c r="A26" s="841">
        <v>6</v>
      </c>
      <c r="B26" s="129"/>
      <c r="C26" s="806">
        <v>2</v>
      </c>
      <c r="D26" s="806">
        <v>3</v>
      </c>
      <c r="E26" s="806">
        <v>1</v>
      </c>
      <c r="F26" s="806">
        <v>5</v>
      </c>
      <c r="G26" s="806">
        <v>1</v>
      </c>
      <c r="H26" s="256" t="s">
        <v>434</v>
      </c>
      <c r="I26" s="256" t="s">
        <v>435</v>
      </c>
      <c r="J26" s="256"/>
      <c r="K26" s="256"/>
      <c r="L26" s="256"/>
      <c r="M26" s="258"/>
      <c r="N26" s="256"/>
      <c r="O26" s="258"/>
      <c r="P26" s="258" t="s">
        <v>36</v>
      </c>
      <c r="Q26" s="611">
        <v>1</v>
      </c>
      <c r="R26" s="262">
        <v>147790000</v>
      </c>
      <c r="S26" s="933" t="s">
        <v>54</v>
      </c>
    </row>
    <row r="27" spans="1:20">
      <c r="A27" s="839"/>
      <c r="B27" s="706"/>
      <c r="C27" s="707"/>
      <c r="D27" s="707"/>
      <c r="E27" s="707"/>
      <c r="F27" s="707"/>
      <c r="G27" s="707"/>
      <c r="H27" s="709" t="s">
        <v>450</v>
      </c>
      <c r="I27" s="852"/>
      <c r="J27" s="710"/>
      <c r="K27" s="710"/>
      <c r="L27" s="710"/>
      <c r="M27" s="711"/>
      <c r="N27" s="712"/>
      <c r="O27" s="712"/>
      <c r="P27" s="712"/>
      <c r="Q27" s="712"/>
      <c r="R27" s="713"/>
      <c r="S27" s="710"/>
    </row>
    <row r="28" spans="1:20">
      <c r="A28" s="839"/>
      <c r="B28" s="706"/>
      <c r="C28" s="707"/>
      <c r="D28" s="707"/>
      <c r="E28" s="707"/>
      <c r="F28" s="707"/>
      <c r="G28" s="707"/>
      <c r="H28" s="805" t="s">
        <v>58</v>
      </c>
      <c r="I28" s="852"/>
      <c r="J28" s="712"/>
      <c r="K28" s="713"/>
      <c r="L28" s="712"/>
      <c r="M28" s="712"/>
      <c r="N28" s="712"/>
      <c r="O28" s="713"/>
      <c r="P28" s="712"/>
      <c r="Q28" s="809">
        <f>SUM(Q29:Q108)</f>
        <v>256</v>
      </c>
      <c r="R28" s="809">
        <f>SUM(R29:R108)</f>
        <v>329635500</v>
      </c>
      <c r="S28" s="710"/>
    </row>
    <row r="29" spans="1:20">
      <c r="A29" s="938">
        <v>7</v>
      </c>
      <c r="B29" s="129"/>
      <c r="C29" s="255"/>
      <c r="D29" s="255"/>
      <c r="E29" s="255"/>
      <c r="F29" s="255"/>
      <c r="G29" s="255"/>
      <c r="H29" s="939" t="s">
        <v>107</v>
      </c>
      <c r="I29" s="258"/>
      <c r="J29" s="258"/>
      <c r="K29" s="940"/>
      <c r="L29" s="256"/>
      <c r="M29" s="941">
        <v>2006</v>
      </c>
      <c r="N29" s="258"/>
      <c r="O29" s="258" t="s">
        <v>41</v>
      </c>
      <c r="P29" s="941" t="s">
        <v>36</v>
      </c>
      <c r="Q29" s="941">
        <v>1</v>
      </c>
      <c r="R29" s="943">
        <v>1000000</v>
      </c>
      <c r="S29" s="944" t="s">
        <v>491</v>
      </c>
      <c r="T29" s="1017"/>
    </row>
    <row r="30" spans="1:20">
      <c r="A30" s="938">
        <v>8</v>
      </c>
      <c r="B30" s="129"/>
      <c r="C30" s="255"/>
      <c r="D30" s="255"/>
      <c r="E30" s="255"/>
      <c r="F30" s="255"/>
      <c r="G30" s="255"/>
      <c r="H30" s="939" t="s">
        <v>452</v>
      </c>
      <c r="I30" s="258"/>
      <c r="J30" s="258"/>
      <c r="K30" s="940"/>
      <c r="L30" s="256"/>
      <c r="M30" s="941">
        <v>2006</v>
      </c>
      <c r="N30" s="258"/>
      <c r="O30" s="258" t="s">
        <v>41</v>
      </c>
      <c r="P30" s="941" t="s">
        <v>42</v>
      </c>
      <c r="Q30" s="941">
        <v>1</v>
      </c>
      <c r="R30" s="943">
        <v>2500000</v>
      </c>
      <c r="S30" s="939" t="s">
        <v>477</v>
      </c>
    </row>
    <row r="31" spans="1:20">
      <c r="A31" s="938">
        <v>9</v>
      </c>
      <c r="B31" s="129"/>
      <c r="C31" s="255"/>
      <c r="D31" s="255"/>
      <c r="E31" s="255"/>
      <c r="F31" s="255"/>
      <c r="G31" s="255"/>
      <c r="H31" s="939" t="s">
        <v>453</v>
      </c>
      <c r="I31" s="258"/>
      <c r="J31" s="258"/>
      <c r="K31" s="940"/>
      <c r="L31" s="256"/>
      <c r="M31" s="941">
        <v>2007</v>
      </c>
      <c r="N31" s="258"/>
      <c r="O31" s="258" t="s">
        <v>41</v>
      </c>
      <c r="P31" s="941" t="s">
        <v>36</v>
      </c>
      <c r="Q31" s="941">
        <v>4</v>
      </c>
      <c r="R31" s="943">
        <v>1200000</v>
      </c>
      <c r="S31" s="939" t="s">
        <v>474</v>
      </c>
    </row>
    <row r="32" spans="1:20">
      <c r="A32" s="938">
        <v>10</v>
      </c>
      <c r="B32" s="129"/>
      <c r="C32" s="255"/>
      <c r="D32" s="255"/>
      <c r="E32" s="255"/>
      <c r="F32" s="255"/>
      <c r="G32" s="255"/>
      <c r="H32" s="939" t="s">
        <v>148</v>
      </c>
      <c r="I32" s="258"/>
      <c r="J32" s="258"/>
      <c r="K32" s="940"/>
      <c r="L32" s="256"/>
      <c r="M32" s="941">
        <v>2007</v>
      </c>
      <c r="N32" s="258"/>
      <c r="O32" s="258" t="s">
        <v>41</v>
      </c>
      <c r="P32" s="941" t="s">
        <v>36</v>
      </c>
      <c r="Q32" s="941">
        <v>6</v>
      </c>
      <c r="R32" s="943">
        <v>2400000</v>
      </c>
      <c r="S32" s="944" t="s">
        <v>474</v>
      </c>
    </row>
    <row r="33" spans="1:21">
      <c r="A33" s="938">
        <v>11</v>
      </c>
      <c r="B33" s="129"/>
      <c r="C33" s="255"/>
      <c r="D33" s="255"/>
      <c r="E33" s="255"/>
      <c r="F33" s="255"/>
      <c r="G33" s="255"/>
      <c r="H33" s="939" t="s">
        <v>149</v>
      </c>
      <c r="I33" s="258"/>
      <c r="J33" s="258"/>
      <c r="K33" s="940"/>
      <c r="L33" s="256"/>
      <c r="M33" s="941">
        <v>2007</v>
      </c>
      <c r="N33" s="258"/>
      <c r="O33" s="258" t="s">
        <v>41</v>
      </c>
      <c r="P33" s="941" t="s">
        <v>36</v>
      </c>
      <c r="Q33" s="941">
        <v>6</v>
      </c>
      <c r="R33" s="943">
        <v>2400000</v>
      </c>
      <c r="S33" s="939" t="s">
        <v>475</v>
      </c>
      <c r="U33" s="1017">
        <f>SUM(R29:R34)</f>
        <v>9652500</v>
      </c>
    </row>
    <row r="34" spans="1:21">
      <c r="A34" s="938">
        <v>12</v>
      </c>
      <c r="B34" s="129"/>
      <c r="C34" s="255"/>
      <c r="D34" s="255"/>
      <c r="E34" s="255"/>
      <c r="F34" s="255"/>
      <c r="G34" s="255"/>
      <c r="H34" s="939" t="s">
        <v>454</v>
      </c>
      <c r="I34" s="258"/>
      <c r="J34" s="258"/>
      <c r="K34" s="940"/>
      <c r="L34" s="256"/>
      <c r="M34" s="941">
        <v>2007</v>
      </c>
      <c r="N34" s="258"/>
      <c r="O34" s="258" t="s">
        <v>41</v>
      </c>
      <c r="P34" s="941" t="s">
        <v>478</v>
      </c>
      <c r="Q34" s="941">
        <v>1</v>
      </c>
      <c r="R34" s="943">
        <v>152500</v>
      </c>
      <c r="S34" s="939" t="s">
        <v>477</v>
      </c>
      <c r="U34" s="1017"/>
    </row>
    <row r="35" spans="1:21">
      <c r="A35" s="938">
        <v>13</v>
      </c>
      <c r="B35" s="129"/>
      <c r="C35" s="255"/>
      <c r="D35" s="255"/>
      <c r="E35" s="255"/>
      <c r="F35" s="255"/>
      <c r="G35" s="255"/>
      <c r="H35" s="1098" t="s">
        <v>76</v>
      </c>
      <c r="I35" s="258"/>
      <c r="J35" s="258"/>
      <c r="K35" s="940"/>
      <c r="L35" s="256"/>
      <c r="M35" s="941">
        <v>2007</v>
      </c>
      <c r="N35" s="258"/>
      <c r="O35" s="258" t="s">
        <v>41</v>
      </c>
      <c r="P35" s="1099" t="s">
        <v>478</v>
      </c>
      <c r="Q35" s="941">
        <v>1</v>
      </c>
      <c r="R35" s="943">
        <v>200000</v>
      </c>
      <c r="S35" s="939"/>
    </row>
    <row r="36" spans="1:21">
      <c r="A36" s="938">
        <v>14</v>
      </c>
      <c r="B36" s="933"/>
      <c r="C36" s="945"/>
      <c r="D36" s="945"/>
      <c r="E36" s="945"/>
      <c r="F36" s="945"/>
      <c r="G36" s="945"/>
      <c r="H36" s="939" t="s">
        <v>448</v>
      </c>
      <c r="I36" s="933"/>
      <c r="J36" s="933"/>
      <c r="K36" s="941" t="s">
        <v>449</v>
      </c>
      <c r="L36" s="933"/>
      <c r="M36" s="941">
        <v>2007</v>
      </c>
      <c r="N36" s="933"/>
      <c r="O36" s="258" t="s">
        <v>41</v>
      </c>
      <c r="P36" s="934" t="s">
        <v>36</v>
      </c>
      <c r="Q36" s="934">
        <v>1</v>
      </c>
      <c r="R36" s="946">
        <v>200000</v>
      </c>
      <c r="S36" s="939" t="s">
        <v>476</v>
      </c>
    </row>
    <row r="37" spans="1:21">
      <c r="A37" s="938">
        <v>15</v>
      </c>
      <c r="B37" s="933"/>
      <c r="C37" s="255" t="s">
        <v>59</v>
      </c>
      <c r="D37" s="255" t="s">
        <v>69</v>
      </c>
      <c r="E37" s="255" t="s">
        <v>59</v>
      </c>
      <c r="F37" s="255" t="s">
        <v>34</v>
      </c>
      <c r="G37" s="255" t="s">
        <v>35</v>
      </c>
      <c r="H37" s="264" t="s">
        <v>78</v>
      </c>
      <c r="I37" s="258" t="s">
        <v>40</v>
      </c>
      <c r="J37" s="258" t="s">
        <v>40</v>
      </c>
      <c r="K37" s="258" t="s">
        <v>40</v>
      </c>
      <c r="L37" s="256" t="s">
        <v>43</v>
      </c>
      <c r="M37" s="258">
        <v>2010</v>
      </c>
      <c r="N37" s="258" t="s">
        <v>40</v>
      </c>
      <c r="O37" s="258" t="s">
        <v>41</v>
      </c>
      <c r="P37" s="258" t="s">
        <v>36</v>
      </c>
      <c r="Q37" s="261">
        <v>1</v>
      </c>
      <c r="R37" s="262">
        <v>1500000</v>
      </c>
      <c r="S37" s="843" t="s">
        <v>79</v>
      </c>
    </row>
    <row r="38" spans="1:21" ht="48.75">
      <c r="A38" s="938">
        <f>A37+1</f>
        <v>16</v>
      </c>
      <c r="B38" s="129" t="s">
        <v>152</v>
      </c>
      <c r="C38" s="255" t="s">
        <v>59</v>
      </c>
      <c r="D38" s="255" t="s">
        <v>69</v>
      </c>
      <c r="E38" s="255" t="s">
        <v>34</v>
      </c>
      <c r="F38" s="255" t="s">
        <v>60</v>
      </c>
      <c r="G38" s="255" t="s">
        <v>74</v>
      </c>
      <c r="H38" s="257" t="s">
        <v>81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258" t="s">
        <v>36</v>
      </c>
      <c r="Q38" s="261">
        <v>1</v>
      </c>
      <c r="R38" s="262">
        <v>100000</v>
      </c>
      <c r="S38" s="843" t="s">
        <v>79</v>
      </c>
    </row>
    <row r="39" spans="1:21" ht="72.75">
      <c r="A39" s="938">
        <f t="shared" ref="A39:A102" si="0">A38+1</f>
        <v>17</v>
      </c>
      <c r="B39" s="129" t="s">
        <v>151</v>
      </c>
      <c r="C39" s="255" t="s">
        <v>59</v>
      </c>
      <c r="D39" s="255" t="s">
        <v>69</v>
      </c>
      <c r="E39" s="255" t="s">
        <v>34</v>
      </c>
      <c r="F39" s="255" t="s">
        <v>60</v>
      </c>
      <c r="G39" s="255" t="s">
        <v>74</v>
      </c>
      <c r="H39" s="257" t="s">
        <v>81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258" t="s">
        <v>36</v>
      </c>
      <c r="Q39" s="261">
        <v>1</v>
      </c>
      <c r="R39" s="262">
        <v>100000</v>
      </c>
      <c r="S39" s="843" t="s">
        <v>79</v>
      </c>
    </row>
    <row r="40" spans="1:21" ht="72.75">
      <c r="A40" s="938">
        <f t="shared" si="0"/>
        <v>18</v>
      </c>
      <c r="B40" s="129" t="s">
        <v>151</v>
      </c>
      <c r="C40" s="255" t="s">
        <v>59</v>
      </c>
      <c r="D40" s="255" t="s">
        <v>69</v>
      </c>
      <c r="E40" s="255" t="s">
        <v>59</v>
      </c>
      <c r="F40" s="255" t="s">
        <v>60</v>
      </c>
      <c r="G40" s="255" t="s">
        <v>83</v>
      </c>
      <c r="H40" s="256" t="s">
        <v>84</v>
      </c>
      <c r="I40" s="258" t="s">
        <v>40</v>
      </c>
      <c r="J40" s="258" t="s">
        <v>40</v>
      </c>
      <c r="K40" s="258" t="s">
        <v>40</v>
      </c>
      <c r="L40" s="256" t="s">
        <v>43</v>
      </c>
      <c r="M40" s="258">
        <v>2010</v>
      </c>
      <c r="N40" s="258" t="s">
        <v>40</v>
      </c>
      <c r="O40" s="258" t="s">
        <v>41</v>
      </c>
      <c r="P40" s="258" t="s">
        <v>36</v>
      </c>
      <c r="Q40" s="261">
        <v>1</v>
      </c>
      <c r="R40" s="262">
        <v>750000</v>
      </c>
      <c r="S40" s="843" t="s">
        <v>85</v>
      </c>
    </row>
    <row r="41" spans="1:21" ht="48.75">
      <c r="A41" s="938">
        <f t="shared" si="0"/>
        <v>19</v>
      </c>
      <c r="B41" s="129" t="s">
        <v>153</v>
      </c>
      <c r="C41" s="255" t="s">
        <v>59</v>
      </c>
      <c r="D41" s="255" t="s">
        <v>69</v>
      </c>
      <c r="E41" s="255" t="s">
        <v>59</v>
      </c>
      <c r="F41" s="255" t="s">
        <v>60</v>
      </c>
      <c r="G41" s="255" t="s">
        <v>86</v>
      </c>
      <c r="H41" s="256" t="s">
        <v>88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258" t="s">
        <v>36</v>
      </c>
      <c r="Q41" s="261">
        <v>1</v>
      </c>
      <c r="R41" s="262">
        <v>480000</v>
      </c>
      <c r="S41" s="843" t="s">
        <v>85</v>
      </c>
    </row>
    <row r="42" spans="1:21" ht="48.75">
      <c r="A42" s="938">
        <f t="shared" si="0"/>
        <v>20</v>
      </c>
      <c r="B42" s="129" t="s">
        <v>154</v>
      </c>
      <c r="C42" s="255" t="s">
        <v>59</v>
      </c>
      <c r="D42" s="255" t="s">
        <v>69</v>
      </c>
      <c r="E42" s="255" t="s">
        <v>59</v>
      </c>
      <c r="F42" s="255" t="s">
        <v>60</v>
      </c>
      <c r="G42" s="255" t="s">
        <v>83</v>
      </c>
      <c r="H42" s="256" t="s">
        <v>90</v>
      </c>
      <c r="I42" s="258" t="s">
        <v>40</v>
      </c>
      <c r="J42" s="258" t="s">
        <v>40</v>
      </c>
      <c r="K42" s="258" t="s">
        <v>40</v>
      </c>
      <c r="L42" s="256" t="s">
        <v>43</v>
      </c>
      <c r="M42" s="258">
        <v>2010</v>
      </c>
      <c r="N42" s="258" t="s">
        <v>40</v>
      </c>
      <c r="O42" s="258" t="s">
        <v>41</v>
      </c>
      <c r="P42" s="258" t="s">
        <v>36</v>
      </c>
      <c r="Q42" s="261">
        <v>1</v>
      </c>
      <c r="R42" s="262">
        <v>282000</v>
      </c>
      <c r="S42" s="843" t="s">
        <v>85</v>
      </c>
    </row>
    <row r="43" spans="1:21" ht="48.75">
      <c r="A43" s="938">
        <f t="shared" si="0"/>
        <v>21</v>
      </c>
      <c r="B43" s="129" t="s">
        <v>153</v>
      </c>
      <c r="C43" s="255" t="s">
        <v>59</v>
      </c>
      <c r="D43" s="255" t="s">
        <v>69</v>
      </c>
      <c r="E43" s="255" t="s">
        <v>59</v>
      </c>
      <c r="F43" s="255" t="s">
        <v>91</v>
      </c>
      <c r="G43" s="255" t="s">
        <v>87</v>
      </c>
      <c r="H43" s="256" t="s">
        <v>92</v>
      </c>
      <c r="I43" s="258" t="s">
        <v>40</v>
      </c>
      <c r="J43" s="258" t="s">
        <v>40</v>
      </c>
      <c r="K43" s="258" t="s">
        <v>40</v>
      </c>
      <c r="L43" s="256" t="s">
        <v>43</v>
      </c>
      <c r="M43" s="258">
        <v>2010</v>
      </c>
      <c r="N43" s="258" t="s">
        <v>40</v>
      </c>
      <c r="O43" s="258" t="s">
        <v>41</v>
      </c>
      <c r="P43" s="258" t="s">
        <v>36</v>
      </c>
      <c r="Q43" s="261">
        <v>1</v>
      </c>
      <c r="R43" s="262">
        <v>3487000</v>
      </c>
      <c r="S43" s="843" t="s">
        <v>85</v>
      </c>
    </row>
    <row r="44" spans="1:21" ht="48.75">
      <c r="A44" s="938">
        <f t="shared" si="0"/>
        <v>22</v>
      </c>
      <c r="B44" s="129" t="s">
        <v>155</v>
      </c>
      <c r="C44" s="255" t="s">
        <v>59</v>
      </c>
      <c r="D44" s="255" t="s">
        <v>69</v>
      </c>
      <c r="E44" s="255" t="s">
        <v>34</v>
      </c>
      <c r="F44" s="255" t="s">
        <v>91</v>
      </c>
      <c r="G44" s="255" t="s">
        <v>93</v>
      </c>
      <c r="H44" s="256" t="s">
        <v>95</v>
      </c>
      <c r="I44" s="258" t="s">
        <v>40</v>
      </c>
      <c r="J44" s="258" t="s">
        <v>40</v>
      </c>
      <c r="K44" s="258" t="s">
        <v>40</v>
      </c>
      <c r="L44" s="256" t="s">
        <v>43</v>
      </c>
      <c r="M44" s="258">
        <v>2010</v>
      </c>
      <c r="N44" s="258" t="s">
        <v>40</v>
      </c>
      <c r="O44" s="258" t="s">
        <v>41</v>
      </c>
      <c r="P44" s="258" t="s">
        <v>36</v>
      </c>
      <c r="Q44" s="261">
        <v>1</v>
      </c>
      <c r="R44" s="262">
        <v>1500000</v>
      </c>
      <c r="S44" s="843" t="s">
        <v>85</v>
      </c>
    </row>
    <row r="45" spans="1:21" ht="36.75">
      <c r="A45" s="938">
        <f t="shared" si="0"/>
        <v>23</v>
      </c>
      <c r="B45" s="129" t="s">
        <v>156</v>
      </c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856"/>
    </row>
    <row r="46" spans="1:21">
      <c r="A46" s="938">
        <f t="shared" si="0"/>
        <v>24</v>
      </c>
      <c r="B46" s="129"/>
      <c r="C46" s="255" t="s">
        <v>59</v>
      </c>
      <c r="D46" s="255" t="s">
        <v>69</v>
      </c>
      <c r="E46" s="255" t="s">
        <v>59</v>
      </c>
      <c r="F46" s="255" t="s">
        <v>34</v>
      </c>
      <c r="G46" s="255" t="s">
        <v>35</v>
      </c>
      <c r="H46" s="256" t="s">
        <v>99</v>
      </c>
      <c r="I46" s="258" t="s">
        <v>40</v>
      </c>
      <c r="J46" s="258" t="s">
        <v>40</v>
      </c>
      <c r="K46" s="256" t="s">
        <v>100</v>
      </c>
      <c r="L46" s="256" t="s">
        <v>43</v>
      </c>
      <c r="M46" s="258">
        <v>2012</v>
      </c>
      <c r="N46" s="258" t="s">
        <v>40</v>
      </c>
      <c r="O46" s="258" t="s">
        <v>41</v>
      </c>
      <c r="P46" s="258" t="s">
        <v>36</v>
      </c>
      <c r="Q46" s="261">
        <v>1</v>
      </c>
      <c r="R46" s="262">
        <v>4000000</v>
      </c>
      <c r="S46" s="856" t="s">
        <v>101</v>
      </c>
    </row>
    <row r="47" spans="1:21" ht="48.75">
      <c r="A47" s="938">
        <f t="shared" si="0"/>
        <v>25</v>
      </c>
      <c r="B47" s="129" t="s">
        <v>152</v>
      </c>
      <c r="C47" s="129"/>
      <c r="D47" s="129"/>
      <c r="E47" s="129"/>
      <c r="F47" s="129"/>
      <c r="G47" s="129"/>
      <c r="H47" s="129" t="s">
        <v>104</v>
      </c>
      <c r="I47" s="129"/>
      <c r="J47" s="129"/>
      <c r="K47" s="129"/>
      <c r="L47" s="129"/>
      <c r="M47" s="258">
        <v>2012</v>
      </c>
      <c r="N47" s="129"/>
      <c r="O47" s="129"/>
      <c r="P47" s="129"/>
      <c r="Q47" s="129">
        <v>1</v>
      </c>
      <c r="R47" s="1083">
        <v>1000000</v>
      </c>
      <c r="S47" s="856" t="s">
        <v>464</v>
      </c>
    </row>
    <row r="48" spans="1:21">
      <c r="A48" s="938">
        <f t="shared" si="0"/>
        <v>26</v>
      </c>
      <c r="B48" s="129"/>
      <c r="C48" s="255" t="s">
        <v>59</v>
      </c>
      <c r="D48" s="255" t="s">
        <v>69</v>
      </c>
      <c r="E48" s="255" t="s">
        <v>59</v>
      </c>
      <c r="F48" s="255" t="s">
        <v>91</v>
      </c>
      <c r="G48" s="255" t="s">
        <v>93</v>
      </c>
      <c r="H48" s="257" t="s">
        <v>106</v>
      </c>
      <c r="I48" s="258" t="s">
        <v>40</v>
      </c>
      <c r="J48" s="258" t="s">
        <v>40</v>
      </c>
      <c r="K48" s="256"/>
      <c r="L48" s="256" t="s">
        <v>43</v>
      </c>
      <c r="M48" s="258">
        <v>2013</v>
      </c>
      <c r="N48" s="258" t="s">
        <v>40</v>
      </c>
      <c r="O48" s="258" t="s">
        <v>41</v>
      </c>
      <c r="P48" s="258" t="s">
        <v>36</v>
      </c>
      <c r="Q48" s="259">
        <v>5</v>
      </c>
      <c r="R48" s="267">
        <v>15000000</v>
      </c>
      <c r="S48" s="28" t="s">
        <v>54</v>
      </c>
    </row>
    <row r="49" spans="1:19" ht="36.75">
      <c r="A49" s="938">
        <f t="shared" si="0"/>
        <v>27</v>
      </c>
      <c r="B49" s="129" t="s">
        <v>159</v>
      </c>
      <c r="C49" s="255" t="s">
        <v>59</v>
      </c>
      <c r="D49" s="255" t="s">
        <v>69</v>
      </c>
      <c r="E49" s="255" t="s">
        <v>59</v>
      </c>
      <c r="F49" s="255" t="s">
        <v>69</v>
      </c>
      <c r="G49" s="255" t="s">
        <v>93</v>
      </c>
      <c r="H49" s="257" t="s">
        <v>107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258" t="s">
        <v>36</v>
      </c>
      <c r="Q49" s="259">
        <v>1</v>
      </c>
      <c r="R49" s="267">
        <v>1100000</v>
      </c>
      <c r="S49" s="28" t="s">
        <v>54</v>
      </c>
    </row>
    <row r="50" spans="1:19" ht="36.75">
      <c r="A50" s="938">
        <f t="shared" si="0"/>
        <v>28</v>
      </c>
      <c r="B50" s="129" t="s">
        <v>160</v>
      </c>
      <c r="C50" s="255" t="s">
        <v>59</v>
      </c>
      <c r="D50" s="255" t="s">
        <v>69</v>
      </c>
      <c r="E50" s="255" t="s">
        <v>91</v>
      </c>
      <c r="F50" s="255" t="s">
        <v>34</v>
      </c>
      <c r="G50" s="255" t="s">
        <v>102</v>
      </c>
      <c r="H50" s="257" t="s">
        <v>108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258" t="s">
        <v>36</v>
      </c>
      <c r="Q50" s="259">
        <v>1</v>
      </c>
      <c r="R50" s="267">
        <v>5100000</v>
      </c>
      <c r="S50" s="28" t="s">
        <v>54</v>
      </c>
    </row>
    <row r="51" spans="1:19" ht="72.75">
      <c r="A51" s="938">
        <f t="shared" si="0"/>
        <v>29</v>
      </c>
      <c r="B51" s="129" t="s">
        <v>161</v>
      </c>
      <c r="C51" s="255" t="s">
        <v>59</v>
      </c>
      <c r="D51" s="255" t="s">
        <v>69</v>
      </c>
      <c r="E51" s="255" t="s">
        <v>59</v>
      </c>
      <c r="F51" s="255" t="s">
        <v>34</v>
      </c>
      <c r="G51" s="255" t="s">
        <v>87</v>
      </c>
      <c r="H51" s="257" t="s">
        <v>109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258" t="s">
        <v>36</v>
      </c>
      <c r="Q51" s="259">
        <v>5</v>
      </c>
      <c r="R51" s="267">
        <v>2000000</v>
      </c>
      <c r="S51" s="28" t="s">
        <v>54</v>
      </c>
    </row>
    <row r="52" spans="1:19" ht="36.75">
      <c r="A52" s="938">
        <f t="shared" si="0"/>
        <v>30</v>
      </c>
      <c r="B52" s="129" t="s">
        <v>156</v>
      </c>
      <c r="C52" s="255" t="s">
        <v>59</v>
      </c>
      <c r="D52" s="255" t="s">
        <v>69</v>
      </c>
      <c r="E52" s="255" t="s">
        <v>59</v>
      </c>
      <c r="F52" s="255" t="s">
        <v>91</v>
      </c>
      <c r="G52" s="255" t="s">
        <v>87</v>
      </c>
      <c r="H52" s="256" t="s">
        <v>111</v>
      </c>
      <c r="I52" s="258" t="s">
        <v>40</v>
      </c>
      <c r="J52" s="258" t="s">
        <v>40</v>
      </c>
      <c r="K52" s="256"/>
      <c r="L52" s="256" t="s">
        <v>43</v>
      </c>
      <c r="M52" s="258">
        <v>2013</v>
      </c>
      <c r="N52" s="258" t="s">
        <v>40</v>
      </c>
      <c r="O52" s="258" t="s">
        <v>41</v>
      </c>
      <c r="P52" s="258" t="s">
        <v>36</v>
      </c>
      <c r="Q52" s="259">
        <v>1</v>
      </c>
      <c r="R52" s="267">
        <v>840000</v>
      </c>
      <c r="S52" s="28" t="s">
        <v>54</v>
      </c>
    </row>
    <row r="53" spans="1:19" ht="48.75">
      <c r="A53" s="938">
        <f t="shared" si="0"/>
        <v>31</v>
      </c>
      <c r="B53" s="129" t="s">
        <v>155</v>
      </c>
      <c r="C53" s="255" t="s">
        <v>59</v>
      </c>
      <c r="D53" s="255" t="s">
        <v>69</v>
      </c>
      <c r="E53" s="255" t="s">
        <v>61</v>
      </c>
      <c r="F53" s="255" t="s">
        <v>91</v>
      </c>
      <c r="G53" s="255" t="s">
        <v>112</v>
      </c>
      <c r="H53" s="256" t="s">
        <v>113</v>
      </c>
      <c r="I53" s="258" t="s">
        <v>40</v>
      </c>
      <c r="J53" s="258"/>
      <c r="K53" s="256" t="s">
        <v>114</v>
      </c>
      <c r="L53" s="256" t="s">
        <v>43</v>
      </c>
      <c r="M53" s="258">
        <v>2006</v>
      </c>
      <c r="N53" s="258" t="s">
        <v>40</v>
      </c>
      <c r="O53" s="258" t="s">
        <v>41</v>
      </c>
      <c r="P53" s="258" t="s">
        <v>36</v>
      </c>
      <c r="Q53" s="934">
        <v>1</v>
      </c>
      <c r="R53" s="262">
        <v>6000000</v>
      </c>
      <c r="S53" s="843" t="s">
        <v>115</v>
      </c>
    </row>
    <row r="54" spans="1:19">
      <c r="A54" s="938">
        <f t="shared" si="0"/>
        <v>32</v>
      </c>
      <c r="B54" s="129"/>
      <c r="C54" s="255" t="s">
        <v>59</v>
      </c>
      <c r="D54" s="255" t="s">
        <v>69</v>
      </c>
      <c r="E54" s="255" t="s">
        <v>61</v>
      </c>
      <c r="F54" s="255" t="s">
        <v>91</v>
      </c>
      <c r="G54" s="255" t="s">
        <v>112</v>
      </c>
      <c r="H54" s="256" t="s">
        <v>113</v>
      </c>
      <c r="I54" s="258" t="s">
        <v>116</v>
      </c>
      <c r="J54" s="258"/>
      <c r="K54" s="256" t="s">
        <v>114</v>
      </c>
      <c r="L54" s="256" t="s">
        <v>43</v>
      </c>
      <c r="M54" s="258">
        <v>2006</v>
      </c>
      <c r="N54" s="258" t="s">
        <v>40</v>
      </c>
      <c r="O54" s="258" t="s">
        <v>41</v>
      </c>
      <c r="P54" s="258" t="s">
        <v>36</v>
      </c>
      <c r="Q54" s="934">
        <v>1</v>
      </c>
      <c r="R54" s="262">
        <v>6000000</v>
      </c>
      <c r="S54" s="843" t="s">
        <v>115</v>
      </c>
    </row>
    <row r="55" spans="1:19">
      <c r="A55" s="938">
        <f t="shared" si="0"/>
        <v>33</v>
      </c>
      <c r="B55" s="129"/>
      <c r="C55" s="255" t="s">
        <v>59</v>
      </c>
      <c r="D55" s="255" t="s">
        <v>117</v>
      </c>
      <c r="E55" s="255" t="s">
        <v>34</v>
      </c>
      <c r="F55" s="255" t="s">
        <v>118</v>
      </c>
      <c r="G55" s="255" t="s">
        <v>96</v>
      </c>
      <c r="H55" s="256" t="s">
        <v>119</v>
      </c>
      <c r="I55" s="258" t="s">
        <v>40</v>
      </c>
      <c r="J55" s="258" t="s">
        <v>40</v>
      </c>
      <c r="K55" s="256" t="s">
        <v>120</v>
      </c>
      <c r="L55" s="256" t="s">
        <v>43</v>
      </c>
      <c r="M55" s="258">
        <v>2010</v>
      </c>
      <c r="N55" s="258" t="s">
        <v>40</v>
      </c>
      <c r="O55" s="258" t="s">
        <v>41</v>
      </c>
      <c r="P55" s="258" t="s">
        <v>36</v>
      </c>
      <c r="Q55" s="261">
        <v>1</v>
      </c>
      <c r="R55" s="262">
        <v>700000</v>
      </c>
      <c r="S55" s="843" t="s">
        <v>85</v>
      </c>
    </row>
    <row r="56" spans="1:19" ht="36.75">
      <c r="A56" s="938">
        <f t="shared" si="0"/>
        <v>34</v>
      </c>
      <c r="B56" s="129" t="s">
        <v>163</v>
      </c>
      <c r="C56" s="255" t="s">
        <v>59</v>
      </c>
      <c r="D56" s="255" t="s">
        <v>69</v>
      </c>
      <c r="E56" s="255" t="s">
        <v>61</v>
      </c>
      <c r="F56" s="255" t="s">
        <v>60</v>
      </c>
      <c r="G56" s="255" t="s">
        <v>75</v>
      </c>
      <c r="H56" s="256" t="s">
        <v>122</v>
      </c>
      <c r="I56" s="258" t="s">
        <v>40</v>
      </c>
      <c r="J56" s="258" t="s">
        <v>40</v>
      </c>
      <c r="K56" s="256" t="s">
        <v>120</v>
      </c>
      <c r="L56" s="256" t="s">
        <v>43</v>
      </c>
      <c r="M56" s="258">
        <v>2010</v>
      </c>
      <c r="N56" s="258" t="s">
        <v>40</v>
      </c>
      <c r="O56" s="258" t="s">
        <v>41</v>
      </c>
      <c r="P56" s="258" t="s">
        <v>36</v>
      </c>
      <c r="Q56" s="261">
        <v>1</v>
      </c>
      <c r="R56" s="262">
        <v>400000</v>
      </c>
      <c r="S56" s="843" t="s">
        <v>85</v>
      </c>
    </row>
    <row r="57" spans="1:19" ht="72.75">
      <c r="A57" s="938">
        <f t="shared" si="0"/>
        <v>35</v>
      </c>
      <c r="B57" s="129" t="s">
        <v>164</v>
      </c>
      <c r="C57" s="255" t="s">
        <v>59</v>
      </c>
      <c r="D57" s="255" t="s">
        <v>69</v>
      </c>
      <c r="E57" s="255" t="s">
        <v>61</v>
      </c>
      <c r="F57" s="255" t="s">
        <v>60</v>
      </c>
      <c r="G57" s="255" t="s">
        <v>75</v>
      </c>
      <c r="H57" s="256" t="s">
        <v>124</v>
      </c>
      <c r="I57" s="258" t="s">
        <v>40</v>
      </c>
      <c r="J57" s="258" t="s">
        <v>40</v>
      </c>
      <c r="K57" s="256" t="s">
        <v>468</v>
      </c>
      <c r="L57" s="256" t="s">
        <v>43</v>
      </c>
      <c r="M57" s="258">
        <v>2010</v>
      </c>
      <c r="N57" s="258" t="s">
        <v>40</v>
      </c>
      <c r="O57" s="258" t="s">
        <v>41</v>
      </c>
      <c r="P57" s="258" t="s">
        <v>36</v>
      </c>
      <c r="Q57" s="261">
        <v>1</v>
      </c>
      <c r="R57" s="262">
        <v>150000</v>
      </c>
      <c r="S57" s="843" t="s">
        <v>85</v>
      </c>
    </row>
    <row r="58" spans="1:19" ht="72.75">
      <c r="A58" s="938">
        <f t="shared" si="0"/>
        <v>36</v>
      </c>
      <c r="B58" s="129" t="s">
        <v>164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102</v>
      </c>
      <c r="H58" s="256" t="s">
        <v>126</v>
      </c>
      <c r="I58" s="258" t="s">
        <v>40</v>
      </c>
      <c r="J58" s="258" t="s">
        <v>40</v>
      </c>
      <c r="K58" s="256" t="s">
        <v>468</v>
      </c>
      <c r="L58" s="256" t="s">
        <v>43</v>
      </c>
      <c r="M58" s="258">
        <v>2010</v>
      </c>
      <c r="N58" s="258" t="s">
        <v>40</v>
      </c>
      <c r="O58" s="258" t="s">
        <v>41</v>
      </c>
      <c r="P58" s="258" t="s">
        <v>36</v>
      </c>
      <c r="Q58" s="261">
        <v>1</v>
      </c>
      <c r="R58" s="262">
        <v>150000</v>
      </c>
      <c r="S58" s="843" t="s">
        <v>85</v>
      </c>
    </row>
    <row r="59" spans="1:19" ht="36.75">
      <c r="A59" s="938">
        <f t="shared" si="0"/>
        <v>37</v>
      </c>
      <c r="B59" s="129" t="s">
        <v>165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75</v>
      </c>
      <c r="H59" s="256" t="s">
        <v>128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2010</v>
      </c>
      <c r="N59" s="258" t="s">
        <v>40</v>
      </c>
      <c r="O59" s="258" t="s">
        <v>41</v>
      </c>
      <c r="P59" s="258" t="s">
        <v>36</v>
      </c>
      <c r="Q59" s="261">
        <v>1</v>
      </c>
      <c r="R59" s="262">
        <v>100000</v>
      </c>
      <c r="S59" s="843" t="s">
        <v>85</v>
      </c>
    </row>
    <row r="60" spans="1:19" ht="72.75">
      <c r="A60" s="938">
        <f t="shared" si="0"/>
        <v>38</v>
      </c>
      <c r="B60" s="129" t="s">
        <v>164</v>
      </c>
      <c r="C60" s="255" t="s">
        <v>59</v>
      </c>
      <c r="D60" s="255" t="s">
        <v>69</v>
      </c>
      <c r="E60" s="255" t="s">
        <v>61</v>
      </c>
      <c r="F60" s="255" t="s">
        <v>60</v>
      </c>
      <c r="G60" s="255" t="s">
        <v>75</v>
      </c>
      <c r="H60" s="256" t="s">
        <v>130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2010</v>
      </c>
      <c r="N60" s="258" t="s">
        <v>40</v>
      </c>
      <c r="O60" s="258" t="s">
        <v>41</v>
      </c>
      <c r="P60" s="258" t="s">
        <v>36</v>
      </c>
      <c r="Q60" s="261">
        <v>1</v>
      </c>
      <c r="R60" s="262">
        <v>200000</v>
      </c>
      <c r="S60" s="843" t="s">
        <v>85</v>
      </c>
    </row>
    <row r="61" spans="1:19" ht="72.75">
      <c r="A61" s="938">
        <f t="shared" si="0"/>
        <v>39</v>
      </c>
      <c r="B61" s="129" t="s">
        <v>164</v>
      </c>
      <c r="C61" s="255" t="s">
        <v>59</v>
      </c>
      <c r="D61" s="255" t="s">
        <v>69</v>
      </c>
      <c r="E61" s="255" t="s">
        <v>61</v>
      </c>
      <c r="F61" s="255" t="s">
        <v>91</v>
      </c>
      <c r="G61" s="255" t="s">
        <v>131</v>
      </c>
      <c r="H61" s="256" t="s">
        <v>132</v>
      </c>
      <c r="I61" s="258" t="s">
        <v>40</v>
      </c>
      <c r="J61" s="258" t="s">
        <v>40</v>
      </c>
      <c r="K61" s="256" t="s">
        <v>468</v>
      </c>
      <c r="L61" s="256" t="s">
        <v>43</v>
      </c>
      <c r="M61" s="258">
        <v>2011</v>
      </c>
      <c r="N61" s="258" t="s">
        <v>40</v>
      </c>
      <c r="O61" s="258" t="s">
        <v>41</v>
      </c>
      <c r="P61" s="258" t="s">
        <v>36</v>
      </c>
      <c r="Q61" s="261">
        <v>1</v>
      </c>
      <c r="R61" s="262">
        <v>536000</v>
      </c>
      <c r="S61" s="856" t="s">
        <v>54</v>
      </c>
    </row>
    <row r="62" spans="1:19" ht="36.75">
      <c r="A62" s="938">
        <f t="shared" si="0"/>
        <v>40</v>
      </c>
      <c r="B62" s="129" t="s">
        <v>166</v>
      </c>
      <c r="C62" s="255" t="s">
        <v>59</v>
      </c>
      <c r="D62" s="255" t="s">
        <v>69</v>
      </c>
      <c r="E62" s="255" t="s">
        <v>61</v>
      </c>
      <c r="F62" s="255" t="s">
        <v>91</v>
      </c>
      <c r="G62" s="255" t="s">
        <v>131</v>
      </c>
      <c r="H62" s="256" t="s">
        <v>132</v>
      </c>
      <c r="I62" s="258" t="s">
        <v>40</v>
      </c>
      <c r="J62" s="258" t="s">
        <v>40</v>
      </c>
      <c r="K62" s="256" t="s">
        <v>468</v>
      </c>
      <c r="L62" s="256" t="s">
        <v>43</v>
      </c>
      <c r="M62" s="258">
        <v>2012</v>
      </c>
      <c r="N62" s="258" t="s">
        <v>40</v>
      </c>
      <c r="O62" s="258" t="s">
        <v>41</v>
      </c>
      <c r="P62" s="258" t="s">
        <v>36</v>
      </c>
      <c r="Q62" s="261">
        <v>1</v>
      </c>
      <c r="R62" s="262">
        <v>850000</v>
      </c>
      <c r="S62" s="856" t="s">
        <v>101</v>
      </c>
    </row>
    <row r="63" spans="1:19" ht="36.75">
      <c r="A63" s="938">
        <f t="shared" si="0"/>
        <v>41</v>
      </c>
      <c r="B63" s="129" t="s">
        <v>166</v>
      </c>
      <c r="C63" s="255"/>
      <c r="D63" s="255"/>
      <c r="E63" s="255"/>
      <c r="F63" s="255"/>
      <c r="G63" s="255"/>
      <c r="H63" s="256" t="s">
        <v>508</v>
      </c>
      <c r="I63" s="258"/>
      <c r="J63" s="258"/>
      <c r="K63" s="256" t="s">
        <v>120</v>
      </c>
      <c r="L63" s="256" t="s">
        <v>43</v>
      </c>
      <c r="M63" s="258">
        <v>2012</v>
      </c>
      <c r="N63" s="258"/>
      <c r="O63" s="258" t="s">
        <v>41</v>
      </c>
      <c r="P63" s="258" t="s">
        <v>36</v>
      </c>
      <c r="Q63" s="261">
        <v>1</v>
      </c>
      <c r="R63" s="262">
        <v>4769000</v>
      </c>
      <c r="S63" s="856"/>
    </row>
    <row r="64" spans="1:19">
      <c r="A64" s="938">
        <f t="shared" si="0"/>
        <v>42</v>
      </c>
      <c r="B64" s="129"/>
      <c r="C64" s="255"/>
      <c r="D64" s="255"/>
      <c r="E64" s="255"/>
      <c r="F64" s="255"/>
      <c r="G64" s="255"/>
      <c r="H64" s="256" t="s">
        <v>509</v>
      </c>
      <c r="I64" s="258"/>
      <c r="J64" s="258"/>
      <c r="K64" s="256" t="s">
        <v>120</v>
      </c>
      <c r="L64" s="256" t="s">
        <v>43</v>
      </c>
      <c r="M64" s="258">
        <v>2012</v>
      </c>
      <c r="N64" s="258"/>
      <c r="O64" s="258" t="s">
        <v>41</v>
      </c>
      <c r="P64" s="258" t="s">
        <v>36</v>
      </c>
      <c r="Q64" s="261">
        <v>1</v>
      </c>
      <c r="R64" s="262">
        <v>500000</v>
      </c>
      <c r="S64" s="856"/>
    </row>
    <row r="65" spans="1:19">
      <c r="A65" s="938">
        <f t="shared" si="0"/>
        <v>43</v>
      </c>
      <c r="B65" s="129"/>
      <c r="C65" s="255" t="s">
        <v>59</v>
      </c>
      <c r="D65" s="255" t="s">
        <v>69</v>
      </c>
      <c r="E65" s="255" t="s">
        <v>61</v>
      </c>
      <c r="F65" s="255" t="s">
        <v>59</v>
      </c>
      <c r="G65" s="255" t="s">
        <v>86</v>
      </c>
      <c r="H65" s="256" t="s">
        <v>134</v>
      </c>
      <c r="I65" s="258" t="s">
        <v>40</v>
      </c>
      <c r="J65" s="258" t="s">
        <v>40</v>
      </c>
      <c r="K65" s="256" t="s">
        <v>468</v>
      </c>
      <c r="L65" s="256" t="s">
        <v>43</v>
      </c>
      <c r="M65" s="258">
        <v>2013</v>
      </c>
      <c r="N65" s="258" t="s">
        <v>40</v>
      </c>
      <c r="O65" s="258" t="s">
        <v>41</v>
      </c>
      <c r="P65" s="258" t="s">
        <v>36</v>
      </c>
      <c r="Q65" s="259">
        <v>1</v>
      </c>
      <c r="R65" s="262">
        <v>9000000</v>
      </c>
      <c r="S65" s="856" t="s">
        <v>54</v>
      </c>
    </row>
    <row r="66" spans="1:19">
      <c r="A66" s="938">
        <f t="shared" si="0"/>
        <v>44</v>
      </c>
      <c r="B66" s="129"/>
      <c r="C66" s="255" t="s">
        <v>59</v>
      </c>
      <c r="D66" s="255" t="s">
        <v>69</v>
      </c>
      <c r="E66" s="255" t="s">
        <v>61</v>
      </c>
      <c r="F66" s="255" t="s">
        <v>91</v>
      </c>
      <c r="G66" s="255" t="s">
        <v>131</v>
      </c>
      <c r="H66" s="257" t="s">
        <v>132</v>
      </c>
      <c r="I66" s="258" t="s">
        <v>40</v>
      </c>
      <c r="J66" s="258" t="s">
        <v>40</v>
      </c>
      <c r="K66" s="256" t="s">
        <v>468</v>
      </c>
      <c r="L66" s="256" t="s">
        <v>43</v>
      </c>
      <c r="M66" s="258">
        <v>2013</v>
      </c>
      <c r="N66" s="258" t="s">
        <v>40</v>
      </c>
      <c r="O66" s="258" t="s">
        <v>41</v>
      </c>
      <c r="P66" s="258" t="s">
        <v>36</v>
      </c>
      <c r="Q66" s="259">
        <v>1</v>
      </c>
      <c r="R66" s="262">
        <v>503000</v>
      </c>
      <c r="S66" s="856" t="s">
        <v>54</v>
      </c>
    </row>
    <row r="67" spans="1:19" ht="36.75">
      <c r="A67" s="938">
        <f t="shared" si="0"/>
        <v>45</v>
      </c>
      <c r="B67" s="129" t="s">
        <v>167</v>
      </c>
      <c r="C67" s="828" t="s">
        <v>59</v>
      </c>
      <c r="D67" s="828" t="s">
        <v>69</v>
      </c>
      <c r="E67" s="828" t="s">
        <v>61</v>
      </c>
      <c r="F67" s="828" t="s">
        <v>91</v>
      </c>
      <c r="G67" s="828" t="s">
        <v>131</v>
      </c>
      <c r="H67" s="257" t="s">
        <v>132</v>
      </c>
      <c r="I67" s="258" t="s">
        <v>40</v>
      </c>
      <c r="J67" s="258" t="s">
        <v>40</v>
      </c>
      <c r="K67" s="256" t="s">
        <v>468</v>
      </c>
      <c r="L67" s="256" t="s">
        <v>43</v>
      </c>
      <c r="M67" s="258">
        <v>2013</v>
      </c>
      <c r="N67" s="258" t="s">
        <v>40</v>
      </c>
      <c r="O67" s="258" t="s">
        <v>41</v>
      </c>
      <c r="P67" s="258" t="s">
        <v>36</v>
      </c>
      <c r="Q67" s="259">
        <v>1</v>
      </c>
      <c r="R67" s="262">
        <v>1000000</v>
      </c>
      <c r="S67" s="856" t="s">
        <v>54</v>
      </c>
    </row>
    <row r="68" spans="1:19" ht="36.75">
      <c r="A68" s="938">
        <f t="shared" si="0"/>
        <v>46</v>
      </c>
      <c r="B68" s="129" t="s">
        <v>166</v>
      </c>
      <c r="C68" s="1104">
        <v>2</v>
      </c>
      <c r="D68" s="1104">
        <v>6</v>
      </c>
      <c r="E68" s="1104">
        <v>2</v>
      </c>
      <c r="F68" s="1104">
        <v>1</v>
      </c>
      <c r="G68" s="1104">
        <v>3</v>
      </c>
      <c r="H68" s="963" t="s">
        <v>109</v>
      </c>
      <c r="I68" s="786"/>
      <c r="J68" s="787"/>
      <c r="K68" s="256" t="s">
        <v>468</v>
      </c>
      <c r="L68" s="812" t="s">
        <v>43</v>
      </c>
      <c r="M68" s="813">
        <v>2014</v>
      </c>
      <c r="N68" s="786"/>
      <c r="O68" s="813" t="s">
        <v>41</v>
      </c>
      <c r="P68" s="813" t="s">
        <v>36</v>
      </c>
      <c r="Q68" s="964">
        <v>8</v>
      </c>
      <c r="R68" s="815">
        <v>3200000</v>
      </c>
      <c r="S68" s="965" t="s">
        <v>135</v>
      </c>
    </row>
    <row r="69" spans="1:19" ht="36.75">
      <c r="A69" s="938">
        <f t="shared" si="0"/>
        <v>47</v>
      </c>
      <c r="B69" s="129" t="s">
        <v>166</v>
      </c>
      <c r="C69" s="1104">
        <v>2</v>
      </c>
      <c r="D69" s="1104">
        <v>6</v>
      </c>
      <c r="E69" s="1104">
        <v>2</v>
      </c>
      <c r="F69" s="1104">
        <v>1</v>
      </c>
      <c r="G69" s="1104">
        <v>3</v>
      </c>
      <c r="H69" s="966" t="s">
        <v>136</v>
      </c>
      <c r="I69" s="786"/>
      <c r="J69" s="787"/>
      <c r="K69" s="256" t="s">
        <v>468</v>
      </c>
      <c r="L69" s="812" t="s">
        <v>43</v>
      </c>
      <c r="M69" s="813">
        <v>2014</v>
      </c>
      <c r="N69" s="786"/>
      <c r="O69" s="813" t="s">
        <v>41</v>
      </c>
      <c r="P69" s="813" t="s">
        <v>36</v>
      </c>
      <c r="Q69" s="964">
        <v>1</v>
      </c>
      <c r="R69" s="815">
        <v>3000000</v>
      </c>
      <c r="S69" s="965" t="s">
        <v>135</v>
      </c>
    </row>
    <row r="70" spans="1:19">
      <c r="A70" s="938">
        <f t="shared" si="0"/>
        <v>48</v>
      </c>
      <c r="B70" s="129"/>
      <c r="C70" s="1104">
        <v>2</v>
      </c>
      <c r="D70" s="1104">
        <v>6</v>
      </c>
      <c r="E70" s="1104">
        <v>2</v>
      </c>
      <c r="F70" s="1104">
        <v>1</v>
      </c>
      <c r="G70" s="1104">
        <v>3</v>
      </c>
      <c r="H70" s="966" t="s">
        <v>137</v>
      </c>
      <c r="I70" s="786"/>
      <c r="J70" s="787"/>
      <c r="K70" s="256" t="s">
        <v>468</v>
      </c>
      <c r="L70" s="812" t="s">
        <v>43</v>
      </c>
      <c r="M70" s="813">
        <v>2014</v>
      </c>
      <c r="N70" s="786"/>
      <c r="O70" s="813" t="s">
        <v>41</v>
      </c>
      <c r="P70" s="813" t="s">
        <v>36</v>
      </c>
      <c r="Q70" s="964">
        <v>1</v>
      </c>
      <c r="R70" s="815">
        <v>3150000</v>
      </c>
      <c r="S70" s="965" t="s">
        <v>135</v>
      </c>
    </row>
    <row r="71" spans="1:19">
      <c r="A71" s="938">
        <f t="shared" si="0"/>
        <v>49</v>
      </c>
      <c r="B71" s="129"/>
      <c r="C71" s="1104">
        <v>2</v>
      </c>
      <c r="D71" s="1104">
        <v>6</v>
      </c>
      <c r="E71" s="1104">
        <v>2</v>
      </c>
      <c r="F71" s="1104">
        <v>1</v>
      </c>
      <c r="G71" s="1104">
        <v>33</v>
      </c>
      <c r="H71" s="966" t="s">
        <v>138</v>
      </c>
      <c r="I71" s="786"/>
      <c r="J71" s="787"/>
      <c r="K71" s="256" t="s">
        <v>468</v>
      </c>
      <c r="L71" s="812" t="s">
        <v>43</v>
      </c>
      <c r="M71" s="813">
        <v>2014</v>
      </c>
      <c r="N71" s="786"/>
      <c r="O71" s="813" t="s">
        <v>41</v>
      </c>
      <c r="P71" s="813" t="s">
        <v>36</v>
      </c>
      <c r="Q71" s="964">
        <v>2</v>
      </c>
      <c r="R71" s="815">
        <v>6000000</v>
      </c>
      <c r="S71" s="965" t="s">
        <v>135</v>
      </c>
    </row>
    <row r="72" spans="1:19">
      <c r="A72" s="938">
        <f t="shared" si="0"/>
        <v>50</v>
      </c>
      <c r="B72" s="129"/>
      <c r="C72" s="1104">
        <v>2</v>
      </c>
      <c r="D72" s="1104">
        <v>6</v>
      </c>
      <c r="E72" s="1104">
        <v>3</v>
      </c>
      <c r="F72" s="1104">
        <v>2</v>
      </c>
      <c r="G72" s="1104">
        <v>2</v>
      </c>
      <c r="H72" s="966" t="s">
        <v>139</v>
      </c>
      <c r="I72" s="967"/>
      <c r="J72" s="933"/>
      <c r="K72" s="968" t="s">
        <v>468</v>
      </c>
      <c r="L72" s="968" t="s">
        <v>140</v>
      </c>
      <c r="M72" s="934">
        <v>2014</v>
      </c>
      <c r="N72" s="934"/>
      <c r="O72" s="934" t="s">
        <v>41</v>
      </c>
      <c r="P72" s="934" t="s">
        <v>36</v>
      </c>
      <c r="Q72" s="934">
        <v>5</v>
      </c>
      <c r="R72" s="969">
        <v>59850000</v>
      </c>
      <c r="S72" s="965" t="s">
        <v>101</v>
      </c>
    </row>
    <row r="73" spans="1:19">
      <c r="A73" s="938">
        <f t="shared" si="0"/>
        <v>51</v>
      </c>
      <c r="B73" s="129"/>
      <c r="C73" s="1104">
        <v>2</v>
      </c>
      <c r="D73" s="1104">
        <v>6</v>
      </c>
      <c r="E73" s="1104">
        <v>4</v>
      </c>
      <c r="F73" s="1104">
        <v>3</v>
      </c>
      <c r="G73" s="1104">
        <v>7</v>
      </c>
      <c r="H73" s="933" t="s">
        <v>141</v>
      </c>
      <c r="I73" s="820"/>
      <c r="J73" s="820"/>
      <c r="K73" s="821" t="s">
        <v>39</v>
      </c>
      <c r="L73" s="968" t="s">
        <v>140</v>
      </c>
      <c r="M73" s="822">
        <v>2014</v>
      </c>
      <c r="N73" s="933"/>
      <c r="O73" s="970" t="s">
        <v>41</v>
      </c>
      <c r="P73" s="934" t="s">
        <v>36</v>
      </c>
      <c r="Q73" s="934">
        <v>8</v>
      </c>
      <c r="R73" s="824">
        <v>3200000</v>
      </c>
      <c r="S73" s="965" t="s">
        <v>101</v>
      </c>
    </row>
    <row r="74" spans="1:19">
      <c r="A74" s="938">
        <f t="shared" si="0"/>
        <v>52</v>
      </c>
      <c r="B74" s="129"/>
      <c r="C74" s="1104">
        <v>2</v>
      </c>
      <c r="D74" s="1104">
        <v>6</v>
      </c>
      <c r="E74" s="1104">
        <v>2</v>
      </c>
      <c r="F74" s="1104">
        <v>1</v>
      </c>
      <c r="G74" s="1104">
        <v>1</v>
      </c>
      <c r="H74" s="933" t="s">
        <v>106</v>
      </c>
      <c r="I74" s="820"/>
      <c r="J74" s="820"/>
      <c r="K74" s="821" t="s">
        <v>39</v>
      </c>
      <c r="L74" s="968" t="s">
        <v>140</v>
      </c>
      <c r="M74" s="822">
        <v>2014</v>
      </c>
      <c r="N74" s="933"/>
      <c r="O74" s="970" t="s">
        <v>41</v>
      </c>
      <c r="P74" s="934" t="s">
        <v>36</v>
      </c>
      <c r="Q74" s="934">
        <v>1</v>
      </c>
      <c r="R74" s="824">
        <v>3000000</v>
      </c>
      <c r="S74" s="965" t="s">
        <v>101</v>
      </c>
    </row>
    <row r="75" spans="1:19">
      <c r="A75" s="938">
        <f t="shared" si="0"/>
        <v>53</v>
      </c>
      <c r="B75" s="129"/>
      <c r="C75" s="1104">
        <v>2</v>
      </c>
      <c r="D75" s="1104">
        <v>6</v>
      </c>
      <c r="E75" s="1104">
        <v>2</v>
      </c>
      <c r="F75" s="1104">
        <v>1</v>
      </c>
      <c r="G75" s="1104">
        <v>1</v>
      </c>
      <c r="H75" s="933" t="s">
        <v>142</v>
      </c>
      <c r="I75" s="820"/>
      <c r="J75" s="820"/>
      <c r="K75" s="821" t="s">
        <v>39</v>
      </c>
      <c r="L75" s="968" t="s">
        <v>140</v>
      </c>
      <c r="M75" s="822">
        <v>2014</v>
      </c>
      <c r="N75" s="933"/>
      <c r="O75" s="970" t="s">
        <v>41</v>
      </c>
      <c r="P75" s="934" t="s">
        <v>36</v>
      </c>
      <c r="Q75" s="934">
        <v>1</v>
      </c>
      <c r="R75" s="824">
        <v>3150000</v>
      </c>
      <c r="S75" s="965" t="s">
        <v>101</v>
      </c>
    </row>
    <row r="76" spans="1:19">
      <c r="A76" s="938">
        <f t="shared" si="0"/>
        <v>54</v>
      </c>
      <c r="B76" s="129"/>
      <c r="C76" s="1104">
        <v>2</v>
      </c>
      <c r="D76" s="1104">
        <v>6</v>
      </c>
      <c r="E76" s="1104">
        <v>2</v>
      </c>
      <c r="F76" s="1104">
        <v>1</v>
      </c>
      <c r="G76" s="1104">
        <v>1</v>
      </c>
      <c r="H76" s="933" t="s">
        <v>106</v>
      </c>
      <c r="I76" s="820"/>
      <c r="J76" s="820"/>
      <c r="K76" s="821" t="s">
        <v>39</v>
      </c>
      <c r="L76" s="968" t="s">
        <v>140</v>
      </c>
      <c r="M76" s="822">
        <v>2014</v>
      </c>
      <c r="N76" s="933"/>
      <c r="O76" s="970" t="s">
        <v>41</v>
      </c>
      <c r="P76" s="934" t="s">
        <v>36</v>
      </c>
      <c r="Q76" s="934">
        <v>2</v>
      </c>
      <c r="R76" s="824">
        <v>6000000</v>
      </c>
      <c r="S76" s="965" t="s">
        <v>101</v>
      </c>
    </row>
    <row r="77" spans="1:19">
      <c r="A77" s="938">
        <f t="shared" si="0"/>
        <v>55</v>
      </c>
      <c r="B77" s="129"/>
      <c r="C77" s="1104">
        <v>2</v>
      </c>
      <c r="D77" s="1104">
        <v>6</v>
      </c>
      <c r="E77" s="1104">
        <v>3</v>
      </c>
      <c r="F77" s="1104">
        <v>5</v>
      </c>
      <c r="G77" s="1104">
        <v>3</v>
      </c>
      <c r="H77" s="933" t="s">
        <v>132</v>
      </c>
      <c r="I77" s="820"/>
      <c r="J77" s="820"/>
      <c r="K77" s="821" t="s">
        <v>39</v>
      </c>
      <c r="L77" s="968" t="s">
        <v>140</v>
      </c>
      <c r="M77" s="822">
        <v>2014</v>
      </c>
      <c r="N77" s="933"/>
      <c r="O77" s="970" t="s">
        <v>41</v>
      </c>
      <c r="P77" s="934" t="s">
        <v>36</v>
      </c>
      <c r="Q77" s="934">
        <v>1</v>
      </c>
      <c r="R77" s="824">
        <v>600000</v>
      </c>
      <c r="S77" s="965" t="s">
        <v>101</v>
      </c>
    </row>
    <row r="78" spans="1:19">
      <c r="A78" s="938">
        <f t="shared" si="0"/>
        <v>56</v>
      </c>
      <c r="B78" s="129"/>
      <c r="C78" s="1104">
        <v>2</v>
      </c>
      <c r="D78" s="1104">
        <v>6</v>
      </c>
      <c r="E78" s="1104">
        <v>4</v>
      </c>
      <c r="F78" s="1104">
        <v>3</v>
      </c>
      <c r="G78" s="1104">
        <v>7</v>
      </c>
      <c r="H78" s="933" t="s">
        <v>143</v>
      </c>
      <c r="I78" s="820"/>
      <c r="J78" s="820"/>
      <c r="K78" s="821" t="s">
        <v>39</v>
      </c>
      <c r="L78" s="968" t="s">
        <v>140</v>
      </c>
      <c r="M78" s="822">
        <v>2014</v>
      </c>
      <c r="N78" s="933"/>
      <c r="O78" s="970" t="s">
        <v>41</v>
      </c>
      <c r="P78" s="934" t="s">
        <v>36</v>
      </c>
      <c r="Q78" s="934">
        <v>21</v>
      </c>
      <c r="R78" s="824">
        <v>8610000</v>
      </c>
      <c r="S78" s="965" t="s">
        <v>101</v>
      </c>
    </row>
    <row r="79" spans="1:19">
      <c r="A79" s="938">
        <f t="shared" si="0"/>
        <v>57</v>
      </c>
      <c r="B79" s="129"/>
      <c r="C79" s="1104">
        <v>2</v>
      </c>
      <c r="D79" s="1104">
        <v>6</v>
      </c>
      <c r="E79" s="1104">
        <v>2</v>
      </c>
      <c r="F79" s="1104">
        <v>1</v>
      </c>
      <c r="G79" s="1104">
        <v>33</v>
      </c>
      <c r="H79" s="933" t="s">
        <v>144</v>
      </c>
      <c r="I79" s="820"/>
      <c r="J79" s="820"/>
      <c r="K79" s="821" t="s">
        <v>39</v>
      </c>
      <c r="L79" s="968" t="s">
        <v>140</v>
      </c>
      <c r="M79" s="822">
        <v>2014</v>
      </c>
      <c r="N79" s="933"/>
      <c r="O79" s="970" t="s">
        <v>41</v>
      </c>
      <c r="P79" s="934" t="s">
        <v>36</v>
      </c>
      <c r="Q79" s="934">
        <v>4</v>
      </c>
      <c r="R79" s="824">
        <v>6000000</v>
      </c>
      <c r="S79" s="965" t="s">
        <v>101</v>
      </c>
    </row>
    <row r="80" spans="1:19">
      <c r="A80" s="938">
        <f t="shared" si="0"/>
        <v>58</v>
      </c>
      <c r="B80" s="129"/>
      <c r="C80" s="1104">
        <v>2</v>
      </c>
      <c r="D80" s="1104">
        <v>6</v>
      </c>
      <c r="E80" s="1104">
        <v>2</v>
      </c>
      <c r="F80" s="1104">
        <v>1</v>
      </c>
      <c r="G80" s="1104">
        <v>1</v>
      </c>
      <c r="H80" s="933" t="s">
        <v>106</v>
      </c>
      <c r="I80" s="820"/>
      <c r="J80" s="820"/>
      <c r="K80" s="821" t="s">
        <v>39</v>
      </c>
      <c r="L80" s="968" t="s">
        <v>140</v>
      </c>
      <c r="M80" s="822">
        <v>2014</v>
      </c>
      <c r="N80" s="933"/>
      <c r="O80" s="970" t="s">
        <v>41</v>
      </c>
      <c r="P80" s="934" t="s">
        <v>36</v>
      </c>
      <c r="Q80" s="934">
        <v>4</v>
      </c>
      <c r="R80" s="824">
        <v>16000000</v>
      </c>
      <c r="S80" s="965" t="s">
        <v>101</v>
      </c>
    </row>
    <row r="81" spans="1:19">
      <c r="A81" s="938">
        <f t="shared" si="0"/>
        <v>59</v>
      </c>
      <c r="B81" s="129"/>
      <c r="C81" s="1104">
        <v>2</v>
      </c>
      <c r="D81" s="1104">
        <v>6</v>
      </c>
      <c r="E81" s="1104">
        <v>3</v>
      </c>
      <c r="F81" s="1104">
        <v>5</v>
      </c>
      <c r="G81" s="1104">
        <v>3</v>
      </c>
      <c r="H81" s="933" t="s">
        <v>132</v>
      </c>
      <c r="I81" s="820"/>
      <c r="J81" s="820"/>
      <c r="K81" s="821" t="s">
        <v>39</v>
      </c>
      <c r="L81" s="968" t="s">
        <v>140</v>
      </c>
      <c r="M81" s="822">
        <v>2014</v>
      </c>
      <c r="N81" s="933"/>
      <c r="O81" s="970" t="s">
        <v>41</v>
      </c>
      <c r="P81" s="934" t="s">
        <v>36</v>
      </c>
      <c r="Q81" s="934">
        <v>2</v>
      </c>
      <c r="R81" s="824">
        <v>4000000</v>
      </c>
      <c r="S81" s="965" t="s">
        <v>101</v>
      </c>
    </row>
    <row r="82" spans="1:19">
      <c r="A82" s="938">
        <f t="shared" si="0"/>
        <v>60</v>
      </c>
      <c r="B82" s="129"/>
      <c r="C82" s="1104">
        <v>2</v>
      </c>
      <c r="D82" s="1104">
        <v>6</v>
      </c>
      <c r="E82" s="1104">
        <v>2</v>
      </c>
      <c r="F82" s="1104">
        <v>1</v>
      </c>
      <c r="G82" s="1104">
        <v>1</v>
      </c>
      <c r="H82" s="933" t="s">
        <v>145</v>
      </c>
      <c r="I82" s="820"/>
      <c r="J82" s="820"/>
      <c r="K82" s="821" t="s">
        <v>39</v>
      </c>
      <c r="L82" s="968" t="s">
        <v>140</v>
      </c>
      <c r="M82" s="822">
        <v>2014</v>
      </c>
      <c r="N82" s="933"/>
      <c r="O82" s="970" t="s">
        <v>41</v>
      </c>
      <c r="P82" s="934" t="s">
        <v>36</v>
      </c>
      <c r="Q82" s="934">
        <v>3</v>
      </c>
      <c r="R82" s="824">
        <v>4800000</v>
      </c>
      <c r="S82" s="965" t="s">
        <v>101</v>
      </c>
    </row>
    <row r="83" spans="1:19">
      <c r="A83" s="938">
        <f t="shared" si="0"/>
        <v>61</v>
      </c>
      <c r="B83" s="129"/>
      <c r="C83" s="1104">
        <v>2</v>
      </c>
      <c r="D83" s="1104">
        <v>6</v>
      </c>
      <c r="E83" s="1104">
        <v>3</v>
      </c>
      <c r="F83" s="1104">
        <v>2</v>
      </c>
      <c r="G83" s="1104">
        <v>2</v>
      </c>
      <c r="H83" s="933" t="s">
        <v>146</v>
      </c>
      <c r="I83" s="820"/>
      <c r="J83" s="820"/>
      <c r="K83" s="821" t="s">
        <v>39</v>
      </c>
      <c r="L83" s="968" t="s">
        <v>140</v>
      </c>
      <c r="M83" s="822">
        <v>2014</v>
      </c>
      <c r="N83" s="933"/>
      <c r="O83" s="970" t="s">
        <v>41</v>
      </c>
      <c r="P83" s="934" t="s">
        <v>36</v>
      </c>
      <c r="Q83" s="934">
        <v>5</v>
      </c>
      <c r="R83" s="824">
        <v>59850000</v>
      </c>
      <c r="S83" s="965" t="s">
        <v>101</v>
      </c>
    </row>
    <row r="84" spans="1:19">
      <c r="A84" s="938">
        <f t="shared" si="0"/>
        <v>62</v>
      </c>
      <c r="B84" s="129"/>
      <c r="C84" s="1104">
        <v>2</v>
      </c>
      <c r="D84" s="1104">
        <v>6</v>
      </c>
      <c r="E84" s="1104">
        <v>2</v>
      </c>
      <c r="F84" s="1104">
        <v>1</v>
      </c>
      <c r="G84" s="1104">
        <v>1</v>
      </c>
      <c r="H84" s="933" t="s">
        <v>106</v>
      </c>
      <c r="I84" s="820"/>
      <c r="J84" s="820"/>
      <c r="K84" s="821" t="s">
        <v>39</v>
      </c>
      <c r="L84" s="968" t="s">
        <v>140</v>
      </c>
      <c r="M84" s="822">
        <v>2014</v>
      </c>
      <c r="N84" s="933"/>
      <c r="O84" s="970" t="s">
        <v>41</v>
      </c>
      <c r="P84" s="934" t="s">
        <v>36</v>
      </c>
      <c r="Q84" s="934">
        <v>1</v>
      </c>
      <c r="R84" s="824">
        <v>3800000</v>
      </c>
      <c r="S84" s="965" t="s">
        <v>101</v>
      </c>
    </row>
    <row r="85" spans="1:19">
      <c r="A85" s="938">
        <f t="shared" si="0"/>
        <v>63</v>
      </c>
      <c r="B85" s="129"/>
      <c r="C85" s="1104">
        <v>2</v>
      </c>
      <c r="D85" s="1104">
        <v>6</v>
      </c>
      <c r="E85" s="1104">
        <v>3</v>
      </c>
      <c r="F85" s="1104">
        <v>2</v>
      </c>
      <c r="G85" s="1104">
        <v>2</v>
      </c>
      <c r="H85" s="933" t="s">
        <v>147</v>
      </c>
      <c r="I85" s="820"/>
      <c r="J85" s="820"/>
      <c r="K85" s="821" t="s">
        <v>39</v>
      </c>
      <c r="L85" s="968" t="s">
        <v>140</v>
      </c>
      <c r="M85" s="822">
        <v>2014</v>
      </c>
      <c r="N85" s="933"/>
      <c r="O85" s="970" t="s">
        <v>41</v>
      </c>
      <c r="P85" s="934" t="s">
        <v>36</v>
      </c>
      <c r="Q85" s="934">
        <v>1</v>
      </c>
      <c r="R85" s="824">
        <v>6000000</v>
      </c>
      <c r="S85" s="965" t="s">
        <v>101</v>
      </c>
    </row>
    <row r="86" spans="1:19">
      <c r="A86" s="938">
        <f t="shared" si="0"/>
        <v>64</v>
      </c>
      <c r="B86" s="129"/>
      <c r="C86" s="1104">
        <v>2</v>
      </c>
      <c r="D86" s="1104">
        <v>6</v>
      </c>
      <c r="E86" s="1104">
        <v>4</v>
      </c>
      <c r="F86" s="1104">
        <v>3</v>
      </c>
      <c r="G86" s="1104">
        <v>7</v>
      </c>
      <c r="H86" s="933" t="s">
        <v>143</v>
      </c>
      <c r="I86" s="820"/>
      <c r="J86" s="820"/>
      <c r="K86" s="821" t="s">
        <v>39</v>
      </c>
      <c r="L86" s="968" t="s">
        <v>140</v>
      </c>
      <c r="M86" s="822">
        <v>2014</v>
      </c>
      <c r="N86" s="933"/>
      <c r="O86" s="970" t="s">
        <v>41</v>
      </c>
      <c r="P86" s="934" t="s">
        <v>36</v>
      </c>
      <c r="Q86" s="934">
        <v>4</v>
      </c>
      <c r="R86" s="824">
        <v>1700000</v>
      </c>
      <c r="S86" s="965" t="s">
        <v>101</v>
      </c>
    </row>
    <row r="87" spans="1:19">
      <c r="A87" s="938">
        <f t="shared" si="0"/>
        <v>65</v>
      </c>
      <c r="B87" s="129"/>
      <c r="C87" s="1104">
        <v>2</v>
      </c>
      <c r="D87" s="1104">
        <v>6</v>
      </c>
      <c r="E87" s="1104">
        <v>2</v>
      </c>
      <c r="F87" s="1104">
        <v>1</v>
      </c>
      <c r="G87" s="1104">
        <v>1</v>
      </c>
      <c r="H87" s="933" t="s">
        <v>148</v>
      </c>
      <c r="I87" s="820"/>
      <c r="J87" s="820"/>
      <c r="K87" s="821" t="s">
        <v>100</v>
      </c>
      <c r="L87" s="968" t="s">
        <v>140</v>
      </c>
      <c r="M87" s="822">
        <v>2014</v>
      </c>
      <c r="N87" s="933"/>
      <c r="O87" s="970" t="s">
        <v>41</v>
      </c>
      <c r="P87" s="934" t="s">
        <v>36</v>
      </c>
      <c r="Q87" s="934">
        <v>1</v>
      </c>
      <c r="R87" s="824">
        <v>3000000</v>
      </c>
      <c r="S87" s="965" t="s">
        <v>101</v>
      </c>
    </row>
    <row r="88" spans="1:19">
      <c r="A88" s="938">
        <f t="shared" si="0"/>
        <v>66</v>
      </c>
      <c r="B88" s="129"/>
      <c r="C88" s="1104">
        <v>2</v>
      </c>
      <c r="D88" s="1104">
        <v>6</v>
      </c>
      <c r="E88" s="1104">
        <v>2</v>
      </c>
      <c r="F88" s="1104">
        <v>1</v>
      </c>
      <c r="G88" s="1104">
        <v>5</v>
      </c>
      <c r="H88" s="933" t="s">
        <v>149</v>
      </c>
      <c r="I88" s="820"/>
      <c r="J88" s="820"/>
      <c r="K88" s="821" t="s">
        <v>100</v>
      </c>
      <c r="L88" s="968" t="s">
        <v>140</v>
      </c>
      <c r="M88" s="822">
        <v>2014</v>
      </c>
      <c r="N88" s="933"/>
      <c r="O88" s="970" t="s">
        <v>41</v>
      </c>
      <c r="P88" s="934" t="s">
        <v>36</v>
      </c>
      <c r="Q88" s="934">
        <v>1</v>
      </c>
      <c r="R88" s="824">
        <v>4000000</v>
      </c>
      <c r="S88" s="965" t="s">
        <v>101</v>
      </c>
    </row>
    <row r="89" spans="1:19">
      <c r="A89" s="938">
        <f t="shared" si="0"/>
        <v>67</v>
      </c>
      <c r="B89" s="971"/>
      <c r="C89" s="972"/>
      <c r="D89" s="972"/>
      <c r="E89" s="972"/>
      <c r="F89" s="972"/>
      <c r="G89" s="972"/>
      <c r="H89" s="973" t="s">
        <v>462</v>
      </c>
      <c r="I89" s="974"/>
      <c r="J89" s="974" t="s">
        <v>40</v>
      </c>
      <c r="K89" s="974" t="s">
        <v>463</v>
      </c>
      <c r="L89" s="973" t="s">
        <v>43</v>
      </c>
      <c r="M89" s="974">
        <v>2015</v>
      </c>
      <c r="N89" s="975"/>
      <c r="O89" s="974" t="s">
        <v>41</v>
      </c>
      <c r="P89" s="974" t="s">
        <v>36</v>
      </c>
      <c r="Q89" s="976">
        <v>2</v>
      </c>
      <c r="R89" s="977">
        <v>8500000</v>
      </c>
      <c r="S89" s="981" t="s">
        <v>101</v>
      </c>
    </row>
    <row r="90" spans="1:19">
      <c r="A90" s="938">
        <f t="shared" si="0"/>
        <v>68</v>
      </c>
      <c r="B90" s="971"/>
      <c r="C90" s="972"/>
      <c r="D90" s="972"/>
      <c r="E90" s="972"/>
      <c r="F90" s="972"/>
      <c r="G90" s="972"/>
      <c r="H90" s="973" t="s">
        <v>455</v>
      </c>
      <c r="I90" s="974"/>
      <c r="J90" s="974"/>
      <c r="K90" s="974" t="s">
        <v>463</v>
      </c>
      <c r="L90" s="973" t="s">
        <v>43</v>
      </c>
      <c r="M90" s="974">
        <v>2015</v>
      </c>
      <c r="N90" s="975"/>
      <c r="O90" s="974" t="s">
        <v>41</v>
      </c>
      <c r="P90" s="974" t="s">
        <v>36</v>
      </c>
      <c r="Q90" s="976">
        <v>1</v>
      </c>
      <c r="R90" s="977">
        <v>1446000</v>
      </c>
      <c r="S90" s="981" t="s">
        <v>101</v>
      </c>
    </row>
    <row r="91" spans="1:19" s="982" customFormat="1">
      <c r="A91" s="938">
        <f t="shared" si="0"/>
        <v>69</v>
      </c>
      <c r="B91" s="971"/>
      <c r="C91" s="972"/>
      <c r="D91" s="972"/>
      <c r="E91" s="972"/>
      <c r="F91" s="972"/>
      <c r="G91" s="972"/>
      <c r="H91" s="973" t="s">
        <v>456</v>
      </c>
      <c r="I91" s="974"/>
      <c r="J91" s="974"/>
      <c r="K91" s="974" t="s">
        <v>463</v>
      </c>
      <c r="L91" s="973" t="s">
        <v>43</v>
      </c>
      <c r="M91" s="974">
        <v>2015</v>
      </c>
      <c r="N91" s="975"/>
      <c r="O91" s="974" t="s">
        <v>41</v>
      </c>
      <c r="P91" s="974" t="s">
        <v>36</v>
      </c>
      <c r="Q91" s="976">
        <v>1</v>
      </c>
      <c r="R91" s="977">
        <v>5000000</v>
      </c>
      <c r="S91" s="981" t="s">
        <v>101</v>
      </c>
    </row>
    <row r="92" spans="1:19" s="982" customFormat="1">
      <c r="A92" s="938">
        <f t="shared" si="0"/>
        <v>70</v>
      </c>
      <c r="B92" s="971"/>
      <c r="C92" s="972"/>
      <c r="D92" s="972"/>
      <c r="E92" s="972"/>
      <c r="F92" s="972"/>
      <c r="G92" s="972"/>
      <c r="H92" s="973" t="s">
        <v>457</v>
      </c>
      <c r="I92" s="974"/>
      <c r="J92" s="974"/>
      <c r="K92" s="974" t="s">
        <v>463</v>
      </c>
      <c r="L92" s="973" t="s">
        <v>43</v>
      </c>
      <c r="M92" s="974">
        <v>2015</v>
      </c>
      <c r="N92" s="975"/>
      <c r="O92" s="974" t="s">
        <v>41</v>
      </c>
      <c r="P92" s="974" t="s">
        <v>36</v>
      </c>
      <c r="Q92" s="976">
        <v>1</v>
      </c>
      <c r="R92" s="977">
        <v>2000000</v>
      </c>
      <c r="S92" s="981" t="s">
        <v>101</v>
      </c>
    </row>
    <row r="93" spans="1:19" s="982" customFormat="1">
      <c r="A93" s="938">
        <f t="shared" si="0"/>
        <v>71</v>
      </c>
      <c r="B93" s="971"/>
      <c r="C93" s="972"/>
      <c r="D93" s="972"/>
      <c r="E93" s="972"/>
      <c r="F93" s="972"/>
      <c r="G93" s="972"/>
      <c r="H93" s="973" t="s">
        <v>511</v>
      </c>
      <c r="I93" s="974"/>
      <c r="J93" s="974"/>
      <c r="K93" s="974" t="s">
        <v>512</v>
      </c>
      <c r="L93" s="973" t="s">
        <v>43</v>
      </c>
      <c r="M93" s="974">
        <v>2015</v>
      </c>
      <c r="N93" s="975"/>
      <c r="O93" s="974" t="s">
        <v>41</v>
      </c>
      <c r="P93" s="974" t="s">
        <v>36</v>
      </c>
      <c r="Q93" s="976">
        <v>24</v>
      </c>
      <c r="R93" s="977">
        <v>200000</v>
      </c>
      <c r="S93" s="984"/>
    </row>
    <row r="94" spans="1:19" s="982" customFormat="1">
      <c r="A94" s="938">
        <f t="shared" si="0"/>
        <v>72</v>
      </c>
      <c r="B94" s="971"/>
      <c r="C94" s="972"/>
      <c r="D94" s="972"/>
      <c r="E94" s="972"/>
      <c r="F94" s="972"/>
      <c r="G94" s="972"/>
      <c r="H94" s="973" t="s">
        <v>513</v>
      </c>
      <c r="I94" s="974"/>
      <c r="J94" s="974"/>
      <c r="K94" s="974" t="s">
        <v>512</v>
      </c>
      <c r="L94" s="973" t="s">
        <v>43</v>
      </c>
      <c r="M94" s="974">
        <v>2015</v>
      </c>
      <c r="N94" s="975"/>
      <c r="O94" s="974" t="s">
        <v>41</v>
      </c>
      <c r="P94" s="974" t="s">
        <v>36</v>
      </c>
      <c r="Q94" s="976">
        <v>24</v>
      </c>
      <c r="R94" s="977">
        <v>100000</v>
      </c>
      <c r="S94" s="984"/>
    </row>
    <row r="95" spans="1:19" s="982" customFormat="1">
      <c r="A95" s="938">
        <f t="shared" si="0"/>
        <v>73</v>
      </c>
      <c r="B95" s="971"/>
      <c r="C95" s="972"/>
      <c r="D95" s="972"/>
      <c r="E95" s="972"/>
      <c r="F95" s="972"/>
      <c r="G95" s="972"/>
      <c r="H95" s="973" t="s">
        <v>514</v>
      </c>
      <c r="I95" s="974"/>
      <c r="J95" s="974"/>
      <c r="K95" s="974" t="s">
        <v>515</v>
      </c>
      <c r="L95" s="973" t="s">
        <v>43</v>
      </c>
      <c r="M95" s="974">
        <v>2015</v>
      </c>
      <c r="N95" s="975"/>
      <c r="O95" s="974" t="s">
        <v>41</v>
      </c>
      <c r="P95" s="974" t="s">
        <v>36</v>
      </c>
      <c r="Q95" s="976">
        <v>24</v>
      </c>
      <c r="R95" s="977">
        <v>50000</v>
      </c>
      <c r="S95" s="984"/>
    </row>
    <row r="96" spans="1:19" s="982" customFormat="1">
      <c r="A96" s="938">
        <f t="shared" si="0"/>
        <v>74</v>
      </c>
      <c r="B96" s="971"/>
      <c r="C96" s="972"/>
      <c r="D96" s="972"/>
      <c r="E96" s="972"/>
      <c r="F96" s="972"/>
      <c r="G96" s="972"/>
      <c r="H96" s="973" t="s">
        <v>516</v>
      </c>
      <c r="I96" s="974"/>
      <c r="J96" s="974"/>
      <c r="K96" s="974" t="s">
        <v>512</v>
      </c>
      <c r="L96" s="973" t="s">
        <v>43</v>
      </c>
      <c r="M96" s="974">
        <v>2015</v>
      </c>
      <c r="N96" s="975"/>
      <c r="O96" s="974" t="s">
        <v>41</v>
      </c>
      <c r="P96" s="974" t="s">
        <v>36</v>
      </c>
      <c r="Q96" s="976">
        <v>12</v>
      </c>
      <c r="R96" s="977">
        <v>80000</v>
      </c>
      <c r="S96" s="984"/>
    </row>
    <row r="97" spans="1:36" s="982" customFormat="1">
      <c r="A97" s="938">
        <f t="shared" si="0"/>
        <v>75</v>
      </c>
      <c r="B97" s="971"/>
      <c r="C97" s="972"/>
      <c r="D97" s="972"/>
      <c r="E97" s="972"/>
      <c r="F97" s="972"/>
      <c r="G97" s="972"/>
      <c r="H97" s="973" t="s">
        <v>517</v>
      </c>
      <c r="I97" s="974"/>
      <c r="J97" s="974"/>
      <c r="K97" s="974" t="s">
        <v>518</v>
      </c>
      <c r="L97" s="973" t="s">
        <v>43</v>
      </c>
      <c r="M97" s="974">
        <v>2015</v>
      </c>
      <c r="N97" s="975"/>
      <c r="O97" s="974" t="s">
        <v>41</v>
      </c>
      <c r="P97" s="974" t="s">
        <v>36</v>
      </c>
      <c r="Q97" s="976">
        <v>1</v>
      </c>
      <c r="R97" s="977">
        <v>400000</v>
      </c>
      <c r="S97" s="984"/>
    </row>
    <row r="98" spans="1:36" s="982" customFormat="1">
      <c r="A98" s="938">
        <f t="shared" si="0"/>
        <v>76</v>
      </c>
      <c r="B98" s="971"/>
      <c r="C98" s="972"/>
      <c r="D98" s="972"/>
      <c r="E98" s="972"/>
      <c r="F98" s="972"/>
      <c r="G98" s="972"/>
      <c r="H98" s="973" t="s">
        <v>88</v>
      </c>
      <c r="I98" s="974"/>
      <c r="J98" s="974"/>
      <c r="K98" s="974" t="s">
        <v>515</v>
      </c>
      <c r="L98" s="973" t="s">
        <v>43</v>
      </c>
      <c r="M98" s="974">
        <v>2015</v>
      </c>
      <c r="N98" s="975"/>
      <c r="O98" s="974" t="s">
        <v>41</v>
      </c>
      <c r="P98" s="974" t="s">
        <v>36</v>
      </c>
      <c r="Q98" s="976">
        <v>1</v>
      </c>
      <c r="R98" s="977">
        <v>400000</v>
      </c>
      <c r="S98" s="984"/>
    </row>
    <row r="99" spans="1:36" s="982" customFormat="1">
      <c r="A99" s="938">
        <f t="shared" si="0"/>
        <v>77</v>
      </c>
      <c r="B99" s="958"/>
      <c r="C99" s="948"/>
      <c r="D99" s="948"/>
      <c r="E99" s="948"/>
      <c r="F99" s="948"/>
      <c r="G99" s="948"/>
      <c r="H99" s="949" t="s">
        <v>492</v>
      </c>
      <c r="I99" s="947"/>
      <c r="J99" s="947"/>
      <c r="K99" s="950" t="s">
        <v>100</v>
      </c>
      <c r="L99" s="947"/>
      <c r="M99" s="951">
        <v>2007</v>
      </c>
      <c r="N99" s="947"/>
      <c r="O99" s="605" t="s">
        <v>41</v>
      </c>
      <c r="P99" s="954" t="s">
        <v>36</v>
      </c>
      <c r="Q99" s="954">
        <v>1</v>
      </c>
      <c r="R99" s="955">
        <v>400000</v>
      </c>
      <c r="S99" s="949" t="s">
        <v>493</v>
      </c>
    </row>
    <row r="100" spans="1:36" s="982" customFormat="1">
      <c r="A100" s="938">
        <f t="shared" si="0"/>
        <v>78</v>
      </c>
      <c r="B100" s="958"/>
      <c r="C100" s="948"/>
      <c r="D100" s="948"/>
      <c r="E100" s="948"/>
      <c r="F100" s="948"/>
      <c r="G100" s="948"/>
      <c r="H100" s="949" t="s">
        <v>494</v>
      </c>
      <c r="I100" s="947"/>
      <c r="J100" s="947"/>
      <c r="K100" s="950" t="s">
        <v>495</v>
      </c>
      <c r="L100" s="947"/>
      <c r="M100" s="951">
        <v>2007</v>
      </c>
      <c r="N100" s="947"/>
      <c r="O100" s="605" t="s">
        <v>41</v>
      </c>
      <c r="P100" s="954" t="s">
        <v>36</v>
      </c>
      <c r="Q100" s="954">
        <v>1</v>
      </c>
      <c r="R100" s="955">
        <v>350000</v>
      </c>
      <c r="S100" s="949" t="s">
        <v>496</v>
      </c>
    </row>
    <row r="101" spans="1:36" s="958" customFormat="1">
      <c r="A101" s="938">
        <f t="shared" si="0"/>
        <v>79</v>
      </c>
      <c r="B101" s="947"/>
      <c r="C101" s="948"/>
      <c r="D101" s="948"/>
      <c r="E101" s="948"/>
      <c r="F101" s="948"/>
      <c r="G101" s="948"/>
      <c r="H101" s="949" t="s">
        <v>497</v>
      </c>
      <c r="I101" s="947"/>
      <c r="J101" s="947"/>
      <c r="K101" s="950" t="s">
        <v>100</v>
      </c>
      <c r="L101" s="947"/>
      <c r="M101" s="951">
        <v>2007</v>
      </c>
      <c r="N101" s="947"/>
      <c r="O101" s="605" t="s">
        <v>41</v>
      </c>
      <c r="P101" s="954" t="s">
        <v>36</v>
      </c>
      <c r="Q101" s="954">
        <v>13</v>
      </c>
      <c r="R101" s="955">
        <v>5200000</v>
      </c>
      <c r="S101" s="949" t="s">
        <v>474</v>
      </c>
      <c r="T101" s="958">
        <f>SUM(S99:S106)</f>
        <v>0</v>
      </c>
    </row>
    <row r="102" spans="1:36" s="958" customFormat="1">
      <c r="A102" s="938">
        <f t="shared" si="0"/>
        <v>80</v>
      </c>
      <c r="B102" s="947"/>
      <c r="C102" s="948"/>
      <c r="D102" s="948"/>
      <c r="E102" s="948"/>
      <c r="F102" s="948"/>
      <c r="G102" s="948"/>
      <c r="H102" s="949" t="s">
        <v>498</v>
      </c>
      <c r="I102" s="947"/>
      <c r="J102" s="947"/>
      <c r="K102" s="950" t="s">
        <v>100</v>
      </c>
      <c r="L102" s="947"/>
      <c r="M102" s="951">
        <v>2008</v>
      </c>
      <c r="N102" s="947"/>
      <c r="O102" s="605" t="s">
        <v>41</v>
      </c>
      <c r="P102" s="954" t="s">
        <v>36</v>
      </c>
      <c r="Q102" s="954">
        <v>2</v>
      </c>
      <c r="R102" s="955">
        <v>600000</v>
      </c>
      <c r="S102" s="949" t="s">
        <v>499</v>
      </c>
    </row>
    <row r="103" spans="1:36" s="958" customFormat="1">
      <c r="A103" s="938">
        <f t="shared" ref="A103:A108" si="1">A102+1</f>
        <v>81</v>
      </c>
      <c r="B103" s="947"/>
      <c r="C103" s="948"/>
      <c r="D103" s="948"/>
      <c r="E103" s="948"/>
      <c r="F103" s="948"/>
      <c r="G103" s="948"/>
      <c r="H103" s="949" t="s">
        <v>500</v>
      </c>
      <c r="I103" s="947"/>
      <c r="J103" s="947"/>
      <c r="K103" s="950" t="s">
        <v>100</v>
      </c>
      <c r="L103" s="947"/>
      <c r="M103" s="951">
        <v>2008</v>
      </c>
      <c r="N103" s="947"/>
      <c r="O103" s="605" t="s">
        <v>41</v>
      </c>
      <c r="P103" s="954" t="s">
        <v>36</v>
      </c>
      <c r="Q103" s="954">
        <v>4</v>
      </c>
      <c r="R103" s="955">
        <v>500000</v>
      </c>
      <c r="S103" s="949" t="s">
        <v>501</v>
      </c>
      <c r="T103" s="962" t="s">
        <v>58</v>
      </c>
    </row>
    <row r="104" spans="1:36" s="958" customFormat="1">
      <c r="A104" s="938">
        <f t="shared" si="1"/>
        <v>82</v>
      </c>
      <c r="B104" s="947"/>
      <c r="C104" s="948"/>
      <c r="D104" s="948"/>
      <c r="E104" s="948"/>
      <c r="F104" s="948"/>
      <c r="G104" s="948"/>
      <c r="H104" s="949" t="s">
        <v>502</v>
      </c>
      <c r="I104" s="947"/>
      <c r="J104" s="947"/>
      <c r="K104" s="950" t="s">
        <v>463</v>
      </c>
      <c r="L104" s="947"/>
      <c r="M104" s="951">
        <v>2008</v>
      </c>
      <c r="N104" s="947"/>
      <c r="O104" s="605" t="s">
        <v>41</v>
      </c>
      <c r="P104" s="954" t="s">
        <v>36</v>
      </c>
      <c r="Q104" s="954">
        <v>2</v>
      </c>
      <c r="R104" s="955">
        <v>4000000</v>
      </c>
      <c r="S104" s="949" t="s">
        <v>503</v>
      </c>
    </row>
    <row r="105" spans="1:36" s="958" customFormat="1">
      <c r="A105" s="938">
        <f t="shared" si="1"/>
        <v>83</v>
      </c>
      <c r="B105" s="947"/>
      <c r="C105" s="948"/>
      <c r="D105" s="948"/>
      <c r="E105" s="948"/>
      <c r="F105" s="948"/>
      <c r="G105" s="948"/>
      <c r="H105" s="949" t="s">
        <v>504</v>
      </c>
      <c r="I105" s="947"/>
      <c r="J105" s="947"/>
      <c r="K105" s="950" t="s">
        <v>505</v>
      </c>
      <c r="L105" s="947"/>
      <c r="M105" s="951">
        <v>2013</v>
      </c>
      <c r="N105" s="947"/>
      <c r="O105" s="605" t="s">
        <v>41</v>
      </c>
      <c r="P105" s="954" t="s">
        <v>36</v>
      </c>
      <c r="Q105" s="954">
        <v>3</v>
      </c>
      <c r="R105" s="955">
        <v>4500000</v>
      </c>
      <c r="S105" s="949" t="s">
        <v>506</v>
      </c>
    </row>
    <row r="106" spans="1:36" s="958" customFormat="1">
      <c r="A106" s="938">
        <f t="shared" si="1"/>
        <v>84</v>
      </c>
      <c r="B106" s="947"/>
      <c r="C106" s="948"/>
      <c r="D106" s="948"/>
      <c r="E106" s="948"/>
      <c r="F106" s="948"/>
      <c r="G106" s="948"/>
      <c r="H106" s="949" t="s">
        <v>494</v>
      </c>
      <c r="I106" s="947"/>
      <c r="J106" s="947"/>
      <c r="K106" s="950" t="s">
        <v>495</v>
      </c>
      <c r="L106" s="947"/>
      <c r="M106" s="951">
        <v>2013</v>
      </c>
      <c r="N106" s="947"/>
      <c r="O106" s="605" t="s">
        <v>41</v>
      </c>
      <c r="P106" s="954" t="s">
        <v>36</v>
      </c>
      <c r="Q106" s="954">
        <v>1</v>
      </c>
      <c r="R106" s="955">
        <v>1200000</v>
      </c>
      <c r="S106" s="949" t="s">
        <v>507</v>
      </c>
    </row>
    <row r="107" spans="1:36" s="958" customFormat="1">
      <c r="A107" s="938">
        <f t="shared" si="1"/>
        <v>85</v>
      </c>
      <c r="B107" s="947"/>
      <c r="C107" s="1040"/>
      <c r="D107" s="1040"/>
      <c r="E107" s="1040"/>
      <c r="F107" s="1040"/>
      <c r="G107" s="1040"/>
      <c r="H107" s="947" t="s">
        <v>626</v>
      </c>
      <c r="I107" s="1033"/>
      <c r="J107" s="1033"/>
      <c r="K107" s="1034" t="s">
        <v>629</v>
      </c>
      <c r="L107" s="1035"/>
      <c r="M107" s="1036">
        <v>2013</v>
      </c>
      <c r="N107" s="947"/>
      <c r="O107" s="1037" t="s">
        <v>41</v>
      </c>
      <c r="P107" s="954" t="s">
        <v>36</v>
      </c>
      <c r="Q107" s="954">
        <v>1</v>
      </c>
      <c r="R107" s="1038">
        <v>7650000</v>
      </c>
      <c r="S107" s="1039" t="s">
        <v>631</v>
      </c>
    </row>
    <row r="108" spans="1:36" s="958" customFormat="1">
      <c r="A108" s="938">
        <f t="shared" si="1"/>
        <v>86</v>
      </c>
      <c r="B108" s="947"/>
      <c r="C108" s="600"/>
      <c r="D108" s="825"/>
      <c r="E108" s="825"/>
      <c r="F108" s="825"/>
      <c r="G108" s="825"/>
      <c r="H108" s="1097" t="s">
        <v>510</v>
      </c>
      <c r="I108" s="604"/>
      <c r="J108" s="605"/>
      <c r="K108" s="605" t="s">
        <v>120</v>
      </c>
      <c r="L108" s="604"/>
      <c r="M108" s="605">
        <v>2012</v>
      </c>
      <c r="N108" s="605"/>
      <c r="O108" s="605" t="s">
        <v>41</v>
      </c>
      <c r="P108" s="605" t="s">
        <v>36</v>
      </c>
      <c r="Q108" s="605">
        <v>1</v>
      </c>
      <c r="R108" s="854" t="s">
        <v>643</v>
      </c>
      <c r="S108" s="1096" t="s">
        <v>639</v>
      </c>
      <c r="T108" s="1094"/>
      <c r="U108" s="1093"/>
    </row>
    <row r="109" spans="1:36">
      <c r="A109" s="831"/>
      <c r="B109" s="832"/>
      <c r="C109" s="833"/>
      <c r="D109" s="833"/>
      <c r="E109" s="833"/>
      <c r="F109" s="833"/>
      <c r="G109" s="833"/>
      <c r="H109" s="834" t="s">
        <v>482</v>
      </c>
      <c r="I109" s="710"/>
      <c r="J109" s="712"/>
      <c r="K109" s="710"/>
      <c r="L109" s="710"/>
      <c r="M109" s="712"/>
      <c r="N109" s="712"/>
      <c r="O109" s="712"/>
      <c r="P109" s="712"/>
      <c r="Q109" s="835"/>
      <c r="R109" s="836"/>
      <c r="S109" s="837"/>
      <c r="T109" s="958"/>
      <c r="U109" s="958"/>
      <c r="V109" s="958"/>
      <c r="W109" s="958"/>
      <c r="X109" s="958"/>
      <c r="Y109" s="958"/>
      <c r="Z109" s="958"/>
      <c r="AA109" s="958"/>
      <c r="AB109" s="958"/>
      <c r="AC109" s="958"/>
      <c r="AD109" s="958"/>
      <c r="AE109" s="958"/>
      <c r="AF109" s="958"/>
      <c r="AG109" s="958"/>
      <c r="AH109" s="958"/>
      <c r="AI109" s="958"/>
      <c r="AJ109" s="958"/>
    </row>
    <row r="110" spans="1:36">
      <c r="A110" s="839"/>
      <c r="B110" s="710"/>
      <c r="C110" s="707" t="s">
        <v>168</v>
      </c>
      <c r="D110" s="707" t="s">
        <v>168</v>
      </c>
      <c r="E110" s="707" t="s">
        <v>168</v>
      </c>
      <c r="F110" s="707" t="s">
        <v>168</v>
      </c>
      <c r="G110" s="707" t="s">
        <v>168</v>
      </c>
      <c r="H110" s="805" t="s">
        <v>62</v>
      </c>
      <c r="I110" s="709"/>
      <c r="J110" s="710"/>
      <c r="K110" s="838"/>
      <c r="L110" s="838"/>
      <c r="M110" s="838"/>
      <c r="N110" s="710"/>
      <c r="O110" s="712"/>
      <c r="P110" s="809">
        <v>0</v>
      </c>
      <c r="Q110" s="809">
        <f>SUM(Q111)</f>
        <v>1</v>
      </c>
      <c r="R110" s="809">
        <f>SUM(R111)</f>
        <v>1500000</v>
      </c>
      <c r="S110" s="858"/>
    </row>
    <row r="111" spans="1:36" ht="48.75">
      <c r="A111" s="841">
        <v>87</v>
      </c>
      <c r="B111" s="129" t="s">
        <v>169</v>
      </c>
      <c r="C111" s="255" t="s">
        <v>59</v>
      </c>
      <c r="D111" s="255" t="s">
        <v>69</v>
      </c>
      <c r="E111" s="255" t="s">
        <v>59</v>
      </c>
      <c r="F111" s="255" t="s">
        <v>69</v>
      </c>
      <c r="G111" s="255" t="s">
        <v>131</v>
      </c>
      <c r="H111" s="257" t="s">
        <v>171</v>
      </c>
      <c r="I111" s="258" t="s">
        <v>40</v>
      </c>
      <c r="J111" s="258" t="s">
        <v>40</v>
      </c>
      <c r="K111" s="256" t="s">
        <v>172</v>
      </c>
      <c r="L111" s="256" t="s">
        <v>43</v>
      </c>
      <c r="M111" s="258">
        <v>2013</v>
      </c>
      <c r="N111" s="258" t="s">
        <v>40</v>
      </c>
      <c r="O111" s="258" t="s">
        <v>41</v>
      </c>
      <c r="P111" s="258" t="s">
        <v>36</v>
      </c>
      <c r="Q111" s="257">
        <v>1</v>
      </c>
      <c r="R111" s="262">
        <v>1500000</v>
      </c>
      <c r="S111" s="843" t="s">
        <v>54</v>
      </c>
    </row>
    <row r="112" spans="1:36">
      <c r="A112" s="826"/>
      <c r="B112" s="827"/>
      <c r="C112" s="828"/>
      <c r="D112" s="828"/>
      <c r="E112" s="828"/>
      <c r="F112" s="828"/>
      <c r="G112" s="828"/>
      <c r="H112" s="256"/>
      <c r="I112" s="256"/>
      <c r="J112" s="258"/>
      <c r="K112" s="256"/>
      <c r="L112" s="256"/>
      <c r="M112" s="258"/>
      <c r="N112" s="258"/>
      <c r="O112" s="258"/>
      <c r="P112" s="258"/>
      <c r="Q112" s="611"/>
      <c r="R112" s="830"/>
      <c r="S112" s="28"/>
    </row>
    <row r="113" spans="1:19">
      <c r="A113" s="831"/>
      <c r="B113" s="832"/>
      <c r="C113" s="833"/>
      <c r="D113" s="833"/>
      <c r="E113" s="833"/>
      <c r="F113" s="833"/>
      <c r="G113" s="833"/>
      <c r="H113" s="834" t="s">
        <v>483</v>
      </c>
      <c r="I113" s="710"/>
      <c r="J113" s="712"/>
      <c r="K113" s="710"/>
      <c r="L113" s="710"/>
      <c r="M113" s="712"/>
      <c r="N113" s="712"/>
      <c r="O113" s="712"/>
      <c r="P113" s="712"/>
      <c r="Q113" s="835"/>
      <c r="R113" s="836"/>
      <c r="S113" s="837"/>
    </row>
    <row r="114" spans="1:19">
      <c r="A114" s="839"/>
      <c r="B114" s="710"/>
      <c r="C114" s="707" t="s">
        <v>168</v>
      </c>
      <c r="D114" s="707" t="s">
        <v>168</v>
      </c>
      <c r="E114" s="707" t="s">
        <v>168</v>
      </c>
      <c r="F114" s="707" t="s">
        <v>168</v>
      </c>
      <c r="G114" s="707" t="s">
        <v>168</v>
      </c>
      <c r="H114" s="805" t="s">
        <v>173</v>
      </c>
      <c r="I114" s="709"/>
      <c r="J114" s="710"/>
      <c r="K114" s="710"/>
      <c r="L114" s="710"/>
      <c r="M114" s="710"/>
      <c r="N114" s="710"/>
      <c r="O114" s="712"/>
      <c r="P114" s="809">
        <v>0</v>
      </c>
      <c r="Q114" s="809">
        <f>SUM(Q115:Q139)</f>
        <v>32</v>
      </c>
      <c r="R114" s="809">
        <f>SUM(R115:R139)</f>
        <v>103582760.58</v>
      </c>
      <c r="S114" s="840"/>
    </row>
    <row r="115" spans="1:19">
      <c r="A115">
        <v>88</v>
      </c>
      <c r="C115" s="255"/>
      <c r="D115" s="255"/>
      <c r="E115" s="255"/>
      <c r="F115" s="255"/>
      <c r="G115" s="255"/>
      <c r="H115" s="257" t="s">
        <v>519</v>
      </c>
      <c r="I115" s="258" t="s">
        <v>520</v>
      </c>
      <c r="J115" s="258"/>
      <c r="K115" s="258"/>
      <c r="L115" s="258" t="s">
        <v>43</v>
      </c>
      <c r="M115" s="258">
        <v>2007</v>
      </c>
      <c r="N115" s="258"/>
      <c r="O115" s="258" t="s">
        <v>41</v>
      </c>
      <c r="P115" s="258" t="s">
        <v>36</v>
      </c>
      <c r="Q115" s="261">
        <v>2</v>
      </c>
      <c r="R115" s="985">
        <v>1352325</v>
      </c>
      <c r="S115" s="965" t="s">
        <v>135</v>
      </c>
    </row>
    <row r="116" spans="1:19">
      <c r="A116" s="841">
        <f>A115+1</f>
        <v>89</v>
      </c>
      <c r="C116" s="255"/>
      <c r="D116" s="255"/>
      <c r="E116" s="255"/>
      <c r="F116" s="255"/>
      <c r="G116" s="255"/>
      <c r="H116" s="257" t="s">
        <v>521</v>
      </c>
      <c r="I116" s="258" t="s">
        <v>520</v>
      </c>
      <c r="J116" s="258"/>
      <c r="K116" s="258"/>
      <c r="L116" s="258" t="s">
        <v>43</v>
      </c>
      <c r="M116" s="258">
        <v>2007</v>
      </c>
      <c r="N116" s="258"/>
      <c r="O116" s="258" t="s">
        <v>41</v>
      </c>
      <c r="P116" s="258" t="s">
        <v>36</v>
      </c>
      <c r="Q116" s="261">
        <v>2</v>
      </c>
      <c r="R116" s="985">
        <v>17388150</v>
      </c>
      <c r="S116" s="965" t="s">
        <v>135</v>
      </c>
    </row>
    <row r="117" spans="1:19">
      <c r="A117" s="841">
        <f t="shared" ref="A117:A180" si="2">A116+1</f>
        <v>90</v>
      </c>
      <c r="B117" s="129"/>
      <c r="C117" s="255"/>
      <c r="D117" s="255"/>
      <c r="E117" s="255"/>
      <c r="F117" s="255"/>
      <c r="G117" s="255"/>
      <c r="H117" s="257" t="s">
        <v>522</v>
      </c>
      <c r="I117" s="258" t="s">
        <v>520</v>
      </c>
      <c r="J117" s="258"/>
      <c r="K117" s="258"/>
      <c r="L117" s="258" t="s">
        <v>43</v>
      </c>
      <c r="M117" s="258">
        <v>2007</v>
      </c>
      <c r="N117" s="258"/>
      <c r="O117" s="258" t="s">
        <v>41</v>
      </c>
      <c r="P117" s="258" t="s">
        <v>36</v>
      </c>
      <c r="Q117" s="261">
        <v>1</v>
      </c>
      <c r="R117" s="985">
        <v>888712.5</v>
      </c>
      <c r="S117" s="965" t="s">
        <v>135</v>
      </c>
    </row>
    <row r="118" spans="1:19">
      <c r="A118" s="841">
        <f t="shared" si="2"/>
        <v>91</v>
      </c>
      <c r="B118" s="129"/>
      <c r="C118" s="255"/>
      <c r="D118" s="255"/>
      <c r="E118" s="255"/>
      <c r="F118" s="255"/>
      <c r="G118" s="255"/>
      <c r="H118" s="257" t="s">
        <v>523</v>
      </c>
      <c r="I118" s="258" t="s">
        <v>520</v>
      </c>
      <c r="J118" s="258"/>
      <c r="K118" s="258"/>
      <c r="L118" s="258" t="s">
        <v>43</v>
      </c>
      <c r="M118" s="258">
        <v>2007</v>
      </c>
      <c r="N118" s="258"/>
      <c r="O118" s="258" t="s">
        <v>41</v>
      </c>
      <c r="P118" s="258" t="s">
        <v>36</v>
      </c>
      <c r="Q118" s="261">
        <v>3</v>
      </c>
      <c r="R118" s="985">
        <v>689475</v>
      </c>
      <c r="S118" s="965" t="s">
        <v>135</v>
      </c>
    </row>
    <row r="119" spans="1:19">
      <c r="A119" s="841">
        <f t="shared" si="2"/>
        <v>92</v>
      </c>
      <c r="B119" s="129"/>
      <c r="C119" s="255"/>
      <c r="D119" s="255"/>
      <c r="E119" s="255"/>
      <c r="F119" s="255"/>
      <c r="G119" s="255"/>
      <c r="H119" s="257" t="s">
        <v>524</v>
      </c>
      <c r="I119" s="258" t="s">
        <v>525</v>
      </c>
      <c r="J119" s="258"/>
      <c r="K119" s="258"/>
      <c r="L119" s="258" t="s">
        <v>43</v>
      </c>
      <c r="M119" s="258">
        <v>2007</v>
      </c>
      <c r="N119" s="258"/>
      <c r="O119" s="258" t="s">
        <v>41</v>
      </c>
      <c r="P119" s="258" t="s">
        <v>36</v>
      </c>
      <c r="Q119" s="261">
        <v>1</v>
      </c>
      <c r="R119" s="985">
        <v>1884375</v>
      </c>
      <c r="S119" s="965" t="s">
        <v>135</v>
      </c>
    </row>
    <row r="120" spans="1:19">
      <c r="A120" s="841">
        <f t="shared" si="2"/>
        <v>93</v>
      </c>
      <c r="B120" s="129"/>
      <c r="C120" s="255"/>
      <c r="D120" s="255"/>
      <c r="E120" s="255"/>
      <c r="F120" s="255"/>
      <c r="G120" s="255"/>
      <c r="H120" s="257" t="s">
        <v>526</v>
      </c>
      <c r="I120" s="258" t="s">
        <v>527</v>
      </c>
      <c r="J120" s="258"/>
      <c r="K120" s="258"/>
      <c r="L120" s="258" t="s">
        <v>43</v>
      </c>
      <c r="M120" s="258">
        <v>2007</v>
      </c>
      <c r="N120" s="258"/>
      <c r="O120" s="258" t="s">
        <v>41</v>
      </c>
      <c r="P120" s="258" t="s">
        <v>36</v>
      </c>
      <c r="Q120" s="261">
        <v>1</v>
      </c>
      <c r="R120" s="985">
        <v>11000000</v>
      </c>
      <c r="S120" s="965" t="s">
        <v>135</v>
      </c>
    </row>
    <row r="121" spans="1:19">
      <c r="A121" s="841">
        <f t="shared" si="2"/>
        <v>94</v>
      </c>
      <c r="B121" s="129"/>
      <c r="C121" s="255"/>
      <c r="D121" s="255"/>
      <c r="E121" s="255"/>
      <c r="F121" s="255"/>
      <c r="G121" s="255"/>
      <c r="H121" s="257" t="s">
        <v>528</v>
      </c>
      <c r="I121" s="258" t="s">
        <v>529</v>
      </c>
      <c r="J121" s="258"/>
      <c r="K121" s="258"/>
      <c r="L121" s="258" t="s">
        <v>43</v>
      </c>
      <c r="M121" s="258">
        <v>2007</v>
      </c>
      <c r="N121" s="258"/>
      <c r="O121" s="258" t="s">
        <v>41</v>
      </c>
      <c r="P121" s="258" t="s">
        <v>36</v>
      </c>
      <c r="Q121" s="261">
        <v>1</v>
      </c>
      <c r="R121" s="985">
        <v>9625000</v>
      </c>
      <c r="S121" s="965" t="s">
        <v>135</v>
      </c>
    </row>
    <row r="122" spans="1:19">
      <c r="A122" s="841">
        <f t="shared" si="2"/>
        <v>95</v>
      </c>
      <c r="B122" s="129"/>
      <c r="C122" s="255"/>
      <c r="D122" s="255"/>
      <c r="E122" s="255"/>
      <c r="F122" s="255"/>
      <c r="G122" s="255"/>
      <c r="H122" s="257" t="s">
        <v>530</v>
      </c>
      <c r="I122" s="258" t="s">
        <v>531</v>
      </c>
      <c r="J122" s="258"/>
      <c r="K122" s="258"/>
      <c r="L122" s="258" t="s">
        <v>43</v>
      </c>
      <c r="M122" s="258">
        <v>2007</v>
      </c>
      <c r="N122" s="258"/>
      <c r="O122" s="258" t="s">
        <v>41</v>
      </c>
      <c r="P122" s="258" t="s">
        <v>36</v>
      </c>
      <c r="Q122" s="261">
        <v>1</v>
      </c>
      <c r="R122" s="985">
        <v>1650000</v>
      </c>
      <c r="S122" s="965" t="s">
        <v>135</v>
      </c>
    </row>
    <row r="123" spans="1:19">
      <c r="A123" s="841">
        <f t="shared" si="2"/>
        <v>96</v>
      </c>
      <c r="B123" s="129"/>
      <c r="C123" s="255"/>
      <c r="D123" s="255"/>
      <c r="E123" s="255"/>
      <c r="F123" s="255"/>
      <c r="G123" s="255"/>
      <c r="H123" s="257" t="s">
        <v>532</v>
      </c>
      <c r="I123" s="258" t="s">
        <v>533</v>
      </c>
      <c r="J123" s="258"/>
      <c r="K123" s="258"/>
      <c r="L123" s="258" t="s">
        <v>43</v>
      </c>
      <c r="M123" s="258">
        <v>2007</v>
      </c>
      <c r="N123" s="258"/>
      <c r="O123" s="258" t="s">
        <v>41</v>
      </c>
      <c r="P123" s="258" t="s">
        <v>36</v>
      </c>
      <c r="Q123" s="261">
        <v>1</v>
      </c>
      <c r="R123" s="985">
        <v>1650000</v>
      </c>
      <c r="S123" s="965" t="s">
        <v>135</v>
      </c>
    </row>
    <row r="124" spans="1:19">
      <c r="A124" s="841">
        <f t="shared" si="2"/>
        <v>97</v>
      </c>
      <c r="B124" s="129"/>
      <c r="C124" s="255"/>
      <c r="D124" s="255"/>
      <c r="E124" s="255"/>
      <c r="F124" s="255"/>
      <c r="G124" s="255"/>
      <c r="H124" s="257" t="s">
        <v>534</v>
      </c>
      <c r="I124" s="258" t="s">
        <v>535</v>
      </c>
      <c r="J124" s="258"/>
      <c r="K124" s="258"/>
      <c r="L124" s="258" t="s">
        <v>43</v>
      </c>
      <c r="M124" s="258">
        <v>2007</v>
      </c>
      <c r="N124" s="258"/>
      <c r="O124" s="258" t="s">
        <v>41</v>
      </c>
      <c r="P124" s="258" t="s">
        <v>36</v>
      </c>
      <c r="Q124" s="261">
        <v>1</v>
      </c>
      <c r="R124" s="985">
        <v>250000</v>
      </c>
      <c r="S124" s="965" t="s">
        <v>135</v>
      </c>
    </row>
    <row r="125" spans="1:19">
      <c r="A125" s="841">
        <f t="shared" si="2"/>
        <v>98</v>
      </c>
      <c r="B125" s="129"/>
      <c r="C125" s="255"/>
      <c r="D125" s="255"/>
      <c r="E125" s="255"/>
      <c r="F125" s="255"/>
      <c r="G125" s="255"/>
      <c r="H125" s="257" t="s">
        <v>536</v>
      </c>
      <c r="I125" s="258" t="s">
        <v>535</v>
      </c>
      <c r="J125" s="258"/>
      <c r="K125" s="258"/>
      <c r="L125" s="258" t="s">
        <v>43</v>
      </c>
      <c r="M125" s="258">
        <v>2007</v>
      </c>
      <c r="N125" s="258"/>
      <c r="O125" s="258" t="s">
        <v>41</v>
      </c>
      <c r="P125" s="258" t="s">
        <v>36</v>
      </c>
      <c r="Q125" s="261">
        <v>1</v>
      </c>
      <c r="R125" s="985">
        <v>120000</v>
      </c>
      <c r="S125" s="965" t="s">
        <v>135</v>
      </c>
    </row>
    <row r="126" spans="1:19">
      <c r="A126" s="841">
        <f t="shared" si="2"/>
        <v>99</v>
      </c>
      <c r="B126" s="129"/>
      <c r="C126" s="255"/>
      <c r="D126" s="255"/>
      <c r="E126" s="255"/>
      <c r="F126" s="255"/>
      <c r="G126" s="255"/>
      <c r="H126" s="257" t="s">
        <v>537</v>
      </c>
      <c r="I126" s="258" t="s">
        <v>538</v>
      </c>
      <c r="J126" s="258"/>
      <c r="K126" s="258"/>
      <c r="L126" s="258" t="s">
        <v>43</v>
      </c>
      <c r="M126" s="258">
        <v>2007</v>
      </c>
      <c r="N126" s="258"/>
      <c r="O126" s="258" t="s">
        <v>41</v>
      </c>
      <c r="P126" s="258" t="s">
        <v>36</v>
      </c>
      <c r="Q126" s="261">
        <v>1</v>
      </c>
      <c r="R126" s="985">
        <v>65000</v>
      </c>
      <c r="S126" s="965" t="s">
        <v>135</v>
      </c>
    </row>
    <row r="127" spans="1:19">
      <c r="A127" s="841">
        <f t="shared" si="2"/>
        <v>100</v>
      </c>
      <c r="B127" s="129"/>
      <c r="C127" s="255"/>
      <c r="D127" s="255"/>
      <c r="E127" s="255"/>
      <c r="F127" s="255"/>
      <c r="G127" s="255"/>
      <c r="H127" s="257" t="s">
        <v>539</v>
      </c>
      <c r="I127" s="258" t="s">
        <v>540</v>
      </c>
      <c r="J127" s="258"/>
      <c r="K127" s="258"/>
      <c r="L127" s="258" t="s">
        <v>43</v>
      </c>
      <c r="M127" s="258">
        <v>2007</v>
      </c>
      <c r="N127" s="258"/>
      <c r="O127" s="258" t="s">
        <v>41</v>
      </c>
      <c r="P127" s="258" t="s">
        <v>36</v>
      </c>
      <c r="Q127" s="261">
        <v>1</v>
      </c>
      <c r="R127" s="985">
        <v>9325000</v>
      </c>
      <c r="S127" s="965" t="s">
        <v>135</v>
      </c>
    </row>
    <row r="128" spans="1:19">
      <c r="A128" s="841">
        <f t="shared" si="2"/>
        <v>101</v>
      </c>
      <c r="B128" s="129"/>
      <c r="C128" s="255"/>
      <c r="D128" s="255"/>
      <c r="E128" s="255"/>
      <c r="F128" s="255"/>
      <c r="G128" s="255"/>
      <c r="H128" s="257" t="s">
        <v>541</v>
      </c>
      <c r="I128" s="258" t="s">
        <v>531</v>
      </c>
      <c r="J128" s="258"/>
      <c r="K128" s="258"/>
      <c r="L128" s="258" t="s">
        <v>43</v>
      </c>
      <c r="M128" s="258">
        <v>2007</v>
      </c>
      <c r="N128" s="258"/>
      <c r="O128" s="258" t="s">
        <v>41</v>
      </c>
      <c r="P128" s="258" t="s">
        <v>36</v>
      </c>
      <c r="Q128" s="261">
        <v>4</v>
      </c>
      <c r="R128" s="985">
        <v>4076923.08</v>
      </c>
      <c r="S128" s="965" t="s">
        <v>135</v>
      </c>
    </row>
    <row r="129" spans="1:19">
      <c r="A129" s="841">
        <f t="shared" si="2"/>
        <v>102</v>
      </c>
      <c r="B129" s="129"/>
      <c r="C129" s="255"/>
      <c r="D129" s="255"/>
      <c r="E129" s="255"/>
      <c r="F129" s="255"/>
      <c r="G129" s="255"/>
      <c r="H129" s="257" t="s">
        <v>542</v>
      </c>
      <c r="I129" s="258" t="s">
        <v>543</v>
      </c>
      <c r="J129" s="258"/>
      <c r="K129" s="258"/>
      <c r="L129" s="258" t="s">
        <v>43</v>
      </c>
      <c r="M129" s="258">
        <v>2007</v>
      </c>
      <c r="N129" s="258"/>
      <c r="O129" s="258" t="s">
        <v>41</v>
      </c>
      <c r="P129" s="258" t="s">
        <v>36</v>
      </c>
      <c r="Q129" s="261">
        <v>1</v>
      </c>
      <c r="R129" s="985">
        <v>1396500</v>
      </c>
      <c r="S129" s="965" t="s">
        <v>135</v>
      </c>
    </row>
    <row r="130" spans="1:19">
      <c r="A130" s="841">
        <f t="shared" si="2"/>
        <v>103</v>
      </c>
      <c r="B130" s="129"/>
      <c r="C130" s="255"/>
      <c r="D130" s="255"/>
      <c r="E130" s="255"/>
      <c r="F130" s="255"/>
      <c r="G130" s="255"/>
      <c r="H130" s="257" t="s">
        <v>544</v>
      </c>
      <c r="I130" s="258" t="s">
        <v>545</v>
      </c>
      <c r="J130" s="258"/>
      <c r="K130" s="258"/>
      <c r="L130" s="258" t="s">
        <v>43</v>
      </c>
      <c r="M130" s="258">
        <v>2007</v>
      </c>
      <c r="N130" s="258"/>
      <c r="O130" s="258" t="s">
        <v>41</v>
      </c>
      <c r="P130" s="258" t="s">
        <v>36</v>
      </c>
      <c r="Q130" s="261">
        <v>1</v>
      </c>
      <c r="R130" s="985">
        <v>1163800</v>
      </c>
      <c r="S130" s="965" t="s">
        <v>135</v>
      </c>
    </row>
    <row r="131" spans="1:19">
      <c r="A131" s="841">
        <f t="shared" si="2"/>
        <v>104</v>
      </c>
      <c r="B131" s="129"/>
      <c r="C131" s="255"/>
      <c r="D131" s="255"/>
      <c r="E131" s="255"/>
      <c r="F131" s="255"/>
      <c r="G131" s="255"/>
      <c r="H131" s="257" t="s">
        <v>546</v>
      </c>
      <c r="I131" s="258" t="s">
        <v>545</v>
      </c>
      <c r="J131" s="258"/>
      <c r="K131" s="258"/>
      <c r="L131" s="258" t="s">
        <v>43</v>
      </c>
      <c r="M131" s="258">
        <v>2007</v>
      </c>
      <c r="N131" s="258"/>
      <c r="O131" s="258" t="s">
        <v>41</v>
      </c>
      <c r="P131" s="258" t="s">
        <v>36</v>
      </c>
      <c r="Q131" s="261">
        <v>1</v>
      </c>
      <c r="R131" s="985">
        <v>510000</v>
      </c>
      <c r="S131" s="965" t="s">
        <v>135</v>
      </c>
    </row>
    <row r="132" spans="1:19">
      <c r="A132" s="841">
        <f t="shared" si="2"/>
        <v>105</v>
      </c>
      <c r="B132" s="129"/>
      <c r="C132" s="255"/>
      <c r="D132" s="255"/>
      <c r="E132" s="255"/>
      <c r="F132" s="255"/>
      <c r="G132" s="255"/>
      <c r="H132" s="257" t="s">
        <v>547</v>
      </c>
      <c r="I132" s="258" t="s">
        <v>548</v>
      </c>
      <c r="J132" s="258"/>
      <c r="K132" s="258"/>
      <c r="L132" s="258" t="s">
        <v>43</v>
      </c>
      <c r="M132" s="258">
        <v>2007</v>
      </c>
      <c r="N132" s="258"/>
      <c r="O132" s="258" t="s">
        <v>41</v>
      </c>
      <c r="P132" s="258" t="s">
        <v>36</v>
      </c>
      <c r="Q132" s="261">
        <v>1</v>
      </c>
      <c r="R132" s="985">
        <v>25750000</v>
      </c>
      <c r="S132" s="965" t="s">
        <v>135</v>
      </c>
    </row>
    <row r="133" spans="1:19">
      <c r="A133" s="841">
        <f t="shared" si="2"/>
        <v>106</v>
      </c>
      <c r="B133" s="129"/>
      <c r="C133" s="255"/>
      <c r="D133" s="255"/>
      <c r="E133" s="255"/>
      <c r="F133" s="255"/>
      <c r="G133" s="255"/>
      <c r="H133" s="257" t="s">
        <v>549</v>
      </c>
      <c r="I133" s="258" t="s">
        <v>550</v>
      </c>
      <c r="J133" s="258"/>
      <c r="K133" s="258"/>
      <c r="L133" s="258" t="s">
        <v>43</v>
      </c>
      <c r="M133" s="258">
        <v>2007</v>
      </c>
      <c r="N133" s="258"/>
      <c r="O133" s="258" t="s">
        <v>41</v>
      </c>
      <c r="P133" s="258" t="s">
        <v>36</v>
      </c>
      <c r="Q133" s="261">
        <v>1</v>
      </c>
      <c r="R133" s="985">
        <v>800000</v>
      </c>
      <c r="S133" s="965" t="s">
        <v>135</v>
      </c>
    </row>
    <row r="134" spans="1:19">
      <c r="A134" s="841">
        <f t="shared" si="2"/>
        <v>107</v>
      </c>
      <c r="B134" s="129"/>
      <c r="C134" s="255"/>
      <c r="D134" s="255"/>
      <c r="E134" s="255"/>
      <c r="F134" s="255"/>
      <c r="G134" s="255"/>
      <c r="H134" s="257" t="s">
        <v>551</v>
      </c>
      <c r="I134" s="258" t="s">
        <v>552</v>
      </c>
      <c r="J134" s="258"/>
      <c r="K134" s="258"/>
      <c r="L134" s="258" t="s">
        <v>43</v>
      </c>
      <c r="M134" s="258">
        <v>2007</v>
      </c>
      <c r="N134" s="258"/>
      <c r="O134" s="258" t="s">
        <v>41</v>
      </c>
      <c r="P134" s="258" t="s">
        <v>36</v>
      </c>
      <c r="Q134" s="261">
        <v>1</v>
      </c>
      <c r="R134" s="985">
        <v>1050000</v>
      </c>
      <c r="S134" s="965" t="s">
        <v>135</v>
      </c>
    </row>
    <row r="135" spans="1:19">
      <c r="A135" s="841">
        <f t="shared" si="2"/>
        <v>108</v>
      </c>
      <c r="B135" s="129"/>
      <c r="C135" s="255"/>
      <c r="D135" s="255"/>
      <c r="E135" s="255"/>
      <c r="F135" s="255"/>
      <c r="G135" s="255"/>
      <c r="H135" s="257" t="s">
        <v>553</v>
      </c>
      <c r="I135" s="258" t="s">
        <v>554</v>
      </c>
      <c r="J135" s="258"/>
      <c r="K135" s="258"/>
      <c r="L135" s="258" t="s">
        <v>43</v>
      </c>
      <c r="M135" s="258">
        <v>2007</v>
      </c>
      <c r="N135" s="258"/>
      <c r="O135" s="258" t="s">
        <v>41</v>
      </c>
      <c r="P135" s="258" t="s">
        <v>36</v>
      </c>
      <c r="Q135" s="261">
        <v>1</v>
      </c>
      <c r="R135" s="985">
        <v>30000</v>
      </c>
      <c r="S135" s="965" t="s">
        <v>135</v>
      </c>
    </row>
    <row r="136" spans="1:19">
      <c r="A136" s="841">
        <f t="shared" si="2"/>
        <v>109</v>
      </c>
      <c r="B136" s="129"/>
      <c r="C136" s="255"/>
      <c r="D136" s="255"/>
      <c r="E136" s="255"/>
      <c r="F136" s="255"/>
      <c r="G136" s="255"/>
      <c r="H136" s="257" t="s">
        <v>555</v>
      </c>
      <c r="I136" s="258" t="s">
        <v>556</v>
      </c>
      <c r="J136" s="258"/>
      <c r="K136" s="258"/>
      <c r="L136" s="258" t="s">
        <v>43</v>
      </c>
      <c r="M136" s="258">
        <v>2007</v>
      </c>
      <c r="N136" s="258"/>
      <c r="O136" s="258" t="s">
        <v>41</v>
      </c>
      <c r="P136" s="258" t="s">
        <v>36</v>
      </c>
      <c r="Q136" s="261">
        <v>1</v>
      </c>
      <c r="R136" s="985">
        <v>10000</v>
      </c>
      <c r="S136" s="965" t="s">
        <v>135</v>
      </c>
    </row>
    <row r="137" spans="1:19">
      <c r="A137" s="841">
        <f t="shared" si="2"/>
        <v>110</v>
      </c>
      <c r="B137" s="129"/>
      <c r="C137" s="255"/>
      <c r="D137" s="255"/>
      <c r="E137" s="255"/>
      <c r="F137" s="255"/>
      <c r="G137" s="255"/>
      <c r="H137" s="257" t="s">
        <v>557</v>
      </c>
      <c r="I137" s="258" t="s">
        <v>556</v>
      </c>
      <c r="J137" s="258"/>
      <c r="K137" s="258"/>
      <c r="L137" s="258" t="s">
        <v>43</v>
      </c>
      <c r="M137" s="258">
        <v>2007</v>
      </c>
      <c r="N137" s="258"/>
      <c r="O137" s="258" t="s">
        <v>41</v>
      </c>
      <c r="P137" s="258" t="s">
        <v>36</v>
      </c>
      <c r="Q137" s="261">
        <v>1</v>
      </c>
      <c r="R137" s="985">
        <v>60000</v>
      </c>
      <c r="S137" s="965" t="s">
        <v>135</v>
      </c>
    </row>
    <row r="138" spans="1:19">
      <c r="A138" s="841">
        <f t="shared" si="2"/>
        <v>111</v>
      </c>
      <c r="B138" s="129"/>
      <c r="C138" s="828"/>
      <c r="D138" s="828"/>
      <c r="E138" s="828"/>
      <c r="F138" s="828"/>
      <c r="G138" s="828"/>
      <c r="H138" s="853" t="s">
        <v>558</v>
      </c>
      <c r="I138" s="258" t="s">
        <v>556</v>
      </c>
      <c r="J138" s="258"/>
      <c r="K138" s="256"/>
      <c r="L138" s="258" t="s">
        <v>43</v>
      </c>
      <c r="M138" s="258">
        <v>2007</v>
      </c>
      <c r="N138" s="258"/>
      <c r="O138" s="258" t="s">
        <v>41</v>
      </c>
      <c r="P138" s="258" t="s">
        <v>36</v>
      </c>
      <c r="Q138" s="611">
        <v>1</v>
      </c>
      <c r="R138" s="985">
        <v>500000</v>
      </c>
      <c r="S138" s="965" t="s">
        <v>135</v>
      </c>
    </row>
    <row r="139" spans="1:19">
      <c r="A139" s="841">
        <f t="shared" si="2"/>
        <v>112</v>
      </c>
      <c r="B139" s="129"/>
      <c r="C139" s="828">
        <v>2</v>
      </c>
      <c r="D139" s="828">
        <v>8</v>
      </c>
      <c r="E139" s="828">
        <v>1</v>
      </c>
      <c r="F139" s="828">
        <v>1</v>
      </c>
      <c r="G139" s="828">
        <v>68</v>
      </c>
      <c r="H139" s="853" t="s">
        <v>619</v>
      </c>
      <c r="I139" s="256"/>
      <c r="J139" s="258"/>
      <c r="K139" s="256"/>
      <c r="L139" s="258" t="s">
        <v>43</v>
      </c>
      <c r="M139" s="258">
        <v>2013</v>
      </c>
      <c r="N139" s="258"/>
      <c r="O139" s="258" t="s">
        <v>41</v>
      </c>
      <c r="P139" s="258" t="s">
        <v>36</v>
      </c>
      <c r="Q139" s="611">
        <v>1</v>
      </c>
      <c r="R139" s="830">
        <v>12347500</v>
      </c>
      <c r="S139" s="965" t="s">
        <v>135</v>
      </c>
    </row>
    <row r="140" spans="1:19">
      <c r="A140" s="841">
        <f t="shared" si="2"/>
        <v>113</v>
      </c>
      <c r="B140" s="987"/>
      <c r="C140" s="988"/>
      <c r="D140" s="988"/>
      <c r="E140" s="988"/>
      <c r="F140" s="988"/>
      <c r="G140" s="989"/>
      <c r="H140" s="990" t="s">
        <v>559</v>
      </c>
      <c r="I140" s="991" t="s">
        <v>560</v>
      </c>
      <c r="J140" s="991" t="s">
        <v>561</v>
      </c>
      <c r="K140" s="991" t="s">
        <v>562</v>
      </c>
      <c r="L140" s="992"/>
      <c r="M140" s="991">
        <v>2013</v>
      </c>
      <c r="N140" s="992"/>
      <c r="O140" s="605" t="s">
        <v>41</v>
      </c>
      <c r="P140" s="993" t="s">
        <v>36</v>
      </c>
      <c r="Q140" s="991">
        <v>1</v>
      </c>
      <c r="R140" s="994">
        <v>2220000</v>
      </c>
      <c r="S140" s="995" t="s">
        <v>563</v>
      </c>
    </row>
    <row r="141" spans="1:19" ht="72">
      <c r="A141" s="841">
        <f t="shared" si="2"/>
        <v>114</v>
      </c>
      <c r="B141" s="987" t="s">
        <v>618</v>
      </c>
      <c r="C141" s="988"/>
      <c r="D141" s="988"/>
      <c r="E141" s="988"/>
      <c r="F141" s="988"/>
      <c r="G141" s="989"/>
      <c r="H141" s="990" t="s">
        <v>559</v>
      </c>
      <c r="I141" s="991" t="s">
        <v>560</v>
      </c>
      <c r="J141" s="991" t="s">
        <v>561</v>
      </c>
      <c r="K141" s="991" t="s">
        <v>562</v>
      </c>
      <c r="L141" s="992"/>
      <c r="M141" s="991">
        <v>2013</v>
      </c>
      <c r="N141" s="992"/>
      <c r="O141" s="605" t="s">
        <v>41</v>
      </c>
      <c r="P141" s="993" t="s">
        <v>36</v>
      </c>
      <c r="Q141" s="991">
        <v>1</v>
      </c>
      <c r="R141" s="994">
        <v>2220000</v>
      </c>
      <c r="S141" s="995" t="s">
        <v>563</v>
      </c>
    </row>
    <row r="142" spans="1:19">
      <c r="A142" s="841">
        <f t="shared" si="2"/>
        <v>115</v>
      </c>
      <c r="B142" s="987"/>
      <c r="C142" s="988"/>
      <c r="D142" s="988"/>
      <c r="E142" s="988"/>
      <c r="F142" s="988"/>
      <c r="G142" s="989"/>
      <c r="H142" s="990" t="s">
        <v>559</v>
      </c>
      <c r="I142" s="991" t="s">
        <v>560</v>
      </c>
      <c r="J142" s="991" t="s">
        <v>561</v>
      </c>
      <c r="K142" s="991" t="s">
        <v>562</v>
      </c>
      <c r="L142" s="992"/>
      <c r="M142" s="991">
        <v>2013</v>
      </c>
      <c r="N142" s="992"/>
      <c r="O142" s="605" t="s">
        <v>41</v>
      </c>
      <c r="P142" s="993" t="s">
        <v>36</v>
      </c>
      <c r="Q142" s="991">
        <v>1</v>
      </c>
      <c r="R142" s="994">
        <v>2220000</v>
      </c>
      <c r="S142" s="995" t="s">
        <v>564</v>
      </c>
    </row>
    <row r="143" spans="1:19">
      <c r="A143" s="841">
        <f t="shared" si="2"/>
        <v>116</v>
      </c>
      <c r="B143" s="987"/>
      <c r="C143" s="988"/>
      <c r="D143" s="988"/>
      <c r="E143" s="988"/>
      <c r="F143" s="988"/>
      <c r="G143" s="989"/>
      <c r="H143" s="990" t="s">
        <v>559</v>
      </c>
      <c r="I143" s="991" t="s">
        <v>560</v>
      </c>
      <c r="J143" s="991" t="s">
        <v>561</v>
      </c>
      <c r="K143" s="991" t="s">
        <v>562</v>
      </c>
      <c r="L143" s="992"/>
      <c r="M143" s="991">
        <v>2013</v>
      </c>
      <c r="N143" s="992"/>
      <c r="O143" s="605" t="s">
        <v>41</v>
      </c>
      <c r="P143" s="993" t="s">
        <v>36</v>
      </c>
      <c r="Q143" s="991">
        <v>1</v>
      </c>
      <c r="R143" s="994">
        <v>2220000</v>
      </c>
      <c r="S143" s="995" t="s">
        <v>564</v>
      </c>
    </row>
    <row r="144" spans="1:19">
      <c r="A144" s="841">
        <f t="shared" si="2"/>
        <v>117</v>
      </c>
      <c r="B144" s="987"/>
      <c r="C144" s="988"/>
      <c r="D144" s="988"/>
      <c r="E144" s="988"/>
      <c r="F144" s="988"/>
      <c r="G144" s="989"/>
      <c r="H144" s="990" t="s">
        <v>559</v>
      </c>
      <c r="I144" s="991" t="s">
        <v>560</v>
      </c>
      <c r="J144" s="991" t="s">
        <v>561</v>
      </c>
      <c r="K144" s="991" t="s">
        <v>562</v>
      </c>
      <c r="L144" s="992"/>
      <c r="M144" s="991">
        <v>2013</v>
      </c>
      <c r="N144" s="992"/>
      <c r="O144" s="605" t="s">
        <v>41</v>
      </c>
      <c r="P144" s="993" t="s">
        <v>36</v>
      </c>
      <c r="Q144" s="991">
        <v>1</v>
      </c>
      <c r="R144" s="994">
        <v>2220000</v>
      </c>
      <c r="S144" s="995" t="s">
        <v>565</v>
      </c>
    </row>
    <row r="145" spans="1:19">
      <c r="A145" s="841">
        <f t="shared" si="2"/>
        <v>118</v>
      </c>
      <c r="B145" s="987"/>
      <c r="C145" s="988"/>
      <c r="D145" s="988"/>
      <c r="E145" s="988"/>
      <c r="F145" s="988"/>
      <c r="G145" s="989"/>
      <c r="H145" s="990" t="s">
        <v>559</v>
      </c>
      <c r="I145" s="991" t="s">
        <v>560</v>
      </c>
      <c r="J145" s="991" t="s">
        <v>561</v>
      </c>
      <c r="K145" s="991" t="s">
        <v>562</v>
      </c>
      <c r="L145" s="992"/>
      <c r="M145" s="991">
        <v>2013</v>
      </c>
      <c r="N145" s="992"/>
      <c r="O145" s="605" t="s">
        <v>41</v>
      </c>
      <c r="P145" s="993" t="s">
        <v>36</v>
      </c>
      <c r="Q145" s="991">
        <v>1</v>
      </c>
      <c r="R145" s="994">
        <v>2220000</v>
      </c>
      <c r="S145" s="995" t="s">
        <v>565</v>
      </c>
    </row>
    <row r="146" spans="1:19">
      <c r="A146" s="841">
        <f t="shared" si="2"/>
        <v>119</v>
      </c>
      <c r="B146" s="987"/>
      <c r="C146" s="988"/>
      <c r="D146" s="988"/>
      <c r="E146" s="988"/>
      <c r="F146" s="988"/>
      <c r="G146" s="989"/>
      <c r="H146" s="997" t="s">
        <v>526</v>
      </c>
      <c r="I146" s="998" t="s">
        <v>566</v>
      </c>
      <c r="J146" s="998" t="s">
        <v>561</v>
      </c>
      <c r="K146" s="998" t="s">
        <v>567</v>
      </c>
      <c r="L146" s="992"/>
      <c r="M146" s="991">
        <v>2013</v>
      </c>
      <c r="N146" s="992"/>
      <c r="O146" s="605" t="s">
        <v>41</v>
      </c>
      <c r="P146" s="993" t="s">
        <v>36</v>
      </c>
      <c r="Q146" s="998">
        <v>1</v>
      </c>
      <c r="R146" s="999">
        <v>6595000</v>
      </c>
      <c r="S146" s="995" t="s">
        <v>563</v>
      </c>
    </row>
    <row r="147" spans="1:19">
      <c r="A147" s="841">
        <f t="shared" si="2"/>
        <v>120</v>
      </c>
      <c r="B147" s="987"/>
      <c r="C147" s="988"/>
      <c r="D147" s="988"/>
      <c r="E147" s="988"/>
      <c r="F147" s="988"/>
      <c r="G147" s="989"/>
      <c r="H147" s="997" t="s">
        <v>526</v>
      </c>
      <c r="I147" s="998" t="s">
        <v>566</v>
      </c>
      <c r="J147" s="998" t="s">
        <v>561</v>
      </c>
      <c r="K147" s="998" t="s">
        <v>568</v>
      </c>
      <c r="L147" s="992"/>
      <c r="M147" s="991">
        <v>2013</v>
      </c>
      <c r="N147" s="992"/>
      <c r="O147" s="605" t="s">
        <v>41</v>
      </c>
      <c r="P147" s="993" t="s">
        <v>36</v>
      </c>
      <c r="Q147" s="998">
        <v>1</v>
      </c>
      <c r="R147" s="999">
        <v>6595000</v>
      </c>
      <c r="S147" s="995" t="s">
        <v>563</v>
      </c>
    </row>
    <row r="148" spans="1:19">
      <c r="A148" s="841">
        <f t="shared" si="2"/>
        <v>121</v>
      </c>
      <c r="B148" s="987"/>
      <c r="C148" s="988"/>
      <c r="D148" s="988"/>
      <c r="E148" s="988"/>
      <c r="F148" s="988"/>
      <c r="G148" s="989"/>
      <c r="H148" s="997" t="s">
        <v>526</v>
      </c>
      <c r="I148" s="991" t="s">
        <v>566</v>
      </c>
      <c r="J148" s="991" t="s">
        <v>561</v>
      </c>
      <c r="K148" s="991" t="s">
        <v>568</v>
      </c>
      <c r="L148" s="992"/>
      <c r="M148" s="991">
        <v>2013</v>
      </c>
      <c r="N148" s="992"/>
      <c r="O148" s="605" t="s">
        <v>41</v>
      </c>
      <c r="P148" s="993" t="s">
        <v>36</v>
      </c>
      <c r="Q148" s="998">
        <v>1</v>
      </c>
      <c r="R148" s="999">
        <v>6595000</v>
      </c>
      <c r="S148" s="995" t="s">
        <v>563</v>
      </c>
    </row>
    <row r="149" spans="1:19">
      <c r="A149" s="841">
        <f t="shared" si="2"/>
        <v>122</v>
      </c>
      <c r="B149" s="987"/>
      <c r="C149" s="988"/>
      <c r="D149" s="988"/>
      <c r="E149" s="988"/>
      <c r="F149" s="988"/>
      <c r="G149" s="989"/>
      <c r="H149" s="997" t="s">
        <v>526</v>
      </c>
      <c r="I149" s="991" t="s">
        <v>566</v>
      </c>
      <c r="J149" s="991" t="s">
        <v>561</v>
      </c>
      <c r="K149" s="991" t="s">
        <v>568</v>
      </c>
      <c r="L149" s="992"/>
      <c r="M149" s="991">
        <v>2013</v>
      </c>
      <c r="N149" s="992"/>
      <c r="O149" s="605" t="s">
        <v>41</v>
      </c>
      <c r="P149" s="993" t="s">
        <v>36</v>
      </c>
      <c r="Q149" s="998">
        <v>1</v>
      </c>
      <c r="R149" s="999">
        <v>6595000</v>
      </c>
      <c r="S149" s="995" t="s">
        <v>563</v>
      </c>
    </row>
    <row r="150" spans="1:19">
      <c r="A150" s="841">
        <f t="shared" si="2"/>
        <v>123</v>
      </c>
      <c r="B150" s="987"/>
      <c r="C150" s="988"/>
      <c r="D150" s="988"/>
      <c r="E150" s="988"/>
      <c r="F150" s="988"/>
      <c r="G150" s="989"/>
      <c r="H150" s="997" t="s">
        <v>526</v>
      </c>
      <c r="I150" s="991" t="s">
        <v>566</v>
      </c>
      <c r="J150" s="991" t="s">
        <v>561</v>
      </c>
      <c r="K150" s="991" t="s">
        <v>568</v>
      </c>
      <c r="L150" s="992"/>
      <c r="M150" s="991">
        <v>2013</v>
      </c>
      <c r="N150" s="992"/>
      <c r="O150" s="605" t="s">
        <v>41</v>
      </c>
      <c r="P150" s="993" t="s">
        <v>36</v>
      </c>
      <c r="Q150" s="998">
        <v>1</v>
      </c>
      <c r="R150" s="999">
        <v>6595000</v>
      </c>
      <c r="S150" s="995" t="s">
        <v>569</v>
      </c>
    </row>
    <row r="151" spans="1:19">
      <c r="A151" s="841">
        <f t="shared" si="2"/>
        <v>124</v>
      </c>
      <c r="B151" s="987"/>
      <c r="C151" s="988"/>
      <c r="D151" s="988"/>
      <c r="E151" s="988"/>
      <c r="F151" s="988"/>
      <c r="G151" s="989"/>
      <c r="H151" s="997" t="s">
        <v>526</v>
      </c>
      <c r="I151" s="991" t="s">
        <v>566</v>
      </c>
      <c r="J151" s="991" t="s">
        <v>561</v>
      </c>
      <c r="K151" s="991" t="s">
        <v>568</v>
      </c>
      <c r="L151" s="992"/>
      <c r="M151" s="991">
        <v>2013</v>
      </c>
      <c r="N151" s="992"/>
      <c r="O151" s="605" t="s">
        <v>41</v>
      </c>
      <c r="P151" s="993" t="s">
        <v>36</v>
      </c>
      <c r="Q151" s="998">
        <v>1</v>
      </c>
      <c r="R151" s="999">
        <v>6595000</v>
      </c>
      <c r="S151" s="995" t="s">
        <v>569</v>
      </c>
    </row>
    <row r="152" spans="1:19">
      <c r="A152" s="841">
        <f t="shared" si="2"/>
        <v>125</v>
      </c>
      <c r="B152" s="987"/>
      <c r="C152" s="988"/>
      <c r="D152" s="988"/>
      <c r="E152" s="988"/>
      <c r="F152" s="988"/>
      <c r="G152" s="989"/>
      <c r="H152" s="997" t="s">
        <v>526</v>
      </c>
      <c r="I152" s="991" t="s">
        <v>566</v>
      </c>
      <c r="J152" s="991" t="s">
        <v>561</v>
      </c>
      <c r="K152" s="991" t="s">
        <v>568</v>
      </c>
      <c r="L152" s="992"/>
      <c r="M152" s="991">
        <v>2013</v>
      </c>
      <c r="N152" s="992"/>
      <c r="O152" s="605" t="s">
        <v>41</v>
      </c>
      <c r="P152" s="993" t="s">
        <v>36</v>
      </c>
      <c r="Q152" s="991">
        <v>1</v>
      </c>
      <c r="R152" s="1000">
        <v>6595000</v>
      </c>
      <c r="S152" s="995" t="s">
        <v>570</v>
      </c>
    </row>
    <row r="153" spans="1:19">
      <c r="A153" s="841">
        <f t="shared" si="2"/>
        <v>126</v>
      </c>
      <c r="B153" s="987"/>
      <c r="C153" s="988"/>
      <c r="D153" s="988"/>
      <c r="E153" s="988"/>
      <c r="F153" s="988"/>
      <c r="G153" s="989"/>
      <c r="H153" s="997" t="s">
        <v>526</v>
      </c>
      <c r="I153" s="991" t="s">
        <v>566</v>
      </c>
      <c r="J153" s="991" t="s">
        <v>561</v>
      </c>
      <c r="K153" s="991" t="s">
        <v>568</v>
      </c>
      <c r="L153" s="992"/>
      <c r="M153" s="991">
        <v>2013</v>
      </c>
      <c r="N153" s="992"/>
      <c r="O153" s="605" t="s">
        <v>41</v>
      </c>
      <c r="P153" s="993" t="s">
        <v>36</v>
      </c>
      <c r="Q153" s="998">
        <v>1</v>
      </c>
      <c r="R153" s="1000">
        <v>6595000</v>
      </c>
      <c r="S153" s="995" t="s">
        <v>570</v>
      </c>
    </row>
    <row r="154" spans="1:19">
      <c r="A154" s="841">
        <f t="shared" si="2"/>
        <v>127</v>
      </c>
      <c r="B154" s="987"/>
      <c r="C154" s="988"/>
      <c r="D154" s="988"/>
      <c r="E154" s="988"/>
      <c r="F154" s="988"/>
      <c r="G154" s="989"/>
      <c r="H154" s="997" t="s">
        <v>526</v>
      </c>
      <c r="I154" s="991" t="s">
        <v>566</v>
      </c>
      <c r="J154" s="991" t="s">
        <v>561</v>
      </c>
      <c r="K154" s="991" t="s">
        <v>568</v>
      </c>
      <c r="L154" s="992"/>
      <c r="M154" s="991">
        <v>2013</v>
      </c>
      <c r="N154" s="992"/>
      <c r="O154" s="605" t="s">
        <v>41</v>
      </c>
      <c r="P154" s="993" t="s">
        <v>36</v>
      </c>
      <c r="Q154" s="991">
        <v>1</v>
      </c>
      <c r="R154" s="1000">
        <v>6595000</v>
      </c>
      <c r="S154" s="995" t="s">
        <v>496</v>
      </c>
    </row>
    <row r="155" spans="1:19">
      <c r="A155" s="841">
        <f t="shared" si="2"/>
        <v>128</v>
      </c>
      <c r="B155" s="987"/>
      <c r="C155" s="988"/>
      <c r="D155" s="988"/>
      <c r="E155" s="988"/>
      <c r="F155" s="988"/>
      <c r="G155" s="989"/>
      <c r="H155" s="997" t="s">
        <v>526</v>
      </c>
      <c r="I155" s="991" t="s">
        <v>566</v>
      </c>
      <c r="J155" s="991" t="s">
        <v>561</v>
      </c>
      <c r="K155" s="991" t="s">
        <v>568</v>
      </c>
      <c r="L155" s="992"/>
      <c r="M155" s="991">
        <v>2013</v>
      </c>
      <c r="N155" s="992"/>
      <c r="O155" s="605" t="s">
        <v>41</v>
      </c>
      <c r="P155" s="993" t="s">
        <v>36</v>
      </c>
      <c r="Q155" s="998">
        <v>1</v>
      </c>
      <c r="R155" s="1000">
        <v>6595000</v>
      </c>
      <c r="S155" s="995" t="s">
        <v>571</v>
      </c>
    </row>
    <row r="156" spans="1:19">
      <c r="A156" s="841">
        <f t="shared" si="2"/>
        <v>129</v>
      </c>
      <c r="B156" s="987"/>
      <c r="C156" s="988"/>
      <c r="D156" s="988"/>
      <c r="E156" s="988"/>
      <c r="F156" s="988"/>
      <c r="G156" s="989"/>
      <c r="H156" s="997" t="s">
        <v>572</v>
      </c>
      <c r="I156" s="998"/>
      <c r="J156" s="998" t="s">
        <v>561</v>
      </c>
      <c r="K156" s="998" t="s">
        <v>568</v>
      </c>
      <c r="L156" s="992"/>
      <c r="M156" s="991">
        <v>2013</v>
      </c>
      <c r="N156" s="992"/>
      <c r="O156" s="605" t="s">
        <v>41</v>
      </c>
      <c r="P156" s="993" t="s">
        <v>36</v>
      </c>
      <c r="Q156" s="998">
        <v>1</v>
      </c>
      <c r="R156" s="999">
        <v>1280000</v>
      </c>
      <c r="S156" s="995" t="s">
        <v>573</v>
      </c>
    </row>
    <row r="157" spans="1:19">
      <c r="A157" s="841">
        <f t="shared" si="2"/>
        <v>130</v>
      </c>
      <c r="B157" s="987"/>
      <c r="C157" s="988"/>
      <c r="D157" s="988"/>
      <c r="E157" s="988"/>
      <c r="F157" s="988"/>
      <c r="G157" s="989"/>
      <c r="H157" s="997" t="s">
        <v>572</v>
      </c>
      <c r="I157" s="998"/>
      <c r="J157" s="998" t="s">
        <v>561</v>
      </c>
      <c r="K157" s="998" t="s">
        <v>568</v>
      </c>
      <c r="L157" s="992"/>
      <c r="M157" s="991">
        <v>2013</v>
      </c>
      <c r="N157" s="992"/>
      <c r="O157" s="605" t="s">
        <v>41</v>
      </c>
      <c r="P157" s="993" t="s">
        <v>36</v>
      </c>
      <c r="Q157" s="998">
        <v>1</v>
      </c>
      <c r="R157" s="999">
        <v>1280000</v>
      </c>
      <c r="S157" s="995" t="s">
        <v>573</v>
      </c>
    </row>
    <row r="158" spans="1:19">
      <c r="A158" s="841">
        <f t="shared" si="2"/>
        <v>131</v>
      </c>
      <c r="B158" s="987"/>
      <c r="C158" s="988"/>
      <c r="D158" s="988"/>
      <c r="E158" s="988"/>
      <c r="F158" s="988"/>
      <c r="G158" s="989"/>
      <c r="H158" s="997" t="s">
        <v>574</v>
      </c>
      <c r="I158" s="998" t="s">
        <v>575</v>
      </c>
      <c r="J158" s="998" t="s">
        <v>561</v>
      </c>
      <c r="K158" s="998" t="s">
        <v>567</v>
      </c>
      <c r="L158" s="992"/>
      <c r="M158" s="991">
        <v>2013</v>
      </c>
      <c r="N158" s="992"/>
      <c r="O158" s="605" t="s">
        <v>41</v>
      </c>
      <c r="P158" s="993" t="s">
        <v>36</v>
      </c>
      <c r="Q158" s="998">
        <v>1</v>
      </c>
      <c r="R158" s="999">
        <v>4930000</v>
      </c>
      <c r="S158" s="995" t="s">
        <v>576</v>
      </c>
    </row>
    <row r="159" spans="1:19">
      <c r="A159" s="841">
        <f t="shared" si="2"/>
        <v>132</v>
      </c>
      <c r="B159" s="987"/>
      <c r="C159" s="988"/>
      <c r="D159" s="988"/>
      <c r="E159" s="988"/>
      <c r="F159" s="988"/>
      <c r="G159" s="989"/>
      <c r="H159" s="997" t="s">
        <v>577</v>
      </c>
      <c r="I159" s="998" t="s">
        <v>578</v>
      </c>
      <c r="J159" s="998" t="s">
        <v>579</v>
      </c>
      <c r="K159" s="998" t="s">
        <v>568</v>
      </c>
      <c r="L159" s="992"/>
      <c r="M159" s="991">
        <v>2013</v>
      </c>
      <c r="N159" s="992"/>
      <c r="O159" s="605" t="s">
        <v>41</v>
      </c>
      <c r="P159" s="993" t="s">
        <v>36</v>
      </c>
      <c r="Q159" s="998">
        <v>1</v>
      </c>
      <c r="R159" s="999">
        <v>9430000</v>
      </c>
      <c r="S159" s="995" t="s">
        <v>565</v>
      </c>
    </row>
    <row r="160" spans="1:19">
      <c r="A160" s="841">
        <f t="shared" si="2"/>
        <v>133</v>
      </c>
      <c r="B160" s="987"/>
      <c r="C160" s="988"/>
      <c r="D160" s="988"/>
      <c r="E160" s="988"/>
      <c r="F160" s="988"/>
      <c r="G160" s="989"/>
      <c r="H160" s="997" t="s">
        <v>577</v>
      </c>
      <c r="I160" s="998" t="s">
        <v>578</v>
      </c>
      <c r="J160" s="998" t="s">
        <v>579</v>
      </c>
      <c r="K160" s="998" t="s">
        <v>568</v>
      </c>
      <c r="L160" s="992"/>
      <c r="M160" s="991">
        <v>2013</v>
      </c>
      <c r="N160" s="992"/>
      <c r="O160" s="605" t="s">
        <v>41</v>
      </c>
      <c r="P160" s="993" t="s">
        <v>36</v>
      </c>
      <c r="Q160" s="998">
        <v>1</v>
      </c>
      <c r="R160" s="999">
        <v>9430000</v>
      </c>
      <c r="S160" s="995" t="s">
        <v>565</v>
      </c>
    </row>
    <row r="161" spans="1:19">
      <c r="A161" s="841">
        <f t="shared" si="2"/>
        <v>134</v>
      </c>
      <c r="B161" s="987"/>
      <c r="C161" s="988"/>
      <c r="D161" s="988"/>
      <c r="E161" s="988"/>
      <c r="F161" s="988"/>
      <c r="G161" s="989"/>
      <c r="H161" s="997" t="s">
        <v>580</v>
      </c>
      <c r="I161" s="998" t="s">
        <v>581</v>
      </c>
      <c r="J161" s="998" t="s">
        <v>561</v>
      </c>
      <c r="K161" s="998" t="s">
        <v>463</v>
      </c>
      <c r="L161" s="992"/>
      <c r="M161" s="991">
        <v>2013</v>
      </c>
      <c r="N161" s="992"/>
      <c r="O161" s="605" t="s">
        <v>41</v>
      </c>
      <c r="P161" s="993" t="s">
        <v>36</v>
      </c>
      <c r="Q161" s="998">
        <v>1</v>
      </c>
      <c r="R161" s="999">
        <v>3200000</v>
      </c>
      <c r="S161" s="995" t="s">
        <v>576</v>
      </c>
    </row>
    <row r="162" spans="1:19">
      <c r="A162" s="841">
        <f t="shared" si="2"/>
        <v>135</v>
      </c>
      <c r="B162" s="987"/>
      <c r="C162" s="988"/>
      <c r="D162" s="988"/>
      <c r="E162" s="988"/>
      <c r="F162" s="988"/>
      <c r="G162" s="989"/>
      <c r="H162" s="990" t="s">
        <v>582</v>
      </c>
      <c r="I162" s="991" t="s">
        <v>583</v>
      </c>
      <c r="J162" s="991" t="s">
        <v>561</v>
      </c>
      <c r="K162" s="991" t="s">
        <v>562</v>
      </c>
      <c r="L162" s="992"/>
      <c r="M162" s="991">
        <v>2013</v>
      </c>
      <c r="N162" s="992"/>
      <c r="O162" s="605" t="s">
        <v>41</v>
      </c>
      <c r="P162" s="993" t="s">
        <v>36</v>
      </c>
      <c r="Q162" s="991">
        <v>1</v>
      </c>
      <c r="R162" s="1000">
        <v>42000000</v>
      </c>
      <c r="S162" s="995" t="s">
        <v>584</v>
      </c>
    </row>
    <row r="163" spans="1:19">
      <c r="A163" s="841">
        <f t="shared" si="2"/>
        <v>136</v>
      </c>
      <c r="B163" s="987"/>
      <c r="C163" s="988"/>
      <c r="D163" s="988"/>
      <c r="E163" s="988"/>
      <c r="F163" s="988"/>
      <c r="G163" s="989"/>
      <c r="H163" s="997" t="s">
        <v>585</v>
      </c>
      <c r="I163" s="998" t="s">
        <v>575</v>
      </c>
      <c r="J163" s="998" t="s">
        <v>561</v>
      </c>
      <c r="K163" s="998" t="s">
        <v>567</v>
      </c>
      <c r="L163" s="992"/>
      <c r="M163" s="991">
        <v>2013</v>
      </c>
      <c r="N163" s="992"/>
      <c r="O163" s="605" t="s">
        <v>41</v>
      </c>
      <c r="P163" s="993" t="s">
        <v>36</v>
      </c>
      <c r="Q163" s="998">
        <v>1</v>
      </c>
      <c r="R163" s="999">
        <v>26848700</v>
      </c>
      <c r="S163" s="995" t="s">
        <v>576</v>
      </c>
    </row>
    <row r="164" spans="1:19">
      <c r="A164" s="841">
        <f t="shared" si="2"/>
        <v>137</v>
      </c>
      <c r="B164" s="987"/>
      <c r="C164" s="988"/>
      <c r="D164" s="988"/>
      <c r="E164" s="988"/>
      <c r="F164" s="988"/>
      <c r="G164" s="989"/>
      <c r="H164" s="990" t="s">
        <v>586</v>
      </c>
      <c r="I164" s="991" t="s">
        <v>587</v>
      </c>
      <c r="J164" s="991" t="s">
        <v>588</v>
      </c>
      <c r="K164" s="991" t="s">
        <v>562</v>
      </c>
      <c r="L164" s="992"/>
      <c r="M164" s="991">
        <v>2013</v>
      </c>
      <c r="N164" s="992"/>
      <c r="O164" s="605" t="s">
        <v>41</v>
      </c>
      <c r="P164" s="993" t="s">
        <v>36</v>
      </c>
      <c r="Q164" s="991">
        <v>1</v>
      </c>
      <c r="R164" s="1000">
        <v>750000</v>
      </c>
      <c r="S164" s="995" t="s">
        <v>584</v>
      </c>
    </row>
    <row r="165" spans="1:19">
      <c r="A165" s="841">
        <f t="shared" si="2"/>
        <v>138</v>
      </c>
      <c r="B165" s="987"/>
      <c r="C165" s="988"/>
      <c r="D165" s="988"/>
      <c r="E165" s="988"/>
      <c r="F165" s="988"/>
      <c r="G165" s="989"/>
      <c r="H165" s="997" t="s">
        <v>589</v>
      </c>
      <c r="I165" s="998" t="s">
        <v>590</v>
      </c>
      <c r="J165" s="998" t="s">
        <v>591</v>
      </c>
      <c r="K165" s="998" t="s">
        <v>591</v>
      </c>
      <c r="L165" s="992"/>
      <c r="M165" s="991">
        <v>2013</v>
      </c>
      <c r="N165" s="992"/>
      <c r="O165" s="605" t="s">
        <v>41</v>
      </c>
      <c r="P165" s="993" t="s">
        <v>36</v>
      </c>
      <c r="Q165" s="998">
        <v>1</v>
      </c>
      <c r="R165" s="999">
        <v>2750000</v>
      </c>
      <c r="S165" s="995" t="s">
        <v>573</v>
      </c>
    </row>
    <row r="166" spans="1:19">
      <c r="A166" s="841">
        <f t="shared" si="2"/>
        <v>139</v>
      </c>
      <c r="B166" s="987"/>
      <c r="C166" s="988"/>
      <c r="D166" s="988"/>
      <c r="E166" s="988"/>
      <c r="F166" s="988"/>
      <c r="G166" s="989"/>
      <c r="H166" s="997" t="s">
        <v>592</v>
      </c>
      <c r="I166" s="998" t="s">
        <v>593</v>
      </c>
      <c r="J166" s="998" t="s">
        <v>561</v>
      </c>
      <c r="K166" s="998" t="s">
        <v>567</v>
      </c>
      <c r="L166" s="992"/>
      <c r="M166" s="991">
        <v>2013</v>
      </c>
      <c r="N166" s="992"/>
      <c r="O166" s="605" t="s">
        <v>41</v>
      </c>
      <c r="P166" s="993" t="s">
        <v>36</v>
      </c>
      <c r="Q166" s="998">
        <v>1</v>
      </c>
      <c r="R166" s="999">
        <v>1100000</v>
      </c>
      <c r="S166" s="995" t="s">
        <v>576</v>
      </c>
    </row>
    <row r="167" spans="1:19">
      <c r="A167" s="841">
        <f t="shared" si="2"/>
        <v>140</v>
      </c>
      <c r="B167" s="987"/>
      <c r="C167" s="988"/>
      <c r="D167" s="988"/>
      <c r="E167" s="988"/>
      <c r="F167" s="988"/>
      <c r="G167" s="989"/>
      <c r="H167" s="997" t="s">
        <v>594</v>
      </c>
      <c r="I167" s="998" t="s">
        <v>575</v>
      </c>
      <c r="J167" s="998" t="s">
        <v>595</v>
      </c>
      <c r="K167" s="998" t="s">
        <v>567</v>
      </c>
      <c r="L167" s="992"/>
      <c r="M167" s="991">
        <v>2013</v>
      </c>
      <c r="N167" s="992"/>
      <c r="O167" s="605" t="s">
        <v>41</v>
      </c>
      <c r="P167" s="993" t="s">
        <v>36</v>
      </c>
      <c r="Q167" s="998">
        <v>1</v>
      </c>
      <c r="R167" s="999">
        <v>10890000</v>
      </c>
      <c r="S167" s="995" t="s">
        <v>576</v>
      </c>
    </row>
    <row r="168" spans="1:19">
      <c r="A168" s="841">
        <f t="shared" si="2"/>
        <v>141</v>
      </c>
      <c r="B168" s="987"/>
      <c r="C168" s="988"/>
      <c r="D168" s="988"/>
      <c r="E168" s="988"/>
      <c r="F168" s="988"/>
      <c r="G168" s="989"/>
      <c r="H168" s="990" t="s">
        <v>596</v>
      </c>
      <c r="I168" s="991" t="s">
        <v>597</v>
      </c>
      <c r="J168" s="998" t="s">
        <v>561</v>
      </c>
      <c r="K168" s="991" t="s">
        <v>463</v>
      </c>
      <c r="L168" s="992"/>
      <c r="M168" s="991">
        <v>2013</v>
      </c>
      <c r="N168" s="992"/>
      <c r="O168" s="605" t="s">
        <v>41</v>
      </c>
      <c r="P168" s="993" t="s">
        <v>36</v>
      </c>
      <c r="Q168" s="991">
        <v>1</v>
      </c>
      <c r="R168" s="1000">
        <v>1700000</v>
      </c>
      <c r="S168" s="995" t="s">
        <v>569</v>
      </c>
    </row>
    <row r="169" spans="1:19">
      <c r="A169" s="841">
        <f t="shared" si="2"/>
        <v>142</v>
      </c>
      <c r="B169" s="987"/>
      <c r="C169" s="988"/>
      <c r="D169" s="988"/>
      <c r="E169" s="988"/>
      <c r="F169" s="988"/>
      <c r="G169" s="989"/>
      <c r="H169" s="990" t="s">
        <v>596</v>
      </c>
      <c r="I169" s="991"/>
      <c r="J169" s="998" t="s">
        <v>561</v>
      </c>
      <c r="K169" s="991" t="s">
        <v>463</v>
      </c>
      <c r="L169" s="992"/>
      <c r="M169" s="991">
        <v>2013</v>
      </c>
      <c r="N169" s="992"/>
      <c r="O169" s="605" t="s">
        <v>41</v>
      </c>
      <c r="P169" s="993" t="s">
        <v>36</v>
      </c>
      <c r="Q169" s="991">
        <v>1</v>
      </c>
      <c r="R169" s="1000">
        <v>1700000</v>
      </c>
      <c r="S169" s="995" t="s">
        <v>576</v>
      </c>
    </row>
    <row r="170" spans="1:19">
      <c r="A170" s="841">
        <f t="shared" si="2"/>
        <v>143</v>
      </c>
      <c r="B170" s="987"/>
      <c r="C170" s="988"/>
      <c r="D170" s="988"/>
      <c r="E170" s="988"/>
      <c r="F170" s="988"/>
      <c r="G170" s="989"/>
      <c r="H170" s="997" t="s">
        <v>598</v>
      </c>
      <c r="I170" s="998" t="s">
        <v>575</v>
      </c>
      <c r="J170" s="998" t="s">
        <v>561</v>
      </c>
      <c r="K170" s="998" t="s">
        <v>568</v>
      </c>
      <c r="L170" s="992"/>
      <c r="M170" s="991">
        <v>2013</v>
      </c>
      <c r="N170" s="992"/>
      <c r="O170" s="605" t="s">
        <v>41</v>
      </c>
      <c r="P170" s="993" t="s">
        <v>36</v>
      </c>
      <c r="Q170" s="998">
        <v>1</v>
      </c>
      <c r="R170" s="999">
        <v>2500000</v>
      </c>
      <c r="S170" s="995" t="s">
        <v>576</v>
      </c>
    </row>
    <row r="171" spans="1:19">
      <c r="A171" s="841">
        <f t="shared" si="2"/>
        <v>144</v>
      </c>
      <c r="B171" s="987"/>
      <c r="C171" s="988"/>
      <c r="D171" s="988"/>
      <c r="E171" s="988"/>
      <c r="F171" s="988"/>
      <c r="G171" s="989"/>
      <c r="H171" s="997" t="s">
        <v>598</v>
      </c>
      <c r="I171" s="998" t="s">
        <v>575</v>
      </c>
      <c r="J171" s="998" t="s">
        <v>561</v>
      </c>
      <c r="K171" s="998" t="s">
        <v>568</v>
      </c>
      <c r="L171" s="992"/>
      <c r="M171" s="991">
        <v>2013</v>
      </c>
      <c r="N171" s="992"/>
      <c r="O171" s="605" t="s">
        <v>41</v>
      </c>
      <c r="P171" s="993" t="s">
        <v>36</v>
      </c>
      <c r="Q171" s="998">
        <v>1</v>
      </c>
      <c r="R171" s="999">
        <v>2500000</v>
      </c>
      <c r="S171" s="995" t="s">
        <v>565</v>
      </c>
    </row>
    <row r="172" spans="1:19">
      <c r="A172" s="841">
        <f t="shared" si="2"/>
        <v>145</v>
      </c>
      <c r="B172" s="987"/>
      <c r="C172" s="988"/>
      <c r="D172" s="988"/>
      <c r="E172" s="988"/>
      <c r="F172" s="988"/>
      <c r="G172" s="989"/>
      <c r="H172" s="997" t="s">
        <v>598</v>
      </c>
      <c r="I172" s="998" t="s">
        <v>575</v>
      </c>
      <c r="J172" s="998" t="s">
        <v>561</v>
      </c>
      <c r="K172" s="998" t="s">
        <v>568</v>
      </c>
      <c r="L172" s="992"/>
      <c r="M172" s="991">
        <v>2013</v>
      </c>
      <c r="N172" s="992"/>
      <c r="O172" s="605" t="s">
        <v>41</v>
      </c>
      <c r="P172" s="993" t="s">
        <v>36</v>
      </c>
      <c r="Q172" s="998">
        <v>1</v>
      </c>
      <c r="R172" s="999">
        <v>2500000</v>
      </c>
      <c r="S172" s="995" t="s">
        <v>563</v>
      </c>
    </row>
    <row r="173" spans="1:19">
      <c r="A173" s="841">
        <f t="shared" si="2"/>
        <v>146</v>
      </c>
      <c r="B173" s="987"/>
      <c r="C173" s="988"/>
      <c r="D173" s="988"/>
      <c r="E173" s="988"/>
      <c r="F173" s="988"/>
      <c r="G173" s="989"/>
      <c r="H173" s="990" t="s">
        <v>599</v>
      </c>
      <c r="I173" s="991"/>
      <c r="J173" s="991" t="s">
        <v>561</v>
      </c>
      <c r="K173" s="991" t="s">
        <v>567</v>
      </c>
      <c r="L173" s="992"/>
      <c r="M173" s="991">
        <v>2013</v>
      </c>
      <c r="N173" s="992"/>
      <c r="O173" s="605" t="s">
        <v>41</v>
      </c>
      <c r="P173" s="993" t="s">
        <v>36</v>
      </c>
      <c r="Q173" s="998">
        <v>1</v>
      </c>
      <c r="R173" s="1001">
        <v>1939000</v>
      </c>
      <c r="S173" s="995" t="s">
        <v>576</v>
      </c>
    </row>
    <row r="174" spans="1:19">
      <c r="A174" s="841">
        <f t="shared" si="2"/>
        <v>147</v>
      </c>
      <c r="B174" s="987"/>
      <c r="C174" s="988"/>
      <c r="D174" s="988"/>
      <c r="E174" s="988"/>
      <c r="F174" s="988"/>
      <c r="G174" s="989"/>
      <c r="H174" s="997" t="s">
        <v>600</v>
      </c>
      <c r="I174" s="998"/>
      <c r="J174" s="998" t="s">
        <v>561</v>
      </c>
      <c r="K174" s="998" t="s">
        <v>567</v>
      </c>
      <c r="L174" s="992"/>
      <c r="M174" s="991">
        <v>2013</v>
      </c>
      <c r="N174" s="992"/>
      <c r="O174" s="605" t="s">
        <v>41</v>
      </c>
      <c r="P174" s="993" t="s">
        <v>36</v>
      </c>
      <c r="Q174" s="998">
        <v>1</v>
      </c>
      <c r="R174" s="999">
        <v>330000</v>
      </c>
      <c r="S174" s="995" t="s">
        <v>569</v>
      </c>
    </row>
    <row r="175" spans="1:19">
      <c r="A175" s="841">
        <f t="shared" si="2"/>
        <v>148</v>
      </c>
      <c r="B175" s="987"/>
      <c r="C175" s="988"/>
      <c r="D175" s="988"/>
      <c r="E175" s="988"/>
      <c r="F175" s="988"/>
      <c r="G175" s="989"/>
      <c r="H175" s="990" t="s">
        <v>601</v>
      </c>
      <c r="I175" s="991" t="s">
        <v>575</v>
      </c>
      <c r="J175" s="991" t="s">
        <v>579</v>
      </c>
      <c r="K175" s="991" t="s">
        <v>449</v>
      </c>
      <c r="L175" s="992"/>
      <c r="M175" s="991">
        <v>2013</v>
      </c>
      <c r="N175" s="992"/>
      <c r="O175" s="605" t="s">
        <v>41</v>
      </c>
      <c r="P175" s="993" t="s">
        <v>36</v>
      </c>
      <c r="Q175" s="998">
        <v>1</v>
      </c>
      <c r="R175" s="1001">
        <v>900000</v>
      </c>
      <c r="S175" s="995" t="s">
        <v>569</v>
      </c>
    </row>
    <row r="176" spans="1:19">
      <c r="A176" s="841">
        <f t="shared" si="2"/>
        <v>149</v>
      </c>
      <c r="B176" s="987"/>
      <c r="C176" s="988"/>
      <c r="D176" s="988"/>
      <c r="E176" s="988"/>
      <c r="F176" s="988"/>
      <c r="G176" s="989"/>
      <c r="H176" s="990" t="s">
        <v>532</v>
      </c>
      <c r="I176" s="991"/>
      <c r="J176" s="998" t="s">
        <v>561</v>
      </c>
      <c r="K176" s="991" t="s">
        <v>568</v>
      </c>
      <c r="L176" s="992"/>
      <c r="M176" s="991">
        <v>2013</v>
      </c>
      <c r="N176" s="992"/>
      <c r="O176" s="605" t="s">
        <v>41</v>
      </c>
      <c r="P176" s="993" t="s">
        <v>36</v>
      </c>
      <c r="Q176" s="991">
        <v>1</v>
      </c>
      <c r="R176" s="1001">
        <v>2500000</v>
      </c>
      <c r="S176" s="995" t="s">
        <v>576</v>
      </c>
    </row>
    <row r="177" spans="1:19">
      <c r="A177" s="841">
        <f t="shared" si="2"/>
        <v>150</v>
      </c>
      <c r="B177" s="987"/>
      <c r="C177" s="988"/>
      <c r="D177" s="988"/>
      <c r="E177" s="988"/>
      <c r="F177" s="988"/>
      <c r="G177" s="989"/>
      <c r="H177" s="997" t="s">
        <v>532</v>
      </c>
      <c r="I177" s="998" t="s">
        <v>575</v>
      </c>
      <c r="J177" s="998" t="s">
        <v>602</v>
      </c>
      <c r="K177" s="998" t="s">
        <v>567</v>
      </c>
      <c r="L177" s="992"/>
      <c r="M177" s="991">
        <v>2013</v>
      </c>
      <c r="N177" s="992"/>
      <c r="O177" s="605" t="s">
        <v>41</v>
      </c>
      <c r="P177" s="993" t="s">
        <v>36</v>
      </c>
      <c r="Q177" s="998">
        <v>1</v>
      </c>
      <c r="R177" s="1001">
        <v>2500000</v>
      </c>
      <c r="S177" s="995" t="s">
        <v>603</v>
      </c>
    </row>
    <row r="178" spans="1:19">
      <c r="A178" s="841">
        <f t="shared" si="2"/>
        <v>151</v>
      </c>
      <c r="B178" s="987"/>
      <c r="C178" s="988"/>
      <c r="D178" s="988"/>
      <c r="E178" s="988"/>
      <c r="F178" s="988"/>
      <c r="G178" s="989"/>
      <c r="H178" s="990" t="s">
        <v>604</v>
      </c>
      <c r="I178" s="991" t="s">
        <v>605</v>
      </c>
      <c r="J178" s="998" t="s">
        <v>561</v>
      </c>
      <c r="K178" s="991" t="s">
        <v>463</v>
      </c>
      <c r="L178" s="992"/>
      <c r="M178" s="991">
        <v>2013</v>
      </c>
      <c r="N178" s="992"/>
      <c r="O178" s="605" t="s">
        <v>41</v>
      </c>
      <c r="P178" s="993" t="s">
        <v>36</v>
      </c>
      <c r="Q178" s="991">
        <v>1</v>
      </c>
      <c r="R178" s="1000">
        <v>5550000</v>
      </c>
      <c r="S178" s="995" t="s">
        <v>569</v>
      </c>
    </row>
    <row r="179" spans="1:19">
      <c r="A179" s="841">
        <f t="shared" si="2"/>
        <v>152</v>
      </c>
      <c r="B179" s="987"/>
      <c r="C179" s="988"/>
      <c r="D179" s="988"/>
      <c r="E179" s="988"/>
      <c r="F179" s="988"/>
      <c r="G179" s="989"/>
      <c r="H179" s="997" t="s">
        <v>606</v>
      </c>
      <c r="I179" s="998"/>
      <c r="J179" s="998" t="s">
        <v>595</v>
      </c>
      <c r="K179" s="998" t="s">
        <v>39</v>
      </c>
      <c r="L179" s="992"/>
      <c r="M179" s="991">
        <v>2013</v>
      </c>
      <c r="N179" s="992"/>
      <c r="O179" s="605" t="s">
        <v>41</v>
      </c>
      <c r="P179" s="993" t="s">
        <v>36</v>
      </c>
      <c r="Q179" s="998">
        <v>1</v>
      </c>
      <c r="R179" s="999">
        <v>3000000</v>
      </c>
      <c r="S179" s="995" t="s">
        <v>573</v>
      </c>
    </row>
    <row r="180" spans="1:19">
      <c r="A180" s="841">
        <f t="shared" si="2"/>
        <v>153</v>
      </c>
      <c r="B180" s="987"/>
      <c r="C180" s="988"/>
      <c r="D180" s="988"/>
      <c r="E180" s="988"/>
      <c r="F180" s="988"/>
      <c r="G180" s="989"/>
      <c r="H180" s="997" t="s">
        <v>607</v>
      </c>
      <c r="I180" s="998"/>
      <c r="J180" s="998" t="s">
        <v>561</v>
      </c>
      <c r="K180" s="998" t="s">
        <v>567</v>
      </c>
      <c r="L180" s="992"/>
      <c r="M180" s="991">
        <v>2013</v>
      </c>
      <c r="N180" s="992"/>
      <c r="O180" s="605" t="s">
        <v>41</v>
      </c>
      <c r="P180" s="993" t="s">
        <v>36</v>
      </c>
      <c r="Q180" s="998">
        <v>1</v>
      </c>
      <c r="R180" s="999">
        <v>700000</v>
      </c>
      <c r="S180" s="995" t="s">
        <v>569</v>
      </c>
    </row>
    <row r="181" spans="1:19">
      <c r="A181" s="841">
        <f t="shared" ref="A181:A193" si="3">A180+1</f>
        <v>154</v>
      </c>
      <c r="B181" s="987"/>
      <c r="C181" s="988"/>
      <c r="D181" s="988"/>
      <c r="E181" s="988"/>
      <c r="F181" s="988"/>
      <c r="G181" s="989"/>
      <c r="H181" s="997" t="s">
        <v>608</v>
      </c>
      <c r="I181" s="998" t="s">
        <v>609</v>
      </c>
      <c r="J181" s="998" t="s">
        <v>561</v>
      </c>
      <c r="K181" s="998" t="s">
        <v>567</v>
      </c>
      <c r="L181" s="992"/>
      <c r="M181" s="991">
        <v>2013</v>
      </c>
      <c r="N181" s="992"/>
      <c r="O181" s="605" t="s">
        <v>41</v>
      </c>
      <c r="P181" s="993" t="s">
        <v>36</v>
      </c>
      <c r="Q181" s="998">
        <v>1</v>
      </c>
      <c r="R181" s="999">
        <v>1900000</v>
      </c>
      <c r="S181" s="995" t="s">
        <v>569</v>
      </c>
    </row>
    <row r="182" spans="1:19">
      <c r="A182" s="841">
        <f t="shared" si="3"/>
        <v>155</v>
      </c>
      <c r="B182" s="987"/>
      <c r="C182" s="988"/>
      <c r="D182" s="988"/>
      <c r="E182" s="988"/>
      <c r="F182" s="988"/>
      <c r="G182" s="989"/>
      <c r="H182" s="997" t="s">
        <v>610</v>
      </c>
      <c r="I182" s="998"/>
      <c r="J182" s="998" t="s">
        <v>561</v>
      </c>
      <c r="K182" s="998" t="s">
        <v>568</v>
      </c>
      <c r="L182" s="992"/>
      <c r="M182" s="991">
        <v>2013</v>
      </c>
      <c r="N182" s="992"/>
      <c r="O182" s="605" t="s">
        <v>41</v>
      </c>
      <c r="P182" s="993" t="s">
        <v>36</v>
      </c>
      <c r="Q182" s="991">
        <v>1</v>
      </c>
      <c r="R182" s="999">
        <v>640000</v>
      </c>
      <c r="S182" s="995" t="s">
        <v>563</v>
      </c>
    </row>
    <row r="183" spans="1:19">
      <c r="A183" s="841">
        <f t="shared" si="3"/>
        <v>156</v>
      </c>
      <c r="B183" s="987"/>
      <c r="C183" s="988"/>
      <c r="D183" s="988"/>
      <c r="E183" s="988"/>
      <c r="F183" s="988"/>
      <c r="G183" s="989"/>
      <c r="H183" s="997" t="s">
        <v>610</v>
      </c>
      <c r="I183" s="998"/>
      <c r="J183" s="998" t="s">
        <v>561</v>
      </c>
      <c r="K183" s="998" t="s">
        <v>568</v>
      </c>
      <c r="L183" s="992"/>
      <c r="M183" s="991">
        <v>2013</v>
      </c>
      <c r="N183" s="992"/>
      <c r="O183" s="605" t="s">
        <v>41</v>
      </c>
      <c r="P183" s="993" t="s">
        <v>36</v>
      </c>
      <c r="Q183" s="991">
        <v>1</v>
      </c>
      <c r="R183" s="999">
        <v>640000</v>
      </c>
      <c r="S183" s="995" t="s">
        <v>563</v>
      </c>
    </row>
    <row r="184" spans="1:19">
      <c r="A184" s="841">
        <f t="shared" si="3"/>
        <v>157</v>
      </c>
      <c r="B184" s="987"/>
      <c r="C184" s="988"/>
      <c r="D184" s="988"/>
      <c r="E184" s="988"/>
      <c r="F184" s="988"/>
      <c r="G184" s="989"/>
      <c r="H184" s="990" t="s">
        <v>610</v>
      </c>
      <c r="I184" s="991"/>
      <c r="J184" s="1002" t="s">
        <v>561</v>
      </c>
      <c r="K184" s="991" t="s">
        <v>568</v>
      </c>
      <c r="L184" s="992"/>
      <c r="M184" s="991">
        <v>2013</v>
      </c>
      <c r="N184" s="992"/>
      <c r="O184" s="605" t="s">
        <v>41</v>
      </c>
      <c r="P184" s="993" t="s">
        <v>36</v>
      </c>
      <c r="Q184" s="991">
        <v>1</v>
      </c>
      <c r="R184" s="999">
        <v>640000</v>
      </c>
      <c r="S184" s="995" t="s">
        <v>563</v>
      </c>
    </row>
    <row r="185" spans="1:19">
      <c r="A185" s="841">
        <f t="shared" si="3"/>
        <v>158</v>
      </c>
      <c r="B185" s="987"/>
      <c r="C185" s="988"/>
      <c r="D185" s="988"/>
      <c r="E185" s="988"/>
      <c r="F185" s="988"/>
      <c r="G185" s="989"/>
      <c r="H185" s="990" t="s">
        <v>610</v>
      </c>
      <c r="I185" s="991"/>
      <c r="J185" s="1002" t="s">
        <v>561</v>
      </c>
      <c r="K185" s="991" t="s">
        <v>568</v>
      </c>
      <c r="L185" s="992"/>
      <c r="M185" s="991">
        <v>2013</v>
      </c>
      <c r="N185" s="992"/>
      <c r="O185" s="605" t="s">
        <v>41</v>
      </c>
      <c r="P185" s="993" t="s">
        <v>36</v>
      </c>
      <c r="Q185" s="991">
        <v>1</v>
      </c>
      <c r="R185" s="999">
        <v>640000</v>
      </c>
      <c r="S185" s="995" t="s">
        <v>563</v>
      </c>
    </row>
    <row r="186" spans="1:19">
      <c r="A186" s="841">
        <f t="shared" si="3"/>
        <v>159</v>
      </c>
      <c r="B186" s="987"/>
      <c r="C186" s="988"/>
      <c r="D186" s="988"/>
      <c r="E186" s="988"/>
      <c r="F186" s="988"/>
      <c r="G186" s="989"/>
      <c r="H186" s="990" t="s">
        <v>610</v>
      </c>
      <c r="I186" s="991"/>
      <c r="J186" s="1002" t="s">
        <v>561</v>
      </c>
      <c r="K186" s="991" t="s">
        <v>568</v>
      </c>
      <c r="L186" s="992"/>
      <c r="M186" s="991">
        <v>2013</v>
      </c>
      <c r="N186" s="992"/>
      <c r="O186" s="605" t="s">
        <v>41</v>
      </c>
      <c r="P186" s="993" t="s">
        <v>36</v>
      </c>
      <c r="Q186" s="991">
        <v>1</v>
      </c>
      <c r="R186" s="999">
        <v>640000</v>
      </c>
      <c r="S186" s="995" t="s">
        <v>573</v>
      </c>
    </row>
    <row r="187" spans="1:19">
      <c r="A187" s="841">
        <f t="shared" si="3"/>
        <v>160</v>
      </c>
      <c r="B187" s="987"/>
      <c r="C187" s="988"/>
      <c r="D187" s="988"/>
      <c r="E187" s="988"/>
      <c r="F187" s="988"/>
      <c r="G187" s="989"/>
      <c r="H187" s="990" t="s">
        <v>610</v>
      </c>
      <c r="I187" s="991"/>
      <c r="J187" s="1002" t="s">
        <v>561</v>
      </c>
      <c r="K187" s="991" t="s">
        <v>568</v>
      </c>
      <c r="L187" s="992"/>
      <c r="M187" s="991">
        <v>2013</v>
      </c>
      <c r="N187" s="992"/>
      <c r="O187" s="605" t="s">
        <v>41</v>
      </c>
      <c r="P187" s="993" t="s">
        <v>36</v>
      </c>
      <c r="Q187" s="991">
        <v>1</v>
      </c>
      <c r="R187" s="999">
        <v>640000</v>
      </c>
      <c r="S187" s="995" t="s">
        <v>573</v>
      </c>
    </row>
    <row r="188" spans="1:19">
      <c r="A188" s="841">
        <f t="shared" si="3"/>
        <v>161</v>
      </c>
      <c r="B188" s="987"/>
      <c r="C188" s="988"/>
      <c r="D188" s="988"/>
      <c r="E188" s="988"/>
      <c r="F188" s="988"/>
      <c r="G188" s="989"/>
      <c r="H188" s="997" t="s">
        <v>611</v>
      </c>
      <c r="I188" s="998" t="s">
        <v>612</v>
      </c>
      <c r="J188" s="998" t="s">
        <v>561</v>
      </c>
      <c r="K188" s="998" t="s">
        <v>463</v>
      </c>
      <c r="L188" s="992"/>
      <c r="M188" s="991">
        <v>2013</v>
      </c>
      <c r="N188" s="992"/>
      <c r="O188" s="605" t="s">
        <v>41</v>
      </c>
      <c r="P188" s="993" t="s">
        <v>36</v>
      </c>
      <c r="Q188" s="998">
        <v>1</v>
      </c>
      <c r="R188" s="999">
        <v>360000</v>
      </c>
      <c r="S188" s="995" t="s">
        <v>576</v>
      </c>
    </row>
    <row r="189" spans="1:19">
      <c r="A189" s="841">
        <f t="shared" si="3"/>
        <v>162</v>
      </c>
      <c r="B189" s="987"/>
      <c r="C189" s="988"/>
      <c r="D189" s="988"/>
      <c r="E189" s="988"/>
      <c r="F189" s="988"/>
      <c r="G189" s="989"/>
      <c r="H189" s="997" t="s">
        <v>613</v>
      </c>
      <c r="I189" s="998" t="s">
        <v>612</v>
      </c>
      <c r="J189" s="998" t="s">
        <v>561</v>
      </c>
      <c r="K189" s="998" t="s">
        <v>39</v>
      </c>
      <c r="L189" s="992"/>
      <c r="M189" s="991">
        <v>2013</v>
      </c>
      <c r="N189" s="992"/>
      <c r="O189" s="605" t="s">
        <v>41</v>
      </c>
      <c r="P189" s="993" t="s">
        <v>36</v>
      </c>
      <c r="Q189" s="998">
        <v>1</v>
      </c>
      <c r="R189" s="999">
        <v>900000</v>
      </c>
      <c r="S189" s="995" t="s">
        <v>573</v>
      </c>
    </row>
    <row r="190" spans="1:19">
      <c r="A190" s="841">
        <f t="shared" si="3"/>
        <v>163</v>
      </c>
      <c r="B190" s="987"/>
      <c r="C190" s="988"/>
      <c r="D190" s="988"/>
      <c r="E190" s="988"/>
      <c r="F190" s="988"/>
      <c r="G190" s="989"/>
      <c r="H190" s="997" t="s">
        <v>614</v>
      </c>
      <c r="I190" s="998" t="s">
        <v>575</v>
      </c>
      <c r="J190" s="998" t="s">
        <v>602</v>
      </c>
      <c r="K190" s="998" t="s">
        <v>567</v>
      </c>
      <c r="L190" s="992"/>
      <c r="M190" s="991">
        <v>2013</v>
      </c>
      <c r="N190" s="992"/>
      <c r="O190" s="605" t="s">
        <v>41</v>
      </c>
      <c r="P190" s="993" t="s">
        <v>36</v>
      </c>
      <c r="Q190" s="998">
        <v>1</v>
      </c>
      <c r="R190" s="999">
        <v>3100000</v>
      </c>
      <c r="S190" s="995" t="s">
        <v>569</v>
      </c>
    </row>
    <row r="191" spans="1:19">
      <c r="A191" s="841">
        <f t="shared" si="3"/>
        <v>164</v>
      </c>
      <c r="B191" s="987"/>
      <c r="C191" s="988"/>
      <c r="D191" s="988"/>
      <c r="E191" s="988"/>
      <c r="F191" s="988"/>
      <c r="G191" s="989"/>
      <c r="H191" s="990" t="s">
        <v>615</v>
      </c>
      <c r="I191" s="991" t="s">
        <v>605</v>
      </c>
      <c r="J191" s="998" t="s">
        <v>595</v>
      </c>
      <c r="K191" s="991" t="s">
        <v>568</v>
      </c>
      <c r="L191" s="992"/>
      <c r="M191" s="991">
        <v>2013</v>
      </c>
      <c r="N191" s="992"/>
      <c r="O191" s="605" t="s">
        <v>41</v>
      </c>
      <c r="P191" s="993" t="s">
        <v>36</v>
      </c>
      <c r="Q191" s="991">
        <v>1</v>
      </c>
      <c r="R191" s="1000">
        <v>5100000</v>
      </c>
      <c r="S191" s="995" t="s">
        <v>576</v>
      </c>
    </row>
    <row r="192" spans="1:19">
      <c r="A192" s="841">
        <f t="shared" si="3"/>
        <v>165</v>
      </c>
      <c r="B192" s="987"/>
      <c r="C192" s="988"/>
      <c r="D192" s="988"/>
      <c r="E192" s="988"/>
      <c r="F192" s="988"/>
      <c r="G192" s="989"/>
      <c r="H192" s="990" t="s">
        <v>616</v>
      </c>
      <c r="I192" s="991" t="s">
        <v>617</v>
      </c>
      <c r="J192" s="991" t="s">
        <v>595</v>
      </c>
      <c r="K192" s="991" t="s">
        <v>567</v>
      </c>
      <c r="L192" s="992"/>
      <c r="M192" s="991">
        <v>2013</v>
      </c>
      <c r="N192" s="992"/>
      <c r="O192" s="605" t="s">
        <v>41</v>
      </c>
      <c r="P192" s="993" t="s">
        <v>36</v>
      </c>
      <c r="Q192" s="998">
        <v>1</v>
      </c>
      <c r="R192" s="1001">
        <v>660000</v>
      </c>
      <c r="S192" s="995" t="s">
        <v>576</v>
      </c>
    </row>
    <row r="193" spans="1:19">
      <c r="A193" s="841">
        <f t="shared" si="3"/>
        <v>166</v>
      </c>
      <c r="B193" s="1020"/>
      <c r="C193" s="1021"/>
      <c r="D193" s="1021"/>
      <c r="E193" s="1021"/>
      <c r="F193" s="1021"/>
      <c r="G193" s="1021">
        <v>69</v>
      </c>
      <c r="H193" s="1022" t="s">
        <v>620</v>
      </c>
      <c r="I193" s="978"/>
      <c r="J193" s="1023"/>
      <c r="K193" s="978"/>
      <c r="L193" s="1023" t="s">
        <v>43</v>
      </c>
      <c r="M193" s="1023">
        <v>2015</v>
      </c>
      <c r="N193" s="1023"/>
      <c r="O193" s="1023" t="s">
        <v>41</v>
      </c>
      <c r="P193" s="1023" t="s">
        <v>36</v>
      </c>
      <c r="Q193" s="1024">
        <v>1</v>
      </c>
      <c r="R193" s="1025">
        <v>2000000</v>
      </c>
      <c r="S193" s="1027"/>
    </row>
    <row r="194" spans="1:19">
      <c r="A194" s="841"/>
      <c r="B194" s="828"/>
      <c r="C194" s="828"/>
      <c r="D194" s="828"/>
      <c r="E194" s="828"/>
      <c r="F194" s="828"/>
      <c r="G194" s="828"/>
      <c r="H194" s="853"/>
      <c r="I194" s="256"/>
      <c r="J194" s="258"/>
      <c r="K194" s="256"/>
      <c r="L194" s="258"/>
      <c r="M194" s="258"/>
      <c r="N194" s="258"/>
      <c r="O194" s="258"/>
      <c r="P194" s="258"/>
      <c r="Q194" s="611"/>
      <c r="R194" s="830"/>
      <c r="S194" s="965"/>
    </row>
    <row r="195" spans="1:19" s="982" customFormat="1">
      <c r="A195" s="841"/>
      <c r="B195" s="828"/>
      <c r="C195" s="828"/>
      <c r="D195" s="828"/>
      <c r="E195" s="828"/>
      <c r="F195" s="828"/>
      <c r="G195" s="828"/>
      <c r="H195" s="853"/>
      <c r="I195" s="256"/>
      <c r="J195" s="258"/>
      <c r="K195" s="256"/>
      <c r="L195" s="258"/>
      <c r="M195" s="258"/>
      <c r="N195" s="258"/>
      <c r="O195" s="258"/>
      <c r="P195" s="258"/>
      <c r="Q195" s="611"/>
      <c r="R195" s="830"/>
      <c r="S195" s="965"/>
    </row>
    <row r="196" spans="1:19">
      <c r="A196" s="831"/>
      <c r="B196" s="832"/>
      <c r="C196" s="833"/>
      <c r="D196" s="833"/>
      <c r="E196" s="833"/>
      <c r="F196" s="833"/>
      <c r="G196" s="833"/>
      <c r="H196" s="834" t="s">
        <v>484</v>
      </c>
      <c r="I196" s="710"/>
      <c r="J196" s="712"/>
      <c r="K196" s="710"/>
      <c r="L196" s="710"/>
      <c r="M196" s="712"/>
      <c r="N196" s="712"/>
      <c r="O196" s="712"/>
      <c r="P196" s="712"/>
      <c r="Q196" s="835"/>
      <c r="R196" s="836"/>
      <c r="S196" s="837"/>
    </row>
    <row r="197" spans="1:19">
      <c r="A197" s="839"/>
      <c r="B197" s="710"/>
      <c r="C197" s="707" t="s">
        <v>168</v>
      </c>
      <c r="D197" s="707" t="s">
        <v>168</v>
      </c>
      <c r="E197" s="707" t="s">
        <v>168</v>
      </c>
      <c r="F197" s="707" t="s">
        <v>168</v>
      </c>
      <c r="G197" s="707" t="s">
        <v>168</v>
      </c>
      <c r="H197" s="805" t="s">
        <v>63</v>
      </c>
      <c r="I197" s="710"/>
      <c r="J197" s="712"/>
      <c r="K197" s="710"/>
      <c r="L197" s="710"/>
      <c r="M197" s="712"/>
      <c r="N197" s="712"/>
      <c r="O197" s="712"/>
      <c r="P197" s="809">
        <v>0</v>
      </c>
      <c r="Q197" s="809">
        <f>SUM(Q198:Q199)</f>
        <v>9</v>
      </c>
      <c r="R197" s="809">
        <f>SUM(R198:R199)</f>
        <v>30000000</v>
      </c>
      <c r="S197" s="840"/>
    </row>
    <row r="198" spans="1:19">
      <c r="A198" s="841">
        <v>167</v>
      </c>
      <c r="C198" s="810">
        <v>2</v>
      </c>
      <c r="D198" s="810">
        <v>9</v>
      </c>
      <c r="E198" s="810">
        <v>1</v>
      </c>
      <c r="F198" s="810">
        <v>2</v>
      </c>
      <c r="G198" s="810">
        <v>10</v>
      </c>
      <c r="H198" s="933" t="s">
        <v>178</v>
      </c>
      <c r="I198" s="933"/>
      <c r="J198" s="933"/>
      <c r="K198" s="933" t="s">
        <v>39</v>
      </c>
      <c r="L198" s="934" t="s">
        <v>140</v>
      </c>
      <c r="M198" s="933">
        <v>2014</v>
      </c>
      <c r="N198" s="933"/>
      <c r="O198" s="933" t="s">
        <v>41</v>
      </c>
      <c r="P198" s="934" t="s">
        <v>36</v>
      </c>
      <c r="Q198" s="933">
        <v>1</v>
      </c>
      <c r="R198" s="1004">
        <v>26000000</v>
      </c>
      <c r="S198" s="933" t="s">
        <v>101</v>
      </c>
    </row>
    <row r="199" spans="1:19">
      <c r="A199" s="841">
        <v>168</v>
      </c>
      <c r="C199" s="810">
        <v>2</v>
      </c>
      <c r="D199" s="810">
        <v>9</v>
      </c>
      <c r="E199" s="810">
        <v>1</v>
      </c>
      <c r="F199" s="810">
        <v>35</v>
      </c>
      <c r="G199" s="810">
        <v>21</v>
      </c>
      <c r="H199" s="933" t="s">
        <v>179</v>
      </c>
      <c r="I199" s="933"/>
      <c r="J199" s="933"/>
      <c r="K199" s="933" t="s">
        <v>39</v>
      </c>
      <c r="L199" s="934" t="s">
        <v>140</v>
      </c>
      <c r="M199" s="933">
        <v>2014</v>
      </c>
      <c r="N199" s="933"/>
      <c r="O199" s="933" t="s">
        <v>41</v>
      </c>
      <c r="P199" s="934" t="s">
        <v>36</v>
      </c>
      <c r="Q199" s="933">
        <v>8</v>
      </c>
      <c r="R199" s="1004">
        <v>4000000</v>
      </c>
      <c r="S199" s="933" t="s">
        <v>101</v>
      </c>
    </row>
    <row r="200" spans="1:19">
      <c r="B200" s="129"/>
      <c r="C200" s="255"/>
      <c r="D200" s="255"/>
      <c r="E200" s="255"/>
      <c r="F200" s="255"/>
      <c r="G200" s="255"/>
      <c r="H200" s="256"/>
      <c r="I200" s="256"/>
      <c r="J200" s="258"/>
      <c r="K200" s="256"/>
      <c r="L200" s="256"/>
      <c r="M200" s="258"/>
      <c r="N200" s="258"/>
      <c r="O200" s="258"/>
      <c r="P200" s="258"/>
      <c r="Q200" s="261"/>
      <c r="R200" s="262"/>
      <c r="S200" s="843"/>
    </row>
    <row r="201" spans="1:19">
      <c r="A201" s="841"/>
      <c r="B201" s="129"/>
      <c r="C201" s="255"/>
      <c r="D201" s="255"/>
      <c r="E201" s="255"/>
      <c r="F201" s="255"/>
      <c r="G201" s="255"/>
      <c r="H201" s="256"/>
      <c r="I201" s="256"/>
      <c r="J201" s="258"/>
      <c r="K201" s="256"/>
      <c r="L201" s="256"/>
      <c r="M201" s="258"/>
      <c r="N201" s="258"/>
      <c r="O201" s="258"/>
      <c r="P201" s="258"/>
      <c r="Q201" s="261"/>
      <c r="R201" s="262"/>
      <c r="S201" s="843"/>
    </row>
    <row r="202" spans="1:19">
      <c r="A202" s="841"/>
      <c r="B202" s="129"/>
      <c r="C202" s="255"/>
      <c r="D202" s="255"/>
      <c r="E202" s="255"/>
      <c r="F202" s="255"/>
      <c r="G202" s="255"/>
      <c r="H202" s="256"/>
      <c r="I202" s="258"/>
      <c r="J202" s="258"/>
      <c r="K202" s="258"/>
      <c r="L202" s="256"/>
      <c r="M202" s="258"/>
      <c r="N202" s="258"/>
      <c r="O202" s="258"/>
      <c r="P202" s="258"/>
      <c r="Q202" s="261"/>
      <c r="R202" s="261"/>
      <c r="S202" s="859"/>
    </row>
    <row r="203" spans="1:19" ht="15.75">
      <c r="A203" s="1103"/>
      <c r="B203" s="1100"/>
      <c r="C203" s="1084"/>
      <c r="D203" s="1084"/>
      <c r="E203" s="1084"/>
      <c r="F203" s="1084"/>
      <c r="G203" s="1007"/>
      <c r="H203" s="784"/>
      <c r="I203" s="784"/>
      <c r="J203" s="784"/>
      <c r="K203" s="784"/>
      <c r="L203" s="784"/>
      <c r="M203" s="784"/>
      <c r="N203" s="784"/>
      <c r="O203" s="785"/>
      <c r="P203" s="785"/>
      <c r="Q203" s="784"/>
      <c r="R203" s="784"/>
      <c r="S203" s="784"/>
    </row>
    <row r="204" spans="1:19">
      <c r="A204" s="585"/>
      <c r="B204" s="68"/>
      <c r="C204" s="849"/>
      <c r="D204" s="849"/>
      <c r="E204" s="849"/>
      <c r="F204" s="849"/>
      <c r="G204" s="849"/>
      <c r="H204" s="849" t="s">
        <v>488</v>
      </c>
      <c r="I204" s="849"/>
      <c r="J204" s="849"/>
      <c r="K204" s="849"/>
      <c r="L204" s="849"/>
      <c r="M204" s="849"/>
      <c r="N204" s="849"/>
      <c r="O204" s="862"/>
      <c r="P204" s="868">
        <v>0</v>
      </c>
      <c r="Q204" s="868">
        <f>Q197+Q114+Q110+Q28+Q20</f>
        <v>304</v>
      </c>
      <c r="R204" s="868">
        <f>R197+R114+R110+R28+R20</f>
        <v>666250722.57999992</v>
      </c>
      <c r="S204" s="849"/>
    </row>
    <row r="205" spans="1:19" ht="15.75">
      <c r="A205" s="1101"/>
      <c r="B205" s="1102"/>
      <c r="C205" s="1008"/>
      <c r="D205" s="1008"/>
      <c r="E205" s="1008"/>
      <c r="F205" s="1008"/>
      <c r="G205" s="1008"/>
      <c r="H205" s="1008"/>
      <c r="I205" s="1008"/>
      <c r="J205" s="1008"/>
      <c r="K205" s="1008"/>
      <c r="L205" s="1008"/>
      <c r="M205" s="1008"/>
      <c r="N205" s="1008"/>
      <c r="O205" s="1008"/>
      <c r="P205" s="1008"/>
      <c r="Q205" s="1009"/>
      <c r="R205" s="592"/>
      <c r="S205" s="1008"/>
    </row>
    <row r="206" spans="1:19">
      <c r="A206" s="1092"/>
      <c r="B206" s="1101"/>
      <c r="C206" s="1008"/>
      <c r="D206" s="1008"/>
      <c r="E206" s="1008"/>
      <c r="F206" s="1008"/>
      <c r="G206" s="1008"/>
      <c r="H206" s="1008"/>
      <c r="I206" s="1008"/>
      <c r="J206" s="1008"/>
      <c r="K206" s="1008"/>
      <c r="L206" s="1008"/>
      <c r="M206" s="1008"/>
      <c r="N206" s="1008"/>
      <c r="O206" s="1008"/>
      <c r="P206" s="1008"/>
      <c r="Q206" s="1010"/>
      <c r="R206" s="1010"/>
      <c r="S206" s="1008"/>
    </row>
    <row r="207" spans="1:19">
      <c r="A207" s="1008"/>
      <c r="B207" s="1008"/>
      <c r="C207" s="1008"/>
      <c r="D207" s="1008"/>
      <c r="E207" s="1008"/>
      <c r="F207" s="1008"/>
      <c r="G207" s="1008"/>
      <c r="H207" s="1008"/>
      <c r="I207" s="1008"/>
      <c r="J207" s="1008"/>
      <c r="K207" s="1008"/>
      <c r="L207" s="1008"/>
      <c r="M207" s="1008"/>
      <c r="N207" s="1008"/>
      <c r="O207" s="1008"/>
      <c r="P207" s="1008"/>
      <c r="Q207" s="1008"/>
      <c r="R207" s="1008"/>
      <c r="S207" s="1008"/>
    </row>
    <row r="208" spans="1:19">
      <c r="A208" s="1008"/>
      <c r="B208" s="1008"/>
      <c r="C208" s="1008"/>
      <c r="D208" s="1008"/>
      <c r="E208" s="1008"/>
      <c r="F208" s="1008"/>
      <c r="G208" s="1008"/>
      <c r="H208" s="1008"/>
      <c r="I208" s="1008"/>
      <c r="J208" s="1008"/>
      <c r="K208" s="1008"/>
      <c r="L208" s="1008"/>
      <c r="M208" s="1008"/>
      <c r="N208" s="1008"/>
      <c r="O208" s="1008"/>
      <c r="P208" s="1008"/>
      <c r="Q208" s="1008"/>
      <c r="R208" s="1009"/>
      <c r="S208" s="1008"/>
    </row>
    <row r="209" spans="1:19">
      <c r="A209" s="1008"/>
      <c r="B209" s="1008"/>
      <c r="C209" s="1008"/>
      <c r="D209" s="1008"/>
      <c r="E209" s="1008"/>
      <c r="F209" s="1008" t="s">
        <v>67</v>
      </c>
      <c r="G209" s="1008"/>
      <c r="H209" s="1008"/>
      <c r="I209" s="1008"/>
      <c r="J209" s="1008"/>
      <c r="K209" s="1008"/>
      <c r="L209" s="1008"/>
      <c r="M209" s="1008"/>
      <c r="N209" s="1008"/>
      <c r="O209" s="1008"/>
      <c r="P209" s="1008"/>
      <c r="Q209" s="1008" t="s">
        <v>446</v>
      </c>
      <c r="R209" s="1008"/>
      <c r="S209" s="594"/>
    </row>
    <row r="210" spans="1:19">
      <c r="A210" s="1008"/>
      <c r="B210" s="1008"/>
      <c r="C210" s="1008"/>
      <c r="D210" s="1008"/>
      <c r="E210" s="1008"/>
      <c r="F210" s="1008" t="s">
        <v>447</v>
      </c>
      <c r="G210" s="1008"/>
      <c r="H210" s="1008"/>
      <c r="I210" s="1008"/>
      <c r="J210" s="1008"/>
      <c r="K210" s="1008"/>
      <c r="L210" s="1008"/>
      <c r="M210" s="1008"/>
      <c r="N210" s="1008"/>
      <c r="O210" s="1710"/>
      <c r="P210" s="1710"/>
      <c r="Q210" s="1710" t="s">
        <v>416</v>
      </c>
      <c r="R210" s="1710"/>
      <c r="S210" s="594"/>
    </row>
    <row r="211" spans="1:19">
      <c r="A211" s="1008"/>
      <c r="B211" s="1008"/>
      <c r="C211" s="1008"/>
      <c r="D211" s="1008"/>
      <c r="E211" s="1008"/>
      <c r="F211" s="1008"/>
      <c r="G211" s="1008"/>
      <c r="H211" s="1008"/>
      <c r="I211" s="1008"/>
      <c r="J211" s="1008"/>
      <c r="K211" s="1008"/>
      <c r="L211" s="1008"/>
      <c r="M211" s="1008"/>
      <c r="N211" s="1008"/>
      <c r="O211" s="1008"/>
      <c r="P211" s="1008"/>
      <c r="Q211" s="1008"/>
      <c r="R211" s="1008"/>
      <c r="S211" s="1008"/>
    </row>
    <row r="212" spans="1:19">
      <c r="A212" s="1008"/>
      <c r="B212" s="1008"/>
      <c r="C212" s="1008"/>
      <c r="D212" s="1008"/>
      <c r="E212" s="1008"/>
      <c r="F212" s="1008"/>
      <c r="G212" s="1008"/>
      <c r="H212" s="1008"/>
      <c r="I212" s="1008"/>
      <c r="J212" s="1008"/>
      <c r="K212" s="1008"/>
      <c r="L212" s="1008"/>
      <c r="M212" s="1008"/>
      <c r="N212" s="1710"/>
      <c r="O212" s="1710"/>
      <c r="P212" s="1710"/>
      <c r="Q212" s="1710"/>
      <c r="R212" s="1008"/>
      <c r="S212" s="1011"/>
    </row>
    <row r="213" spans="1:19">
      <c r="A213" s="1008"/>
      <c r="B213" s="1008"/>
      <c r="C213" s="1008"/>
      <c r="D213" s="1008"/>
      <c r="E213" s="1008"/>
      <c r="F213" s="1008"/>
      <c r="G213" s="1008"/>
      <c r="H213" s="1008"/>
      <c r="I213" s="1008"/>
      <c r="J213" s="1008"/>
      <c r="K213" s="1008"/>
      <c r="L213" s="1008"/>
      <c r="M213" s="1008"/>
      <c r="N213" s="1710"/>
      <c r="O213" s="1710"/>
      <c r="P213" s="1710"/>
      <c r="Q213" s="1710"/>
      <c r="R213" s="1008"/>
      <c r="S213" s="1012"/>
    </row>
    <row r="214" spans="1:19">
      <c r="A214" s="1008"/>
      <c r="B214" s="1008"/>
      <c r="C214" s="1008"/>
      <c r="D214" s="1008"/>
      <c r="E214" s="1008"/>
      <c r="F214" s="1013" t="s">
        <v>436</v>
      </c>
      <c r="G214" s="1008"/>
      <c r="H214" s="1008"/>
      <c r="I214" s="1008"/>
      <c r="J214" s="1008"/>
      <c r="K214" s="1008"/>
      <c r="L214" s="1008"/>
      <c r="M214" s="1008"/>
      <c r="N214" s="1008"/>
      <c r="O214" s="1008"/>
      <c r="P214" s="1008"/>
      <c r="Q214" s="1014" t="s">
        <v>440</v>
      </c>
      <c r="R214" s="1008"/>
      <c r="S214" s="1012"/>
    </row>
    <row r="215" spans="1:19">
      <c r="A215" s="1008"/>
      <c r="B215" s="1008"/>
      <c r="C215" s="1008"/>
      <c r="D215" s="1008"/>
      <c r="E215" s="1008"/>
      <c r="F215" s="1008" t="s">
        <v>443</v>
      </c>
      <c r="G215" s="1008"/>
      <c r="H215" s="1008"/>
      <c r="I215" s="1008"/>
      <c r="J215" s="1008"/>
      <c r="K215" s="1008"/>
      <c r="L215" s="1008"/>
      <c r="M215" s="1008"/>
      <c r="N215" s="1008"/>
      <c r="O215" s="1008"/>
      <c r="P215" s="1008"/>
      <c r="Q215" s="1015" t="s">
        <v>445</v>
      </c>
      <c r="R215" s="1008"/>
      <c r="S215" s="1012"/>
    </row>
    <row r="216" spans="1:19">
      <c r="A216" s="1008" t="s">
        <v>296</v>
      </c>
      <c r="B216" s="1008"/>
    </row>
    <row r="217" spans="1:19">
      <c r="B217" s="1008"/>
    </row>
  </sheetData>
  <mergeCells count="18">
    <mergeCell ref="A1:W1"/>
    <mergeCell ref="A2:W2"/>
    <mergeCell ref="A3:W3"/>
    <mergeCell ref="N212:Q212"/>
    <mergeCell ref="N213:Q213"/>
    <mergeCell ref="B11:F14"/>
    <mergeCell ref="G11:G14"/>
    <mergeCell ref="Q11:Q14"/>
    <mergeCell ref="B15:E15"/>
    <mergeCell ref="O210:P210"/>
    <mergeCell ref="Q210:R210"/>
    <mergeCell ref="A11:A14"/>
    <mergeCell ref="S10:S14"/>
    <mergeCell ref="Q10:R10"/>
    <mergeCell ref="O10:O14"/>
    <mergeCell ref="K10:K14"/>
    <mergeCell ref="H10:J10"/>
    <mergeCell ref="A10:G10"/>
  </mergeCells>
  <pageMargins left="0.41" right="0.11811023622047245" top="0.74803149606299213" bottom="0.35" header="0.31496062992125984" footer="0.31496062992125984"/>
  <pageSetup paperSize="400" scale="8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Z49"/>
  <sheetViews>
    <sheetView topLeftCell="A9" workbookViewId="0">
      <selection activeCell="P43" sqref="P43"/>
    </sheetView>
  </sheetViews>
  <sheetFormatPr defaultRowHeight="15"/>
  <cols>
    <col min="1" max="1" width="9.140625" style="237" customWidth="1"/>
    <col min="2" max="2" width="15.5703125" style="237" customWidth="1"/>
    <col min="3" max="3" width="4.5703125" style="237" customWidth="1"/>
    <col min="4" max="4" width="6.140625" style="237" customWidth="1"/>
    <col min="5" max="5" width="5.85546875" style="237" customWidth="1"/>
    <col min="6" max="6" width="4.5703125" style="237" customWidth="1"/>
    <col min="7" max="7" width="8.7109375" style="237" customWidth="1"/>
    <col min="8" max="8" width="18" style="237" customWidth="1"/>
    <col min="9" max="9" width="22.85546875" style="237" customWidth="1"/>
    <col min="10" max="18" width="9.140625" style="237"/>
    <col min="19" max="19" width="19.140625" style="237" bestFit="1" customWidth="1"/>
    <col min="20" max="20" width="13" style="237" customWidth="1"/>
    <col min="21" max="16384" width="9.140625" style="237"/>
  </cols>
  <sheetData>
    <row r="1" spans="1:26" ht="18">
      <c r="A1" s="1664" t="s">
        <v>237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  <c r="U1" s="1664"/>
      <c r="V1" s="1664"/>
      <c r="W1" s="1664"/>
      <c r="X1" s="1664"/>
      <c r="Y1" s="1664"/>
      <c r="Z1" s="1664"/>
    </row>
    <row r="2" spans="1:26" ht="18">
      <c r="A2" s="1664" t="s">
        <v>236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  <c r="U2" s="1664"/>
      <c r="V2" s="1664"/>
      <c r="W2" s="1664"/>
      <c r="X2" s="1664"/>
      <c r="Y2" s="1664"/>
      <c r="Z2" s="1664"/>
    </row>
    <row r="3" spans="1:26" ht="18">
      <c r="A3" s="1664" t="s">
        <v>230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  <c r="U3" s="1664"/>
      <c r="V3" s="1664"/>
      <c r="W3" s="1664"/>
      <c r="X3" s="1664"/>
      <c r="Y3" s="1664"/>
      <c r="Z3" s="1664"/>
    </row>
    <row r="4" spans="1:26">
      <c r="A4" s="184"/>
      <c r="B4" s="182"/>
      <c r="C4" s="182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2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</row>
    <row r="5" spans="1:26">
      <c r="A5" s="184" t="s">
        <v>2</v>
      </c>
      <c r="B5" s="182"/>
      <c r="C5" s="184" t="s">
        <v>3</v>
      </c>
      <c r="D5" s="184"/>
      <c r="E5" s="184"/>
      <c r="F5" s="181"/>
      <c r="G5" s="184"/>
      <c r="H5" s="184"/>
      <c r="I5" s="184"/>
      <c r="J5" s="184"/>
      <c r="K5" s="184"/>
      <c r="L5" s="184"/>
      <c r="M5" s="184"/>
      <c r="N5" s="182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</row>
    <row r="6" spans="1:26">
      <c r="A6" s="184" t="s">
        <v>4</v>
      </c>
      <c r="B6" s="182"/>
      <c r="C6" s="184" t="s">
        <v>5</v>
      </c>
      <c r="D6" s="184"/>
      <c r="E6" s="184"/>
      <c r="F6" s="181"/>
      <c r="G6" s="184"/>
      <c r="H6" s="184"/>
      <c r="I6" s="184"/>
      <c r="J6" s="184"/>
      <c r="K6" s="184"/>
      <c r="L6" s="184"/>
      <c r="M6" s="184"/>
      <c r="N6" s="182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>
      <c r="A7" s="184" t="s">
        <v>6</v>
      </c>
      <c r="B7" s="182"/>
      <c r="C7" s="182" t="s">
        <v>7</v>
      </c>
      <c r="D7" s="182"/>
      <c r="E7" s="184"/>
      <c r="F7" s="181"/>
      <c r="G7" s="184"/>
      <c r="H7" s="184"/>
      <c r="I7" s="184"/>
      <c r="J7" s="184"/>
      <c r="K7" s="184"/>
      <c r="L7" s="184"/>
      <c r="M7" s="184"/>
      <c r="N7" s="182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</row>
    <row r="8" spans="1:26">
      <c r="A8" s="184" t="s">
        <v>8</v>
      </c>
      <c r="B8" s="182"/>
      <c r="C8" s="182" t="s">
        <v>7</v>
      </c>
      <c r="D8" s="182"/>
      <c r="E8" s="184"/>
      <c r="F8" s="181"/>
      <c r="G8" s="184"/>
      <c r="H8" s="184"/>
      <c r="I8" s="184"/>
      <c r="J8" s="184"/>
      <c r="K8" s="184"/>
      <c r="L8" s="184"/>
      <c r="M8" s="184"/>
      <c r="N8" s="182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</row>
    <row r="9" spans="1:26">
      <c r="A9" s="184" t="s">
        <v>9</v>
      </c>
      <c r="B9" s="182"/>
      <c r="C9" s="182" t="s">
        <v>10</v>
      </c>
      <c r="D9" s="182"/>
      <c r="E9" s="184"/>
      <c r="F9" s="181"/>
      <c r="G9" s="184"/>
      <c r="H9" s="184"/>
      <c r="I9" s="184"/>
      <c r="J9" s="184"/>
      <c r="K9" s="184"/>
      <c r="L9" s="184"/>
      <c r="M9" s="184"/>
      <c r="N9" s="182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</row>
    <row r="10" spans="1:26" ht="15.75" thickBot="1"/>
    <row r="11" spans="1:26" s="1" customFormat="1" ht="12" customHeight="1">
      <c r="A11" s="1665" t="s">
        <v>11</v>
      </c>
      <c r="B11" s="1666"/>
      <c r="C11" s="1666"/>
      <c r="D11" s="1666"/>
      <c r="E11" s="1666"/>
      <c r="F11" s="1666"/>
      <c r="G11" s="1666"/>
      <c r="H11" s="1667"/>
      <c r="I11" s="1668" t="s">
        <v>12</v>
      </c>
      <c r="J11" s="1666"/>
      <c r="K11" s="1666"/>
      <c r="L11" s="1667"/>
      <c r="M11" s="1669" t="s">
        <v>13</v>
      </c>
      <c r="N11" s="1669" t="s">
        <v>14</v>
      </c>
      <c r="O11" s="1669" t="s">
        <v>15</v>
      </c>
      <c r="P11" s="1669" t="s">
        <v>16</v>
      </c>
      <c r="Q11" s="1669" t="s">
        <v>17</v>
      </c>
      <c r="R11" s="1681" t="s">
        <v>18</v>
      </c>
      <c r="S11" s="1682"/>
      <c r="T11" s="1737" t="s">
        <v>19</v>
      </c>
    </row>
    <row r="12" spans="1:26" s="1" customFormat="1" ht="12.75" customHeight="1">
      <c r="A12" s="1685" t="s">
        <v>20</v>
      </c>
      <c r="B12" s="1672" t="s">
        <v>21</v>
      </c>
      <c r="C12" s="1688" t="s">
        <v>22</v>
      </c>
      <c r="D12" s="1689"/>
      <c r="E12" s="1689"/>
      <c r="F12" s="1689"/>
      <c r="G12" s="1690"/>
      <c r="H12" s="1673">
        <f>'MUTASI ok'!T21</f>
        <v>201532462</v>
      </c>
      <c r="I12" s="1672" t="s">
        <v>24</v>
      </c>
      <c r="J12" s="1672" t="s">
        <v>25</v>
      </c>
      <c r="K12" s="10" t="s">
        <v>26</v>
      </c>
      <c r="L12" s="1672" t="s">
        <v>27</v>
      </c>
      <c r="M12" s="1670"/>
      <c r="N12" s="1670"/>
      <c r="O12" s="1670"/>
      <c r="P12" s="1670"/>
      <c r="Q12" s="1670"/>
      <c r="R12" s="1683"/>
      <c r="S12" s="1684"/>
      <c r="T12" s="1738"/>
    </row>
    <row r="13" spans="1:26" s="1" customFormat="1" ht="12" customHeight="1">
      <c r="A13" s="1686"/>
      <c r="B13" s="1670"/>
      <c r="C13" s="1691"/>
      <c r="D13" s="1692"/>
      <c r="E13" s="1692"/>
      <c r="F13" s="1692"/>
      <c r="G13" s="1693"/>
      <c r="H13" s="1670"/>
      <c r="I13" s="1670"/>
      <c r="J13" s="1670"/>
      <c r="K13" s="10" t="s">
        <v>28</v>
      </c>
      <c r="L13" s="1670"/>
      <c r="M13" s="1670"/>
      <c r="N13" s="1670"/>
      <c r="O13" s="1670"/>
      <c r="P13" s="1670"/>
      <c r="Q13" s="1670"/>
      <c r="R13" s="1672" t="s">
        <v>29</v>
      </c>
      <c r="S13" s="1673" t="s">
        <v>30</v>
      </c>
      <c r="T13" s="1738"/>
    </row>
    <row r="14" spans="1:26" s="1" customFormat="1" ht="12" customHeight="1">
      <c r="A14" s="1686"/>
      <c r="B14" s="1670"/>
      <c r="C14" s="1691"/>
      <c r="D14" s="1692"/>
      <c r="E14" s="1692"/>
      <c r="F14" s="1692"/>
      <c r="G14" s="1693"/>
      <c r="H14" s="1670"/>
      <c r="I14" s="1670"/>
      <c r="J14" s="1670"/>
      <c r="K14" s="10" t="s">
        <v>31</v>
      </c>
      <c r="L14" s="1670"/>
      <c r="M14" s="1670"/>
      <c r="N14" s="1670"/>
      <c r="O14" s="1670"/>
      <c r="P14" s="1670"/>
      <c r="Q14" s="1670"/>
      <c r="R14" s="1670"/>
      <c r="S14" s="1674"/>
      <c r="T14" s="1738"/>
    </row>
    <row r="15" spans="1:26" s="1" customFormat="1" ht="12" customHeight="1">
      <c r="A15" s="1687"/>
      <c r="B15" s="1671"/>
      <c r="C15" s="1683"/>
      <c r="D15" s="1694"/>
      <c r="E15" s="1694"/>
      <c r="F15" s="1694"/>
      <c r="G15" s="1684"/>
      <c r="H15" s="1671"/>
      <c r="I15" s="1671"/>
      <c r="J15" s="1671"/>
      <c r="K15" s="10" t="s">
        <v>32</v>
      </c>
      <c r="L15" s="1671"/>
      <c r="M15" s="1671"/>
      <c r="N15" s="1671"/>
      <c r="O15" s="1671"/>
      <c r="P15" s="1671"/>
      <c r="Q15" s="1671"/>
      <c r="R15" s="1671"/>
      <c r="S15" s="1675"/>
      <c r="T15" s="1739"/>
    </row>
    <row r="16" spans="1:26" s="19" customFormat="1" ht="12" customHeight="1">
      <c r="A16" s="13">
        <v>1</v>
      </c>
      <c r="B16" s="15">
        <v>2</v>
      </c>
      <c r="C16" s="1714">
        <v>3</v>
      </c>
      <c r="D16" s="1715"/>
      <c r="E16" s="1715"/>
      <c r="F16" s="1715"/>
      <c r="G16" s="1716"/>
      <c r="H16" s="16">
        <v>4</v>
      </c>
      <c r="I16" s="16">
        <v>5</v>
      </c>
      <c r="J16" s="16">
        <v>6</v>
      </c>
      <c r="K16" s="16">
        <v>7</v>
      </c>
      <c r="L16" s="16">
        <v>8</v>
      </c>
      <c r="M16" s="16">
        <v>9</v>
      </c>
      <c r="N16" s="16">
        <v>10</v>
      </c>
      <c r="O16" s="16">
        <v>11</v>
      </c>
      <c r="P16" s="16">
        <v>12</v>
      </c>
      <c r="Q16" s="16">
        <v>13</v>
      </c>
      <c r="R16" s="17">
        <v>14</v>
      </c>
      <c r="S16" s="17">
        <v>15</v>
      </c>
      <c r="T16" s="18">
        <v>16</v>
      </c>
    </row>
    <row r="17" spans="1:21" s="1" customFormat="1" ht="12.95" customHeight="1" thickBot="1">
      <c r="A17" s="43"/>
      <c r="B17" s="44"/>
      <c r="C17" s="45"/>
      <c r="D17" s="45"/>
      <c r="E17" s="45"/>
      <c r="F17" s="45"/>
      <c r="G17" s="45">
        <f>'MUTASI ok'!S127</f>
        <v>1</v>
      </c>
      <c r="H17" s="45">
        <f>'MUTASI ok'!T127</f>
        <v>1500000</v>
      </c>
      <c r="I17" s="47"/>
      <c r="J17" s="48"/>
      <c r="K17" s="48"/>
      <c r="L17" s="48"/>
      <c r="M17" s="47"/>
      <c r="N17" s="48"/>
      <c r="O17" s="48"/>
      <c r="P17" s="48"/>
      <c r="Q17" s="48"/>
      <c r="R17" s="49"/>
      <c r="S17" s="49"/>
      <c r="T17" s="84"/>
    </row>
    <row r="18" spans="1:21" s="1" customFormat="1" ht="12.95" customHeight="1">
      <c r="A18" s="85"/>
      <c r="B18" s="86"/>
      <c r="C18" s="87"/>
      <c r="D18" s="87"/>
      <c r="E18" s="87"/>
      <c r="F18" s="87"/>
      <c r="G18" s="87">
        <f>'MUTASI ok'!S131</f>
        <v>177</v>
      </c>
      <c r="H18" s="87">
        <f>'MUTASI ok'!T131</f>
        <v>407598460.57999998</v>
      </c>
      <c r="I18" s="89" t="s">
        <v>64</v>
      </c>
      <c r="J18" s="90"/>
      <c r="K18" s="90"/>
      <c r="L18" s="90"/>
      <c r="M18" s="91"/>
      <c r="N18" s="90"/>
      <c r="O18" s="90"/>
      <c r="P18" s="90"/>
      <c r="Q18" s="90"/>
      <c r="R18" s="90"/>
      <c r="S18" s="90"/>
      <c r="T18" s="92"/>
    </row>
    <row r="19" spans="1:21" s="1" customFormat="1" ht="78" customHeight="1">
      <c r="A19" s="290">
        <v>72</v>
      </c>
      <c r="B19" s="291" t="s">
        <v>235</v>
      </c>
      <c r="C19" s="289" t="s">
        <v>61</v>
      </c>
      <c r="D19" s="289" t="s">
        <v>231</v>
      </c>
      <c r="E19" s="289" t="s">
        <v>34</v>
      </c>
      <c r="F19" s="289" t="s">
        <v>69</v>
      </c>
      <c r="G19" s="1183">
        <f>'MUTASI ok'!S228</f>
        <v>27</v>
      </c>
      <c r="H19" s="1183">
        <f>'MUTASI ok'!T228</f>
        <v>56950000</v>
      </c>
      <c r="I19" s="289" t="s">
        <v>180</v>
      </c>
      <c r="J19" s="289" t="s">
        <v>40</v>
      </c>
      <c r="K19" s="289" t="s">
        <v>40</v>
      </c>
      <c r="L19" s="289" t="s">
        <v>40</v>
      </c>
      <c r="M19" s="289" t="s">
        <v>43</v>
      </c>
      <c r="N19" s="289">
        <v>2007</v>
      </c>
      <c r="O19" s="289"/>
      <c r="P19" s="289" t="s">
        <v>41</v>
      </c>
      <c r="Q19" s="289" t="s">
        <v>36</v>
      </c>
      <c r="R19" s="289">
        <v>1</v>
      </c>
      <c r="S19" s="93">
        <v>924647313.04079413</v>
      </c>
      <c r="T19" s="289" t="s">
        <v>181</v>
      </c>
    </row>
    <row r="20" spans="1:21" s="1" customFormat="1" ht="75" customHeight="1">
      <c r="A20" s="290">
        <v>73</v>
      </c>
      <c r="B20" s="291" t="s">
        <v>235</v>
      </c>
      <c r="C20" s="289" t="s">
        <v>61</v>
      </c>
      <c r="D20" s="289" t="s">
        <v>231</v>
      </c>
      <c r="E20" s="289" t="s">
        <v>34</v>
      </c>
      <c r="F20" s="289" t="s">
        <v>69</v>
      </c>
      <c r="G20" s="289" t="s">
        <v>75</v>
      </c>
      <c r="H20" s="289" t="s">
        <v>232</v>
      </c>
      <c r="I20" s="289" t="s">
        <v>182</v>
      </c>
      <c r="J20" s="289" t="s">
        <v>40</v>
      </c>
      <c r="K20" s="289" t="s">
        <v>40</v>
      </c>
      <c r="L20" s="289" t="s">
        <v>40</v>
      </c>
      <c r="M20" s="289" t="s">
        <v>43</v>
      </c>
      <c r="N20" s="289">
        <v>2007</v>
      </c>
      <c r="O20" s="289"/>
      <c r="P20" s="289" t="s">
        <v>41</v>
      </c>
      <c r="Q20" s="289" t="s">
        <v>36</v>
      </c>
      <c r="R20" s="289">
        <v>1</v>
      </c>
      <c r="S20" s="93">
        <v>133145000</v>
      </c>
      <c r="T20" s="289" t="s">
        <v>181</v>
      </c>
    </row>
    <row r="21" spans="1:21" s="1208" customFormat="1" ht="12">
      <c r="A21" s="826"/>
      <c r="B21" s="25"/>
      <c r="C21" s="966"/>
      <c r="D21" s="966"/>
      <c r="E21" s="966"/>
      <c r="F21" s="966"/>
      <c r="G21" s="966"/>
      <c r="H21" s="1393" t="s">
        <v>798</v>
      </c>
      <c r="I21" s="1393"/>
      <c r="J21" s="1393"/>
      <c r="K21" s="1393"/>
      <c r="M21" s="1393" t="s">
        <v>43</v>
      </c>
      <c r="N21" s="1393"/>
      <c r="P21" s="1393" t="s">
        <v>41</v>
      </c>
      <c r="Q21" s="1394" t="s">
        <v>36</v>
      </c>
      <c r="R21" s="1382">
        <v>1</v>
      </c>
      <c r="S21" s="1388">
        <v>240500875</v>
      </c>
      <c r="T21" s="1394" t="s">
        <v>181</v>
      </c>
      <c r="U21" s="1241"/>
    </row>
    <row r="22" spans="1:21" s="1" customFormat="1" ht="12.95" customHeight="1">
      <c r="A22" s="1720"/>
      <c r="B22" s="1726"/>
      <c r="C22" s="1722"/>
      <c r="D22" s="1722"/>
      <c r="E22" s="1722"/>
      <c r="F22" s="1722"/>
      <c r="G22" s="1722"/>
      <c r="H22" s="1735"/>
      <c r="I22" s="95"/>
      <c r="J22" s="1727"/>
      <c r="K22" s="1727"/>
      <c r="L22" s="1727"/>
      <c r="M22" s="1727"/>
      <c r="N22" s="1727"/>
      <c r="O22" s="1727"/>
      <c r="P22" s="95"/>
      <c r="Q22" s="95"/>
      <c r="R22" s="1727"/>
      <c r="S22" s="1728"/>
      <c r="T22" s="1733"/>
    </row>
    <row r="23" spans="1:21" s="1" customFormat="1" ht="12.95" customHeight="1">
      <c r="A23" s="1721"/>
      <c r="B23" s="1726"/>
      <c r="C23" s="1723"/>
      <c r="D23" s="1723"/>
      <c r="E23" s="1723"/>
      <c r="F23" s="1723"/>
      <c r="G23" s="1723"/>
      <c r="H23" s="1736"/>
      <c r="I23" s="96"/>
      <c r="J23" s="1656"/>
      <c r="K23" s="1656"/>
      <c r="L23" s="1656"/>
      <c r="M23" s="1656"/>
      <c r="N23" s="1656"/>
      <c r="O23" s="1656"/>
      <c r="P23" s="57"/>
      <c r="Q23" s="57"/>
      <c r="R23" s="1656"/>
      <c r="S23" s="1729"/>
      <c r="T23" s="1734"/>
    </row>
    <row r="24" spans="1:21" s="1" customFormat="1" ht="12.95" customHeight="1">
      <c r="A24" s="1720"/>
      <c r="B24" s="1726"/>
      <c r="C24" s="1722"/>
      <c r="D24" s="1722"/>
      <c r="E24" s="1722"/>
      <c r="F24" s="1722"/>
      <c r="G24" s="1722">
        <f>'MUTASI ok'!S243</f>
        <v>3</v>
      </c>
      <c r="H24" s="1732">
        <f>'MUTASI ok'!T243</f>
        <v>1298293188.0407941</v>
      </c>
      <c r="I24" s="60"/>
      <c r="J24" s="1727"/>
      <c r="K24" s="1727"/>
      <c r="L24" s="1727"/>
      <c r="M24" s="1727"/>
      <c r="N24" s="1727"/>
      <c r="O24" s="1727"/>
      <c r="P24" s="95"/>
      <c r="Q24" s="95"/>
      <c r="R24" s="1727"/>
      <c r="S24" s="1728"/>
      <c r="T24" s="1724"/>
    </row>
    <row r="25" spans="1:21" s="1" customFormat="1" ht="12.95" customHeight="1">
      <c r="A25" s="1721"/>
      <c r="B25" s="1726"/>
      <c r="C25" s="1723"/>
      <c r="D25" s="1723"/>
      <c r="E25" s="1723"/>
      <c r="F25" s="1723"/>
      <c r="G25" s="1723"/>
      <c r="H25" s="1731"/>
      <c r="I25" s="96"/>
      <c r="J25" s="1656"/>
      <c r="K25" s="1656"/>
      <c r="L25" s="1656"/>
      <c r="M25" s="1656"/>
      <c r="N25" s="1656"/>
      <c r="O25" s="1656"/>
      <c r="P25" s="57"/>
      <c r="Q25" s="57"/>
      <c r="R25" s="1656"/>
      <c r="S25" s="1729"/>
      <c r="T25" s="1725"/>
    </row>
    <row r="26" spans="1:21" s="1" customFormat="1" ht="12.95" customHeight="1">
      <c r="A26" s="1720"/>
      <c r="B26" s="1726"/>
      <c r="C26" s="1722"/>
      <c r="D26" s="1722"/>
      <c r="E26" s="1722"/>
      <c r="F26" s="1722"/>
      <c r="G26" s="1722"/>
      <c r="H26" s="1730"/>
      <c r="I26" s="60"/>
      <c r="J26" s="1727"/>
      <c r="K26" s="1727"/>
      <c r="L26" s="1727"/>
      <c r="M26" s="1727"/>
      <c r="N26" s="1727"/>
      <c r="O26" s="1727"/>
      <c r="P26" s="95"/>
      <c r="Q26" s="95"/>
      <c r="R26" s="1727"/>
      <c r="S26" s="1728"/>
      <c r="T26" s="1724"/>
    </row>
    <row r="27" spans="1:21" s="1" customFormat="1" ht="12.95" customHeight="1">
      <c r="A27" s="1721"/>
      <c r="B27" s="1726"/>
      <c r="C27" s="1723"/>
      <c r="D27" s="1723"/>
      <c r="E27" s="1723"/>
      <c r="F27" s="1723"/>
      <c r="G27" s="1723"/>
      <c r="H27" s="1731"/>
      <c r="I27" s="96"/>
      <c r="J27" s="1656"/>
      <c r="K27" s="1656"/>
      <c r="L27" s="1656"/>
      <c r="M27" s="1656"/>
      <c r="N27" s="1656"/>
      <c r="O27" s="1656"/>
      <c r="P27" s="57"/>
      <c r="Q27" s="57"/>
      <c r="R27" s="1656"/>
      <c r="S27" s="1729"/>
      <c r="T27" s="1725"/>
    </row>
    <row r="28" spans="1:21" s="1" customFormat="1" ht="12.95" customHeight="1">
      <c r="A28" s="1720"/>
      <c r="B28" s="1726"/>
      <c r="C28" s="1722"/>
      <c r="D28" s="1722"/>
      <c r="E28" s="1722"/>
      <c r="F28" s="1722"/>
      <c r="G28" s="1722"/>
      <c r="H28" s="1730"/>
      <c r="I28" s="158"/>
      <c r="J28" s="1727"/>
      <c r="K28" s="1727"/>
      <c r="L28" s="1727"/>
      <c r="M28" s="1727"/>
      <c r="N28" s="1727"/>
      <c r="O28" s="1727"/>
      <c r="P28" s="95"/>
      <c r="Q28" s="95"/>
      <c r="R28" s="1727"/>
      <c r="S28" s="1728"/>
      <c r="T28" s="1724"/>
    </row>
    <row r="29" spans="1:21" s="1" customFormat="1" ht="12.95" customHeight="1">
      <c r="A29" s="1721"/>
      <c r="B29" s="1726"/>
      <c r="C29" s="1723"/>
      <c r="D29" s="1723"/>
      <c r="E29" s="1723"/>
      <c r="F29" s="1723"/>
      <c r="G29" s="1723"/>
      <c r="H29" s="1731"/>
      <c r="I29" s="96"/>
      <c r="J29" s="1656"/>
      <c r="K29" s="1656"/>
      <c r="L29" s="1656"/>
      <c r="M29" s="1656"/>
      <c r="N29" s="1656"/>
      <c r="O29" s="1656"/>
      <c r="P29" s="57"/>
      <c r="Q29" s="57"/>
      <c r="R29" s="1656"/>
      <c r="S29" s="1729"/>
      <c r="T29" s="1725"/>
    </row>
    <row r="30" spans="1:21" s="1" customFormat="1" ht="12.95" customHeight="1">
      <c r="A30" s="1720"/>
      <c r="B30" s="1726"/>
      <c r="C30" s="1722"/>
      <c r="D30" s="1722"/>
      <c r="E30" s="1722"/>
      <c r="F30" s="1722"/>
      <c r="G30" s="1722">
        <f>'MUTASI ok'!S250</f>
        <v>1</v>
      </c>
      <c r="H30" s="1732">
        <f>'MUTASI ok'!T250</f>
        <v>3401000</v>
      </c>
      <c r="I30" s="157"/>
      <c r="J30" s="1727"/>
      <c r="K30" s="1727"/>
      <c r="L30" s="1727"/>
      <c r="M30" s="1727"/>
      <c r="N30" s="1727"/>
      <c r="O30" s="1727"/>
      <c r="P30" s="1727"/>
      <c r="Q30" s="1727"/>
      <c r="R30" s="1727"/>
      <c r="S30" s="1728"/>
      <c r="T30" s="1724"/>
    </row>
    <row r="31" spans="1:21" s="1" customFormat="1" ht="12.95" customHeight="1">
      <c r="A31" s="1721"/>
      <c r="B31" s="1726"/>
      <c r="C31" s="1723"/>
      <c r="D31" s="1723"/>
      <c r="E31" s="1723"/>
      <c r="F31" s="1723"/>
      <c r="G31" s="1723"/>
      <c r="H31" s="1731"/>
      <c r="I31" s="96"/>
      <c r="J31" s="1656"/>
      <c r="K31" s="1656"/>
      <c r="L31" s="1656"/>
      <c r="M31" s="1656"/>
      <c r="N31" s="1656"/>
      <c r="O31" s="1656"/>
      <c r="P31" s="1656"/>
      <c r="Q31" s="1656"/>
      <c r="R31" s="1656"/>
      <c r="S31" s="1729"/>
      <c r="T31" s="1725"/>
    </row>
    <row r="32" spans="1:21" s="1" customFormat="1" ht="12.95" customHeight="1">
      <c r="A32" s="1720"/>
      <c r="B32" s="1726"/>
      <c r="C32" s="1722"/>
      <c r="D32" s="1722"/>
      <c r="E32" s="1722"/>
      <c r="F32" s="1722"/>
      <c r="G32" s="1722"/>
      <c r="H32" s="1730"/>
      <c r="I32" s="158"/>
      <c r="J32" s="1727"/>
      <c r="K32" s="1727"/>
      <c r="L32" s="1727"/>
      <c r="M32" s="1727"/>
      <c r="N32" s="1727"/>
      <c r="O32" s="1727"/>
      <c r="P32" s="1727"/>
      <c r="Q32" s="1727"/>
      <c r="R32" s="1727"/>
      <c r="S32" s="1728"/>
      <c r="T32" s="1724"/>
    </row>
    <row r="33" spans="1:20" s="1" customFormat="1" ht="12.95" customHeight="1">
      <c r="A33" s="1721"/>
      <c r="B33" s="1726"/>
      <c r="C33" s="1723"/>
      <c r="D33" s="1723"/>
      <c r="E33" s="1723"/>
      <c r="F33" s="1723"/>
      <c r="G33" s="1723"/>
      <c r="H33" s="1731"/>
      <c r="I33" s="96"/>
      <c r="J33" s="1656"/>
      <c r="K33" s="1656"/>
      <c r="L33" s="1656"/>
      <c r="M33" s="1656"/>
      <c r="N33" s="1656"/>
      <c r="O33" s="1656"/>
      <c r="P33" s="1656"/>
      <c r="Q33" s="1656"/>
      <c r="R33" s="1656"/>
      <c r="S33" s="1729"/>
      <c r="T33" s="1725"/>
    </row>
    <row r="34" spans="1:20" s="1" customFormat="1" ht="12.95" customHeight="1">
      <c r="A34" s="1720"/>
      <c r="B34" s="1726"/>
      <c r="C34" s="1722"/>
      <c r="D34" s="1722"/>
      <c r="E34" s="1722"/>
      <c r="F34" s="1722"/>
      <c r="G34" s="1722"/>
      <c r="H34" s="1730"/>
      <c r="I34" s="158"/>
      <c r="J34" s="1727"/>
      <c r="K34" s="1727"/>
      <c r="L34" s="1727"/>
      <c r="M34" s="1727"/>
      <c r="N34" s="1727"/>
      <c r="O34" s="1727"/>
      <c r="P34" s="1727"/>
      <c r="Q34" s="1727"/>
      <c r="R34" s="1727"/>
      <c r="S34" s="1728"/>
      <c r="T34" s="1724"/>
    </row>
    <row r="35" spans="1:20" s="1" customFormat="1" ht="12.95" customHeight="1">
      <c r="A35" s="1721"/>
      <c r="B35" s="1726"/>
      <c r="C35" s="1723"/>
      <c r="D35" s="1723"/>
      <c r="E35" s="1723"/>
      <c r="F35" s="1723"/>
      <c r="G35" s="1723"/>
      <c r="H35" s="1731"/>
      <c r="I35" s="96"/>
      <c r="J35" s="1656"/>
      <c r="K35" s="1656"/>
      <c r="L35" s="1656"/>
      <c r="M35" s="1656"/>
      <c r="N35" s="1656"/>
      <c r="O35" s="1656"/>
      <c r="P35" s="1656"/>
      <c r="Q35" s="1656"/>
      <c r="R35" s="1656"/>
      <c r="S35" s="1729"/>
      <c r="T35" s="1725"/>
    </row>
    <row r="36" spans="1:20" s="1" customFormat="1" ht="12.95" customHeight="1">
      <c r="A36" s="1720"/>
      <c r="B36" s="1726"/>
      <c r="C36" s="1722"/>
      <c r="D36" s="1722"/>
      <c r="E36" s="1722"/>
      <c r="F36" s="1722"/>
      <c r="G36" s="1722"/>
      <c r="H36" s="1730"/>
      <c r="I36" s="158"/>
      <c r="J36" s="1727"/>
      <c r="K36" s="1727"/>
      <c r="L36" s="1727"/>
      <c r="M36" s="1727"/>
      <c r="N36" s="1727"/>
      <c r="O36" s="1727"/>
      <c r="P36" s="1727"/>
      <c r="Q36" s="1727"/>
      <c r="R36" s="1727"/>
      <c r="S36" s="1728"/>
      <c r="T36" s="1724"/>
    </row>
    <row r="37" spans="1:20" s="1" customFormat="1" ht="12.95" customHeight="1">
      <c r="A37" s="1721"/>
      <c r="B37" s="1726"/>
      <c r="C37" s="1723"/>
      <c r="D37" s="1723"/>
      <c r="E37" s="1723"/>
      <c r="F37" s="1723"/>
      <c r="G37" s="1723"/>
      <c r="H37" s="1731"/>
      <c r="I37" s="96"/>
      <c r="J37" s="1656"/>
      <c r="K37" s="1656"/>
      <c r="L37" s="1656"/>
      <c r="M37" s="1656"/>
      <c r="N37" s="1656"/>
      <c r="O37" s="1656"/>
      <c r="P37" s="1656"/>
      <c r="Q37" s="1656"/>
      <c r="R37" s="1656"/>
      <c r="S37" s="1729"/>
      <c r="T37" s="1725"/>
    </row>
    <row r="38" spans="1:20" s="1" customFormat="1" ht="12.95" customHeight="1">
      <c r="A38" s="1720"/>
      <c r="B38" s="1726"/>
      <c r="C38" s="1722"/>
      <c r="D38" s="1722"/>
      <c r="E38" s="1722"/>
      <c r="F38" s="1722"/>
      <c r="G38" s="1722"/>
      <c r="H38" s="1730"/>
      <c r="I38" s="97"/>
      <c r="J38" s="1727"/>
      <c r="K38" s="1727"/>
      <c r="L38" s="1727"/>
      <c r="M38" s="1727"/>
      <c r="N38" s="1727"/>
      <c r="O38" s="1727"/>
      <c r="P38" s="1727"/>
      <c r="Q38" s="1727"/>
      <c r="R38" s="1727"/>
      <c r="S38" s="1728"/>
      <c r="T38" s="1724"/>
    </row>
    <row r="39" spans="1:20" s="1" customFormat="1" ht="12.95" customHeight="1">
      <c r="A39" s="1721"/>
      <c r="B39" s="1726"/>
      <c r="C39" s="1723"/>
      <c r="D39" s="1723"/>
      <c r="E39" s="1723"/>
      <c r="F39" s="1723"/>
      <c r="G39" s="1723"/>
      <c r="H39" s="1731"/>
      <c r="I39" s="57"/>
      <c r="J39" s="1656"/>
      <c r="K39" s="1656"/>
      <c r="L39" s="1656"/>
      <c r="M39" s="1656"/>
      <c r="N39" s="1656"/>
      <c r="O39" s="1656"/>
      <c r="P39" s="1656"/>
      <c r="Q39" s="1656"/>
      <c r="R39" s="1656"/>
      <c r="S39" s="1729"/>
      <c r="T39" s="1725"/>
    </row>
    <row r="40" spans="1:20" s="1" customFormat="1" ht="12.95" customHeight="1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</row>
    <row r="41" spans="1:20" s="1" customFormat="1" ht="12.95" customHeight="1" thickBot="1">
      <c r="A41" s="101"/>
      <c r="B41" s="102"/>
      <c r="C41" s="103"/>
      <c r="D41" s="104"/>
      <c r="E41" s="104"/>
      <c r="F41" s="104"/>
      <c r="G41" s="105"/>
      <c r="H41" s="106"/>
      <c r="I41" s="107"/>
      <c r="J41" s="106"/>
      <c r="K41" s="108"/>
      <c r="L41" s="108"/>
      <c r="M41" s="109"/>
      <c r="N41" s="106"/>
      <c r="O41" s="110"/>
      <c r="P41" s="110"/>
      <c r="Q41" s="109"/>
      <c r="R41" s="111">
        <f>SUM(R19:R40)</f>
        <v>3</v>
      </c>
      <c r="S41" s="111">
        <f>SUM(S19:S40)</f>
        <v>1298293188.0407941</v>
      </c>
      <c r="T41" s="112"/>
    </row>
    <row r="42" spans="1:20">
      <c r="F42" s="202"/>
      <c r="P42" s="202" t="str">
        <f>'BI OK'!L249</f>
        <v>Demak,   31 Desember 2015</v>
      </c>
      <c r="R42" s="203"/>
      <c r="S42" s="203"/>
      <c r="T42" s="236"/>
    </row>
    <row r="43" spans="1:20">
      <c r="B43" s="201"/>
      <c r="C43" s="200" t="s">
        <v>67</v>
      </c>
      <c r="D43" s="201"/>
      <c r="E43" s="169"/>
      <c r="F43" s="169"/>
      <c r="H43" s="202"/>
      <c r="I43" s="169"/>
      <c r="J43" s="236"/>
      <c r="K43" s="58"/>
      <c r="L43" s="58"/>
      <c r="M43" s="58"/>
      <c r="P43" s="169"/>
      <c r="R43" s="236"/>
      <c r="S43" s="236"/>
    </row>
    <row r="44" spans="1:20" ht="15.75">
      <c r="B44" s="201"/>
      <c r="C44" s="200" t="s">
        <v>441</v>
      </c>
      <c r="D44" s="201"/>
      <c r="F44" s="202"/>
      <c r="H44" s="199"/>
      <c r="I44" s="168"/>
      <c r="J44" s="236"/>
      <c r="K44" s="58"/>
      <c r="L44" s="58"/>
      <c r="M44" s="58"/>
      <c r="P44" s="202" t="s">
        <v>68</v>
      </c>
      <c r="R44" s="167"/>
      <c r="S44" s="167"/>
    </row>
    <row r="45" spans="1:20" ht="15.75">
      <c r="B45" s="201"/>
      <c r="C45" s="200"/>
      <c r="D45" s="201"/>
      <c r="E45" s="113"/>
      <c r="F45" s="198"/>
      <c r="H45" s="199"/>
      <c r="I45" s="168"/>
      <c r="J45" s="236"/>
      <c r="P45" s="198"/>
      <c r="R45" s="236"/>
      <c r="S45" s="236"/>
    </row>
    <row r="46" spans="1:20" ht="15.75">
      <c r="B46" s="201"/>
      <c r="C46" s="201"/>
      <c r="D46" s="201"/>
      <c r="F46" s="196"/>
      <c r="H46" s="199"/>
      <c r="I46" s="168"/>
      <c r="J46" s="236"/>
      <c r="P46" s="196"/>
    </row>
    <row r="47" spans="1:20" ht="15.75">
      <c r="B47" s="201"/>
      <c r="C47" s="195"/>
      <c r="D47" s="201"/>
      <c r="F47" s="202"/>
      <c r="H47" s="165"/>
      <c r="I47" s="168"/>
      <c r="J47" s="236"/>
      <c r="P47" s="202"/>
      <c r="S47" s="236"/>
    </row>
    <row r="48" spans="1:20" ht="15.75">
      <c r="B48" s="201"/>
      <c r="C48" s="194" t="s">
        <v>436</v>
      </c>
      <c r="D48" s="201"/>
      <c r="F48" s="193"/>
      <c r="H48" s="199"/>
      <c r="I48" s="168"/>
      <c r="J48" s="236"/>
      <c r="P48" s="193" t="s">
        <v>440</v>
      </c>
    </row>
    <row r="49" spans="3:16" ht="15.75">
      <c r="C49" s="200" t="s">
        <v>443</v>
      </c>
      <c r="F49" s="192"/>
      <c r="H49" s="163"/>
      <c r="I49" s="168"/>
      <c r="J49" s="236"/>
      <c r="P49" s="192" t="s">
        <v>445</v>
      </c>
    </row>
  </sheetData>
  <mergeCells count="185">
    <mergeCell ref="T22:T23"/>
    <mergeCell ref="A22:A23"/>
    <mergeCell ref="C22:C23"/>
    <mergeCell ref="D22:D23"/>
    <mergeCell ref="E22:E23"/>
    <mergeCell ref="F22:F23"/>
    <mergeCell ref="G22:G23"/>
    <mergeCell ref="A1:Z1"/>
    <mergeCell ref="A2:Z2"/>
    <mergeCell ref="A3:Z3"/>
    <mergeCell ref="A11:H11"/>
    <mergeCell ref="I11:L11"/>
    <mergeCell ref="H22:H23"/>
    <mergeCell ref="J22:J23"/>
    <mergeCell ref="K22:K23"/>
    <mergeCell ref="L22:L23"/>
    <mergeCell ref="M22:M23"/>
    <mergeCell ref="T11:T15"/>
    <mergeCell ref="R13:R15"/>
    <mergeCell ref="P11:P15"/>
    <mergeCell ref="S22:S23"/>
    <mergeCell ref="O11:O15"/>
    <mergeCell ref="L12:L15"/>
    <mergeCell ref="Q11:Q15"/>
    <mergeCell ref="S13:S15"/>
    <mergeCell ref="C16:G16"/>
    <mergeCell ref="R11:S12"/>
    <mergeCell ref="A12:A15"/>
    <mergeCell ref="B12:B15"/>
    <mergeCell ref="C12:G15"/>
    <mergeCell ref="H12:H15"/>
    <mergeCell ref="I12:I15"/>
    <mergeCell ref="J12:J15"/>
    <mergeCell ref="M11:M15"/>
    <mergeCell ref="N11:N15"/>
    <mergeCell ref="A24:A25"/>
    <mergeCell ref="C24:C25"/>
    <mergeCell ref="D24:D25"/>
    <mergeCell ref="E24:E25"/>
    <mergeCell ref="F24:F25"/>
    <mergeCell ref="G24:G25"/>
    <mergeCell ref="H24:H25"/>
    <mergeCell ref="J24:J25"/>
    <mergeCell ref="K24:K25"/>
    <mergeCell ref="T24:T25"/>
    <mergeCell ref="O22:O23"/>
    <mergeCell ref="R22:R23"/>
    <mergeCell ref="K28:K29"/>
    <mergeCell ref="C26:C27"/>
    <mergeCell ref="D26:D27"/>
    <mergeCell ref="E26:E27"/>
    <mergeCell ref="F26:F27"/>
    <mergeCell ref="G26:G27"/>
    <mergeCell ref="H26:H27"/>
    <mergeCell ref="L24:L25"/>
    <mergeCell ref="M24:M25"/>
    <mergeCell ref="N24:N25"/>
    <mergeCell ref="O24:O25"/>
    <mergeCell ref="R24:R25"/>
    <mergeCell ref="S24:S25"/>
    <mergeCell ref="L26:L27"/>
    <mergeCell ref="M26:M27"/>
    <mergeCell ref="N26:N27"/>
    <mergeCell ref="O26:O27"/>
    <mergeCell ref="R26:R27"/>
    <mergeCell ref="S26:S27"/>
    <mergeCell ref="T26:T27"/>
    <mergeCell ref="N22:N23"/>
    <mergeCell ref="K30:K31"/>
    <mergeCell ref="L30:L31"/>
    <mergeCell ref="M30:M31"/>
    <mergeCell ref="N30:N31"/>
    <mergeCell ref="H30:H31"/>
    <mergeCell ref="J30:J31"/>
    <mergeCell ref="J26:J27"/>
    <mergeCell ref="K26:K27"/>
    <mergeCell ref="Q30:Q31"/>
    <mergeCell ref="A26:A27"/>
    <mergeCell ref="A30:A31"/>
    <mergeCell ref="C30:C31"/>
    <mergeCell ref="D30:D31"/>
    <mergeCell ref="E30:E31"/>
    <mergeCell ref="F30:F31"/>
    <mergeCell ref="G30:G31"/>
    <mergeCell ref="H28:H29"/>
    <mergeCell ref="J28:J29"/>
    <mergeCell ref="A28:A29"/>
    <mergeCell ref="C28:C29"/>
    <mergeCell ref="D28:D29"/>
    <mergeCell ref="E28:E29"/>
    <mergeCell ref="F28:F29"/>
    <mergeCell ref="G28:G29"/>
    <mergeCell ref="S32:S33"/>
    <mergeCell ref="T32:T33"/>
    <mergeCell ref="L28:L29"/>
    <mergeCell ref="M28:M29"/>
    <mergeCell ref="N28:N29"/>
    <mergeCell ref="O28:O29"/>
    <mergeCell ref="R28:R29"/>
    <mergeCell ref="S28:S29"/>
    <mergeCell ref="O30:O31"/>
    <mergeCell ref="P30:P31"/>
    <mergeCell ref="T28:T29"/>
    <mergeCell ref="R30:R31"/>
    <mergeCell ref="E34:E35"/>
    <mergeCell ref="F34:F35"/>
    <mergeCell ref="G34:G35"/>
    <mergeCell ref="B34:B35"/>
    <mergeCell ref="H34:H35"/>
    <mergeCell ref="J34:J35"/>
    <mergeCell ref="S30:S31"/>
    <mergeCell ref="T30:T31"/>
    <mergeCell ref="A32:A33"/>
    <mergeCell ref="C32:C33"/>
    <mergeCell ref="D32:D33"/>
    <mergeCell ref="E32:E33"/>
    <mergeCell ref="F32:F33"/>
    <mergeCell ref="G32:G33"/>
    <mergeCell ref="H32:H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6:S37"/>
    <mergeCell ref="T36:T37"/>
    <mergeCell ref="K34:K35"/>
    <mergeCell ref="L34:L35"/>
    <mergeCell ref="M34:M35"/>
    <mergeCell ref="N34:N35"/>
    <mergeCell ref="O34:O35"/>
    <mergeCell ref="P34:P35"/>
    <mergeCell ref="S34:S35"/>
    <mergeCell ref="Q34:Q35"/>
    <mergeCell ref="R34:R35"/>
    <mergeCell ref="R36:R37"/>
    <mergeCell ref="O36:O37"/>
    <mergeCell ref="P36:P37"/>
    <mergeCell ref="Q36:Q37"/>
    <mergeCell ref="A38:A39"/>
    <mergeCell ref="C38:C39"/>
    <mergeCell ref="D38:D39"/>
    <mergeCell ref="E38:E39"/>
    <mergeCell ref="F38:F39"/>
    <mergeCell ref="G38:G39"/>
    <mergeCell ref="B38:B39"/>
    <mergeCell ref="H38:H39"/>
    <mergeCell ref="J38:J39"/>
    <mergeCell ref="A36:A37"/>
    <mergeCell ref="C36:C37"/>
    <mergeCell ref="D36:D37"/>
    <mergeCell ref="E36:E37"/>
    <mergeCell ref="F36:F37"/>
    <mergeCell ref="G36:G37"/>
    <mergeCell ref="B36:B37"/>
    <mergeCell ref="H36:H37"/>
    <mergeCell ref="J36:J37"/>
    <mergeCell ref="A34:A35"/>
    <mergeCell ref="C34:C35"/>
    <mergeCell ref="D34:D35"/>
    <mergeCell ref="T38:T39"/>
    <mergeCell ref="B22:B23"/>
    <mergeCell ref="B24:B25"/>
    <mergeCell ref="B26:B27"/>
    <mergeCell ref="B28:B29"/>
    <mergeCell ref="B30:B31"/>
    <mergeCell ref="B32:B33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4:T35"/>
    <mergeCell ref="K36:K37"/>
    <mergeCell ref="L36:L37"/>
    <mergeCell ref="M36:M37"/>
    <mergeCell ref="N36:N37"/>
  </mergeCells>
  <dataValidations count="1">
    <dataValidation type="list" allowBlank="1" showInputMessage="1" showErrorMessage="1" error="PILIH DARI DAFTAR" sqref="B65369:B65537">
      <formula1>KIBB</formula1>
    </dataValidation>
  </dataValidations>
  <pageMargins left="0.52" right="0.12" top="0.31" bottom="0.12" header="0.31496062992125984" footer="0.12"/>
  <pageSetup paperSize="400" scale="75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V40"/>
  <sheetViews>
    <sheetView zoomScale="85" zoomScaleNormal="85" workbookViewId="0">
      <selection activeCell="P31" sqref="P31"/>
    </sheetView>
  </sheetViews>
  <sheetFormatPr defaultRowHeight="15"/>
  <cols>
    <col min="1" max="1" width="7.42578125" style="237" customWidth="1"/>
    <col min="2" max="2" width="9.140625" style="237"/>
    <col min="3" max="3" width="5.42578125" style="237" customWidth="1"/>
    <col min="4" max="4" width="6.5703125" style="237" customWidth="1"/>
    <col min="5" max="6" width="5.7109375" style="237" customWidth="1"/>
    <col min="7" max="7" width="6.28515625" style="237" customWidth="1"/>
    <col min="8" max="8" width="7.5703125" style="237" customWidth="1"/>
    <col min="9" max="9" width="11.140625" style="237" customWidth="1"/>
    <col min="10" max="10" width="7.7109375" style="237" customWidth="1"/>
    <col min="11" max="11" width="9.140625" style="237"/>
    <col min="12" max="12" width="7.28515625" style="237" customWidth="1"/>
    <col min="13" max="15" width="9.140625" style="237"/>
    <col min="16" max="17" width="7.85546875" style="237" customWidth="1"/>
    <col min="18" max="18" width="6.140625" style="237" customWidth="1"/>
    <col min="19" max="19" width="14" style="237" customWidth="1"/>
    <col min="20" max="20" width="14.7109375" style="237" customWidth="1"/>
    <col min="21" max="16384" width="9.140625" style="237"/>
  </cols>
  <sheetData>
    <row r="1" spans="1:22">
      <c r="A1" s="1740" t="s">
        <v>257</v>
      </c>
      <c r="B1" s="1740"/>
      <c r="C1" s="1740"/>
      <c r="D1" s="1740"/>
      <c r="E1" s="1740"/>
      <c r="F1" s="1740"/>
      <c r="G1" s="1740"/>
      <c r="H1" s="1740"/>
      <c r="I1" s="1740"/>
      <c r="J1" s="1740"/>
      <c r="K1" s="1740"/>
      <c r="L1" s="1740"/>
      <c r="M1" s="1740"/>
      <c r="N1" s="1740"/>
      <c r="O1" s="1740"/>
      <c r="P1" s="1740"/>
      <c r="Q1" s="1740"/>
      <c r="R1" s="1740"/>
      <c r="S1" s="1740"/>
      <c r="T1" s="1740"/>
      <c r="U1" s="1740"/>
      <c r="V1" s="1740"/>
    </row>
    <row r="2" spans="1:22">
      <c r="A2" s="1740" t="s">
        <v>258</v>
      </c>
      <c r="B2" s="1740"/>
      <c r="C2" s="1740"/>
      <c r="D2" s="1740"/>
      <c r="E2" s="1740"/>
      <c r="F2" s="1740"/>
      <c r="G2" s="1740"/>
      <c r="H2" s="1740"/>
      <c r="I2" s="1740"/>
      <c r="J2" s="1740"/>
      <c r="K2" s="1740"/>
      <c r="L2" s="1740"/>
      <c r="M2" s="1740"/>
      <c r="N2" s="1740"/>
      <c r="O2" s="1740"/>
      <c r="P2" s="1740"/>
      <c r="Q2" s="1740"/>
      <c r="R2" s="1740"/>
      <c r="S2" s="1740"/>
      <c r="T2" s="1740"/>
      <c r="U2" s="1740"/>
      <c r="V2" s="1740"/>
    </row>
    <row r="3" spans="1:22">
      <c r="A3" s="1740" t="s">
        <v>230</v>
      </c>
      <c r="B3" s="1740"/>
      <c r="C3" s="1740"/>
      <c r="D3" s="1740"/>
      <c r="E3" s="1740"/>
      <c r="F3" s="1740"/>
      <c r="G3" s="1740"/>
      <c r="H3" s="1740"/>
      <c r="I3" s="1740"/>
      <c r="J3" s="1740"/>
      <c r="K3" s="1740"/>
      <c r="L3" s="1740"/>
      <c r="M3" s="1740"/>
      <c r="N3" s="1740"/>
      <c r="O3" s="1740"/>
      <c r="P3" s="1740"/>
      <c r="Q3" s="1740"/>
      <c r="R3" s="1740"/>
      <c r="S3" s="1740"/>
      <c r="T3" s="1740"/>
      <c r="U3" s="1740"/>
      <c r="V3" s="1740"/>
    </row>
    <row r="4" spans="1:22">
      <c r="A4" s="184" t="s">
        <v>2</v>
      </c>
      <c r="B4" s="184"/>
      <c r="C4" s="184" t="s">
        <v>3</v>
      </c>
      <c r="D4" s="184"/>
      <c r="E4" s="201"/>
      <c r="F4" s="181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22">
      <c r="A5" s="184" t="s">
        <v>4</v>
      </c>
      <c r="B5" s="184"/>
      <c r="C5" s="184" t="s">
        <v>5</v>
      </c>
      <c r="D5" s="184"/>
      <c r="E5" s="201"/>
      <c r="F5" s="181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</row>
    <row r="6" spans="1:22">
      <c r="A6" s="184" t="s">
        <v>6</v>
      </c>
      <c r="B6" s="184"/>
      <c r="C6" s="182" t="s">
        <v>7</v>
      </c>
      <c r="D6" s="182"/>
      <c r="E6" s="201"/>
      <c r="F6" s="181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</row>
    <row r="7" spans="1:22">
      <c r="A7" s="184" t="s">
        <v>8</v>
      </c>
      <c r="B7" s="184"/>
      <c r="C7" s="182" t="s">
        <v>7</v>
      </c>
      <c r="D7" s="184"/>
      <c r="E7" s="201"/>
      <c r="F7" s="181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</row>
    <row r="8" spans="1:22" ht="15.75" thickBot="1">
      <c r="A8" s="184" t="s">
        <v>9</v>
      </c>
      <c r="B8" s="184"/>
      <c r="C8" s="182" t="s">
        <v>10</v>
      </c>
      <c r="D8" s="292"/>
      <c r="E8" s="293"/>
      <c r="F8" s="181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</row>
    <row r="9" spans="1:22" s="1" customFormat="1" ht="12" customHeight="1">
      <c r="A9" s="1665" t="s">
        <v>11</v>
      </c>
      <c r="B9" s="1666"/>
      <c r="C9" s="1666"/>
      <c r="D9" s="1666"/>
      <c r="E9" s="1666"/>
      <c r="F9" s="1666"/>
      <c r="G9" s="1666"/>
      <c r="H9" s="1667"/>
      <c r="I9" s="1668" t="s">
        <v>12</v>
      </c>
      <c r="J9" s="1666"/>
      <c r="K9" s="1666"/>
      <c r="L9" s="1667"/>
      <c r="M9" s="1669" t="s">
        <v>13</v>
      </c>
      <c r="N9" s="1669" t="s">
        <v>14</v>
      </c>
      <c r="O9" s="1669" t="s">
        <v>15</v>
      </c>
      <c r="P9" s="1669" t="s">
        <v>16</v>
      </c>
      <c r="Q9" s="1669" t="s">
        <v>17</v>
      </c>
      <c r="R9" s="1681" t="s">
        <v>18</v>
      </c>
      <c r="S9" s="1682"/>
      <c r="T9" s="9" t="s">
        <v>19</v>
      </c>
    </row>
    <row r="10" spans="1:22" s="1" customFormat="1" ht="12.75" customHeight="1">
      <c r="A10" s="1685" t="s">
        <v>20</v>
      </c>
      <c r="B10" s="1672" t="s">
        <v>21</v>
      </c>
      <c r="C10" s="1688" t="s">
        <v>22</v>
      </c>
      <c r="D10" s="1689"/>
      <c r="E10" s="1689"/>
      <c r="F10" s="1689"/>
      <c r="G10" s="1690"/>
      <c r="H10" s="1672" t="s">
        <v>23</v>
      </c>
      <c r="I10" s="1672" t="s">
        <v>24</v>
      </c>
      <c r="J10" s="1672" t="s">
        <v>25</v>
      </c>
      <c r="K10" s="10" t="s">
        <v>26</v>
      </c>
      <c r="L10" s="1672" t="s">
        <v>27</v>
      </c>
      <c r="M10" s="1670"/>
      <c r="N10" s="1670"/>
      <c r="O10" s="1670"/>
      <c r="P10" s="1670"/>
      <c r="Q10" s="1670"/>
      <c r="R10" s="1683"/>
      <c r="S10" s="1684"/>
      <c r="T10" s="11"/>
    </row>
    <row r="11" spans="1:22" s="1" customFormat="1" ht="12" customHeight="1">
      <c r="A11" s="1686"/>
      <c r="B11" s="1670"/>
      <c r="C11" s="1691"/>
      <c r="D11" s="1692"/>
      <c r="E11" s="1692"/>
      <c r="F11" s="1692"/>
      <c r="G11" s="1693"/>
      <c r="H11" s="1670"/>
      <c r="I11" s="1670"/>
      <c r="J11" s="1670"/>
      <c r="K11" s="10" t="s">
        <v>28</v>
      </c>
      <c r="L11" s="1670"/>
      <c r="M11" s="1670"/>
      <c r="N11" s="1670"/>
      <c r="O11" s="1670"/>
      <c r="P11" s="1670"/>
      <c r="Q11" s="1670"/>
      <c r="R11" s="1672" t="s">
        <v>29</v>
      </c>
      <c r="S11" s="1673" t="s">
        <v>30</v>
      </c>
      <c r="T11" s="11"/>
    </row>
    <row r="12" spans="1:22" s="1" customFormat="1" ht="12" customHeight="1">
      <c r="A12" s="1686"/>
      <c r="B12" s="1670"/>
      <c r="C12" s="1691"/>
      <c r="D12" s="1692"/>
      <c r="E12" s="1692"/>
      <c r="F12" s="1692"/>
      <c r="G12" s="1693"/>
      <c r="H12" s="1670"/>
      <c r="I12" s="1670"/>
      <c r="J12" s="1670"/>
      <c r="K12" s="10" t="s">
        <v>31</v>
      </c>
      <c r="L12" s="1670"/>
      <c r="M12" s="1670"/>
      <c r="N12" s="1670"/>
      <c r="O12" s="1670"/>
      <c r="P12" s="1670"/>
      <c r="Q12" s="1670"/>
      <c r="R12" s="1670"/>
      <c r="S12" s="1674"/>
      <c r="T12" s="11"/>
    </row>
    <row r="13" spans="1:22" s="1" customFormat="1" ht="12" customHeight="1">
      <c r="A13" s="1687"/>
      <c r="B13" s="1671"/>
      <c r="C13" s="1683"/>
      <c r="D13" s="1694"/>
      <c r="E13" s="1694"/>
      <c r="F13" s="1694"/>
      <c r="G13" s="1684"/>
      <c r="H13" s="1671"/>
      <c r="I13" s="1671"/>
      <c r="J13" s="1671"/>
      <c r="K13" s="10" t="s">
        <v>32</v>
      </c>
      <c r="L13" s="1671"/>
      <c r="M13" s="1671"/>
      <c r="N13" s="1671"/>
      <c r="O13" s="1671"/>
      <c r="P13" s="1671"/>
      <c r="Q13" s="1671"/>
      <c r="R13" s="1671"/>
      <c r="S13" s="1675"/>
      <c r="T13" s="12"/>
    </row>
    <row r="14" spans="1:22" s="19" customFormat="1" ht="12" customHeight="1">
      <c r="A14" s="13">
        <v>1</v>
      </c>
      <c r="B14" s="134">
        <v>2</v>
      </c>
      <c r="C14" s="1714">
        <v>3</v>
      </c>
      <c r="D14" s="1715"/>
      <c r="E14" s="1715"/>
      <c r="F14" s="1715"/>
      <c r="G14" s="1716"/>
      <c r="H14" s="16">
        <v>4</v>
      </c>
      <c r="I14" s="16">
        <v>5</v>
      </c>
      <c r="J14" s="16">
        <v>6</v>
      </c>
      <c r="K14" s="16">
        <v>7</v>
      </c>
      <c r="L14" s="16">
        <v>8</v>
      </c>
      <c r="M14" s="16">
        <v>9</v>
      </c>
      <c r="N14" s="16">
        <v>10</v>
      </c>
      <c r="O14" s="16">
        <v>11</v>
      </c>
      <c r="P14" s="16">
        <v>12</v>
      </c>
      <c r="Q14" s="16">
        <v>13</v>
      </c>
      <c r="R14" s="17">
        <v>14</v>
      </c>
      <c r="S14" s="17">
        <v>15</v>
      </c>
      <c r="T14" s="18">
        <v>16</v>
      </c>
    </row>
    <row r="15" spans="1:22" s="1" customFormat="1" ht="12.95" customHeight="1" thickBot="1">
      <c r="A15" s="126"/>
      <c r="B15" s="129"/>
      <c r="C15" s="58"/>
      <c r="D15" s="58"/>
      <c r="E15" s="58"/>
      <c r="F15" s="58"/>
      <c r="G15" s="114"/>
      <c r="H15" s="114"/>
      <c r="I15" s="114"/>
      <c r="J15" s="114"/>
      <c r="K15" s="58"/>
      <c r="L15" s="58"/>
      <c r="M15" s="98"/>
      <c r="N15" s="58"/>
      <c r="O15" s="58"/>
      <c r="P15" s="58"/>
      <c r="Q15" s="58"/>
      <c r="R15" s="58"/>
      <c r="S15" s="99"/>
      <c r="T15" s="243"/>
    </row>
    <row r="16" spans="1:22" s="1" customFormat="1" ht="12.95" customHeight="1">
      <c r="A16" s="85"/>
      <c r="B16" s="86"/>
      <c r="C16" s="87"/>
      <c r="D16" s="87"/>
      <c r="E16" s="87"/>
      <c r="F16" s="87"/>
      <c r="G16" s="87"/>
      <c r="H16" s="88"/>
      <c r="I16" s="89" t="s">
        <v>65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80"/>
    </row>
    <row r="17" spans="1:20" s="1" customFormat="1" ht="12.95" customHeight="1">
      <c r="A17" s="126">
        <v>1</v>
      </c>
      <c r="B17" s="129"/>
      <c r="C17" s="56">
        <v>4</v>
      </c>
      <c r="D17" s="56">
        <v>15</v>
      </c>
      <c r="E17" s="56">
        <v>1</v>
      </c>
      <c r="F17" s="56">
        <v>4</v>
      </c>
      <c r="G17" s="56">
        <f>'MUTASI ok'!S127</f>
        <v>1</v>
      </c>
      <c r="H17" s="56"/>
      <c r="I17" s="243" t="s">
        <v>183</v>
      </c>
      <c r="J17" s="243"/>
      <c r="K17" s="243"/>
      <c r="L17" s="243" t="s">
        <v>39</v>
      </c>
      <c r="M17" s="244" t="s">
        <v>140</v>
      </c>
      <c r="N17" s="243">
        <v>2014</v>
      </c>
      <c r="O17" s="243"/>
      <c r="P17" s="243" t="s">
        <v>41</v>
      </c>
      <c r="Q17" s="244" t="s">
        <v>36</v>
      </c>
      <c r="R17" s="240">
        <v>1</v>
      </c>
      <c r="S17" s="125">
        <v>3401000</v>
      </c>
      <c r="T17" s="243" t="s">
        <v>101</v>
      </c>
    </row>
    <row r="18" spans="1:20" s="1" customFormat="1" ht="12.95" customHeight="1">
      <c r="A18" s="67"/>
      <c r="B18" s="68"/>
      <c r="C18" s="59"/>
      <c r="D18" s="59"/>
      <c r="E18" s="59"/>
      <c r="F18" s="59"/>
      <c r="G18" s="59"/>
      <c r="H18" s="59"/>
      <c r="I18" s="73"/>
      <c r="J18" s="71"/>
      <c r="K18" s="71"/>
      <c r="L18" s="71"/>
      <c r="M18" s="71"/>
      <c r="N18" s="71"/>
      <c r="O18" s="71"/>
      <c r="P18" s="71"/>
      <c r="Q18" s="71"/>
      <c r="R18" s="81"/>
      <c r="S18" s="172"/>
      <c r="T18" s="294"/>
    </row>
    <row r="19" spans="1:20" s="1" customFormat="1" ht="12.95" customHeight="1">
      <c r="A19" s="67"/>
      <c r="B19" s="68"/>
      <c r="C19" s="246"/>
      <c r="D19" s="246"/>
      <c r="E19" s="246"/>
      <c r="F19" s="246"/>
      <c r="G19" s="246"/>
      <c r="H19" s="246"/>
      <c r="I19" s="243"/>
      <c r="J19" s="243"/>
      <c r="K19" s="243"/>
      <c r="L19" s="243"/>
      <c r="M19" s="244"/>
      <c r="N19" s="243"/>
      <c r="O19" s="243"/>
      <c r="P19" s="243"/>
      <c r="Q19" s="244"/>
      <c r="R19" s="240"/>
      <c r="S19" s="125"/>
      <c r="T19" s="243"/>
    </row>
    <row r="20" spans="1:20" s="1" customFormat="1" ht="12.95" customHeight="1">
      <c r="A20" s="67"/>
      <c r="B20" s="68"/>
      <c r="C20" s="246"/>
      <c r="D20" s="246"/>
      <c r="E20" s="246"/>
      <c r="F20" s="246"/>
      <c r="G20" s="246"/>
      <c r="H20" s="243"/>
      <c r="I20" s="243"/>
      <c r="J20" s="243"/>
      <c r="K20" s="243"/>
      <c r="L20" s="243"/>
      <c r="M20" s="244"/>
      <c r="N20" s="243"/>
      <c r="O20" s="243"/>
      <c r="P20" s="243"/>
      <c r="Q20" s="244"/>
      <c r="R20" s="240"/>
      <c r="S20" s="125"/>
      <c r="T20" s="243"/>
    </row>
    <row r="21" spans="1:20" s="1" customFormat="1" ht="12.95" customHeight="1">
      <c r="A21" s="67"/>
      <c r="B21" s="68"/>
      <c r="C21" s="56"/>
      <c r="D21" s="56"/>
      <c r="E21" s="56"/>
      <c r="F21" s="56"/>
      <c r="G21" s="56"/>
      <c r="H21" s="243"/>
      <c r="I21" s="243"/>
      <c r="J21" s="243"/>
      <c r="K21" s="243"/>
      <c r="L21" s="243"/>
      <c r="M21" s="244"/>
      <c r="N21" s="243"/>
      <c r="O21" s="243"/>
      <c r="P21" s="243"/>
      <c r="Q21" s="244"/>
      <c r="R21" s="240"/>
      <c r="S21" s="125"/>
      <c r="T21" s="243"/>
    </row>
    <row r="22" spans="1:20" s="1" customFormat="1" ht="12.95" customHeight="1">
      <c r="A22" s="67"/>
      <c r="B22" s="68"/>
      <c r="C22" s="56"/>
      <c r="D22" s="56"/>
      <c r="E22" s="56"/>
      <c r="F22" s="56"/>
      <c r="G22" s="56"/>
      <c r="H22" s="243"/>
      <c r="I22" s="243"/>
      <c r="J22" s="243"/>
      <c r="K22" s="243"/>
      <c r="L22" s="243"/>
      <c r="M22" s="244"/>
      <c r="N22" s="243"/>
      <c r="O22" s="243"/>
      <c r="P22" s="243"/>
      <c r="Q22" s="244"/>
      <c r="R22" s="240"/>
      <c r="S22" s="125"/>
      <c r="T22" s="243"/>
    </row>
    <row r="23" spans="1:20" s="1" customFormat="1" ht="12.95" customHeight="1">
      <c r="A23" s="67"/>
      <c r="B23" s="68"/>
      <c r="C23" s="56"/>
      <c r="D23" s="56"/>
      <c r="E23" s="56"/>
      <c r="F23" s="56"/>
      <c r="G23" s="56"/>
      <c r="H23" s="1179"/>
      <c r="I23" s="243"/>
      <c r="J23" s="243"/>
      <c r="K23" s="243"/>
      <c r="L23" s="243"/>
      <c r="M23" s="244"/>
      <c r="N23" s="243"/>
      <c r="O23" s="243"/>
      <c r="P23" s="243"/>
      <c r="Q23" s="244"/>
      <c r="R23" s="240"/>
      <c r="S23" s="125"/>
      <c r="T23" s="243"/>
    </row>
    <row r="24" spans="1:20" s="1" customFormat="1" ht="12.95" customHeight="1">
      <c r="A24" s="67"/>
      <c r="B24" s="68"/>
      <c r="C24" s="56"/>
      <c r="D24" s="56"/>
      <c r="E24" s="56"/>
      <c r="F24" s="56"/>
      <c r="G24" s="56"/>
      <c r="H24" s="243"/>
      <c r="I24" s="243"/>
      <c r="J24" s="243"/>
      <c r="K24" s="243"/>
      <c r="L24" s="243"/>
      <c r="M24" s="244"/>
      <c r="N24" s="243"/>
      <c r="O24" s="243"/>
      <c r="P24" s="243"/>
      <c r="Q24" s="244"/>
      <c r="R24" s="240"/>
      <c r="S24" s="125"/>
      <c r="T24" s="243"/>
    </row>
    <row r="25" spans="1:20" s="1" customFormat="1" ht="12.95" customHeight="1">
      <c r="A25" s="67"/>
      <c r="B25" s="68"/>
      <c r="C25" s="56"/>
      <c r="D25" s="56"/>
      <c r="E25" s="56"/>
      <c r="F25" s="56"/>
      <c r="G25" s="56"/>
      <c r="H25" s="243"/>
      <c r="I25" s="243"/>
      <c r="J25" s="243"/>
      <c r="K25" s="243"/>
      <c r="L25" s="243"/>
      <c r="M25" s="244"/>
      <c r="N25" s="243"/>
      <c r="O25" s="243"/>
      <c r="P25" s="243"/>
      <c r="Q25" s="244"/>
      <c r="R25" s="240"/>
      <c r="S25" s="125"/>
      <c r="T25" s="243"/>
    </row>
    <row r="26" spans="1:20" s="1" customFormat="1" ht="12.95" customHeight="1">
      <c r="A26" s="243"/>
      <c r="B26" s="56"/>
      <c r="C26" s="56"/>
      <c r="D26" s="56"/>
      <c r="E26" s="56"/>
      <c r="F26" s="56"/>
      <c r="G26" s="56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125"/>
      <c r="T26" s="243"/>
    </row>
    <row r="27" spans="1:20" s="1" customFormat="1" ht="12.95" customHeight="1">
      <c r="A27" s="243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</row>
    <row r="28" spans="1:20" s="1" customFormat="1" ht="12.95" customHeight="1" thickBot="1">
      <c r="A28" s="101"/>
      <c r="B28" s="102"/>
      <c r="C28" s="103"/>
      <c r="D28" s="104"/>
      <c r="E28" s="104"/>
      <c r="F28" s="104"/>
      <c r="G28" s="105"/>
      <c r="H28" s="106"/>
      <c r="I28" s="107"/>
      <c r="J28" s="106"/>
      <c r="K28" s="108"/>
      <c r="L28" s="106"/>
      <c r="M28" s="109"/>
      <c r="N28" s="106"/>
      <c r="O28" s="110"/>
      <c r="P28" s="110"/>
      <c r="Q28" s="109"/>
      <c r="R28" s="111">
        <f>SUM(R17:R27)</f>
        <v>1</v>
      </c>
      <c r="S28" s="111">
        <f>SUM(S17:S27)</f>
        <v>3401000</v>
      </c>
      <c r="T28" s="112"/>
    </row>
    <row r="29" spans="1:20">
      <c r="G29" s="236"/>
      <c r="H29" s="236"/>
    </row>
    <row r="30" spans="1:20">
      <c r="F30" s="202"/>
      <c r="P30" s="202" t="str">
        <f>'KIB C'!P42</f>
        <v>Demak,   31 Desember 2015</v>
      </c>
      <c r="R30" s="203"/>
      <c r="S30" s="203"/>
      <c r="T30" s="236"/>
    </row>
    <row r="31" spans="1:20">
      <c r="B31" s="201"/>
      <c r="C31" s="200" t="s">
        <v>67</v>
      </c>
      <c r="D31" s="201"/>
      <c r="E31" s="169"/>
      <c r="F31" s="169"/>
      <c r="H31" s="202"/>
      <c r="I31" s="169"/>
      <c r="J31" s="236"/>
      <c r="K31" s="58"/>
      <c r="L31" s="58"/>
      <c r="M31" s="58"/>
      <c r="P31" s="169"/>
      <c r="R31" s="236"/>
      <c r="S31" s="236"/>
    </row>
    <row r="32" spans="1:20" ht="15.75">
      <c r="B32" s="201"/>
      <c r="C32" s="200" t="s">
        <v>441</v>
      </c>
      <c r="D32" s="201"/>
      <c r="F32" s="202"/>
      <c r="H32" s="199"/>
      <c r="I32" s="168"/>
      <c r="J32" s="236"/>
      <c r="K32" s="58"/>
      <c r="L32" s="58"/>
      <c r="M32" s="58"/>
      <c r="P32" s="202" t="s">
        <v>68</v>
      </c>
      <c r="R32" s="167"/>
      <c r="S32" s="167"/>
    </row>
    <row r="33" spans="2:19" ht="15.75">
      <c r="B33" s="201"/>
      <c r="C33" s="200"/>
      <c r="D33" s="201"/>
      <c r="E33" s="113"/>
      <c r="F33" s="198"/>
      <c r="H33" s="199"/>
      <c r="I33" s="168"/>
      <c r="J33" s="236"/>
      <c r="P33" s="198"/>
      <c r="R33" s="236"/>
      <c r="S33" s="236"/>
    </row>
    <row r="34" spans="2:19" ht="15.75">
      <c r="B34" s="201"/>
      <c r="C34" s="201"/>
      <c r="D34" s="201"/>
      <c r="F34" s="202"/>
      <c r="H34" s="199"/>
      <c r="I34" s="168"/>
      <c r="J34" s="236"/>
      <c r="P34" s="202"/>
      <c r="S34" s="217"/>
    </row>
    <row r="35" spans="2:19" ht="15.75">
      <c r="B35" s="201"/>
      <c r="C35" s="201"/>
      <c r="D35" s="201"/>
      <c r="E35" s="197"/>
      <c r="F35" s="202"/>
      <c r="H35" s="199"/>
      <c r="I35" s="168"/>
      <c r="J35" s="236"/>
      <c r="P35" s="202"/>
      <c r="S35" s="217"/>
    </row>
    <row r="36" spans="2:19" ht="15.75">
      <c r="B36" s="201"/>
      <c r="C36" s="201"/>
      <c r="D36" s="201"/>
      <c r="F36" s="202"/>
      <c r="H36" s="199"/>
      <c r="I36" s="168"/>
      <c r="J36" s="236"/>
      <c r="P36" s="202"/>
      <c r="S36" s="217"/>
    </row>
    <row r="37" spans="2:19" ht="15.75">
      <c r="B37" s="201"/>
      <c r="C37" s="201"/>
      <c r="D37" s="201"/>
      <c r="F37" s="196"/>
      <c r="H37" s="199"/>
      <c r="I37" s="168"/>
      <c r="J37" s="236"/>
      <c r="P37" s="196"/>
    </row>
    <row r="38" spans="2:19" ht="15.75">
      <c r="B38" s="201"/>
      <c r="C38" s="195"/>
      <c r="D38" s="201"/>
      <c r="F38" s="202"/>
      <c r="H38" s="165"/>
      <c r="I38" s="168"/>
      <c r="J38" s="236"/>
      <c r="P38" s="202"/>
      <c r="S38" s="236"/>
    </row>
    <row r="39" spans="2:19" ht="15.75">
      <c r="B39" s="201"/>
      <c r="C39" s="194" t="s">
        <v>436</v>
      </c>
      <c r="D39" s="201"/>
      <c r="F39" s="193"/>
      <c r="H39" s="199"/>
      <c r="I39" s="168"/>
      <c r="J39" s="236"/>
      <c r="P39" s="193" t="s">
        <v>440</v>
      </c>
    </row>
    <row r="40" spans="2:19" ht="15.75">
      <c r="C40" s="200" t="s">
        <v>443</v>
      </c>
      <c r="F40" s="192"/>
      <c r="H40" s="163"/>
      <c r="I40" s="168"/>
      <c r="J40" s="236"/>
      <c r="P40" s="192" t="s">
        <v>445</v>
      </c>
    </row>
  </sheetData>
  <mergeCells count="21">
    <mergeCell ref="C14:G14"/>
    <mergeCell ref="O9:O13"/>
    <mergeCell ref="L10:L13"/>
    <mergeCell ref="R11:R13"/>
    <mergeCell ref="M9:M13"/>
    <mergeCell ref="A1:V1"/>
    <mergeCell ref="A2:V2"/>
    <mergeCell ref="A3:V3"/>
    <mergeCell ref="A9:H9"/>
    <mergeCell ref="I9:L9"/>
    <mergeCell ref="S11:S13"/>
    <mergeCell ref="C10:G13"/>
    <mergeCell ref="R9:S10"/>
    <mergeCell ref="N9:N13"/>
    <mergeCell ref="A10:A13"/>
    <mergeCell ref="B10:B13"/>
    <mergeCell ref="J10:J13"/>
    <mergeCell ref="I10:I13"/>
    <mergeCell ref="Q9:Q13"/>
    <mergeCell ref="P9:P13"/>
    <mergeCell ref="H10:H13"/>
  </mergeCells>
  <dataValidations count="3">
    <dataValidation type="list" allowBlank="1" showInputMessage="1" showErrorMessage="1" error="PILIH DARI DAFTAR" sqref="B65492:B65536">
      <formula1>KIBB</formula1>
    </dataValidation>
    <dataValidation type="list" allowBlank="1" showInputMessage="1" showErrorMessage="1" error="PILIH DAR DAFTAR" sqref="I65497">
      <formula1>KIBD</formula1>
    </dataValidation>
    <dataValidation type="list" allowBlank="1" showInputMessage="1" showErrorMessage="1" error="AMBIL DARI DAFTAR" sqref="I65498:I65499">
      <formula1>KIBD</formula1>
    </dataValidation>
  </dataValidations>
  <pageMargins left="0.35" right="0.15748031496062992" top="0.74803149606299213" bottom="0.15748031496062992" header="0.31496062992125984" footer="0.11811023622047245"/>
  <pageSetup paperSize="400" scale="95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T35"/>
  <sheetViews>
    <sheetView workbookViewId="0">
      <selection activeCell="L26" sqref="L26"/>
    </sheetView>
  </sheetViews>
  <sheetFormatPr defaultRowHeight="15"/>
  <cols>
    <col min="1" max="16384" width="9.140625" style="237"/>
  </cols>
  <sheetData>
    <row r="1" spans="1:16" ht="18">
      <c r="A1" s="1664" t="s">
        <v>256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</row>
    <row r="2" spans="1:16" ht="18">
      <c r="A2" s="1664" t="s">
        <v>255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</row>
    <row r="3" spans="1:16" ht="18">
      <c r="A3" s="1664" t="s">
        <v>625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</row>
    <row r="4" spans="1:16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>
      <c r="A5" s="184" t="s">
        <v>2</v>
      </c>
      <c r="B5" s="184"/>
      <c r="C5" s="184"/>
      <c r="D5" s="184" t="s">
        <v>3</v>
      </c>
      <c r="E5" s="184"/>
      <c r="F5" s="181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6">
      <c r="A6" s="184" t="s">
        <v>4</v>
      </c>
      <c r="B6" s="184"/>
      <c r="C6" s="184"/>
      <c r="D6" s="184" t="s">
        <v>5</v>
      </c>
      <c r="E6" s="184"/>
      <c r="F6" s="181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1:16">
      <c r="A7" s="184" t="s">
        <v>6</v>
      </c>
      <c r="B7" s="184"/>
      <c r="C7" s="184"/>
      <c r="D7" s="182" t="s">
        <v>7</v>
      </c>
      <c r="E7" s="184"/>
      <c r="F7" s="181"/>
      <c r="G7" s="184"/>
      <c r="H7" s="184"/>
      <c r="I7" s="184"/>
      <c r="J7" s="184"/>
      <c r="K7" s="184"/>
      <c r="L7" s="184"/>
      <c r="M7" s="184"/>
      <c r="N7" s="184"/>
      <c r="O7" s="184"/>
      <c r="P7" s="184"/>
    </row>
    <row r="8" spans="1:16">
      <c r="A8" s="184" t="s">
        <v>8</v>
      </c>
      <c r="B8" s="184"/>
      <c r="C8" s="184"/>
      <c r="D8" s="182" t="s">
        <v>7</v>
      </c>
      <c r="E8" s="184"/>
      <c r="F8" s="181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9" spans="1:16">
      <c r="A9" s="184" t="s">
        <v>9</v>
      </c>
      <c r="B9" s="184"/>
      <c r="C9" s="184"/>
      <c r="D9" s="182" t="s">
        <v>10</v>
      </c>
      <c r="E9" s="184"/>
      <c r="F9" s="181"/>
      <c r="G9" s="184"/>
      <c r="H9" s="184"/>
      <c r="I9" s="184"/>
      <c r="J9" s="184"/>
      <c r="K9" s="184"/>
      <c r="L9" s="184"/>
      <c r="M9" s="184"/>
      <c r="N9" s="184"/>
      <c r="O9" s="184"/>
      <c r="P9" s="184"/>
    </row>
    <row r="10" spans="1:16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</row>
    <row r="11" spans="1:16">
      <c r="A11" s="1741" t="s">
        <v>20</v>
      </c>
      <c r="B11" s="1742" t="s">
        <v>21</v>
      </c>
      <c r="C11" s="1741" t="s">
        <v>254</v>
      </c>
      <c r="D11" s="1741" t="s">
        <v>253</v>
      </c>
      <c r="E11" s="1741" t="s">
        <v>252</v>
      </c>
      <c r="F11" s="1741"/>
      <c r="G11" s="1741" t="s">
        <v>251</v>
      </c>
      <c r="H11" s="1741" t="s">
        <v>250</v>
      </c>
      <c r="I11" s="1741" t="s">
        <v>249</v>
      </c>
      <c r="J11" s="1741"/>
      <c r="K11" s="1741" t="s">
        <v>248</v>
      </c>
      <c r="L11" s="1741" t="s">
        <v>247</v>
      </c>
      <c r="M11" s="1741" t="s">
        <v>246</v>
      </c>
      <c r="N11" s="1741" t="s">
        <v>245</v>
      </c>
      <c r="O11" s="1741" t="s">
        <v>244</v>
      </c>
      <c r="P11" s="1741" t="s">
        <v>19</v>
      </c>
    </row>
    <row r="12" spans="1:16">
      <c r="A12" s="1741"/>
      <c r="B12" s="1743"/>
      <c r="C12" s="1741"/>
      <c r="D12" s="1741"/>
      <c r="E12" s="1741" t="s">
        <v>243</v>
      </c>
      <c r="F12" s="1741" t="s">
        <v>242</v>
      </c>
      <c r="G12" s="1741"/>
      <c r="H12" s="1741"/>
      <c r="I12" s="1741" t="s">
        <v>241</v>
      </c>
      <c r="J12" s="1741" t="s">
        <v>11</v>
      </c>
      <c r="K12" s="1741"/>
      <c r="L12" s="1741"/>
      <c r="M12" s="1741"/>
      <c r="N12" s="1741"/>
      <c r="O12" s="1741"/>
      <c r="P12" s="1741"/>
    </row>
    <row r="13" spans="1:16">
      <c r="A13" s="1741"/>
      <c r="B13" s="1744"/>
      <c r="C13" s="1741"/>
      <c r="D13" s="1741"/>
      <c r="E13" s="1741"/>
      <c r="F13" s="1741"/>
      <c r="G13" s="1741"/>
      <c r="H13" s="1741"/>
      <c r="I13" s="1741"/>
      <c r="J13" s="1741"/>
      <c r="K13" s="1741"/>
      <c r="L13" s="1741"/>
      <c r="M13" s="1741"/>
      <c r="N13" s="1741"/>
      <c r="O13" s="1741"/>
      <c r="P13" s="1741"/>
    </row>
    <row r="14" spans="1:16">
      <c r="A14" s="136">
        <v>1</v>
      </c>
      <c r="B14" s="136"/>
      <c r="C14" s="136">
        <v>2</v>
      </c>
      <c r="D14" s="136">
        <v>3</v>
      </c>
      <c r="E14" s="136">
        <v>4</v>
      </c>
      <c r="F14" s="136">
        <v>5</v>
      </c>
      <c r="G14" s="136">
        <v>6</v>
      </c>
      <c r="H14" s="136">
        <v>7</v>
      </c>
      <c r="I14" s="136">
        <v>8</v>
      </c>
      <c r="J14" s="136">
        <v>9</v>
      </c>
      <c r="K14" s="136">
        <v>10</v>
      </c>
      <c r="L14" s="136">
        <v>11</v>
      </c>
      <c r="M14" s="136">
        <v>12</v>
      </c>
      <c r="N14" s="136">
        <v>13</v>
      </c>
      <c r="O14" s="136">
        <v>14</v>
      </c>
      <c r="P14" s="136">
        <v>15</v>
      </c>
    </row>
    <row r="15" spans="1:16">
      <c r="A15" s="137"/>
      <c r="B15" s="138"/>
      <c r="C15" s="139"/>
      <c r="D15" s="142"/>
      <c r="E15" s="140"/>
      <c r="F15" s="140"/>
      <c r="G15" s="140"/>
      <c r="H15" s="140"/>
      <c r="I15" s="140"/>
      <c r="J15" s="140"/>
      <c r="K15" s="142"/>
      <c r="L15" s="142"/>
      <c r="M15" s="142"/>
      <c r="N15" s="142"/>
      <c r="O15" s="141"/>
      <c r="P15" s="142"/>
    </row>
    <row r="16" spans="1:16">
      <c r="A16" s="143"/>
      <c r="B16" s="148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5"/>
      <c r="P16" s="146"/>
    </row>
    <row r="17" spans="1:20">
      <c r="A17" s="143"/>
      <c r="B17" s="148"/>
      <c r="C17" s="146"/>
      <c r="D17" s="146"/>
      <c r="E17" s="146"/>
      <c r="F17" s="146"/>
      <c r="G17" s="1180"/>
      <c r="H17" s="1180"/>
      <c r="I17" s="146"/>
      <c r="J17" s="146"/>
      <c r="K17" s="146"/>
      <c r="L17" s="146"/>
      <c r="M17" s="146"/>
      <c r="N17" s="146"/>
      <c r="O17" s="145"/>
      <c r="P17" s="146"/>
    </row>
    <row r="18" spans="1:20">
      <c r="A18" s="143"/>
      <c r="B18" s="148"/>
      <c r="C18" s="146"/>
      <c r="D18" s="146"/>
      <c r="E18" s="146"/>
      <c r="F18" s="146"/>
      <c r="G18" s="1180"/>
      <c r="H18" s="1180"/>
      <c r="I18" s="146"/>
      <c r="J18" s="146"/>
      <c r="K18" s="146"/>
      <c r="L18" s="146"/>
      <c r="M18" s="146"/>
      <c r="N18" s="146"/>
      <c r="O18" s="145"/>
      <c r="P18" s="146"/>
    </row>
    <row r="19" spans="1:20">
      <c r="A19" s="143"/>
      <c r="B19" s="148"/>
      <c r="C19" s="146"/>
      <c r="D19" s="146"/>
      <c r="E19" s="146"/>
      <c r="F19" s="146"/>
      <c r="G19" s="1180"/>
      <c r="H19" s="1180"/>
      <c r="I19" s="146"/>
      <c r="J19" s="146"/>
      <c r="K19" s="146"/>
      <c r="L19" s="146"/>
      <c r="M19" s="146"/>
      <c r="N19" s="146"/>
      <c r="O19" s="145"/>
      <c r="P19" s="146"/>
    </row>
    <row r="20" spans="1:20">
      <c r="A20" s="143"/>
      <c r="B20" s="148"/>
      <c r="C20" s="146"/>
      <c r="D20" s="146"/>
      <c r="E20" s="146"/>
      <c r="F20" s="146"/>
      <c r="G20" s="146"/>
      <c r="H20" s="144"/>
      <c r="I20" s="144"/>
      <c r="J20" s="146"/>
      <c r="K20" s="146"/>
      <c r="L20" s="146"/>
      <c r="M20" s="146"/>
      <c r="N20" s="146"/>
      <c r="O20" s="145"/>
      <c r="P20" s="146"/>
    </row>
    <row r="21" spans="1:20" ht="15.75" thickBot="1">
      <c r="A21" s="147"/>
      <c r="B21" s="26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49"/>
      <c r="P21" s="150"/>
    </row>
    <row r="22" spans="1:20" ht="16.5" thickTop="1" thickBot="1">
      <c r="A22" s="1745" t="s">
        <v>240</v>
      </c>
      <c r="B22" s="1746"/>
      <c r="C22" s="1746"/>
      <c r="D22" s="1746"/>
      <c r="E22" s="1746"/>
      <c r="F22" s="1746"/>
      <c r="G22" s="1746"/>
      <c r="H22" s="1746"/>
      <c r="I22" s="1746"/>
      <c r="J22" s="1746"/>
      <c r="K22" s="1746"/>
      <c r="L22" s="1746"/>
      <c r="M22" s="1746"/>
      <c r="N22" s="1747"/>
      <c r="O22" s="151"/>
      <c r="P22" s="152"/>
    </row>
    <row r="23" spans="1:20" ht="15.75" thickTop="1">
      <c r="A23" s="153"/>
      <c r="B23" s="153"/>
      <c r="C23" s="153"/>
      <c r="D23" s="153"/>
      <c r="E23" s="153"/>
      <c r="F23" s="153"/>
      <c r="G23" s="1184"/>
      <c r="H23" s="1184"/>
      <c r="I23" s="153"/>
      <c r="J23" s="153"/>
      <c r="K23" s="153"/>
      <c r="L23" s="153"/>
      <c r="M23" s="153"/>
      <c r="N23" s="153"/>
      <c r="O23" s="154"/>
      <c r="P23" s="155"/>
    </row>
    <row r="24" spans="1:20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M24" s="58"/>
      <c r="N24" s="58"/>
      <c r="O24" s="58"/>
      <c r="P24" s="58"/>
    </row>
    <row r="25" spans="1:20">
      <c r="F25" s="202"/>
      <c r="L25" s="202" t="str">
        <f>'KIB B.'!L232</f>
        <v>Demak,   31 Desember 2015</v>
      </c>
      <c r="R25" s="203"/>
      <c r="S25" s="203"/>
      <c r="T25" s="236"/>
    </row>
    <row r="26" spans="1:20">
      <c r="B26" s="201"/>
      <c r="C26" s="200" t="s">
        <v>67</v>
      </c>
      <c r="D26" s="201"/>
      <c r="E26" s="169"/>
      <c r="F26" s="169"/>
      <c r="H26" s="202"/>
      <c r="I26" s="169"/>
      <c r="J26" s="236"/>
      <c r="K26" s="58"/>
      <c r="L26" s="169"/>
      <c r="M26" s="58"/>
      <c r="R26" s="236"/>
      <c r="S26" s="236"/>
    </row>
    <row r="27" spans="1:20" ht="15.75">
      <c r="B27" s="201"/>
      <c r="C27" s="200" t="s">
        <v>441</v>
      </c>
      <c r="D27" s="201"/>
      <c r="F27" s="202"/>
      <c r="H27" s="199"/>
      <c r="I27" s="168"/>
      <c r="J27" s="236"/>
      <c r="K27" s="58"/>
      <c r="L27" s="202" t="s">
        <v>68</v>
      </c>
      <c r="M27" s="58"/>
      <c r="R27" s="167"/>
      <c r="S27" s="167"/>
    </row>
    <row r="28" spans="1:20" ht="15.75">
      <c r="B28" s="201"/>
      <c r="C28" s="200"/>
      <c r="D28" s="201"/>
      <c r="E28" s="113"/>
      <c r="F28" s="198"/>
      <c r="H28" s="199"/>
      <c r="I28" s="168"/>
      <c r="J28" s="236"/>
      <c r="L28" s="198"/>
      <c r="R28" s="236"/>
      <c r="S28" s="236"/>
    </row>
    <row r="29" spans="1:20" ht="15.75">
      <c r="B29" s="201"/>
      <c r="C29" s="201"/>
      <c r="D29" s="201"/>
      <c r="F29" s="202"/>
      <c r="G29" s="236"/>
      <c r="H29" s="199"/>
      <c r="I29" s="168"/>
      <c r="J29" s="236"/>
      <c r="L29" s="202"/>
      <c r="S29" s="217"/>
    </row>
    <row r="30" spans="1:20" ht="15.75">
      <c r="B30" s="201"/>
      <c r="C30" s="201"/>
      <c r="D30" s="201"/>
      <c r="E30" s="197"/>
      <c r="F30" s="202"/>
      <c r="H30" s="199"/>
      <c r="I30" s="168"/>
      <c r="J30" s="236"/>
      <c r="L30" s="202"/>
      <c r="S30" s="217"/>
    </row>
    <row r="31" spans="1:20" ht="15.75">
      <c r="B31" s="201"/>
      <c r="C31" s="201"/>
      <c r="D31" s="201"/>
      <c r="F31" s="202"/>
      <c r="H31" s="199"/>
      <c r="I31" s="168"/>
      <c r="J31" s="236"/>
      <c r="L31" s="202"/>
      <c r="S31" s="217"/>
    </row>
    <row r="32" spans="1:20" ht="15.75">
      <c r="B32" s="201"/>
      <c r="C32" s="201"/>
      <c r="D32" s="201"/>
      <c r="F32" s="196"/>
      <c r="H32" s="199"/>
      <c r="I32" s="168"/>
      <c r="J32" s="236"/>
      <c r="L32" s="196"/>
    </row>
    <row r="33" spans="2:19" ht="15.75">
      <c r="B33" s="201"/>
      <c r="C33" s="195"/>
      <c r="D33" s="201"/>
      <c r="F33" s="202"/>
      <c r="H33" s="165"/>
      <c r="I33" s="168"/>
      <c r="J33" s="236"/>
      <c r="L33" s="202"/>
      <c r="S33" s="236"/>
    </row>
    <row r="34" spans="2:19" ht="15.75">
      <c r="B34" s="201"/>
      <c r="C34" s="194" t="s">
        <v>436</v>
      </c>
      <c r="D34" s="201"/>
      <c r="F34" s="193"/>
      <c r="H34" s="199"/>
      <c r="I34" s="168"/>
      <c r="J34" s="236"/>
      <c r="L34" s="193" t="s">
        <v>440</v>
      </c>
    </row>
    <row r="35" spans="2:19" ht="15.75">
      <c r="C35" s="200" t="s">
        <v>443</v>
      </c>
      <c r="F35" s="192"/>
      <c r="H35" s="163"/>
      <c r="I35" s="168"/>
      <c r="J35" s="236"/>
      <c r="L35" s="192" t="s">
        <v>445</v>
      </c>
    </row>
  </sheetData>
  <mergeCells count="22">
    <mergeCell ref="A22:N22"/>
    <mergeCell ref="P11:P13"/>
    <mergeCell ref="E12:E13"/>
    <mergeCell ref="F12:F13"/>
    <mergeCell ref="I12:I13"/>
    <mergeCell ref="J12:J13"/>
    <mergeCell ref="L11:L13"/>
    <mergeCell ref="E11:F11"/>
    <mergeCell ref="O11:O13"/>
    <mergeCell ref="I11:J11"/>
    <mergeCell ref="M11:M13"/>
    <mergeCell ref="N11:N13"/>
    <mergeCell ref="D11:D13"/>
    <mergeCell ref="K11:K13"/>
    <mergeCell ref="G11:G13"/>
    <mergeCell ref="H11:H13"/>
    <mergeCell ref="A1:P1"/>
    <mergeCell ref="A2:P2"/>
    <mergeCell ref="A3:P3"/>
    <mergeCell ref="A11:A13"/>
    <mergeCell ref="B11:B13"/>
    <mergeCell ref="C11:C13"/>
  </mergeCells>
  <printOptions horizontalCentered="1"/>
  <pageMargins left="0.51181102362204722" right="0.31496062992125984" top="0.35433070866141736" bottom="0.35433070866141736" header="0.31496062992125984" footer="0.31496062992125984"/>
  <pageSetup paperSize="400" scale="9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P115"/>
  <sheetViews>
    <sheetView zoomScale="115" zoomScaleNormal="115" workbookViewId="0">
      <selection activeCell="C43" sqref="C43"/>
    </sheetView>
  </sheetViews>
  <sheetFormatPr defaultRowHeight="12.95" customHeight="1"/>
  <cols>
    <col min="1" max="1" width="5.28515625" style="374" customWidth="1"/>
    <col min="2" max="2" width="30.140625" style="374" customWidth="1"/>
    <col min="3" max="3" width="44.140625" style="374" customWidth="1"/>
    <col min="4" max="4" width="3" style="374" bestFit="1" customWidth="1"/>
    <col min="5" max="7" width="2.7109375" style="374" bestFit="1" customWidth="1"/>
    <col min="8" max="8" width="4" style="374" bestFit="1" customWidth="1"/>
    <col min="9" max="9" width="15.42578125" style="374" customWidth="1"/>
    <col min="10" max="10" width="15.28515625" style="438" customWidth="1"/>
    <col min="11" max="11" width="16.7109375" style="374" bestFit="1" customWidth="1"/>
    <col min="12" max="12" width="9.140625" style="374"/>
    <col min="13" max="13" width="33.7109375" style="374" bestFit="1" customWidth="1"/>
    <col min="14" max="14" width="16.140625" style="374" bestFit="1" customWidth="1"/>
    <col min="15" max="15" width="15.42578125" style="374" customWidth="1"/>
    <col min="16" max="16" width="13.5703125" style="374" bestFit="1" customWidth="1"/>
    <col min="17" max="16384" width="9.140625" style="374"/>
  </cols>
  <sheetData>
    <row r="1" spans="1:16" ht="12.95" customHeight="1">
      <c r="A1" s="370"/>
      <c r="B1" s="371"/>
      <c r="C1" s="371"/>
      <c r="D1" s="371"/>
      <c r="E1" s="371"/>
      <c r="F1" s="371"/>
      <c r="G1" s="371"/>
      <c r="H1" s="371"/>
      <c r="I1" s="372"/>
      <c r="J1" s="373"/>
      <c r="K1" s="372"/>
    </row>
    <row r="2" spans="1:16" ht="12.95" customHeight="1">
      <c r="A2" s="375" t="s">
        <v>322</v>
      </c>
      <c r="B2" s="376" t="s">
        <v>268</v>
      </c>
      <c r="C2" s="376"/>
      <c r="D2" s="376"/>
      <c r="E2" s="376"/>
      <c r="F2" s="376"/>
      <c r="G2" s="376"/>
      <c r="H2" s="376"/>
      <c r="I2" s="376"/>
      <c r="J2" s="377"/>
      <c r="K2" s="378"/>
    </row>
    <row r="3" spans="1:16" ht="12.95" customHeight="1">
      <c r="A3" s="379" t="s">
        <v>323</v>
      </c>
      <c r="B3" s="380" t="s">
        <v>324</v>
      </c>
      <c r="C3" s="380"/>
      <c r="D3" s="1543" t="s">
        <v>325</v>
      </c>
      <c r="E3" s="1544"/>
      <c r="F3" s="1544"/>
      <c r="G3" s="1544"/>
      <c r="H3" s="1550"/>
      <c r="I3" s="381" t="s">
        <v>196</v>
      </c>
      <c r="J3" s="382" t="s">
        <v>326</v>
      </c>
      <c r="K3" s="383" t="s">
        <v>198</v>
      </c>
    </row>
    <row r="4" spans="1:16" ht="12.95" customHeight="1">
      <c r="A4" s="384">
        <v>1</v>
      </c>
      <c r="B4" s="1085"/>
      <c r="C4" s="380"/>
      <c r="D4" s="1086"/>
      <c r="E4" s="1086"/>
      <c r="F4" s="1086"/>
      <c r="G4" s="1086"/>
      <c r="H4" s="1086"/>
      <c r="I4" s="375"/>
      <c r="J4" s="1087"/>
      <c r="K4" s="702"/>
    </row>
    <row r="5" spans="1:16" ht="12.95" customHeight="1">
      <c r="A5" s="384">
        <f t="shared" ref="A5:A10" si="0">A4+1</f>
        <v>2</v>
      </c>
      <c r="B5" s="392"/>
      <c r="C5" s="392"/>
      <c r="D5" s="906"/>
      <c r="E5" s="906"/>
      <c r="F5" s="906"/>
      <c r="G5" s="906"/>
      <c r="H5" s="906"/>
      <c r="I5" s="908"/>
      <c r="J5" s="907"/>
      <c r="K5" s="702"/>
    </row>
    <row r="6" spans="1:16" ht="12.95" customHeight="1">
      <c r="A6" s="384">
        <f t="shared" si="0"/>
        <v>3</v>
      </c>
      <c r="B6" s="385"/>
      <c r="C6" s="385"/>
      <c r="D6" s="386"/>
      <c r="E6" s="386"/>
      <c r="F6" s="386"/>
      <c r="G6" s="386"/>
      <c r="H6" s="386"/>
      <c r="I6" s="623"/>
      <c r="J6" s="387"/>
      <c r="K6" s="702"/>
      <c r="P6" s="438"/>
    </row>
    <row r="7" spans="1:16" ht="12.95" customHeight="1">
      <c r="A7" s="384">
        <f t="shared" si="0"/>
        <v>4</v>
      </c>
      <c r="B7" s="388"/>
      <c r="C7" s="388"/>
      <c r="D7" s="389"/>
      <c r="E7" s="389"/>
      <c r="F7" s="389"/>
      <c r="G7" s="389"/>
      <c r="H7" s="389"/>
      <c r="I7" s="623"/>
      <c r="J7" s="391"/>
      <c r="K7" s="702"/>
    </row>
    <row r="8" spans="1:16" ht="12.95" customHeight="1">
      <c r="A8" s="384">
        <f t="shared" si="0"/>
        <v>5</v>
      </c>
      <c r="B8" s="388"/>
      <c r="C8" s="388"/>
      <c r="D8" s="389"/>
      <c r="E8" s="389"/>
      <c r="F8" s="389"/>
      <c r="G8" s="389"/>
      <c r="H8" s="389"/>
      <c r="I8" s="623"/>
      <c r="J8" s="391"/>
      <c r="K8" s="702"/>
    </row>
    <row r="9" spans="1:16" ht="12.95" customHeight="1">
      <c r="A9" s="384">
        <f t="shared" si="0"/>
        <v>6</v>
      </c>
      <c r="B9" s="392"/>
      <c r="C9" s="392"/>
      <c r="D9" s="393"/>
      <c r="E9" s="393"/>
      <c r="F9" s="393"/>
      <c r="G9" s="393"/>
      <c r="H9" s="393"/>
      <c r="I9" s="624"/>
      <c r="J9" s="625"/>
      <c r="K9" s="702"/>
    </row>
    <row r="10" spans="1:16" ht="12.95" customHeight="1">
      <c r="A10" s="384">
        <f t="shared" si="0"/>
        <v>7</v>
      </c>
      <c r="B10" s="392"/>
      <c r="C10" s="392"/>
      <c r="D10" s="393"/>
      <c r="E10" s="393"/>
      <c r="F10" s="393"/>
      <c r="G10" s="393"/>
      <c r="H10" s="393"/>
      <c r="I10" s="624"/>
      <c r="J10" s="663"/>
      <c r="K10" s="702"/>
    </row>
    <row r="11" spans="1:16" ht="12.95" customHeight="1">
      <c r="A11" s="384"/>
      <c r="B11" s="388"/>
      <c r="C11" s="388"/>
      <c r="D11" s="389"/>
      <c r="E11" s="389"/>
      <c r="F11" s="389"/>
      <c r="G11" s="389"/>
      <c r="H11" s="389"/>
      <c r="I11" s="390"/>
      <c r="J11" s="394"/>
      <c r="K11" s="389"/>
    </row>
    <row r="12" spans="1:16" ht="12.95" customHeight="1">
      <c r="A12" s="384"/>
      <c r="B12" s="906"/>
      <c r="D12" s="395"/>
      <c r="E12" s="395"/>
      <c r="F12" s="395"/>
      <c r="G12" s="395"/>
      <c r="H12" s="395"/>
      <c r="I12" s="396"/>
      <c r="J12" s="397"/>
      <c r="K12" s="395"/>
    </row>
    <row r="13" spans="1:16" ht="12.95" customHeight="1">
      <c r="A13" s="384"/>
      <c r="B13" s="385"/>
      <c r="C13" s="385"/>
      <c r="D13" s="386"/>
      <c r="E13" s="386"/>
      <c r="F13" s="386"/>
      <c r="G13" s="386"/>
      <c r="H13" s="386"/>
      <c r="I13" s="386"/>
      <c r="J13" s="398"/>
      <c r="K13" s="386"/>
    </row>
    <row r="14" spans="1:16" ht="12.95" customHeight="1">
      <c r="A14" s="1543" t="s">
        <v>327</v>
      </c>
      <c r="B14" s="1544"/>
      <c r="C14" s="1544"/>
      <c r="D14" s="1544"/>
      <c r="E14" s="1544"/>
      <c r="F14" s="1544"/>
      <c r="G14" s="1544"/>
      <c r="H14" s="1544"/>
      <c r="I14" s="399">
        <f>SUM(I4:I10)</f>
        <v>0</v>
      </c>
      <c r="J14" s="399">
        <f>SUM(J4:J13)</f>
        <v>0</v>
      </c>
      <c r="K14" s="400"/>
    </row>
    <row r="15" spans="1:16" ht="12.95" customHeight="1">
      <c r="A15" s="401"/>
      <c r="B15" s="370"/>
      <c r="C15" s="370"/>
      <c r="D15" s="370"/>
      <c r="E15" s="370"/>
      <c r="F15" s="370"/>
      <c r="G15" s="370"/>
      <c r="H15" s="370"/>
      <c r="I15" s="370"/>
      <c r="J15" s="402"/>
      <c r="K15" s="370"/>
    </row>
    <row r="16" spans="1:16" ht="12.95" customHeight="1">
      <c r="A16" s="401"/>
      <c r="B16" s="370"/>
      <c r="C16" s="370"/>
      <c r="D16" s="370"/>
      <c r="E16" s="370"/>
      <c r="F16" s="370"/>
      <c r="G16" s="370"/>
      <c r="H16" s="370"/>
      <c r="I16" s="370"/>
      <c r="J16" s="402"/>
      <c r="K16" s="370"/>
    </row>
    <row r="17" spans="1:11" ht="12.95" customHeight="1">
      <c r="A17" s="381" t="s">
        <v>328</v>
      </c>
      <c r="B17" s="403" t="s">
        <v>329</v>
      </c>
      <c r="C17" s="403"/>
      <c r="D17" s="403"/>
      <c r="E17" s="403"/>
      <c r="F17" s="403"/>
      <c r="G17" s="403"/>
      <c r="H17" s="403"/>
      <c r="I17" s="404"/>
      <c r="J17" s="405"/>
      <c r="K17" s="406"/>
    </row>
    <row r="18" spans="1:11" ht="12.95" customHeight="1">
      <c r="A18" s="379" t="s">
        <v>323</v>
      </c>
      <c r="B18" s="380" t="s">
        <v>324</v>
      </c>
      <c r="C18" s="380"/>
      <c r="D18" s="1543" t="s">
        <v>325</v>
      </c>
      <c r="E18" s="1544"/>
      <c r="F18" s="1544"/>
      <c r="G18" s="1544"/>
      <c r="H18" s="1550"/>
      <c r="I18" s="381" t="s">
        <v>196</v>
      </c>
      <c r="J18" s="382" t="s">
        <v>326</v>
      </c>
      <c r="K18" s="383" t="s">
        <v>198</v>
      </c>
    </row>
    <row r="19" spans="1:11" ht="12.95" customHeight="1">
      <c r="A19" s="407"/>
      <c r="B19" s="408"/>
      <c r="C19" s="408"/>
      <c r="D19" s="1551"/>
      <c r="E19" s="1552"/>
      <c r="F19" s="1552"/>
      <c r="G19" s="1552"/>
      <c r="H19" s="1553"/>
      <c r="I19" s="408"/>
      <c r="J19" s="409"/>
      <c r="K19" s="410"/>
    </row>
    <row r="20" spans="1:11" ht="12.95" customHeight="1">
      <c r="A20" s="411"/>
      <c r="B20" s="1554" t="s">
        <v>330</v>
      </c>
      <c r="C20" s="1555"/>
      <c r="D20" s="1555"/>
      <c r="E20" s="1555"/>
      <c r="F20" s="1555"/>
      <c r="G20" s="1555"/>
      <c r="H20" s="1555"/>
      <c r="I20" s="1556"/>
      <c r="J20" s="412"/>
      <c r="K20" s="413"/>
    </row>
    <row r="21" spans="1:11" ht="12.95" customHeight="1">
      <c r="A21" s="411"/>
      <c r="B21" s="414"/>
      <c r="C21" s="415"/>
      <c r="D21" s="415"/>
      <c r="E21" s="416"/>
      <c r="F21" s="416"/>
      <c r="G21" s="416"/>
      <c r="H21" s="417"/>
      <c r="I21" s="418"/>
      <c r="J21" s="412"/>
      <c r="K21" s="413"/>
    </row>
    <row r="22" spans="1:11" ht="12.95" customHeight="1">
      <c r="A22" s="411"/>
      <c r="B22" s="419"/>
      <c r="C22" s="420"/>
      <c r="D22" s="420"/>
      <c r="E22" s="421"/>
      <c r="F22" s="421"/>
      <c r="G22" s="421"/>
      <c r="H22" s="422"/>
      <c r="I22" s="418"/>
      <c r="J22" s="412"/>
      <c r="K22" s="413"/>
    </row>
    <row r="23" spans="1:11" ht="12.95" customHeight="1">
      <c r="A23" s="411"/>
      <c r="B23" s="423"/>
      <c r="C23" s="423"/>
      <c r="D23" s="423"/>
      <c r="E23" s="426"/>
      <c r="F23" s="426"/>
      <c r="G23" s="426"/>
      <c r="H23" s="425"/>
      <c r="I23" s="423"/>
      <c r="J23" s="424"/>
      <c r="K23" s="425"/>
    </row>
    <row r="24" spans="1:11" ht="12.95" customHeight="1">
      <c r="A24" s="1543" t="s">
        <v>327</v>
      </c>
      <c r="B24" s="1544"/>
      <c r="C24" s="1544"/>
      <c r="D24" s="1544"/>
      <c r="E24" s="1544"/>
      <c r="F24" s="1544"/>
      <c r="G24" s="1544"/>
      <c r="H24" s="1544"/>
      <c r="I24" s="427">
        <f>SUM(I19:I23)</f>
        <v>0</v>
      </c>
      <c r="J24" s="428">
        <f>SUM(J19:J23)</f>
        <v>0</v>
      </c>
      <c r="K24" s="400"/>
    </row>
    <row r="25" spans="1:11" ht="12.95" customHeight="1">
      <c r="A25" s="429"/>
      <c r="B25" s="429"/>
      <c r="C25" s="429"/>
      <c r="D25" s="429"/>
      <c r="E25" s="429"/>
      <c r="F25" s="429"/>
      <c r="G25" s="429"/>
      <c r="H25" s="429"/>
      <c r="I25" s="430"/>
      <c r="J25" s="431"/>
      <c r="K25" s="430"/>
    </row>
    <row r="26" spans="1:11" ht="12.95" customHeight="1">
      <c r="A26" s="429"/>
      <c r="B26" s="429"/>
      <c r="C26" s="429"/>
      <c r="D26" s="429"/>
      <c r="E26" s="429"/>
      <c r="F26" s="429"/>
      <c r="G26" s="429"/>
      <c r="H26" s="429"/>
      <c r="I26" s="430"/>
      <c r="J26" s="431"/>
      <c r="K26" s="430"/>
    </row>
    <row r="27" spans="1:11" ht="12.95" customHeight="1">
      <c r="A27" s="401" t="s">
        <v>332</v>
      </c>
      <c r="B27" s="432" t="s">
        <v>333</v>
      </c>
      <c r="C27" s="432"/>
      <c r="D27" s="432"/>
      <c r="E27" s="432"/>
      <c r="F27" s="432"/>
      <c r="G27" s="432"/>
      <c r="H27" s="432"/>
      <c r="I27" s="432"/>
      <c r="J27" s="433"/>
      <c r="K27" s="432"/>
    </row>
    <row r="28" spans="1:11" ht="12.95" customHeight="1">
      <c r="A28" s="401"/>
      <c r="B28" s="1545" t="s">
        <v>417</v>
      </c>
      <c r="C28" s="1545"/>
      <c r="D28" s="1545"/>
      <c r="E28" s="1545"/>
      <c r="F28" s="1545"/>
      <c r="G28" s="1545"/>
      <c r="H28" s="1545"/>
      <c r="I28" s="1545"/>
      <c r="J28" s="1545"/>
      <c r="K28" s="1545"/>
    </row>
    <row r="29" spans="1:11" ht="12.95" customHeight="1">
      <c r="A29" s="401"/>
      <c r="B29" s="1545"/>
      <c r="C29" s="1545"/>
      <c r="D29" s="1545"/>
      <c r="E29" s="1545"/>
      <c r="F29" s="1545"/>
      <c r="G29" s="1545"/>
      <c r="H29" s="1545"/>
      <c r="I29" s="1545"/>
      <c r="J29" s="1545"/>
      <c r="K29" s="1545"/>
    </row>
    <row r="30" spans="1:11" ht="12.95" customHeight="1">
      <c r="A30" s="401"/>
      <c r="B30" s="434" t="s">
        <v>334</v>
      </c>
      <c r="C30" s="434"/>
      <c r="D30" s="1546" t="s">
        <v>335</v>
      </c>
      <c r="E30" s="1546"/>
      <c r="F30" s="1546"/>
      <c r="G30" s="1546"/>
      <c r="H30" s="1546"/>
      <c r="I30" s="1546"/>
      <c r="J30" s="435"/>
      <c r="K30" s="436"/>
    </row>
    <row r="31" spans="1:11" ht="12.95" customHeight="1">
      <c r="A31" s="401"/>
      <c r="B31" s="437" t="s">
        <v>336</v>
      </c>
      <c r="C31" s="437"/>
      <c r="D31" s="1546"/>
      <c r="E31" s="1546"/>
      <c r="F31" s="1546"/>
      <c r="G31" s="1546"/>
      <c r="H31" s="1546"/>
      <c r="I31" s="1546"/>
      <c r="J31" s="435"/>
      <c r="K31" s="436"/>
    </row>
    <row r="32" spans="1:11" ht="12.95" customHeight="1">
      <c r="A32" s="401"/>
      <c r="D32" s="1546"/>
      <c r="E32" s="1546"/>
      <c r="F32" s="1546"/>
      <c r="G32" s="1546"/>
      <c r="H32" s="1546"/>
      <c r="I32" s="1546"/>
    </row>
    <row r="33" spans="1:14" ht="12.95" customHeight="1">
      <c r="A33" s="401"/>
      <c r="B33" s="437" t="s">
        <v>334</v>
      </c>
      <c r="C33" s="437"/>
      <c r="D33" s="437"/>
      <c r="E33" s="437"/>
      <c r="F33" s="437"/>
      <c r="G33" s="437"/>
      <c r="H33" s="437"/>
      <c r="I33" s="436"/>
      <c r="J33" s="435"/>
      <c r="K33" s="436" t="s">
        <v>296</v>
      </c>
    </row>
    <row r="34" spans="1:14" ht="12.95" customHeight="1">
      <c r="A34" s="401"/>
      <c r="B34" s="437" t="s">
        <v>336</v>
      </c>
      <c r="C34" s="437"/>
      <c r="D34" s="437"/>
      <c r="E34" s="437"/>
      <c r="F34" s="437"/>
      <c r="G34" s="437"/>
      <c r="H34" s="437"/>
      <c r="I34" s="436"/>
      <c r="J34" s="435"/>
      <c r="K34" s="436"/>
    </row>
    <row r="35" spans="1:14" ht="12.95" customHeight="1">
      <c r="A35" s="401"/>
      <c r="B35" s="1547" t="s">
        <v>817</v>
      </c>
      <c r="C35" s="1547"/>
      <c r="D35" s="1547"/>
      <c r="E35" s="1547"/>
      <c r="F35" s="1547"/>
      <c r="G35" s="1547"/>
      <c r="H35" s="1547"/>
      <c r="I35" s="1547"/>
      <c r="J35" s="1547"/>
      <c r="K35" s="1547"/>
    </row>
    <row r="36" spans="1:14" ht="12.95" customHeight="1">
      <c r="A36" s="401"/>
      <c r="B36" s="1547"/>
      <c r="C36" s="1547"/>
      <c r="D36" s="1547"/>
      <c r="E36" s="1547"/>
      <c r="F36" s="1547"/>
      <c r="G36" s="1547"/>
      <c r="H36" s="1547"/>
      <c r="I36" s="1547"/>
      <c r="J36" s="1547"/>
      <c r="K36" s="1547"/>
    </row>
    <row r="37" spans="1:14" ht="12.95" customHeight="1">
      <c r="A37" s="401"/>
      <c r="B37" s="1421" t="s">
        <v>659</v>
      </c>
      <c r="C37" s="1422">
        <v>457691760.57999998</v>
      </c>
      <c r="D37" s="1113"/>
      <c r="E37" s="1113"/>
      <c r="F37" s="1113"/>
      <c r="G37" s="1113"/>
      <c r="H37" s="1113"/>
      <c r="I37" s="1113"/>
      <c r="J37" s="1114"/>
      <c r="K37" s="436"/>
    </row>
    <row r="38" spans="1:14" ht="12.95" customHeight="1">
      <c r="A38" s="401"/>
      <c r="B38" s="1421" t="s">
        <v>660</v>
      </c>
      <c r="C38" s="1422">
        <v>1057792313.0407941</v>
      </c>
      <c r="D38" s="1113"/>
      <c r="E38" s="1113"/>
      <c r="F38" s="1113"/>
      <c r="G38" s="1113"/>
      <c r="H38" s="1113"/>
      <c r="I38" s="1113"/>
      <c r="J38" s="1114"/>
      <c r="K38" s="436"/>
    </row>
    <row r="39" spans="1:14" ht="12.95" customHeight="1">
      <c r="A39" s="401"/>
      <c r="B39" s="1421" t="s">
        <v>661</v>
      </c>
      <c r="C39" s="1423">
        <v>3401000</v>
      </c>
      <c r="D39" s="1113"/>
      <c r="E39" s="1113"/>
      <c r="F39" s="1113"/>
      <c r="G39" s="1113"/>
      <c r="H39" s="1113"/>
      <c r="I39" s="1113"/>
      <c r="J39" s="1114"/>
      <c r="K39" s="436"/>
    </row>
    <row r="40" spans="1:14" ht="12.95" customHeight="1">
      <c r="A40" s="401"/>
      <c r="B40" s="1424" t="s">
        <v>227</v>
      </c>
      <c r="C40" s="1425">
        <f>SUM(C37:C39)</f>
        <v>1518885073.6207941</v>
      </c>
      <c r="D40" s="1113"/>
      <c r="E40" s="1113"/>
      <c r="F40" s="1113"/>
      <c r="G40" s="1113"/>
      <c r="H40" s="1113"/>
      <c r="I40" s="1113"/>
      <c r="J40" s="1114"/>
      <c r="K40" s="436"/>
    </row>
    <row r="41" spans="1:14" ht="12.95" customHeight="1">
      <c r="A41" s="401"/>
      <c r="B41" s="1112"/>
      <c r="C41" s="1177"/>
      <c r="D41" s="1113"/>
      <c r="E41" s="1113"/>
      <c r="F41" s="1113"/>
      <c r="G41" s="1113"/>
      <c r="H41" s="1113"/>
      <c r="I41" s="1113"/>
      <c r="J41" s="1114"/>
      <c r="K41" s="436"/>
    </row>
    <row r="42" spans="1:14" ht="12.95" customHeight="1">
      <c r="A42" s="401"/>
      <c r="B42" s="1547" t="s">
        <v>825</v>
      </c>
      <c r="C42" s="1547"/>
      <c r="D42" s="1547"/>
      <c r="E42" s="1547"/>
      <c r="F42" s="1547"/>
      <c r="G42" s="1547"/>
      <c r="H42" s="1547"/>
      <c r="I42" s="1547"/>
      <c r="J42" s="1547"/>
      <c r="K42" s="1547"/>
    </row>
    <row r="43" spans="1:14" ht="33" customHeight="1">
      <c r="A43" s="401"/>
      <c r="B43" s="1426" t="s">
        <v>818</v>
      </c>
      <c r="C43" s="1427">
        <v>240500875</v>
      </c>
      <c r="D43" s="1113"/>
      <c r="E43" s="1113"/>
      <c r="F43" s="1113"/>
      <c r="G43" s="1113"/>
      <c r="H43" s="1113"/>
      <c r="I43" s="1113"/>
      <c r="J43" s="1114"/>
      <c r="K43" s="436"/>
    </row>
    <row r="44" spans="1:14" ht="12.95" customHeight="1">
      <c r="A44" s="401"/>
      <c r="B44" s="1112"/>
      <c r="C44" s="1488"/>
      <c r="D44" s="1113"/>
      <c r="E44" s="1113"/>
      <c r="F44" s="1113"/>
      <c r="G44" s="1113"/>
      <c r="H44" s="1113"/>
      <c r="I44" s="1113"/>
      <c r="J44" s="1114"/>
      <c r="K44" s="436"/>
    </row>
    <row r="45" spans="1:14" ht="12.95" customHeight="1">
      <c r="A45" s="401" t="s">
        <v>332</v>
      </c>
      <c r="B45" s="432" t="s">
        <v>333</v>
      </c>
      <c r="C45" s="432"/>
      <c r="D45" s="432"/>
      <c r="E45" s="432"/>
      <c r="F45" s="432"/>
      <c r="G45" s="432"/>
      <c r="H45" s="432"/>
      <c r="I45" s="432"/>
      <c r="J45" s="433"/>
      <c r="K45" s="432"/>
    </row>
    <row r="46" spans="1:14" ht="12.95" customHeight="1">
      <c r="A46" s="401"/>
      <c r="B46" s="1545" t="s">
        <v>652</v>
      </c>
      <c r="C46" s="1545"/>
      <c r="D46" s="1545"/>
      <c r="E46" s="1545"/>
      <c r="F46" s="1545"/>
      <c r="G46" s="1545"/>
      <c r="H46" s="1545"/>
      <c r="I46" s="1545"/>
      <c r="J46" s="1545"/>
      <c r="K46" s="1545"/>
    </row>
    <row r="47" spans="1:14" ht="12.95" customHeight="1">
      <c r="A47" s="401"/>
      <c r="B47" s="439"/>
      <c r="C47" s="439"/>
      <c r="D47" s="439"/>
      <c r="E47" s="439"/>
      <c r="F47" s="439"/>
      <c r="G47" s="439"/>
      <c r="H47" s="439"/>
      <c r="I47" s="436"/>
      <c r="J47" s="374"/>
      <c r="K47" s="436"/>
    </row>
    <row r="48" spans="1:14" ht="12.95" customHeight="1">
      <c r="A48" s="375" t="s">
        <v>322</v>
      </c>
      <c r="B48" s="1115" t="s">
        <v>653</v>
      </c>
      <c r="C48" s="376"/>
      <c r="D48" s="376"/>
      <c r="E48" s="376"/>
      <c r="F48" s="376"/>
      <c r="G48" s="376"/>
      <c r="H48" s="376"/>
      <c r="I48" s="376"/>
      <c r="J48" s="377"/>
      <c r="K48" s="378"/>
      <c r="N48" s="64"/>
    </row>
    <row r="49" spans="1:16" ht="12.95" customHeight="1">
      <c r="A49" s="379" t="s">
        <v>323</v>
      </c>
      <c r="B49" s="380" t="s">
        <v>324</v>
      </c>
      <c r="C49" s="380"/>
      <c r="D49" s="1543" t="s">
        <v>325</v>
      </c>
      <c r="E49" s="1544"/>
      <c r="F49" s="1544"/>
      <c r="G49" s="1544"/>
      <c r="H49" s="1550"/>
      <c r="I49" s="1110" t="s">
        <v>196</v>
      </c>
      <c r="J49" s="382" t="s">
        <v>326</v>
      </c>
      <c r="K49" s="1111" t="s">
        <v>198</v>
      </c>
      <c r="N49" s="64"/>
    </row>
    <row r="50" spans="1:16" ht="12.95" customHeight="1">
      <c r="A50" s="384">
        <v>1</v>
      </c>
      <c r="B50" s="1085" t="s">
        <v>76</v>
      </c>
      <c r="C50" s="380"/>
      <c r="D50" s="1195" t="s">
        <v>69</v>
      </c>
      <c r="E50" s="1195" t="s">
        <v>69</v>
      </c>
      <c r="F50" s="1195" t="s">
        <v>34</v>
      </c>
      <c r="G50" s="1195" t="s">
        <v>34</v>
      </c>
      <c r="H50" s="1195" t="s">
        <v>34</v>
      </c>
      <c r="I50" s="375">
        <v>1</v>
      </c>
      <c r="J50" s="1087">
        <v>200000</v>
      </c>
      <c r="K50" s="702" t="s">
        <v>480</v>
      </c>
      <c r="M50" s="597"/>
      <c r="N50" s="64"/>
    </row>
    <row r="51" spans="1:16" ht="12.95" customHeight="1">
      <c r="A51" s="384">
        <f t="shared" ref="A51:A56" si="1">A50+1</f>
        <v>2</v>
      </c>
      <c r="B51" s="392" t="s">
        <v>490</v>
      </c>
      <c r="C51" s="392"/>
      <c r="D51" s="1194" t="s">
        <v>59</v>
      </c>
      <c r="E51" s="1191" t="s">
        <v>69</v>
      </c>
      <c r="F51" s="1191" t="s">
        <v>61</v>
      </c>
      <c r="G51" s="1191" t="s">
        <v>91</v>
      </c>
      <c r="H51" s="1191" t="s">
        <v>34</v>
      </c>
      <c r="I51" s="908">
        <v>1</v>
      </c>
      <c r="J51" s="907">
        <v>6000000</v>
      </c>
      <c r="K51" s="702" t="s">
        <v>480</v>
      </c>
      <c r="N51" s="64"/>
    </row>
    <row r="52" spans="1:16" ht="12.95" customHeight="1">
      <c r="A52" s="384">
        <f t="shared" si="1"/>
        <v>3</v>
      </c>
      <c r="B52" s="385" t="s">
        <v>109</v>
      </c>
      <c r="C52" s="385"/>
      <c r="D52" s="1194" t="s">
        <v>59</v>
      </c>
      <c r="E52" s="1192" t="s">
        <v>69</v>
      </c>
      <c r="F52" s="1192" t="s">
        <v>91</v>
      </c>
      <c r="G52" s="1192" t="s">
        <v>61</v>
      </c>
      <c r="H52" s="1192" t="s">
        <v>231</v>
      </c>
      <c r="I52" s="623">
        <v>8</v>
      </c>
      <c r="J52" s="387">
        <v>3200000</v>
      </c>
      <c r="K52" s="702" t="s">
        <v>480</v>
      </c>
      <c r="N52" s="64"/>
      <c r="P52" s="438"/>
    </row>
    <row r="53" spans="1:16" ht="12.95" customHeight="1">
      <c r="A53" s="384">
        <f t="shared" si="1"/>
        <v>4</v>
      </c>
      <c r="B53" s="388" t="s">
        <v>106</v>
      </c>
      <c r="C53" s="388"/>
      <c r="D53" s="1194" t="s">
        <v>59</v>
      </c>
      <c r="E53" s="1193" t="s">
        <v>69</v>
      </c>
      <c r="F53" s="1193" t="s">
        <v>59</v>
      </c>
      <c r="G53" s="1193" t="s">
        <v>91</v>
      </c>
      <c r="H53" s="1193" t="s">
        <v>209</v>
      </c>
      <c r="I53" s="623">
        <v>1</v>
      </c>
      <c r="J53" s="391">
        <v>3000000</v>
      </c>
      <c r="K53" s="702" t="s">
        <v>480</v>
      </c>
      <c r="N53" s="64"/>
    </row>
    <row r="54" spans="1:16" ht="12.95" customHeight="1">
      <c r="A54" s="384">
        <f t="shared" si="1"/>
        <v>5</v>
      </c>
      <c r="B54" s="388" t="s">
        <v>142</v>
      </c>
      <c r="C54" s="388"/>
      <c r="D54" s="1194" t="s">
        <v>59</v>
      </c>
      <c r="E54" s="1193" t="s">
        <v>69</v>
      </c>
      <c r="F54" s="1193" t="s">
        <v>59</v>
      </c>
      <c r="G54" s="1193" t="s">
        <v>91</v>
      </c>
      <c r="H54" s="1193" t="s">
        <v>61</v>
      </c>
      <c r="I54" s="623">
        <v>1</v>
      </c>
      <c r="J54" s="391">
        <v>3150000</v>
      </c>
      <c r="K54" s="702" t="s">
        <v>480</v>
      </c>
      <c r="N54" s="64"/>
    </row>
    <row r="55" spans="1:16" ht="12.95" customHeight="1">
      <c r="A55" s="384">
        <f t="shared" si="1"/>
        <v>6</v>
      </c>
      <c r="B55" s="392" t="s">
        <v>106</v>
      </c>
      <c r="C55" s="392"/>
      <c r="D55" s="1194" t="s">
        <v>59</v>
      </c>
      <c r="E55" s="1193" t="s">
        <v>69</v>
      </c>
      <c r="F55" s="1193" t="s">
        <v>59</v>
      </c>
      <c r="G55" s="1193" t="s">
        <v>91</v>
      </c>
      <c r="H55" s="1193" t="s">
        <v>61</v>
      </c>
      <c r="I55" s="624">
        <v>2</v>
      </c>
      <c r="J55" s="625">
        <v>6000000</v>
      </c>
      <c r="K55" s="702" t="s">
        <v>480</v>
      </c>
      <c r="N55" s="64"/>
    </row>
    <row r="56" spans="1:16" ht="12.95" customHeight="1">
      <c r="A56" s="384">
        <f t="shared" si="1"/>
        <v>7</v>
      </c>
      <c r="B56" s="392" t="s">
        <v>456</v>
      </c>
      <c r="C56" s="392"/>
      <c r="D56" s="1194" t="s">
        <v>59</v>
      </c>
      <c r="E56" s="1193" t="s">
        <v>69</v>
      </c>
      <c r="F56" s="1193" t="s">
        <v>61</v>
      </c>
      <c r="G56" s="1193" t="s">
        <v>59</v>
      </c>
      <c r="H56" s="1193" t="s">
        <v>59</v>
      </c>
      <c r="I56" s="624">
        <v>5</v>
      </c>
      <c r="J56" s="663">
        <v>59850000</v>
      </c>
      <c r="K56" s="702" t="s">
        <v>480</v>
      </c>
      <c r="N56" s="64"/>
    </row>
    <row r="57" spans="1:16" ht="12.95" customHeight="1">
      <c r="A57" s="384">
        <v>1</v>
      </c>
      <c r="B57" s="388" t="s">
        <v>761</v>
      </c>
      <c r="C57" s="388"/>
      <c r="D57" s="1193"/>
      <c r="E57" s="1193"/>
      <c r="F57" s="1193"/>
      <c r="G57" s="1193"/>
      <c r="H57" s="1193"/>
      <c r="I57" s="623">
        <v>1</v>
      </c>
      <c r="J57" s="394">
        <v>1500000</v>
      </c>
      <c r="K57" s="389" t="s">
        <v>763</v>
      </c>
      <c r="N57" s="64"/>
    </row>
    <row r="58" spans="1:16" ht="12.95" customHeight="1">
      <c r="A58" s="384">
        <v>2</v>
      </c>
      <c r="B58" s="906" t="s">
        <v>762</v>
      </c>
      <c r="D58" s="395"/>
      <c r="E58" s="395"/>
      <c r="F58" s="395"/>
      <c r="G58" s="395"/>
      <c r="H58" s="395"/>
      <c r="I58" s="384">
        <v>4</v>
      </c>
      <c r="J58" s="397">
        <v>3979000</v>
      </c>
      <c r="K58" s="395" t="s">
        <v>763</v>
      </c>
      <c r="N58" s="64"/>
    </row>
    <row r="59" spans="1:16" ht="12.95" customHeight="1">
      <c r="A59" s="384"/>
      <c r="B59" s="385"/>
      <c r="C59" s="385"/>
      <c r="D59" s="386"/>
      <c r="E59" s="386"/>
      <c r="F59" s="386"/>
      <c r="G59" s="386"/>
      <c r="H59" s="386"/>
      <c r="I59" s="386"/>
      <c r="J59" s="398"/>
      <c r="K59" s="386"/>
      <c r="N59" s="64"/>
      <c r="O59" s="1428"/>
    </row>
    <row r="60" spans="1:16" ht="12.95" customHeight="1">
      <c r="A60" s="1543" t="s">
        <v>327</v>
      </c>
      <c r="B60" s="1544"/>
      <c r="C60" s="1544"/>
      <c r="D60" s="1544"/>
      <c r="E60" s="1544"/>
      <c r="F60" s="1544"/>
      <c r="G60" s="1544"/>
      <c r="H60" s="1544"/>
      <c r="I60" s="1419">
        <f>SUM(I50:I58)</f>
        <v>24</v>
      </c>
      <c r="J60" s="399">
        <f>SUM(J50:J58)</f>
        <v>86879000</v>
      </c>
      <c r="K60" s="400"/>
      <c r="N60" s="64"/>
    </row>
    <row r="61" spans="1:16" ht="12.95" customHeight="1">
      <c r="A61" s="401"/>
      <c r="B61" s="370"/>
      <c r="C61" s="370"/>
      <c r="D61" s="370"/>
      <c r="E61" s="370"/>
      <c r="F61" s="370"/>
      <c r="G61" s="370"/>
      <c r="H61" s="370"/>
      <c r="I61" s="370"/>
      <c r="J61" s="402"/>
      <c r="K61" s="370"/>
      <c r="N61" s="64"/>
      <c r="O61" s="64"/>
    </row>
    <row r="62" spans="1:16" ht="12.95" customHeight="1">
      <c r="A62" s="401"/>
      <c r="B62" s="439"/>
      <c r="C62" s="439"/>
      <c r="D62" s="439"/>
      <c r="E62" s="439"/>
      <c r="F62" s="439"/>
      <c r="G62" s="439"/>
      <c r="H62" s="439"/>
      <c r="I62" s="436"/>
      <c r="J62" s="1041"/>
      <c r="K62" s="1082"/>
      <c r="N62" s="64"/>
    </row>
    <row r="63" spans="1:16" ht="12.95" customHeight="1">
      <c r="A63" s="401"/>
      <c r="B63" s="440" t="s">
        <v>337</v>
      </c>
      <c r="C63" s="440"/>
      <c r="D63" s="439"/>
      <c r="E63" s="439"/>
      <c r="F63" s="439"/>
      <c r="G63" s="439"/>
      <c r="H63" s="439"/>
      <c r="I63" s="436"/>
      <c r="J63" s="1082" t="s">
        <v>338</v>
      </c>
      <c r="K63" s="441"/>
      <c r="N63" s="64"/>
    </row>
    <row r="64" spans="1:16" ht="12.95" customHeight="1">
      <c r="A64" s="401"/>
      <c r="B64" s="439"/>
      <c r="C64" s="439"/>
      <c r="D64" s="439"/>
      <c r="E64" s="439"/>
      <c r="F64" s="439"/>
      <c r="G64" s="439"/>
      <c r="H64" s="439"/>
      <c r="I64" s="436"/>
      <c r="J64" s="441"/>
      <c r="K64" s="370"/>
      <c r="N64" s="1420"/>
    </row>
    <row r="65" spans="1:14" ht="12.95" customHeight="1">
      <c r="A65" s="401"/>
      <c r="B65" s="370"/>
      <c r="C65" s="370"/>
      <c r="D65" s="370"/>
      <c r="E65" s="370"/>
      <c r="F65" s="370"/>
      <c r="G65" s="370"/>
      <c r="H65" s="370"/>
      <c r="I65" s="370"/>
      <c r="J65" s="402"/>
      <c r="K65" s="370"/>
      <c r="N65" s="64"/>
    </row>
    <row r="66" spans="1:14" ht="12.95" customHeight="1">
      <c r="A66" s="401">
        <v>1</v>
      </c>
      <c r="B66" s="1548" t="s">
        <v>436</v>
      </c>
      <c r="C66" s="1548"/>
      <c r="D66" s="1548"/>
      <c r="E66" s="1549" t="s">
        <v>441</v>
      </c>
      <c r="F66" s="1549"/>
      <c r="G66" s="1549"/>
      <c r="H66" s="1549"/>
      <c r="I66" s="1549"/>
      <c r="J66" s="442" t="s">
        <v>339</v>
      </c>
      <c r="K66" s="370"/>
      <c r="N66" s="64"/>
    </row>
    <row r="67" spans="1:14" ht="12.95" customHeight="1">
      <c r="A67" s="443"/>
      <c r="B67" s="1542" t="s">
        <v>437</v>
      </c>
      <c r="C67" s="1542"/>
      <c r="D67" s="1542"/>
      <c r="E67" s="444"/>
      <c r="F67" s="444"/>
      <c r="G67" s="444"/>
      <c r="H67" s="444"/>
      <c r="I67" s="445"/>
      <c r="K67" s="370"/>
      <c r="N67" s="64"/>
    </row>
    <row r="68" spans="1:14" ht="12.95" customHeight="1">
      <c r="A68" s="443"/>
      <c r="B68" s="445"/>
      <c r="C68" s="445"/>
      <c r="D68" s="445"/>
      <c r="E68" s="445"/>
      <c r="F68" s="445"/>
      <c r="G68" s="445"/>
      <c r="H68" s="445"/>
      <c r="I68" s="445"/>
      <c r="K68" s="442" t="s">
        <v>339</v>
      </c>
      <c r="N68" s="64"/>
    </row>
    <row r="69" spans="1:14" ht="12.95" customHeight="1">
      <c r="A69" s="443">
        <v>2</v>
      </c>
      <c r="B69" s="446" t="s">
        <v>438</v>
      </c>
      <c r="C69" s="446"/>
      <c r="D69" s="446"/>
      <c r="E69" s="1542" t="s">
        <v>340</v>
      </c>
      <c r="F69" s="1542"/>
      <c r="G69" s="1542"/>
      <c r="H69" s="1542"/>
      <c r="I69" s="1542"/>
      <c r="J69" s="402"/>
      <c r="K69" s="449"/>
      <c r="N69" s="64"/>
    </row>
    <row r="70" spans="1:14" ht="12.95" customHeight="1">
      <c r="A70" s="443"/>
      <c r="B70" s="447" t="s">
        <v>439</v>
      </c>
      <c r="C70" s="447"/>
      <c r="D70" s="447"/>
      <c r="E70" s="448"/>
      <c r="F70" s="448"/>
      <c r="G70" s="448"/>
      <c r="H70" s="448"/>
      <c r="I70" s="448"/>
      <c r="K70" s="451"/>
      <c r="N70" s="64"/>
    </row>
    <row r="71" spans="1:14" ht="12.95" customHeight="1">
      <c r="A71" s="443"/>
      <c r="B71" s="450"/>
      <c r="C71" s="450"/>
      <c r="D71" s="450"/>
      <c r="E71" s="450"/>
      <c r="F71" s="450"/>
      <c r="G71" s="450"/>
      <c r="H71" s="450"/>
      <c r="I71" s="448"/>
      <c r="K71" s="442"/>
      <c r="N71" s="64"/>
    </row>
    <row r="72" spans="1:14" ht="12.95" customHeight="1">
      <c r="A72" s="443">
        <v>3</v>
      </c>
      <c r="B72" s="452" t="s">
        <v>440</v>
      </c>
      <c r="C72" s="452"/>
      <c r="D72" s="452"/>
      <c r="E72" s="448" t="s">
        <v>68</v>
      </c>
      <c r="F72" s="448"/>
      <c r="G72" s="448"/>
      <c r="H72" s="448"/>
      <c r="I72" s="448"/>
      <c r="J72" s="442" t="s">
        <v>339</v>
      </c>
      <c r="K72" s="370"/>
      <c r="N72" s="64"/>
    </row>
    <row r="73" spans="1:14" ht="12.95" customHeight="1">
      <c r="A73" s="401"/>
      <c r="B73" s="453" t="s">
        <v>420</v>
      </c>
      <c r="C73" s="453"/>
      <c r="D73" s="453"/>
      <c r="E73" s="453"/>
      <c r="F73" s="448"/>
      <c r="G73" s="448"/>
      <c r="H73" s="448"/>
      <c r="I73" s="454"/>
      <c r="K73" s="372"/>
      <c r="N73" s="64"/>
    </row>
    <row r="74" spans="1:14" ht="12.95" customHeight="1">
      <c r="A74" s="401"/>
      <c r="I74" s="436"/>
      <c r="J74" s="402"/>
      <c r="K74" s="371"/>
      <c r="N74" s="64"/>
    </row>
    <row r="75" spans="1:14" ht="12.95" customHeight="1">
      <c r="A75" s="401"/>
      <c r="B75" s="370"/>
      <c r="C75" s="370"/>
      <c r="D75" s="370"/>
      <c r="E75" s="370"/>
      <c r="F75" s="370"/>
      <c r="G75" s="370"/>
      <c r="H75" s="370"/>
      <c r="I75" s="370"/>
      <c r="J75" s="402"/>
      <c r="K75" s="370"/>
      <c r="N75" s="64"/>
    </row>
    <row r="76" spans="1:14" ht="12.95" customHeight="1">
      <c r="A76" s="401"/>
      <c r="B76" s="370"/>
      <c r="C76" s="370"/>
      <c r="D76" s="370"/>
      <c r="E76" s="370"/>
      <c r="F76" s="370"/>
      <c r="G76" s="370"/>
      <c r="H76" s="370"/>
      <c r="I76" s="370"/>
      <c r="J76" s="402"/>
      <c r="K76" s="370"/>
      <c r="N76" s="64"/>
    </row>
    <row r="77" spans="1:14" ht="12.95" customHeight="1">
      <c r="A77" s="401"/>
      <c r="B77" s="370"/>
      <c r="C77" s="370"/>
      <c r="D77" s="370"/>
      <c r="E77" s="370"/>
      <c r="F77" s="370"/>
      <c r="G77" s="370"/>
      <c r="H77" s="370"/>
      <c r="I77" s="370"/>
      <c r="J77" s="402"/>
      <c r="K77" s="372"/>
    </row>
    <row r="78" spans="1:14" ht="12.95" customHeight="1">
      <c r="A78" s="401"/>
      <c r="B78" s="370"/>
      <c r="C78" s="370"/>
      <c r="D78" s="370"/>
      <c r="E78" s="370"/>
      <c r="F78" s="370"/>
      <c r="G78" s="370"/>
      <c r="H78" s="370"/>
      <c r="I78" s="370"/>
      <c r="J78" s="402"/>
      <c r="K78" s="371"/>
    </row>
    <row r="79" spans="1:14" ht="12.95" customHeight="1">
      <c r="A79" s="401"/>
      <c r="B79" s="370"/>
      <c r="C79" s="370"/>
      <c r="D79" s="370"/>
      <c r="E79" s="370"/>
      <c r="F79" s="370"/>
      <c r="G79" s="370"/>
      <c r="H79" s="370"/>
      <c r="I79" s="370"/>
      <c r="J79" s="402"/>
      <c r="K79" s="370"/>
    </row>
    <row r="80" spans="1:14" ht="12.95" customHeight="1">
      <c r="A80" s="401"/>
      <c r="B80" s="370"/>
      <c r="C80" s="370"/>
      <c r="D80" s="370"/>
      <c r="E80" s="370"/>
      <c r="F80" s="370"/>
      <c r="G80" s="370"/>
      <c r="H80" s="370"/>
      <c r="I80" s="370"/>
      <c r="J80" s="402"/>
      <c r="K80" s="370"/>
    </row>
    <row r="81" spans="1:11" ht="12.95" customHeight="1">
      <c r="A81" s="401"/>
      <c r="B81" s="370"/>
      <c r="C81" s="370"/>
      <c r="D81" s="370"/>
      <c r="E81" s="370"/>
      <c r="F81" s="370"/>
      <c r="G81" s="370"/>
      <c r="H81" s="370"/>
      <c r="I81" s="370"/>
      <c r="J81" s="402"/>
      <c r="K81" s="370"/>
    </row>
    <row r="82" spans="1:11" ht="12.95" customHeight="1">
      <c r="A82" s="401"/>
      <c r="B82" s="370"/>
      <c r="C82" s="370"/>
      <c r="D82" s="370"/>
      <c r="E82" s="370"/>
      <c r="F82" s="370"/>
      <c r="G82" s="370"/>
      <c r="H82" s="370"/>
      <c r="I82" s="370"/>
      <c r="J82" s="402"/>
      <c r="K82" s="370"/>
    </row>
    <row r="83" spans="1:11" ht="12.95" customHeight="1">
      <c r="A83" s="401"/>
      <c r="B83" s="370"/>
      <c r="C83" s="370"/>
      <c r="D83" s="370"/>
      <c r="E83" s="370"/>
      <c r="F83" s="370"/>
      <c r="G83" s="370"/>
      <c r="H83" s="370"/>
      <c r="I83" s="370"/>
      <c r="J83" s="402"/>
      <c r="K83" s="370"/>
    </row>
    <row r="84" spans="1:11" ht="12.95" customHeight="1">
      <c r="A84" s="401"/>
      <c r="B84" s="370"/>
      <c r="C84" s="370"/>
      <c r="D84" s="370"/>
      <c r="E84" s="370"/>
      <c r="F84" s="370"/>
      <c r="G84" s="370"/>
      <c r="H84" s="370"/>
      <c r="I84" s="370"/>
      <c r="J84" s="402"/>
      <c r="K84" s="370"/>
    </row>
    <row r="85" spans="1:11" ht="12.95" customHeight="1">
      <c r="A85" s="401"/>
      <c r="B85" s="370"/>
      <c r="C85" s="370"/>
      <c r="D85" s="370"/>
      <c r="E85" s="370"/>
      <c r="F85" s="370"/>
      <c r="G85" s="370"/>
      <c r="H85" s="370"/>
      <c r="I85" s="370"/>
      <c r="J85" s="402"/>
      <c r="K85" s="370"/>
    </row>
    <row r="86" spans="1:11" ht="12.95" customHeight="1">
      <c r="A86" s="401"/>
      <c r="B86" s="370"/>
      <c r="C86" s="370"/>
      <c r="D86" s="370"/>
      <c r="E86" s="370"/>
      <c r="F86" s="370"/>
      <c r="G86" s="370"/>
      <c r="H86" s="370"/>
      <c r="I86" s="370"/>
      <c r="J86" s="402"/>
      <c r="K86" s="370"/>
    </row>
    <row r="87" spans="1:11" ht="12.95" customHeight="1">
      <c r="A87" s="401"/>
      <c r="B87" s="370"/>
      <c r="C87" s="370"/>
      <c r="D87" s="370"/>
      <c r="E87" s="370"/>
      <c r="F87" s="370"/>
      <c r="G87" s="370"/>
      <c r="H87" s="370"/>
      <c r="I87" s="370"/>
      <c r="J87" s="402"/>
      <c r="K87" s="370"/>
    </row>
    <row r="88" spans="1:11" ht="12.95" customHeight="1">
      <c r="A88" s="401"/>
      <c r="B88" s="370"/>
      <c r="C88" s="370"/>
      <c r="D88" s="370"/>
      <c r="E88" s="370"/>
      <c r="F88" s="370"/>
      <c r="G88" s="370"/>
      <c r="H88" s="370"/>
      <c r="I88" s="370"/>
      <c r="J88" s="402"/>
      <c r="K88" s="370"/>
    </row>
    <row r="89" spans="1:11" ht="12.95" customHeight="1">
      <c r="A89" s="401"/>
      <c r="B89" s="370"/>
      <c r="C89" s="370"/>
      <c r="D89" s="370"/>
      <c r="E89" s="370"/>
      <c r="F89" s="370"/>
      <c r="G89" s="370"/>
      <c r="H89" s="370"/>
      <c r="I89" s="370"/>
      <c r="J89" s="402"/>
      <c r="K89" s="370"/>
    </row>
    <row r="90" spans="1:11" ht="12.95" customHeight="1">
      <c r="A90" s="401"/>
      <c r="B90" s="370"/>
      <c r="C90" s="370"/>
      <c r="D90" s="370"/>
      <c r="E90" s="370"/>
      <c r="F90" s="370"/>
      <c r="G90" s="370"/>
      <c r="H90" s="370"/>
      <c r="I90" s="370"/>
      <c r="J90" s="402"/>
      <c r="K90" s="370"/>
    </row>
    <row r="91" spans="1:11" ht="12.95" customHeight="1">
      <c r="A91" s="401"/>
      <c r="B91" s="370"/>
      <c r="C91" s="370"/>
      <c r="D91" s="370"/>
      <c r="E91" s="370"/>
      <c r="F91" s="370"/>
      <c r="G91" s="370"/>
      <c r="H91" s="370"/>
      <c r="I91" s="370"/>
      <c r="J91" s="402"/>
      <c r="K91" s="370"/>
    </row>
    <row r="92" spans="1:11" ht="12.95" customHeight="1">
      <c r="A92" s="401"/>
      <c r="B92" s="370"/>
      <c r="C92" s="370"/>
      <c r="D92" s="370"/>
      <c r="E92" s="370"/>
      <c r="F92" s="370"/>
      <c r="G92" s="370"/>
      <c r="H92" s="370"/>
      <c r="I92" s="370"/>
      <c r="J92" s="402"/>
      <c r="K92" s="370"/>
    </row>
    <row r="93" spans="1:11" ht="12.95" customHeight="1">
      <c r="A93" s="401"/>
      <c r="B93" s="370"/>
      <c r="C93" s="370"/>
      <c r="D93" s="370"/>
      <c r="E93" s="370"/>
      <c r="F93" s="370"/>
      <c r="G93" s="370"/>
      <c r="H93" s="370"/>
      <c r="I93" s="370"/>
      <c r="J93" s="402"/>
      <c r="K93" s="370"/>
    </row>
    <row r="94" spans="1:11" ht="12.95" customHeight="1">
      <c r="A94" s="401"/>
      <c r="B94" s="370"/>
      <c r="C94" s="370"/>
      <c r="D94" s="370"/>
      <c r="E94" s="370"/>
      <c r="F94" s="370"/>
      <c r="G94" s="370"/>
      <c r="H94" s="370"/>
      <c r="I94" s="370"/>
      <c r="J94" s="402"/>
      <c r="K94" s="370"/>
    </row>
    <row r="95" spans="1:11" ht="12.95" customHeight="1">
      <c r="A95" s="401"/>
      <c r="B95" s="370"/>
      <c r="C95" s="370"/>
      <c r="D95" s="370"/>
      <c r="E95" s="370"/>
      <c r="F95" s="370"/>
      <c r="G95" s="370"/>
      <c r="H95" s="370"/>
      <c r="I95" s="370"/>
      <c r="J95" s="402"/>
      <c r="K95" s="370"/>
    </row>
    <row r="96" spans="1:11" ht="12.95" customHeight="1">
      <c r="A96" s="401"/>
      <c r="B96" s="370"/>
      <c r="C96" s="370"/>
      <c r="D96" s="370"/>
      <c r="E96" s="370"/>
      <c r="F96" s="370"/>
      <c r="G96" s="370"/>
      <c r="H96" s="370"/>
      <c r="I96" s="370"/>
      <c r="J96" s="402"/>
      <c r="K96" s="370"/>
    </row>
    <row r="97" spans="1:11" ht="12.95" customHeight="1">
      <c r="A97" s="401"/>
      <c r="B97" s="370"/>
      <c r="C97" s="370"/>
      <c r="D97" s="370"/>
      <c r="E97" s="370"/>
      <c r="F97" s="370"/>
      <c r="G97" s="370"/>
      <c r="H97" s="370"/>
      <c r="I97" s="370"/>
      <c r="J97" s="402"/>
      <c r="K97" s="370"/>
    </row>
    <row r="98" spans="1:11" ht="12.95" customHeight="1">
      <c r="A98" s="401"/>
      <c r="B98" s="370"/>
      <c r="C98" s="370"/>
      <c r="D98" s="370"/>
      <c r="E98" s="370"/>
      <c r="F98" s="370"/>
      <c r="G98" s="370"/>
      <c r="H98" s="370"/>
      <c r="I98" s="370"/>
      <c r="J98" s="402"/>
      <c r="K98" s="370"/>
    </row>
    <row r="99" spans="1:11" ht="12.95" customHeight="1">
      <c r="A99" s="401"/>
      <c r="B99" s="370"/>
      <c r="C99" s="370"/>
      <c r="D99" s="370"/>
      <c r="E99" s="370"/>
      <c r="F99" s="370"/>
      <c r="G99" s="370"/>
      <c r="H99" s="370"/>
      <c r="I99" s="370"/>
      <c r="J99" s="402"/>
      <c r="K99" s="370"/>
    </row>
    <row r="100" spans="1:11" ht="12.95" customHeight="1">
      <c r="A100" s="401"/>
      <c r="B100" s="370"/>
      <c r="C100" s="370"/>
      <c r="D100" s="370"/>
      <c r="E100" s="370"/>
      <c r="F100" s="370"/>
      <c r="G100" s="370"/>
      <c r="H100" s="370"/>
      <c r="I100" s="370"/>
      <c r="J100" s="402"/>
      <c r="K100" s="370"/>
    </row>
    <row r="101" spans="1:11" ht="12.95" customHeight="1">
      <c r="A101" s="401"/>
      <c r="B101" s="370"/>
      <c r="C101" s="370"/>
      <c r="D101" s="370"/>
      <c r="E101" s="370"/>
      <c r="F101" s="370"/>
      <c r="G101" s="370"/>
      <c r="H101" s="370"/>
      <c r="I101" s="370"/>
      <c r="J101" s="402"/>
      <c r="K101" s="370"/>
    </row>
    <row r="102" spans="1:11" ht="12.95" customHeight="1">
      <c r="A102" s="401"/>
      <c r="B102" s="370"/>
      <c r="C102" s="370"/>
      <c r="D102" s="370"/>
      <c r="E102" s="370"/>
      <c r="F102" s="370"/>
      <c r="G102" s="370"/>
      <c r="H102" s="370"/>
      <c r="I102" s="370"/>
      <c r="J102" s="402"/>
      <c r="K102" s="370"/>
    </row>
    <row r="103" spans="1:11" ht="12.95" customHeight="1">
      <c r="A103" s="401"/>
      <c r="B103" s="370"/>
      <c r="C103" s="370"/>
      <c r="D103" s="370"/>
      <c r="E103" s="370"/>
      <c r="F103" s="370"/>
      <c r="G103" s="370"/>
      <c r="H103" s="370"/>
      <c r="I103" s="370"/>
      <c r="J103" s="402"/>
      <c r="K103" s="370"/>
    </row>
    <row r="104" spans="1:11" ht="12.95" customHeight="1">
      <c r="A104" s="401"/>
      <c r="B104" s="370"/>
      <c r="C104" s="370"/>
      <c r="D104" s="370"/>
      <c r="E104" s="370"/>
      <c r="F104" s="370"/>
      <c r="G104" s="370"/>
      <c r="H104" s="370"/>
      <c r="I104" s="370"/>
      <c r="J104" s="402"/>
      <c r="K104" s="370"/>
    </row>
    <row r="105" spans="1:11" ht="12.95" customHeight="1">
      <c r="A105" s="401"/>
      <c r="B105" s="370"/>
      <c r="C105" s="370"/>
      <c r="D105" s="370"/>
      <c r="E105" s="370"/>
      <c r="F105" s="370"/>
      <c r="G105" s="370"/>
      <c r="H105" s="370"/>
      <c r="I105" s="370"/>
      <c r="J105" s="402"/>
      <c r="K105" s="370"/>
    </row>
    <row r="106" spans="1:11" ht="12.95" customHeight="1">
      <c r="A106" s="401"/>
      <c r="B106" s="370"/>
      <c r="C106" s="370"/>
      <c r="D106" s="370"/>
      <c r="E106" s="370"/>
      <c r="F106" s="370"/>
      <c r="G106" s="370"/>
      <c r="H106" s="370"/>
      <c r="I106" s="370"/>
      <c r="J106" s="402"/>
      <c r="K106" s="370"/>
    </row>
    <row r="107" spans="1:11" ht="12.95" customHeight="1">
      <c r="A107" s="401"/>
      <c r="B107" s="370"/>
      <c r="C107" s="370"/>
      <c r="D107" s="370"/>
      <c r="E107" s="370"/>
      <c r="F107" s="370"/>
      <c r="G107" s="370"/>
      <c r="H107" s="370"/>
      <c r="I107" s="370"/>
      <c r="J107" s="402"/>
      <c r="K107" s="370"/>
    </row>
    <row r="108" spans="1:11" ht="12.95" customHeight="1">
      <c r="A108" s="401"/>
      <c r="B108" s="370"/>
      <c r="C108" s="370"/>
      <c r="D108" s="370"/>
      <c r="E108" s="370"/>
      <c r="F108" s="370"/>
      <c r="G108" s="370"/>
      <c r="H108" s="370"/>
      <c r="I108" s="370"/>
      <c r="J108" s="402"/>
      <c r="K108" s="370"/>
    </row>
    <row r="109" spans="1:11" ht="12.95" customHeight="1">
      <c r="A109" s="401"/>
      <c r="B109" s="370"/>
      <c r="C109" s="370"/>
      <c r="D109" s="370"/>
      <c r="E109" s="370"/>
      <c r="F109" s="370"/>
      <c r="G109" s="370"/>
      <c r="H109" s="370"/>
      <c r="I109" s="370"/>
      <c r="J109" s="402"/>
      <c r="K109" s="370"/>
    </row>
    <row r="110" spans="1:11" ht="12.95" customHeight="1">
      <c r="A110" s="401"/>
      <c r="B110" s="370"/>
      <c r="C110" s="370"/>
      <c r="D110" s="370"/>
      <c r="E110" s="370"/>
      <c r="F110" s="370"/>
      <c r="G110" s="370"/>
      <c r="H110" s="370"/>
      <c r="I110" s="370"/>
      <c r="J110" s="402"/>
      <c r="K110" s="370"/>
    </row>
    <row r="111" spans="1:11" ht="12.95" customHeight="1">
      <c r="A111" s="401"/>
      <c r="B111" s="370"/>
      <c r="C111" s="370"/>
      <c r="D111" s="370"/>
      <c r="E111" s="370"/>
      <c r="F111" s="370"/>
      <c r="G111" s="370"/>
      <c r="H111" s="370"/>
      <c r="I111" s="370"/>
      <c r="J111" s="402"/>
      <c r="K111" s="370"/>
    </row>
    <row r="112" spans="1:11" ht="12.95" customHeight="1">
      <c r="A112" s="401"/>
      <c r="B112" s="370"/>
      <c r="C112" s="370"/>
      <c r="D112" s="370"/>
      <c r="E112" s="370"/>
      <c r="F112" s="370"/>
      <c r="G112" s="370"/>
      <c r="H112" s="370"/>
      <c r="I112" s="370"/>
      <c r="J112" s="402"/>
      <c r="K112" s="370"/>
    </row>
    <row r="113" spans="1:11" ht="12.95" customHeight="1">
      <c r="A113" s="401"/>
      <c r="B113" s="370"/>
      <c r="C113" s="370"/>
      <c r="D113" s="370"/>
      <c r="E113" s="370"/>
      <c r="F113" s="370"/>
      <c r="G113" s="370"/>
      <c r="H113" s="370"/>
      <c r="I113" s="370"/>
      <c r="J113" s="402"/>
      <c r="K113" s="370"/>
    </row>
    <row r="114" spans="1:11" ht="12.95" customHeight="1">
      <c r="A114" s="401"/>
      <c r="B114" s="370"/>
      <c r="C114" s="370"/>
      <c r="D114" s="370"/>
      <c r="E114" s="370"/>
      <c r="F114" s="370"/>
      <c r="G114" s="370"/>
      <c r="H114" s="370"/>
      <c r="I114" s="370"/>
      <c r="J114" s="402"/>
      <c r="K114" s="370"/>
    </row>
    <row r="115" spans="1:11" ht="12.95" customHeight="1">
      <c r="A115" s="401"/>
      <c r="B115" s="370"/>
      <c r="C115" s="370"/>
      <c r="D115" s="370"/>
      <c r="E115" s="370"/>
      <c r="F115" s="370"/>
      <c r="G115" s="370"/>
      <c r="H115" s="370"/>
      <c r="I115" s="370"/>
      <c r="J115" s="402"/>
    </row>
  </sheetData>
  <mergeCells count="17">
    <mergeCell ref="D3:H3"/>
    <mergeCell ref="A14:H14"/>
    <mergeCell ref="D18:H18"/>
    <mergeCell ref="D19:H19"/>
    <mergeCell ref="B20:I20"/>
    <mergeCell ref="E69:I69"/>
    <mergeCell ref="A24:H24"/>
    <mergeCell ref="B28:K29"/>
    <mergeCell ref="D30:I32"/>
    <mergeCell ref="B35:K36"/>
    <mergeCell ref="B66:D66"/>
    <mergeCell ref="E66:I66"/>
    <mergeCell ref="D49:H49"/>
    <mergeCell ref="A60:H60"/>
    <mergeCell ref="B46:K46"/>
    <mergeCell ref="B67:D67"/>
    <mergeCell ref="B42:K42"/>
  </mergeCells>
  <printOptions horizontalCentered="1"/>
  <pageMargins left="0.9" right="0.118110236220472" top="0.62" bottom="1.7322834645669301" header="0.31496062992126" footer="0.31496062992126"/>
  <pageSetup paperSize="5" scale="65" orientation="portrait" horizontalDpi="300" verticalDpi="300" r:id="rId1"/>
  <headerFooter>
    <oddHeader>&amp;R&amp;12lampiran BA rekon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T41"/>
  <sheetViews>
    <sheetView zoomScale="85" zoomScaleNormal="85" workbookViewId="0">
      <selection activeCell="W18" sqref="W18"/>
    </sheetView>
  </sheetViews>
  <sheetFormatPr defaultRowHeight="15"/>
  <cols>
    <col min="1" max="1" width="6.28515625" style="237" customWidth="1"/>
    <col min="2" max="2" width="9.140625" style="237"/>
    <col min="3" max="3" width="6.85546875" style="237" customWidth="1"/>
    <col min="4" max="4" width="5.140625" style="237" customWidth="1"/>
    <col min="5" max="6" width="5.5703125" style="237" customWidth="1"/>
    <col min="7" max="7" width="7.28515625" style="237" customWidth="1"/>
    <col min="8" max="8" width="10.42578125" style="237" customWidth="1"/>
    <col min="9" max="17" width="9.140625" style="237"/>
    <col min="18" max="18" width="10" style="237" bestFit="1" customWidth="1"/>
    <col min="19" max="19" width="15.140625" style="237" customWidth="1"/>
    <col min="20" max="20" width="14.5703125" style="237" customWidth="1"/>
    <col min="21" max="16384" width="9.140625" style="237"/>
  </cols>
  <sheetData>
    <row r="1" spans="1:20" ht="18">
      <c r="A1" s="1664" t="s">
        <v>239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  <c r="T1" s="1664"/>
    </row>
    <row r="2" spans="1:20" ht="18">
      <c r="A2" s="1664" t="s">
        <v>238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  <c r="T2" s="1664"/>
    </row>
    <row r="3" spans="1:20" ht="18">
      <c r="A3" s="1664" t="s">
        <v>662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  <c r="T3" s="1664"/>
    </row>
    <row r="4" spans="1:20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3"/>
      <c r="T4" s="184"/>
    </row>
    <row r="5" spans="1:20">
      <c r="A5" s="184" t="s">
        <v>2</v>
      </c>
      <c r="B5" s="184"/>
      <c r="C5" s="184"/>
      <c r="D5" s="184" t="s">
        <v>3</v>
      </c>
      <c r="E5" s="184"/>
      <c r="F5" s="181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3"/>
      <c r="T5" s="184"/>
    </row>
    <row r="6" spans="1:20">
      <c r="A6" s="184" t="s">
        <v>4</v>
      </c>
      <c r="B6" s="184"/>
      <c r="C6" s="184"/>
      <c r="D6" s="184" t="s">
        <v>5</v>
      </c>
      <c r="E6" s="184"/>
      <c r="F6" s="181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3"/>
      <c r="T6" s="184"/>
    </row>
    <row r="7" spans="1:20">
      <c r="A7" s="184" t="s">
        <v>6</v>
      </c>
      <c r="B7" s="184"/>
      <c r="C7" s="184"/>
      <c r="D7" s="182" t="s">
        <v>7</v>
      </c>
      <c r="E7" s="184"/>
      <c r="F7" s="181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3"/>
      <c r="T7" s="184"/>
    </row>
    <row r="8" spans="1:20">
      <c r="A8" s="184" t="s">
        <v>8</v>
      </c>
      <c r="B8" s="184"/>
      <c r="C8" s="184"/>
      <c r="D8" s="182" t="s">
        <v>7</v>
      </c>
      <c r="E8" s="184"/>
      <c r="F8" s="181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3"/>
      <c r="T8" s="184"/>
    </row>
    <row r="9" spans="1:20">
      <c r="A9" s="184" t="s">
        <v>9</v>
      </c>
      <c r="B9" s="184"/>
      <c r="C9" s="184"/>
      <c r="D9" s="182" t="s">
        <v>10</v>
      </c>
      <c r="E9" s="184"/>
      <c r="F9" s="181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3"/>
      <c r="T9" s="184"/>
    </row>
    <row r="10" spans="1:20" ht="15.75" thickBot="1"/>
    <row r="11" spans="1:20" s="1" customFormat="1" ht="12" customHeight="1">
      <c r="A11" s="1665" t="s">
        <v>11</v>
      </c>
      <c r="B11" s="1666"/>
      <c r="C11" s="1666"/>
      <c r="D11" s="1666"/>
      <c r="E11" s="1666"/>
      <c r="F11" s="1666"/>
      <c r="G11" s="1666"/>
      <c r="H11" s="1667"/>
      <c r="I11" s="1668" t="s">
        <v>12</v>
      </c>
      <c r="J11" s="1666"/>
      <c r="K11" s="1666"/>
      <c r="L11" s="1667"/>
      <c r="M11" s="1669" t="s">
        <v>13</v>
      </c>
      <c r="N11" s="1669" t="s">
        <v>14</v>
      </c>
      <c r="O11" s="1669" t="s">
        <v>15</v>
      </c>
      <c r="P11" s="1669" t="s">
        <v>16</v>
      </c>
      <c r="Q11" s="1669" t="s">
        <v>17</v>
      </c>
      <c r="R11" s="1681" t="s">
        <v>18</v>
      </c>
      <c r="S11" s="1682"/>
      <c r="T11" s="9" t="s">
        <v>19</v>
      </c>
    </row>
    <row r="12" spans="1:20" s="1" customFormat="1" ht="12.75" customHeight="1">
      <c r="A12" s="1685" t="s">
        <v>20</v>
      </c>
      <c r="B12" s="1672" t="s">
        <v>21</v>
      </c>
      <c r="C12" s="1688" t="s">
        <v>22</v>
      </c>
      <c r="D12" s="1689"/>
      <c r="E12" s="1689"/>
      <c r="F12" s="1689"/>
      <c r="G12" s="1690"/>
      <c r="H12" s="1673">
        <f>'MUTASI ok'!T21</f>
        <v>201532462</v>
      </c>
      <c r="I12" s="1672" t="s">
        <v>24</v>
      </c>
      <c r="J12" s="1672" t="s">
        <v>25</v>
      </c>
      <c r="K12" s="10" t="s">
        <v>26</v>
      </c>
      <c r="L12" s="1672" t="s">
        <v>27</v>
      </c>
      <c r="M12" s="1670"/>
      <c r="N12" s="1670"/>
      <c r="O12" s="1670"/>
      <c r="P12" s="1670"/>
      <c r="Q12" s="1670"/>
      <c r="R12" s="1683"/>
      <c r="S12" s="1684"/>
      <c r="T12" s="11"/>
    </row>
    <row r="13" spans="1:20" s="1" customFormat="1" ht="12" customHeight="1">
      <c r="A13" s="1686"/>
      <c r="B13" s="1670"/>
      <c r="C13" s="1691"/>
      <c r="D13" s="1692"/>
      <c r="E13" s="1692"/>
      <c r="F13" s="1692"/>
      <c r="G13" s="1693"/>
      <c r="H13" s="1670"/>
      <c r="I13" s="1670"/>
      <c r="J13" s="1670"/>
      <c r="K13" s="10" t="s">
        <v>28</v>
      </c>
      <c r="L13" s="1670"/>
      <c r="M13" s="1670"/>
      <c r="N13" s="1670"/>
      <c r="O13" s="1670"/>
      <c r="P13" s="1670"/>
      <c r="Q13" s="1670"/>
      <c r="R13" s="1672" t="s">
        <v>29</v>
      </c>
      <c r="S13" s="1673" t="s">
        <v>30</v>
      </c>
      <c r="T13" s="11"/>
    </row>
    <row r="14" spans="1:20" s="1" customFormat="1" ht="12" customHeight="1">
      <c r="A14" s="1686"/>
      <c r="B14" s="1670"/>
      <c r="C14" s="1691"/>
      <c r="D14" s="1692"/>
      <c r="E14" s="1692"/>
      <c r="F14" s="1692"/>
      <c r="G14" s="1693"/>
      <c r="H14" s="1670"/>
      <c r="I14" s="1670"/>
      <c r="J14" s="1670"/>
      <c r="K14" s="10" t="s">
        <v>31</v>
      </c>
      <c r="L14" s="1670"/>
      <c r="M14" s="1670"/>
      <c r="N14" s="1670"/>
      <c r="O14" s="1670"/>
      <c r="P14" s="1670"/>
      <c r="Q14" s="1670"/>
      <c r="R14" s="1670"/>
      <c r="S14" s="1674"/>
      <c r="T14" s="11"/>
    </row>
    <row r="15" spans="1:20" s="1" customFormat="1" ht="12" customHeight="1">
      <c r="A15" s="1687"/>
      <c r="B15" s="1671"/>
      <c r="C15" s="1683"/>
      <c r="D15" s="1694"/>
      <c r="E15" s="1694"/>
      <c r="F15" s="1694"/>
      <c r="G15" s="1684"/>
      <c r="H15" s="1671"/>
      <c r="I15" s="1671"/>
      <c r="J15" s="1671"/>
      <c r="K15" s="10" t="s">
        <v>32</v>
      </c>
      <c r="L15" s="1671"/>
      <c r="M15" s="1671"/>
      <c r="N15" s="1671"/>
      <c r="O15" s="1671"/>
      <c r="P15" s="1671"/>
      <c r="Q15" s="1671"/>
      <c r="R15" s="1671"/>
      <c r="S15" s="1675"/>
      <c r="T15" s="12"/>
    </row>
    <row r="16" spans="1:20" s="19" customFormat="1" ht="12" customHeight="1">
      <c r="A16" s="13">
        <v>1</v>
      </c>
      <c r="B16" s="15">
        <v>2</v>
      </c>
      <c r="C16" s="1714">
        <v>3</v>
      </c>
      <c r="D16" s="1715"/>
      <c r="E16" s="1715"/>
      <c r="F16" s="1715"/>
      <c r="G16" s="1716"/>
      <c r="H16" s="16">
        <v>4</v>
      </c>
      <c r="I16" s="16">
        <v>5</v>
      </c>
      <c r="J16" s="16">
        <v>6</v>
      </c>
      <c r="K16" s="16">
        <v>7</v>
      </c>
      <c r="L16" s="16">
        <v>8</v>
      </c>
      <c r="M16" s="16">
        <v>9</v>
      </c>
      <c r="N16" s="16">
        <v>10</v>
      </c>
      <c r="O16" s="16">
        <v>11</v>
      </c>
      <c r="P16" s="16">
        <v>12</v>
      </c>
      <c r="Q16" s="16">
        <v>13</v>
      </c>
      <c r="R16" s="17">
        <v>14</v>
      </c>
      <c r="S16" s="17">
        <v>15</v>
      </c>
      <c r="T16" s="18">
        <v>16</v>
      </c>
    </row>
    <row r="17" spans="1:20" s="1" customFormat="1" ht="12.95" customHeight="1">
      <c r="A17" s="243"/>
      <c r="B17" s="243"/>
      <c r="C17" s="243"/>
      <c r="D17" s="243"/>
      <c r="E17" s="243"/>
      <c r="F17" s="243"/>
      <c r="G17" s="1179"/>
      <c r="H17" s="1179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</row>
    <row r="18" spans="1:20" s="1" customFormat="1" ht="12.95" customHeight="1">
      <c r="A18" s="77"/>
      <c r="B18" s="66"/>
      <c r="C18" s="79"/>
      <c r="D18" s="79"/>
      <c r="E18" s="79"/>
      <c r="F18" s="79"/>
      <c r="G18" s="79"/>
      <c r="H18" s="79"/>
      <c r="I18" s="156" t="s">
        <v>66</v>
      </c>
      <c r="J18" s="10"/>
      <c r="K18" s="10"/>
      <c r="L18" s="10"/>
      <c r="M18" s="78"/>
      <c r="N18" s="10"/>
      <c r="O18" s="10"/>
      <c r="P18" s="10"/>
      <c r="Q18" s="10"/>
      <c r="R18" s="10"/>
      <c r="S18" s="10"/>
      <c r="T18" s="80"/>
    </row>
    <row r="19" spans="1:20" s="1" customFormat="1" ht="12.95" customHeight="1">
      <c r="A19" s="243"/>
      <c r="B19" s="243"/>
      <c r="C19" s="243"/>
      <c r="D19" s="243"/>
      <c r="E19" s="243"/>
      <c r="F19" s="243"/>
      <c r="G19" s="1179"/>
      <c r="H19" s="1179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</row>
    <row r="20" spans="1:20" s="1" customFormat="1" ht="12.95" customHeight="1">
      <c r="A20" s="243"/>
      <c r="B20" s="243"/>
      <c r="C20" s="56"/>
      <c r="D20" s="56"/>
      <c r="E20" s="56"/>
      <c r="F20" s="56"/>
      <c r="G20" s="56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125"/>
      <c r="T20" s="65"/>
    </row>
    <row r="21" spans="1:20" s="1" customFormat="1" ht="12.95" customHeight="1">
      <c r="A21" s="243"/>
      <c r="B21" s="243"/>
      <c r="C21" s="56"/>
      <c r="D21" s="56"/>
      <c r="E21" s="56"/>
      <c r="F21" s="56"/>
      <c r="G21" s="56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125"/>
      <c r="T21" s="65"/>
    </row>
    <row r="22" spans="1:20" s="1" customFormat="1" ht="12.95" customHeight="1">
      <c r="A22" s="243"/>
      <c r="B22" s="243"/>
      <c r="C22" s="56"/>
      <c r="D22" s="56"/>
      <c r="E22" s="56"/>
      <c r="F22" s="56"/>
      <c r="G22" s="56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125"/>
      <c r="T22" s="65"/>
    </row>
    <row r="23" spans="1:20" s="1" customFormat="1" ht="12.95" customHeight="1">
      <c r="A23" s="243"/>
      <c r="B23" s="243"/>
      <c r="C23" s="56"/>
      <c r="D23" s="56"/>
      <c r="E23" s="56"/>
      <c r="F23" s="56"/>
      <c r="G23" s="56"/>
      <c r="H23" s="1179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125"/>
      <c r="T23" s="65"/>
    </row>
    <row r="24" spans="1:20" s="1" customFormat="1" ht="12.95" customHeight="1">
      <c r="A24" s="243"/>
      <c r="B24" s="243"/>
      <c r="C24" s="56"/>
      <c r="D24" s="56"/>
      <c r="E24" s="56"/>
      <c r="F24" s="56"/>
      <c r="G24" s="56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125"/>
      <c r="T24" s="65"/>
    </row>
    <row r="25" spans="1:20" s="1" customFormat="1" ht="12.95" customHeight="1">
      <c r="A25" s="243"/>
      <c r="B25" s="243"/>
      <c r="C25" s="56"/>
      <c r="D25" s="56"/>
      <c r="E25" s="56"/>
      <c r="F25" s="56"/>
      <c r="G25" s="56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125"/>
      <c r="T25" s="65"/>
    </row>
    <row r="26" spans="1:20" s="1" customFormat="1" ht="12.95" customHeight="1">
      <c r="A26" s="243"/>
      <c r="B26" s="243"/>
      <c r="C26" s="56"/>
      <c r="D26" s="56"/>
      <c r="E26" s="56"/>
      <c r="F26" s="56"/>
      <c r="G26" s="56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125"/>
      <c r="T26" s="65"/>
    </row>
    <row r="27" spans="1:20" s="1" customFormat="1" ht="12.95" customHeight="1">
      <c r="A27" s="243"/>
      <c r="B27" s="243"/>
      <c r="C27" s="56"/>
      <c r="D27" s="56"/>
      <c r="E27" s="56"/>
      <c r="F27" s="56"/>
      <c r="G27" s="56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125"/>
      <c r="T27" s="65"/>
    </row>
    <row r="28" spans="1:20" s="1" customFormat="1" ht="12.95" customHeight="1">
      <c r="A28" s="243"/>
      <c r="B28" s="243"/>
      <c r="C28" s="56"/>
      <c r="D28" s="56"/>
      <c r="E28" s="56"/>
      <c r="F28" s="56"/>
      <c r="G28" s="56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125"/>
      <c r="T28" s="65"/>
    </row>
    <row r="29" spans="1:20" s="1" customFormat="1" ht="12.95" customHeight="1" thickBot="1">
      <c r="A29" s="101"/>
      <c r="B29" s="102"/>
      <c r="C29" s="103"/>
      <c r="D29" s="104"/>
      <c r="E29" s="104"/>
      <c r="F29" s="104"/>
      <c r="G29" s="105"/>
      <c r="H29" s="106"/>
      <c r="I29" s="107"/>
      <c r="J29" s="106"/>
      <c r="K29" s="108"/>
      <c r="L29" s="106"/>
      <c r="M29" s="109"/>
      <c r="N29" s="106"/>
      <c r="O29" s="110"/>
      <c r="P29" s="110"/>
      <c r="Q29" s="109"/>
      <c r="R29" s="111">
        <f>SUM(R20:R28)</f>
        <v>0</v>
      </c>
      <c r="S29" s="111">
        <f>SUM(S20:S28)</f>
        <v>0</v>
      </c>
      <c r="T29" s="112"/>
    </row>
    <row r="31" spans="1:20">
      <c r="F31" s="202"/>
      <c r="P31" s="202" t="str">
        <f>'KIB B.'!L232</f>
        <v>Demak,   31 Desember 2015</v>
      </c>
      <c r="R31" s="203"/>
      <c r="S31" s="203"/>
      <c r="T31" s="236"/>
    </row>
    <row r="32" spans="1:20">
      <c r="B32" s="201"/>
      <c r="C32" s="200" t="s">
        <v>67</v>
      </c>
      <c r="D32" s="201"/>
      <c r="E32" s="169"/>
      <c r="F32" s="169"/>
      <c r="H32" s="202"/>
      <c r="I32" s="169"/>
      <c r="J32" s="236"/>
      <c r="K32" s="58"/>
      <c r="L32" s="58"/>
      <c r="M32" s="58"/>
      <c r="P32" s="169"/>
      <c r="R32" s="236"/>
      <c r="S32" s="236"/>
    </row>
    <row r="33" spans="2:19" ht="15.75">
      <c r="B33" s="201"/>
      <c r="C33" s="200" t="s">
        <v>441</v>
      </c>
      <c r="D33" s="201"/>
      <c r="F33" s="202"/>
      <c r="H33" s="199"/>
      <c r="I33" s="168"/>
      <c r="J33" s="236"/>
      <c r="K33" s="58"/>
      <c r="L33" s="58"/>
      <c r="M33" s="58"/>
      <c r="P33" s="202" t="s">
        <v>68</v>
      </c>
      <c r="R33" s="167"/>
      <c r="S33" s="167"/>
    </row>
    <row r="34" spans="2:19" ht="15.75">
      <c r="B34" s="201"/>
      <c r="C34" s="200"/>
      <c r="D34" s="201"/>
      <c r="E34" s="113"/>
      <c r="F34" s="198"/>
      <c r="H34" s="199"/>
      <c r="I34" s="168"/>
      <c r="J34" s="236"/>
      <c r="P34" s="198"/>
      <c r="R34" s="236"/>
      <c r="S34" s="236"/>
    </row>
    <row r="35" spans="2:19" ht="15.75">
      <c r="B35" s="201"/>
      <c r="C35" s="201"/>
      <c r="D35" s="201"/>
      <c r="F35" s="202"/>
      <c r="H35" s="199"/>
      <c r="I35" s="168"/>
      <c r="J35" s="236"/>
      <c r="P35" s="202"/>
      <c r="S35" s="217"/>
    </row>
    <row r="36" spans="2:19" ht="15.75">
      <c r="B36" s="201"/>
      <c r="C36" s="201"/>
      <c r="D36" s="201"/>
      <c r="E36" s="197"/>
      <c r="F36" s="202"/>
      <c r="H36" s="199"/>
      <c r="I36" s="168"/>
      <c r="J36" s="236"/>
      <c r="P36" s="202"/>
      <c r="S36" s="217"/>
    </row>
    <row r="37" spans="2:19" ht="15.75">
      <c r="B37" s="201"/>
      <c r="C37" s="201"/>
      <c r="D37" s="201"/>
      <c r="F37" s="202"/>
      <c r="H37" s="199"/>
      <c r="I37" s="168"/>
      <c r="J37" s="236"/>
      <c r="P37" s="202"/>
      <c r="S37" s="217"/>
    </row>
    <row r="38" spans="2:19" ht="15.75">
      <c r="B38" s="201"/>
      <c r="C38" s="201"/>
      <c r="D38" s="201"/>
      <c r="F38" s="196"/>
      <c r="H38" s="199"/>
      <c r="I38" s="168"/>
      <c r="J38" s="236"/>
      <c r="P38" s="196"/>
    </row>
    <row r="39" spans="2:19" ht="15.75">
      <c r="B39" s="201"/>
      <c r="C39" s="195"/>
      <c r="D39" s="201"/>
      <c r="F39" s="202"/>
      <c r="H39" s="165"/>
      <c r="I39" s="168"/>
      <c r="J39" s="236"/>
      <c r="P39" s="202"/>
      <c r="S39" s="236"/>
    </row>
    <row r="40" spans="2:19" ht="15.75">
      <c r="B40" s="201"/>
      <c r="C40" s="194" t="s">
        <v>436</v>
      </c>
      <c r="D40" s="201"/>
      <c r="F40" s="193"/>
      <c r="H40" s="199"/>
      <c r="I40" s="168"/>
      <c r="J40" s="236"/>
      <c r="P40" s="193" t="s">
        <v>440</v>
      </c>
    </row>
    <row r="41" spans="2:19" ht="15.75">
      <c r="C41" s="200" t="s">
        <v>443</v>
      </c>
      <c r="F41" s="192"/>
      <c r="H41" s="163"/>
      <c r="I41" s="168"/>
      <c r="J41" s="236"/>
      <c r="P41" s="192" t="s">
        <v>445</v>
      </c>
    </row>
  </sheetData>
  <mergeCells count="21">
    <mergeCell ref="C16:G16"/>
    <mergeCell ref="C12:G15"/>
    <mergeCell ref="I12:I15"/>
    <mergeCell ref="J12:J15"/>
    <mergeCell ref="M11:M15"/>
    <mergeCell ref="L12:L15"/>
    <mergeCell ref="H12:H15"/>
    <mergeCell ref="N11:N15"/>
    <mergeCell ref="O11:O15"/>
    <mergeCell ref="P11:P15"/>
    <mergeCell ref="B12:B15"/>
    <mergeCell ref="A1:T1"/>
    <mergeCell ref="A2:T2"/>
    <mergeCell ref="A3:T3"/>
    <mergeCell ref="A11:H11"/>
    <mergeCell ref="I11:L11"/>
    <mergeCell ref="Q11:Q15"/>
    <mergeCell ref="A12:A15"/>
    <mergeCell ref="R11:S12"/>
    <mergeCell ref="R13:R15"/>
    <mergeCell ref="S13:S15"/>
  </mergeCells>
  <dataValidations disablePrompts="1" count="2">
    <dataValidation type="list" allowBlank="1" showInputMessage="1" showErrorMessage="1" error="AMBIL DARI DAFTAR" sqref="I17 I65535">
      <formula1>KIBD</formula1>
    </dataValidation>
    <dataValidation type="list" allowBlank="1" showInputMessage="1" showErrorMessage="1" error="PILIH DARI DAFTAR" sqref="B65535:B65536">
      <formula1>KIBB</formula1>
    </dataValidation>
  </dataValidations>
  <pageMargins left="0.88" right="0.2" top="0.75" bottom="0.75" header="0.3" footer="0.3"/>
  <pageSetup paperSize="400" scale="80" orientation="landscape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I99"/>
  <sheetViews>
    <sheetView workbookViewId="0">
      <selection activeCell="O38" sqref="O38"/>
    </sheetView>
  </sheetViews>
  <sheetFormatPr defaultRowHeight="12"/>
  <cols>
    <col min="1" max="1" width="5" style="1208" customWidth="1"/>
    <col min="2" max="3" width="5.7109375" style="1208" customWidth="1"/>
    <col min="4" max="4" width="28.42578125" style="1208" customWidth="1"/>
    <col min="5" max="5" width="6.42578125" style="1208" customWidth="1"/>
    <col min="6" max="6" width="9.140625" style="1208"/>
    <col min="7" max="7" width="16.85546875" style="1208" customWidth="1"/>
    <col min="8" max="8" width="26.28515625" style="1208" customWidth="1"/>
    <col min="9" max="9" width="12.7109375" style="1208" customWidth="1"/>
    <col min="10" max="16384" width="9.140625" style="1208"/>
  </cols>
  <sheetData>
    <row r="1" spans="1:9" s="1" customFormat="1" ht="15" customHeight="1">
      <c r="A1" s="1635" t="s">
        <v>0</v>
      </c>
      <c r="B1" s="1635"/>
      <c r="C1" s="1635"/>
      <c r="D1" s="1635"/>
      <c r="E1" s="1635"/>
    </row>
    <row r="2" spans="1:9" s="1" customFormat="1" ht="15" customHeight="1">
      <c r="A2" s="1635" t="s">
        <v>624</v>
      </c>
      <c r="B2" s="1635"/>
      <c r="C2" s="1635"/>
      <c r="D2" s="1635"/>
      <c r="E2" s="1635"/>
    </row>
    <row r="3" spans="1:9" s="1" customFormat="1">
      <c r="A3" s="2"/>
      <c r="B3" s="3"/>
      <c r="C3" s="4"/>
      <c r="D3" s="6"/>
      <c r="E3" s="6"/>
    </row>
    <row r="4" spans="1:9" s="1" customFormat="1">
      <c r="A4" s="3" t="s">
        <v>2</v>
      </c>
      <c r="C4" s="1" t="s">
        <v>3</v>
      </c>
    </row>
    <row r="5" spans="1:9" s="1" customFormat="1">
      <c r="A5" s="3" t="s">
        <v>4</v>
      </c>
      <c r="C5" s="1" t="s">
        <v>5</v>
      </c>
    </row>
    <row r="6" spans="1:9" s="1" customFormat="1">
      <c r="A6" s="3" t="s">
        <v>6</v>
      </c>
      <c r="C6" s="3" t="s">
        <v>7</v>
      </c>
    </row>
    <row r="7" spans="1:9" s="1" customFormat="1">
      <c r="A7" s="3" t="s">
        <v>8</v>
      </c>
      <c r="C7" s="3" t="s">
        <v>7</v>
      </c>
    </row>
    <row r="8" spans="1:9" s="1" customFormat="1" ht="15" customHeight="1">
      <c r="A8" s="3" t="s">
        <v>9</v>
      </c>
      <c r="C8" s="3" t="s">
        <v>10</v>
      </c>
    </row>
    <row r="9" spans="1:9" ht="12.75" thickBot="1"/>
    <row r="10" spans="1:9" ht="12" customHeight="1">
      <c r="A10" s="1636" t="s">
        <v>397</v>
      </c>
      <c r="B10" s="1637"/>
      <c r="C10" s="1637"/>
      <c r="D10" s="1278" t="s">
        <v>398</v>
      </c>
      <c r="E10" s="575"/>
      <c r="F10" s="1620" t="s">
        <v>486</v>
      </c>
      <c r="G10" s="1620"/>
      <c r="H10" s="1616" t="s">
        <v>19</v>
      </c>
    </row>
    <row r="11" spans="1:9" ht="12" customHeight="1">
      <c r="A11" s="1623" t="s">
        <v>20</v>
      </c>
      <c r="B11" s="1626"/>
      <c r="C11" s="1626"/>
      <c r="D11" s="578"/>
      <c r="E11" s="580" t="s">
        <v>404</v>
      </c>
      <c r="F11" s="1616" t="s">
        <v>387</v>
      </c>
      <c r="G11" s="1210"/>
      <c r="H11" s="1616"/>
    </row>
    <row r="12" spans="1:9">
      <c r="A12" s="1624"/>
      <c r="B12" s="1629"/>
      <c r="C12" s="1629"/>
      <c r="D12" s="578" t="s">
        <v>407</v>
      </c>
      <c r="E12" s="580" t="s">
        <v>409</v>
      </c>
      <c r="F12" s="1616"/>
      <c r="G12" s="1276" t="s">
        <v>30</v>
      </c>
      <c r="H12" s="1616"/>
    </row>
    <row r="13" spans="1:9">
      <c r="A13" s="1624"/>
      <c r="B13" s="1629"/>
      <c r="C13" s="1629"/>
      <c r="D13" s="578" t="s">
        <v>387</v>
      </c>
      <c r="E13" s="580"/>
      <c r="F13" s="1616"/>
      <c r="G13" s="1276" t="s">
        <v>415</v>
      </c>
      <c r="H13" s="1616"/>
    </row>
    <row r="14" spans="1:9">
      <c r="A14" s="1624"/>
      <c r="B14" s="1632"/>
      <c r="C14" s="1632"/>
      <c r="D14" s="1209"/>
      <c r="E14" s="580"/>
      <c r="F14" s="1616"/>
      <c r="G14" s="1210"/>
      <c r="H14" s="1616"/>
    </row>
    <row r="15" spans="1:9" ht="26.25" customHeight="1">
      <c r="A15" s="1277">
        <v>1</v>
      </c>
      <c r="B15" s="1618"/>
      <c r="C15" s="1618"/>
      <c r="D15" s="1277">
        <v>4</v>
      </c>
      <c r="E15" s="1277">
        <v>9</v>
      </c>
      <c r="F15" s="1277">
        <v>15</v>
      </c>
      <c r="G15" s="1277">
        <v>16</v>
      </c>
      <c r="H15" s="1277">
        <v>17</v>
      </c>
    </row>
    <row r="16" spans="1:9">
      <c r="A16" s="841"/>
      <c r="B16" s="828"/>
      <c r="C16" s="828"/>
      <c r="D16" s="256"/>
      <c r="E16" s="258"/>
      <c r="F16" s="1211"/>
      <c r="G16" s="1281"/>
      <c r="H16" s="76"/>
      <c r="I16" s="1279" t="e">
        <f t="shared" ref="I16:I67" si="0">G16/F16</f>
        <v>#DIV/0!</v>
      </c>
    </row>
    <row r="17" spans="1:9">
      <c r="A17" s="841"/>
      <c r="B17" s="833"/>
      <c r="C17" s="833"/>
      <c r="D17" s="834" t="s">
        <v>483</v>
      </c>
      <c r="E17" s="712"/>
      <c r="F17" s="1211"/>
      <c r="G17" s="1281"/>
      <c r="H17" s="736"/>
      <c r="I17" s="1279" t="e">
        <f t="shared" si="0"/>
        <v>#DIV/0!</v>
      </c>
    </row>
    <row r="18" spans="1:9">
      <c r="A18" s="841"/>
      <c r="B18" s="707" t="s">
        <v>168</v>
      </c>
      <c r="C18" s="707" t="s">
        <v>168</v>
      </c>
      <c r="D18" s="805" t="s">
        <v>173</v>
      </c>
      <c r="E18" s="710"/>
      <c r="F18" s="751">
        <f>SUM(F19:F97)</f>
        <v>86</v>
      </c>
      <c r="G18" s="1287">
        <f>SUM(G19:G97)</f>
        <v>342948460.57999998</v>
      </c>
      <c r="H18" s="752"/>
      <c r="I18" s="1279">
        <f t="shared" si="0"/>
        <v>3987772.7974418602</v>
      </c>
    </row>
    <row r="19" spans="1:9">
      <c r="A19" s="841">
        <v>92</v>
      </c>
      <c r="B19" s="255">
        <v>2</v>
      </c>
      <c r="C19" s="255">
        <v>8</v>
      </c>
      <c r="D19" s="257" t="s">
        <v>519</v>
      </c>
      <c r="E19" s="258">
        <v>2007</v>
      </c>
      <c r="F19" s="1231">
        <v>2</v>
      </c>
      <c r="G19" s="1288">
        <v>1352325</v>
      </c>
      <c r="H19" s="1134" t="s">
        <v>135</v>
      </c>
      <c r="I19" s="1279">
        <f t="shared" si="0"/>
        <v>676162.5</v>
      </c>
    </row>
    <row r="20" spans="1:9">
      <c r="A20" s="841">
        <v>93</v>
      </c>
      <c r="B20" s="255">
        <v>2</v>
      </c>
      <c r="C20" s="255">
        <v>8</v>
      </c>
      <c r="D20" s="257" t="s">
        <v>521</v>
      </c>
      <c r="E20" s="258">
        <v>2007</v>
      </c>
      <c r="F20" s="1231">
        <v>2</v>
      </c>
      <c r="G20" s="1288">
        <v>17388150</v>
      </c>
      <c r="H20" s="1134" t="s">
        <v>135</v>
      </c>
      <c r="I20" s="1279">
        <f t="shared" si="0"/>
        <v>8694075</v>
      </c>
    </row>
    <row r="21" spans="1:9">
      <c r="A21" s="841">
        <v>91</v>
      </c>
      <c r="B21" s="255">
        <v>2</v>
      </c>
      <c r="C21" s="255">
        <v>6</v>
      </c>
      <c r="D21" s="257" t="s">
        <v>522</v>
      </c>
      <c r="E21" s="258">
        <v>2007</v>
      </c>
      <c r="F21" s="1231">
        <v>1</v>
      </c>
      <c r="G21" s="1288">
        <v>888712.5</v>
      </c>
      <c r="H21" s="1134" t="s">
        <v>135</v>
      </c>
      <c r="I21" s="1279">
        <f t="shared" si="0"/>
        <v>888712.5</v>
      </c>
    </row>
    <row r="22" spans="1:9" s="1307" customFormat="1">
      <c r="A22" s="1303">
        <f t="shared" ref="A22:A85" si="1">A21+1</f>
        <v>92</v>
      </c>
      <c r="B22" s="1309">
        <v>2</v>
      </c>
      <c r="C22" s="1309">
        <v>6</v>
      </c>
      <c r="D22" s="1310" t="s">
        <v>523</v>
      </c>
      <c r="E22" s="1311">
        <v>2007</v>
      </c>
      <c r="F22" s="1304">
        <v>3</v>
      </c>
      <c r="G22" s="1305">
        <v>689475</v>
      </c>
      <c r="H22" s="1312" t="s">
        <v>135</v>
      </c>
      <c r="I22" s="1306">
        <f t="shared" si="0"/>
        <v>229825</v>
      </c>
    </row>
    <row r="23" spans="1:9">
      <c r="A23" s="841">
        <f t="shared" si="1"/>
        <v>93</v>
      </c>
      <c r="B23" s="255">
        <v>2</v>
      </c>
      <c r="C23" s="255">
        <v>6</v>
      </c>
      <c r="D23" s="257" t="s">
        <v>524</v>
      </c>
      <c r="E23" s="258">
        <v>2007</v>
      </c>
      <c r="F23" s="1231">
        <v>1</v>
      </c>
      <c r="G23" s="1288">
        <v>1884375</v>
      </c>
      <c r="H23" s="1134" t="s">
        <v>135</v>
      </c>
      <c r="I23" s="1279">
        <f t="shared" si="0"/>
        <v>1884375</v>
      </c>
    </row>
    <row r="24" spans="1:9">
      <c r="A24" s="841">
        <f t="shared" si="1"/>
        <v>94</v>
      </c>
      <c r="B24" s="255">
        <v>2</v>
      </c>
      <c r="C24" s="255">
        <v>6</v>
      </c>
      <c r="D24" s="257" t="s">
        <v>526</v>
      </c>
      <c r="E24" s="258">
        <v>2007</v>
      </c>
      <c r="F24" s="1231">
        <v>1</v>
      </c>
      <c r="G24" s="1292">
        <v>11000000</v>
      </c>
      <c r="H24" s="1134" t="s">
        <v>135</v>
      </c>
      <c r="I24" s="1279">
        <f t="shared" si="0"/>
        <v>11000000</v>
      </c>
    </row>
    <row r="25" spans="1:9">
      <c r="A25" s="841">
        <f t="shared" si="1"/>
        <v>95</v>
      </c>
      <c r="B25" s="255">
        <v>2</v>
      </c>
      <c r="C25" s="255">
        <v>6</v>
      </c>
      <c r="D25" s="257" t="s">
        <v>528</v>
      </c>
      <c r="E25" s="258">
        <v>2007</v>
      </c>
      <c r="F25" s="1231">
        <v>1</v>
      </c>
      <c r="G25" s="1288">
        <v>9625000</v>
      </c>
      <c r="H25" s="1134" t="s">
        <v>135</v>
      </c>
      <c r="I25" s="1279">
        <f t="shared" si="0"/>
        <v>9625000</v>
      </c>
    </row>
    <row r="26" spans="1:9" s="1307" customFormat="1">
      <c r="A26" s="1303">
        <f t="shared" si="1"/>
        <v>96</v>
      </c>
      <c r="B26" s="1309">
        <v>2</v>
      </c>
      <c r="C26" s="1309">
        <v>6</v>
      </c>
      <c r="D26" s="1310" t="s">
        <v>530</v>
      </c>
      <c r="E26" s="1311">
        <v>2007</v>
      </c>
      <c r="F26" s="1304">
        <v>1</v>
      </c>
      <c r="G26" s="1305">
        <v>1650000</v>
      </c>
      <c r="H26" s="1312" t="s">
        <v>135</v>
      </c>
      <c r="I26" s="1306">
        <f t="shared" si="0"/>
        <v>1650000</v>
      </c>
    </row>
    <row r="27" spans="1:9">
      <c r="A27" s="841">
        <f t="shared" si="1"/>
        <v>97</v>
      </c>
      <c r="B27" s="255">
        <v>2</v>
      </c>
      <c r="C27" s="255">
        <v>9</v>
      </c>
      <c r="D27" s="257" t="s">
        <v>532</v>
      </c>
      <c r="E27" s="258">
        <v>2007</v>
      </c>
      <c r="F27" s="1231">
        <v>1</v>
      </c>
      <c r="G27" s="1288">
        <v>1650000</v>
      </c>
      <c r="H27" s="1134" t="s">
        <v>135</v>
      </c>
      <c r="I27" s="1279">
        <f t="shared" si="0"/>
        <v>1650000</v>
      </c>
    </row>
    <row r="28" spans="1:9">
      <c r="A28" s="841">
        <f t="shared" si="1"/>
        <v>98</v>
      </c>
      <c r="B28" s="255">
        <v>2</v>
      </c>
      <c r="C28" s="255">
        <v>8</v>
      </c>
      <c r="D28" s="257" t="s">
        <v>534</v>
      </c>
      <c r="E28" s="258">
        <v>2007</v>
      </c>
      <c r="F28" s="1231">
        <v>1</v>
      </c>
      <c r="G28" s="1288">
        <v>250000</v>
      </c>
      <c r="H28" s="1134" t="s">
        <v>135</v>
      </c>
      <c r="I28" s="1279">
        <f t="shared" si="0"/>
        <v>250000</v>
      </c>
    </row>
    <row r="29" spans="1:9" s="1307" customFormat="1">
      <c r="A29" s="1303">
        <f t="shared" si="1"/>
        <v>99</v>
      </c>
      <c r="B29" s="1309">
        <v>2</v>
      </c>
      <c r="C29" s="1309">
        <v>8</v>
      </c>
      <c r="D29" s="1310" t="s">
        <v>536</v>
      </c>
      <c r="E29" s="1311">
        <v>2007</v>
      </c>
      <c r="F29" s="1304">
        <v>1</v>
      </c>
      <c r="G29" s="1305">
        <v>120000</v>
      </c>
      <c r="H29" s="1312" t="s">
        <v>135</v>
      </c>
      <c r="I29" s="1306">
        <f t="shared" si="0"/>
        <v>120000</v>
      </c>
    </row>
    <row r="30" spans="1:9" s="1307" customFormat="1">
      <c r="A30" s="1303">
        <f t="shared" si="1"/>
        <v>100</v>
      </c>
      <c r="B30" s="1309">
        <v>2</v>
      </c>
      <c r="C30" s="1309">
        <v>8</v>
      </c>
      <c r="D30" s="1310" t="s">
        <v>537</v>
      </c>
      <c r="E30" s="1311">
        <v>2007</v>
      </c>
      <c r="F30" s="1304">
        <v>1</v>
      </c>
      <c r="G30" s="1305">
        <v>65000</v>
      </c>
      <c r="H30" s="1312" t="s">
        <v>135</v>
      </c>
      <c r="I30" s="1306">
        <f t="shared" si="0"/>
        <v>65000</v>
      </c>
    </row>
    <row r="31" spans="1:9">
      <c r="A31" s="841">
        <f t="shared" si="1"/>
        <v>101</v>
      </c>
      <c r="B31" s="255">
        <v>2</v>
      </c>
      <c r="C31" s="255">
        <v>8</v>
      </c>
      <c r="D31" s="257" t="s">
        <v>539</v>
      </c>
      <c r="E31" s="258">
        <v>2007</v>
      </c>
      <c r="F31" s="1231">
        <v>1</v>
      </c>
      <c r="G31" s="1288">
        <v>9325000</v>
      </c>
      <c r="H31" s="1134" t="s">
        <v>135</v>
      </c>
      <c r="I31" s="1279">
        <f t="shared" si="0"/>
        <v>9325000</v>
      </c>
    </row>
    <row r="32" spans="1:9">
      <c r="A32" s="841">
        <f t="shared" si="1"/>
        <v>102</v>
      </c>
      <c r="B32" s="255">
        <v>2</v>
      </c>
      <c r="C32" s="255">
        <v>9</v>
      </c>
      <c r="D32" s="257" t="s">
        <v>541</v>
      </c>
      <c r="E32" s="258">
        <v>2007</v>
      </c>
      <c r="F32" s="1231">
        <v>4</v>
      </c>
      <c r="G32" s="1288">
        <v>4076923.08</v>
      </c>
      <c r="H32" s="1134" t="s">
        <v>135</v>
      </c>
      <c r="I32" s="1279">
        <f t="shared" si="0"/>
        <v>1019230.77</v>
      </c>
    </row>
    <row r="33" spans="1:9" ht="15" customHeight="1">
      <c r="A33" s="841">
        <f t="shared" si="1"/>
        <v>103</v>
      </c>
      <c r="B33" s="255">
        <v>2</v>
      </c>
      <c r="C33" s="255">
        <v>7</v>
      </c>
      <c r="D33" s="257" t="s">
        <v>542</v>
      </c>
      <c r="E33" s="258">
        <v>2007</v>
      </c>
      <c r="F33" s="1231">
        <v>1</v>
      </c>
      <c r="G33" s="1288">
        <v>1396500</v>
      </c>
      <c r="H33" s="1134" t="s">
        <v>135</v>
      </c>
      <c r="I33" s="1279">
        <f t="shared" si="0"/>
        <v>1396500</v>
      </c>
    </row>
    <row r="34" spans="1:9" ht="15.75" customHeight="1">
      <c r="A34" s="841">
        <f t="shared" si="1"/>
        <v>104</v>
      </c>
      <c r="B34" s="255">
        <v>2</v>
      </c>
      <c r="C34" s="255">
        <v>8</v>
      </c>
      <c r="D34" s="257" t="s">
        <v>544</v>
      </c>
      <c r="E34" s="258">
        <v>2007</v>
      </c>
      <c r="F34" s="1231">
        <v>1</v>
      </c>
      <c r="G34" s="1288">
        <v>1163800</v>
      </c>
      <c r="H34" s="1134" t="s">
        <v>135</v>
      </c>
      <c r="I34" s="1279">
        <f t="shared" si="0"/>
        <v>1163800</v>
      </c>
    </row>
    <row r="35" spans="1:9">
      <c r="A35" s="841">
        <f t="shared" si="1"/>
        <v>105</v>
      </c>
      <c r="B35" s="255">
        <v>2</v>
      </c>
      <c r="C35" s="255">
        <v>8</v>
      </c>
      <c r="D35" s="257" t="s">
        <v>546</v>
      </c>
      <c r="E35" s="258">
        <v>2007</v>
      </c>
      <c r="F35" s="1231">
        <v>1</v>
      </c>
      <c r="G35" s="1288">
        <v>510000</v>
      </c>
      <c r="H35" s="1134" t="s">
        <v>135</v>
      </c>
      <c r="I35" s="1279">
        <f t="shared" si="0"/>
        <v>510000</v>
      </c>
    </row>
    <row r="36" spans="1:9">
      <c r="A36" s="841">
        <f t="shared" si="1"/>
        <v>106</v>
      </c>
      <c r="B36" s="255">
        <v>2</v>
      </c>
      <c r="C36" s="255">
        <v>8</v>
      </c>
      <c r="D36" s="257" t="s">
        <v>547</v>
      </c>
      <c r="E36" s="258">
        <v>2007</v>
      </c>
      <c r="F36" s="1231">
        <v>1</v>
      </c>
      <c r="G36" s="1288">
        <v>25750000</v>
      </c>
      <c r="H36" s="1134" t="s">
        <v>135</v>
      </c>
      <c r="I36" s="1279">
        <f t="shared" si="0"/>
        <v>25750000</v>
      </c>
    </row>
    <row r="37" spans="1:9">
      <c r="A37" s="841">
        <f t="shared" si="1"/>
        <v>107</v>
      </c>
      <c r="B37" s="255">
        <v>2</v>
      </c>
      <c r="C37" s="255">
        <v>4</v>
      </c>
      <c r="D37" s="257" t="s">
        <v>549</v>
      </c>
      <c r="E37" s="258">
        <v>2007</v>
      </c>
      <c r="F37" s="1231">
        <v>1</v>
      </c>
      <c r="G37" s="1288">
        <v>800000</v>
      </c>
      <c r="H37" s="1134" t="s">
        <v>135</v>
      </c>
      <c r="I37" s="1279">
        <f t="shared" si="0"/>
        <v>800000</v>
      </c>
    </row>
    <row r="38" spans="1:9">
      <c r="A38" s="841">
        <f t="shared" si="1"/>
        <v>108</v>
      </c>
      <c r="B38" s="255">
        <v>2</v>
      </c>
      <c r="C38" s="255">
        <v>7</v>
      </c>
      <c r="D38" s="257" t="s">
        <v>551</v>
      </c>
      <c r="E38" s="258">
        <v>2007</v>
      </c>
      <c r="F38" s="1231">
        <v>1</v>
      </c>
      <c r="G38" s="1288">
        <v>1050000</v>
      </c>
      <c r="H38" s="1134" t="s">
        <v>135</v>
      </c>
      <c r="I38" s="1279">
        <f t="shared" si="0"/>
        <v>1050000</v>
      </c>
    </row>
    <row r="39" spans="1:9">
      <c r="A39" s="841">
        <f t="shared" si="1"/>
        <v>109</v>
      </c>
      <c r="B39" s="255">
        <v>2</v>
      </c>
      <c r="C39" s="255">
        <v>9</v>
      </c>
      <c r="D39" s="257" t="s">
        <v>553</v>
      </c>
      <c r="E39" s="258">
        <v>2007</v>
      </c>
      <c r="F39" s="1231">
        <v>1</v>
      </c>
      <c r="G39" s="1288">
        <v>30000</v>
      </c>
      <c r="H39" s="1134" t="s">
        <v>135</v>
      </c>
      <c r="I39" s="1279">
        <f t="shared" si="0"/>
        <v>30000</v>
      </c>
    </row>
    <row r="40" spans="1:9">
      <c r="A40" s="841">
        <f t="shared" si="1"/>
        <v>110</v>
      </c>
      <c r="B40" s="255">
        <v>2</v>
      </c>
      <c r="C40" s="255">
        <v>6</v>
      </c>
      <c r="D40" s="257" t="s">
        <v>555</v>
      </c>
      <c r="E40" s="258">
        <v>2007</v>
      </c>
      <c r="F40" s="1231">
        <v>1</v>
      </c>
      <c r="G40" s="1292">
        <v>10000</v>
      </c>
      <c r="H40" s="1134" t="s">
        <v>135</v>
      </c>
      <c r="I40" s="1279">
        <f t="shared" si="0"/>
        <v>10000</v>
      </c>
    </row>
    <row r="41" spans="1:9">
      <c r="A41" s="841">
        <f t="shared" si="1"/>
        <v>111</v>
      </c>
      <c r="B41" s="255">
        <v>2</v>
      </c>
      <c r="C41" s="255">
        <v>6</v>
      </c>
      <c r="D41" s="257" t="s">
        <v>557</v>
      </c>
      <c r="E41" s="258">
        <v>2007</v>
      </c>
      <c r="F41" s="1231">
        <v>1</v>
      </c>
      <c r="G41" s="1292">
        <v>60000</v>
      </c>
      <c r="H41" s="1134" t="s">
        <v>135</v>
      </c>
      <c r="I41" s="1279">
        <f t="shared" si="0"/>
        <v>60000</v>
      </c>
    </row>
    <row r="42" spans="1:9">
      <c r="A42" s="841">
        <f t="shared" si="1"/>
        <v>112</v>
      </c>
      <c r="B42" s="828">
        <v>2</v>
      </c>
      <c r="C42" s="828">
        <v>8</v>
      </c>
      <c r="D42" s="853" t="s">
        <v>558</v>
      </c>
      <c r="E42" s="258">
        <v>2007</v>
      </c>
      <c r="F42" s="1231">
        <v>1</v>
      </c>
      <c r="G42" s="1292">
        <v>500000</v>
      </c>
      <c r="H42" s="1134" t="s">
        <v>135</v>
      </c>
      <c r="I42" s="1279">
        <f t="shared" si="0"/>
        <v>500000</v>
      </c>
    </row>
    <row r="43" spans="1:9" ht="26.25" customHeight="1">
      <c r="A43" s="841">
        <f t="shared" si="1"/>
        <v>113</v>
      </c>
      <c r="B43" s="828">
        <v>2</v>
      </c>
      <c r="C43" s="828">
        <v>8</v>
      </c>
      <c r="D43" s="853" t="s">
        <v>619</v>
      </c>
      <c r="E43" s="258">
        <v>2013</v>
      </c>
      <c r="F43" s="1231">
        <v>1</v>
      </c>
      <c r="G43" s="1292">
        <v>12375500</v>
      </c>
      <c r="H43" s="1134" t="s">
        <v>135</v>
      </c>
      <c r="I43" s="1279">
        <f t="shared" si="0"/>
        <v>12375500</v>
      </c>
    </row>
    <row r="44" spans="1:9" s="1229" customFormat="1">
      <c r="A44" s="854">
        <f t="shared" si="1"/>
        <v>114</v>
      </c>
      <c r="B44" s="988">
        <v>2</v>
      </c>
      <c r="C44" s="988">
        <v>8</v>
      </c>
      <c r="D44" s="1316" t="s">
        <v>559</v>
      </c>
      <c r="E44" s="1317">
        <v>2013</v>
      </c>
      <c r="F44" s="1227">
        <v>1</v>
      </c>
      <c r="G44" s="1286">
        <v>2220000</v>
      </c>
      <c r="H44" s="1207" t="s">
        <v>563</v>
      </c>
      <c r="I44" s="1297">
        <f t="shared" si="0"/>
        <v>2220000</v>
      </c>
    </row>
    <row r="45" spans="1:9">
      <c r="A45" s="841">
        <f t="shared" si="1"/>
        <v>115</v>
      </c>
      <c r="B45" s="988">
        <v>2</v>
      </c>
      <c r="C45" s="988">
        <v>8</v>
      </c>
      <c r="D45" s="1316" t="s">
        <v>559</v>
      </c>
      <c r="E45" s="1317">
        <v>2013</v>
      </c>
      <c r="F45" s="1231">
        <v>1</v>
      </c>
      <c r="G45" s="1288">
        <v>2220000</v>
      </c>
      <c r="H45" s="1207" t="s">
        <v>563</v>
      </c>
      <c r="I45" s="1279">
        <f t="shared" si="0"/>
        <v>2220000</v>
      </c>
    </row>
    <row r="46" spans="1:9">
      <c r="A46" s="841">
        <f t="shared" si="1"/>
        <v>116</v>
      </c>
      <c r="B46" s="988">
        <v>2</v>
      </c>
      <c r="C46" s="988">
        <v>8</v>
      </c>
      <c r="D46" s="1316" t="s">
        <v>559</v>
      </c>
      <c r="E46" s="1317">
        <v>2013</v>
      </c>
      <c r="F46" s="1231">
        <v>1</v>
      </c>
      <c r="G46" s="1288">
        <v>2220000</v>
      </c>
      <c r="H46" s="1207" t="s">
        <v>564</v>
      </c>
      <c r="I46" s="1279">
        <f t="shared" si="0"/>
        <v>2220000</v>
      </c>
    </row>
    <row r="47" spans="1:9">
      <c r="A47" s="841">
        <f t="shared" si="1"/>
        <v>117</v>
      </c>
      <c r="B47" s="988">
        <v>2</v>
      </c>
      <c r="C47" s="988">
        <v>8</v>
      </c>
      <c r="D47" s="1316" t="s">
        <v>559</v>
      </c>
      <c r="E47" s="1317">
        <v>2013</v>
      </c>
      <c r="F47" s="1231">
        <v>1</v>
      </c>
      <c r="G47" s="1288">
        <v>2220000</v>
      </c>
      <c r="H47" s="1207" t="s">
        <v>564</v>
      </c>
      <c r="I47" s="1279">
        <f t="shared" si="0"/>
        <v>2220000</v>
      </c>
    </row>
    <row r="48" spans="1:9">
      <c r="A48" s="841">
        <f t="shared" si="1"/>
        <v>118</v>
      </c>
      <c r="B48" s="988">
        <v>2</v>
      </c>
      <c r="C48" s="988">
        <v>8</v>
      </c>
      <c r="D48" s="1316" t="s">
        <v>559</v>
      </c>
      <c r="E48" s="1317">
        <v>2013</v>
      </c>
      <c r="F48" s="1231">
        <v>1</v>
      </c>
      <c r="G48" s="1288">
        <v>2220000</v>
      </c>
      <c r="H48" s="1207" t="s">
        <v>565</v>
      </c>
      <c r="I48" s="1279">
        <f t="shared" si="0"/>
        <v>2220000</v>
      </c>
    </row>
    <row r="49" spans="1:9">
      <c r="A49" s="841">
        <f t="shared" si="1"/>
        <v>119</v>
      </c>
      <c r="B49" s="988">
        <v>2</v>
      </c>
      <c r="C49" s="988">
        <v>8</v>
      </c>
      <c r="D49" s="1316" t="s">
        <v>559</v>
      </c>
      <c r="E49" s="1317">
        <v>2013</v>
      </c>
      <c r="F49" s="1231">
        <v>1</v>
      </c>
      <c r="G49" s="1288">
        <v>2220000</v>
      </c>
      <c r="H49" s="1207" t="s">
        <v>565</v>
      </c>
      <c r="I49" s="1279">
        <f t="shared" si="0"/>
        <v>2220000</v>
      </c>
    </row>
    <row r="50" spans="1:9">
      <c r="A50" s="841">
        <f t="shared" si="1"/>
        <v>120</v>
      </c>
      <c r="B50" s="988">
        <v>2</v>
      </c>
      <c r="C50" s="988">
        <v>6</v>
      </c>
      <c r="D50" s="1318" t="s">
        <v>526</v>
      </c>
      <c r="E50" s="1317">
        <v>2013</v>
      </c>
      <c r="F50" s="1231">
        <v>1</v>
      </c>
      <c r="G50" s="1288">
        <v>6595000</v>
      </c>
      <c r="H50" s="1207" t="s">
        <v>563</v>
      </c>
      <c r="I50" s="1279">
        <f t="shared" si="0"/>
        <v>6595000</v>
      </c>
    </row>
    <row r="51" spans="1:9">
      <c r="A51" s="841">
        <f t="shared" si="1"/>
        <v>121</v>
      </c>
      <c r="B51" s="988">
        <v>2</v>
      </c>
      <c r="C51" s="988">
        <v>6</v>
      </c>
      <c r="D51" s="1318" t="s">
        <v>526</v>
      </c>
      <c r="E51" s="1317">
        <v>2013</v>
      </c>
      <c r="F51" s="1231">
        <v>1</v>
      </c>
      <c r="G51" s="1288">
        <v>6595000</v>
      </c>
      <c r="H51" s="1207" t="s">
        <v>563</v>
      </c>
      <c r="I51" s="1279">
        <f t="shared" si="0"/>
        <v>6595000</v>
      </c>
    </row>
    <row r="52" spans="1:9">
      <c r="A52" s="841">
        <f t="shared" si="1"/>
        <v>122</v>
      </c>
      <c r="B52" s="988">
        <v>2</v>
      </c>
      <c r="C52" s="988">
        <v>6</v>
      </c>
      <c r="D52" s="1318" t="s">
        <v>526</v>
      </c>
      <c r="E52" s="1317">
        <v>2013</v>
      </c>
      <c r="F52" s="1231">
        <v>1</v>
      </c>
      <c r="G52" s="1288">
        <v>6595000</v>
      </c>
      <c r="H52" s="1207" t="s">
        <v>563</v>
      </c>
      <c r="I52" s="1279">
        <f t="shared" si="0"/>
        <v>6595000</v>
      </c>
    </row>
    <row r="53" spans="1:9">
      <c r="A53" s="841">
        <f t="shared" si="1"/>
        <v>123</v>
      </c>
      <c r="B53" s="988">
        <v>2</v>
      </c>
      <c r="C53" s="988">
        <v>6</v>
      </c>
      <c r="D53" s="1318" t="s">
        <v>526</v>
      </c>
      <c r="E53" s="1317">
        <v>2013</v>
      </c>
      <c r="F53" s="1231">
        <v>1</v>
      </c>
      <c r="G53" s="1288">
        <v>6595000</v>
      </c>
      <c r="H53" s="1207" t="s">
        <v>563</v>
      </c>
      <c r="I53" s="1279">
        <f t="shared" si="0"/>
        <v>6595000</v>
      </c>
    </row>
    <row r="54" spans="1:9">
      <c r="A54" s="841">
        <f t="shared" si="1"/>
        <v>124</v>
      </c>
      <c r="B54" s="988">
        <v>2</v>
      </c>
      <c r="C54" s="988">
        <v>6</v>
      </c>
      <c r="D54" s="1318" t="s">
        <v>526</v>
      </c>
      <c r="E54" s="1317">
        <v>2013</v>
      </c>
      <c r="F54" s="1231">
        <v>1</v>
      </c>
      <c r="G54" s="1288">
        <v>6595000</v>
      </c>
      <c r="H54" s="1207" t="s">
        <v>569</v>
      </c>
      <c r="I54" s="1279">
        <f t="shared" si="0"/>
        <v>6595000</v>
      </c>
    </row>
    <row r="55" spans="1:9">
      <c r="A55" s="841">
        <f t="shared" si="1"/>
        <v>125</v>
      </c>
      <c r="B55" s="988">
        <v>2</v>
      </c>
      <c r="C55" s="988">
        <v>6</v>
      </c>
      <c r="D55" s="1318" t="s">
        <v>526</v>
      </c>
      <c r="E55" s="1317">
        <v>2013</v>
      </c>
      <c r="F55" s="1231">
        <v>1</v>
      </c>
      <c r="G55" s="1288">
        <v>6595000</v>
      </c>
      <c r="H55" s="1207" t="s">
        <v>569</v>
      </c>
      <c r="I55" s="1279">
        <f t="shared" si="0"/>
        <v>6595000</v>
      </c>
    </row>
    <row r="56" spans="1:9">
      <c r="A56" s="841">
        <f t="shared" si="1"/>
        <v>126</v>
      </c>
      <c r="B56" s="988">
        <v>2</v>
      </c>
      <c r="C56" s="988">
        <v>6</v>
      </c>
      <c r="D56" s="1318" t="s">
        <v>526</v>
      </c>
      <c r="E56" s="1317">
        <v>2013</v>
      </c>
      <c r="F56" s="1231">
        <v>1</v>
      </c>
      <c r="G56" s="1288">
        <v>6595000</v>
      </c>
      <c r="H56" s="1207" t="s">
        <v>570</v>
      </c>
      <c r="I56" s="1279">
        <f t="shared" si="0"/>
        <v>6595000</v>
      </c>
    </row>
    <row r="57" spans="1:9">
      <c r="A57" s="841">
        <f t="shared" si="1"/>
        <v>127</v>
      </c>
      <c r="B57" s="988">
        <v>2</v>
      </c>
      <c r="C57" s="988">
        <v>6</v>
      </c>
      <c r="D57" s="1318" t="s">
        <v>526</v>
      </c>
      <c r="E57" s="1317">
        <v>2013</v>
      </c>
      <c r="F57" s="1231">
        <v>1</v>
      </c>
      <c r="G57" s="1288">
        <v>6595000</v>
      </c>
      <c r="H57" s="1207" t="s">
        <v>570</v>
      </c>
      <c r="I57" s="1279">
        <f t="shared" si="0"/>
        <v>6595000</v>
      </c>
    </row>
    <row r="58" spans="1:9" ht="12.75" customHeight="1">
      <c r="A58" s="841">
        <f t="shared" si="1"/>
        <v>128</v>
      </c>
      <c r="B58" s="988">
        <v>2</v>
      </c>
      <c r="C58" s="988">
        <v>6</v>
      </c>
      <c r="D58" s="1318" t="s">
        <v>633</v>
      </c>
      <c r="E58" s="1317">
        <v>2014</v>
      </c>
      <c r="F58" s="1231">
        <v>1</v>
      </c>
      <c r="G58" s="1288">
        <v>6595000</v>
      </c>
      <c r="H58" s="1207" t="s">
        <v>496</v>
      </c>
      <c r="I58" s="1279">
        <f t="shared" si="0"/>
        <v>6595000</v>
      </c>
    </row>
    <row r="59" spans="1:9" ht="13.5" customHeight="1">
      <c r="A59" s="841">
        <f t="shared" si="1"/>
        <v>129</v>
      </c>
      <c r="B59" s="988">
        <v>2</v>
      </c>
      <c r="C59" s="988">
        <v>6</v>
      </c>
      <c r="D59" s="1318" t="s">
        <v>633</v>
      </c>
      <c r="E59" s="1317">
        <v>2014</v>
      </c>
      <c r="F59" s="1231">
        <v>1</v>
      </c>
      <c r="G59" s="1288">
        <v>6595000</v>
      </c>
      <c r="H59" s="1207" t="s">
        <v>571</v>
      </c>
      <c r="I59" s="1279">
        <f t="shared" si="0"/>
        <v>6595000</v>
      </c>
    </row>
    <row r="60" spans="1:9">
      <c r="A60" s="841">
        <f t="shared" si="1"/>
        <v>130</v>
      </c>
      <c r="B60" s="988">
        <v>2</v>
      </c>
      <c r="C60" s="988">
        <v>3</v>
      </c>
      <c r="D60" s="1318" t="s">
        <v>572</v>
      </c>
      <c r="E60" s="1317">
        <v>2013</v>
      </c>
      <c r="F60" s="1231">
        <v>1</v>
      </c>
      <c r="G60" s="1288">
        <v>1280000</v>
      </c>
      <c r="H60" s="1207" t="s">
        <v>573</v>
      </c>
      <c r="I60" s="1279">
        <f t="shared" si="0"/>
        <v>1280000</v>
      </c>
    </row>
    <row r="61" spans="1:9">
      <c r="A61" s="841">
        <f t="shared" si="1"/>
        <v>131</v>
      </c>
      <c r="B61" s="988">
        <v>2</v>
      </c>
      <c r="C61" s="988">
        <v>3</v>
      </c>
      <c r="D61" s="1318" t="s">
        <v>572</v>
      </c>
      <c r="E61" s="1317">
        <v>2013</v>
      </c>
      <c r="F61" s="1231">
        <v>1</v>
      </c>
      <c r="G61" s="1288">
        <v>1280000</v>
      </c>
      <c r="H61" s="1207" t="s">
        <v>573</v>
      </c>
      <c r="I61" s="1279">
        <f t="shared" si="0"/>
        <v>1280000</v>
      </c>
    </row>
    <row r="62" spans="1:9">
      <c r="A62" s="841">
        <f t="shared" si="1"/>
        <v>132</v>
      </c>
      <c r="B62" s="988">
        <v>2</v>
      </c>
      <c r="C62" s="988">
        <v>9</v>
      </c>
      <c r="D62" s="1318" t="s">
        <v>574</v>
      </c>
      <c r="E62" s="1317">
        <v>2013</v>
      </c>
      <c r="F62" s="1231">
        <v>1</v>
      </c>
      <c r="G62" s="1288">
        <v>4930000</v>
      </c>
      <c r="H62" s="1207" t="s">
        <v>576</v>
      </c>
      <c r="I62" s="1279">
        <f t="shared" si="0"/>
        <v>4930000</v>
      </c>
    </row>
    <row r="63" spans="1:9">
      <c r="A63" s="841">
        <f t="shared" si="1"/>
        <v>133</v>
      </c>
      <c r="B63" s="988">
        <v>2</v>
      </c>
      <c r="C63" s="988">
        <v>8</v>
      </c>
      <c r="D63" s="1318" t="s">
        <v>577</v>
      </c>
      <c r="E63" s="1317">
        <v>2013</v>
      </c>
      <c r="F63" s="1231">
        <v>1</v>
      </c>
      <c r="G63" s="1288">
        <v>9430000</v>
      </c>
      <c r="H63" s="1207" t="s">
        <v>565</v>
      </c>
      <c r="I63" s="1279">
        <f t="shared" si="0"/>
        <v>9430000</v>
      </c>
    </row>
    <row r="64" spans="1:9">
      <c r="A64" s="841">
        <f t="shared" si="1"/>
        <v>134</v>
      </c>
      <c r="B64" s="988">
        <v>2</v>
      </c>
      <c r="C64" s="988">
        <v>8</v>
      </c>
      <c r="D64" s="1318" t="s">
        <v>577</v>
      </c>
      <c r="E64" s="1317">
        <v>2013</v>
      </c>
      <c r="F64" s="1231">
        <v>1</v>
      </c>
      <c r="G64" s="1288">
        <v>9430000</v>
      </c>
      <c r="H64" s="1207" t="s">
        <v>565</v>
      </c>
      <c r="I64" s="1279">
        <f t="shared" si="0"/>
        <v>9430000</v>
      </c>
    </row>
    <row r="65" spans="1:9" s="1307" customFormat="1">
      <c r="A65" s="1303">
        <f t="shared" si="1"/>
        <v>135</v>
      </c>
      <c r="B65" s="1299">
        <v>2</v>
      </c>
      <c r="C65" s="1299">
        <v>6</v>
      </c>
      <c r="D65" s="1308" t="s">
        <v>580</v>
      </c>
      <c r="E65" s="1301">
        <v>2013</v>
      </c>
      <c r="F65" s="1304">
        <v>1</v>
      </c>
      <c r="G65" s="1305">
        <v>3200000</v>
      </c>
      <c r="H65" s="1302" t="s">
        <v>576</v>
      </c>
      <c r="I65" s="1306">
        <f t="shared" si="0"/>
        <v>3200000</v>
      </c>
    </row>
    <row r="66" spans="1:9">
      <c r="A66" s="841">
        <f t="shared" si="1"/>
        <v>136</v>
      </c>
      <c r="B66" s="988">
        <v>2</v>
      </c>
      <c r="C66" s="988">
        <v>9</v>
      </c>
      <c r="D66" s="1316" t="s">
        <v>582</v>
      </c>
      <c r="E66" s="1317">
        <v>2013</v>
      </c>
      <c r="F66" s="1231">
        <v>1</v>
      </c>
      <c r="G66" s="1288">
        <v>42000000</v>
      </c>
      <c r="H66" s="1207" t="s">
        <v>584</v>
      </c>
      <c r="I66" s="1279">
        <f t="shared" si="0"/>
        <v>42000000</v>
      </c>
    </row>
    <row r="67" spans="1:9">
      <c r="A67" s="841">
        <f t="shared" si="1"/>
        <v>137</v>
      </c>
      <c r="B67" s="988">
        <v>2</v>
      </c>
      <c r="C67" s="988">
        <v>8</v>
      </c>
      <c r="D67" s="1318" t="s">
        <v>585</v>
      </c>
      <c r="E67" s="1317">
        <v>2013</v>
      </c>
      <c r="F67" s="1231">
        <v>1</v>
      </c>
      <c r="G67" s="1288">
        <v>26848700</v>
      </c>
      <c r="H67" s="1207" t="s">
        <v>576</v>
      </c>
      <c r="I67" s="1279">
        <f t="shared" si="0"/>
        <v>26848700</v>
      </c>
    </row>
    <row r="68" spans="1:9">
      <c r="A68" s="841">
        <f t="shared" si="1"/>
        <v>138</v>
      </c>
      <c r="B68" s="988">
        <v>2</v>
      </c>
      <c r="C68" s="988">
        <v>9</v>
      </c>
      <c r="D68" s="1316" t="s">
        <v>586</v>
      </c>
      <c r="E68" s="1317">
        <v>2013</v>
      </c>
      <c r="F68" s="1231">
        <v>1</v>
      </c>
      <c r="G68" s="1288">
        <v>750000</v>
      </c>
      <c r="H68" s="1207" t="s">
        <v>584</v>
      </c>
      <c r="I68" s="1279">
        <f t="shared" ref="I68:I98" si="2">G68/F68</f>
        <v>750000</v>
      </c>
    </row>
    <row r="69" spans="1:9">
      <c r="A69" s="841">
        <f t="shared" si="1"/>
        <v>139</v>
      </c>
      <c r="B69" s="988">
        <v>2</v>
      </c>
      <c r="C69" s="988">
        <v>6</v>
      </c>
      <c r="D69" s="1318" t="s">
        <v>589</v>
      </c>
      <c r="E69" s="1317">
        <v>2013</v>
      </c>
      <c r="F69" s="1231">
        <v>1</v>
      </c>
      <c r="G69" s="1288">
        <v>2750000</v>
      </c>
      <c r="H69" s="1207" t="s">
        <v>573</v>
      </c>
      <c r="I69" s="1279">
        <f t="shared" si="2"/>
        <v>2750000</v>
      </c>
    </row>
    <row r="70" spans="1:9">
      <c r="A70" s="841">
        <f t="shared" si="1"/>
        <v>140</v>
      </c>
      <c r="B70" s="988">
        <v>2</v>
      </c>
      <c r="C70" s="988">
        <v>8</v>
      </c>
      <c r="D70" s="1318" t="s">
        <v>592</v>
      </c>
      <c r="E70" s="1317">
        <v>2013</v>
      </c>
      <c r="F70" s="1231">
        <v>1</v>
      </c>
      <c r="G70" s="1288">
        <v>1100000</v>
      </c>
      <c r="H70" s="1207" t="s">
        <v>576</v>
      </c>
      <c r="I70" s="1279">
        <f t="shared" si="2"/>
        <v>1100000</v>
      </c>
    </row>
    <row r="71" spans="1:9">
      <c r="A71" s="841">
        <f t="shared" si="1"/>
        <v>141</v>
      </c>
      <c r="B71" s="988">
        <v>2</v>
      </c>
      <c r="C71" s="988">
        <v>8</v>
      </c>
      <c r="D71" s="1318" t="s">
        <v>594</v>
      </c>
      <c r="E71" s="1317">
        <v>2013</v>
      </c>
      <c r="F71" s="1231">
        <v>1</v>
      </c>
      <c r="G71" s="1288">
        <v>10890000</v>
      </c>
      <c r="H71" s="1207" t="s">
        <v>576</v>
      </c>
      <c r="I71" s="1279">
        <f t="shared" si="2"/>
        <v>10890000</v>
      </c>
    </row>
    <row r="72" spans="1:9" s="1307" customFormat="1">
      <c r="A72" s="1303">
        <f t="shared" si="1"/>
        <v>142</v>
      </c>
      <c r="B72" s="1299">
        <v>2</v>
      </c>
      <c r="C72" s="1299">
        <v>8</v>
      </c>
      <c r="D72" s="1300" t="s">
        <v>596</v>
      </c>
      <c r="E72" s="1301">
        <v>2013</v>
      </c>
      <c r="F72" s="1304">
        <v>1</v>
      </c>
      <c r="G72" s="1305">
        <v>1700000</v>
      </c>
      <c r="H72" s="1302" t="s">
        <v>569</v>
      </c>
      <c r="I72" s="1306">
        <f t="shared" si="2"/>
        <v>1700000</v>
      </c>
    </row>
    <row r="73" spans="1:9" s="1307" customFormat="1">
      <c r="A73" s="1303">
        <f t="shared" si="1"/>
        <v>143</v>
      </c>
      <c r="B73" s="1299">
        <v>2</v>
      </c>
      <c r="C73" s="1299">
        <v>8</v>
      </c>
      <c r="D73" s="1300" t="s">
        <v>596</v>
      </c>
      <c r="E73" s="1301">
        <v>2013</v>
      </c>
      <c r="F73" s="1304">
        <v>1</v>
      </c>
      <c r="G73" s="1305">
        <v>1700000</v>
      </c>
      <c r="H73" s="1302" t="s">
        <v>576</v>
      </c>
      <c r="I73" s="1306">
        <f t="shared" si="2"/>
        <v>1700000</v>
      </c>
    </row>
    <row r="74" spans="1:9">
      <c r="A74" s="841">
        <f t="shared" si="1"/>
        <v>144</v>
      </c>
      <c r="B74" s="988">
        <v>2</v>
      </c>
      <c r="C74" s="988">
        <v>6</v>
      </c>
      <c r="D74" s="1318" t="s">
        <v>598</v>
      </c>
      <c r="E74" s="1317">
        <v>2013</v>
      </c>
      <c r="F74" s="1231">
        <v>1</v>
      </c>
      <c r="G74" s="1288">
        <v>2500000</v>
      </c>
      <c r="H74" s="1207" t="s">
        <v>576</v>
      </c>
      <c r="I74" s="1279">
        <f t="shared" si="2"/>
        <v>2500000</v>
      </c>
    </row>
    <row r="75" spans="1:9">
      <c r="A75" s="841">
        <f t="shared" si="1"/>
        <v>145</v>
      </c>
      <c r="B75" s="988">
        <v>2</v>
      </c>
      <c r="C75" s="988">
        <v>6</v>
      </c>
      <c r="D75" s="1318" t="s">
        <v>598</v>
      </c>
      <c r="E75" s="1317">
        <v>2013</v>
      </c>
      <c r="F75" s="1231">
        <v>1</v>
      </c>
      <c r="G75" s="1288">
        <v>2500000</v>
      </c>
      <c r="H75" s="1207" t="s">
        <v>565</v>
      </c>
      <c r="I75" s="1279">
        <f t="shared" si="2"/>
        <v>2500000</v>
      </c>
    </row>
    <row r="76" spans="1:9">
      <c r="A76" s="841">
        <f t="shared" si="1"/>
        <v>146</v>
      </c>
      <c r="B76" s="988">
        <v>2</v>
      </c>
      <c r="C76" s="988">
        <v>6</v>
      </c>
      <c r="D76" s="1318" t="s">
        <v>598</v>
      </c>
      <c r="E76" s="1317">
        <v>2013</v>
      </c>
      <c r="F76" s="1231">
        <v>1</v>
      </c>
      <c r="G76" s="1288">
        <v>2500000</v>
      </c>
      <c r="H76" s="1207" t="s">
        <v>563</v>
      </c>
      <c r="I76" s="1279">
        <f t="shared" si="2"/>
        <v>2500000</v>
      </c>
    </row>
    <row r="77" spans="1:9">
      <c r="A77" s="841">
        <f t="shared" si="1"/>
        <v>147</v>
      </c>
      <c r="B77" s="988">
        <v>2</v>
      </c>
      <c r="C77" s="988">
        <v>8</v>
      </c>
      <c r="D77" s="1316" t="s">
        <v>599</v>
      </c>
      <c r="E77" s="1317">
        <v>2013</v>
      </c>
      <c r="F77" s="1231">
        <v>1</v>
      </c>
      <c r="G77" s="1288">
        <v>1939000</v>
      </c>
      <c r="H77" s="1207" t="s">
        <v>576</v>
      </c>
      <c r="I77" s="1279">
        <f t="shared" si="2"/>
        <v>1939000</v>
      </c>
    </row>
    <row r="78" spans="1:9" s="1307" customFormat="1">
      <c r="A78" s="1303">
        <f t="shared" si="1"/>
        <v>148</v>
      </c>
      <c r="B78" s="1299">
        <v>2</v>
      </c>
      <c r="C78" s="1299">
        <v>8</v>
      </c>
      <c r="D78" s="1308" t="s">
        <v>600</v>
      </c>
      <c r="E78" s="1301">
        <v>2013</v>
      </c>
      <c r="F78" s="1304">
        <v>1</v>
      </c>
      <c r="G78" s="1305">
        <v>330000</v>
      </c>
      <c r="H78" s="1302" t="s">
        <v>569</v>
      </c>
      <c r="I78" s="1306">
        <f t="shared" si="2"/>
        <v>330000</v>
      </c>
    </row>
    <row r="79" spans="1:9">
      <c r="A79" s="841">
        <f t="shared" si="1"/>
        <v>149</v>
      </c>
      <c r="B79" s="988">
        <v>2</v>
      </c>
      <c r="C79" s="988">
        <v>8</v>
      </c>
      <c r="D79" s="1316" t="s">
        <v>601</v>
      </c>
      <c r="E79" s="1317">
        <v>2013</v>
      </c>
      <c r="F79" s="1231">
        <v>1</v>
      </c>
      <c r="G79" s="1288">
        <v>900000</v>
      </c>
      <c r="H79" s="1207" t="s">
        <v>569</v>
      </c>
      <c r="I79" s="1279">
        <f t="shared" si="2"/>
        <v>900000</v>
      </c>
    </row>
    <row r="80" spans="1:9">
      <c r="A80" s="841">
        <f t="shared" si="1"/>
        <v>150</v>
      </c>
      <c r="B80" s="988">
        <v>2</v>
      </c>
      <c r="C80" s="988">
        <v>8</v>
      </c>
      <c r="D80" s="1316" t="s">
        <v>532</v>
      </c>
      <c r="E80" s="1317">
        <v>2013</v>
      </c>
      <c r="F80" s="1231">
        <v>1</v>
      </c>
      <c r="G80" s="1288">
        <v>2500000</v>
      </c>
      <c r="H80" s="1207" t="s">
        <v>576</v>
      </c>
      <c r="I80" s="1279">
        <f t="shared" si="2"/>
        <v>2500000</v>
      </c>
    </row>
    <row r="81" spans="1:9">
      <c r="A81" s="841">
        <f t="shared" si="1"/>
        <v>151</v>
      </c>
      <c r="B81" s="988">
        <v>2</v>
      </c>
      <c r="C81" s="988">
        <v>8</v>
      </c>
      <c r="D81" s="1318" t="s">
        <v>532</v>
      </c>
      <c r="E81" s="1317">
        <v>2013</v>
      </c>
      <c r="F81" s="1231">
        <v>1</v>
      </c>
      <c r="G81" s="1288">
        <v>2500000</v>
      </c>
      <c r="H81" s="1207" t="s">
        <v>603</v>
      </c>
      <c r="I81" s="1279">
        <f t="shared" si="2"/>
        <v>2500000</v>
      </c>
    </row>
    <row r="82" spans="1:9">
      <c r="A82" s="841">
        <f t="shared" si="1"/>
        <v>152</v>
      </c>
      <c r="B82" s="988">
        <v>2</v>
      </c>
      <c r="C82" s="988">
        <v>8</v>
      </c>
      <c r="D82" s="1316" t="s">
        <v>604</v>
      </c>
      <c r="E82" s="1317">
        <v>2013</v>
      </c>
      <c r="F82" s="1231">
        <v>1</v>
      </c>
      <c r="G82" s="1288">
        <v>5550000</v>
      </c>
      <c r="H82" s="1207" t="s">
        <v>569</v>
      </c>
      <c r="I82" s="1279">
        <f t="shared" si="2"/>
        <v>5550000</v>
      </c>
    </row>
    <row r="83" spans="1:9">
      <c r="A83" s="841">
        <f t="shared" si="1"/>
        <v>153</v>
      </c>
      <c r="B83" s="988">
        <v>2</v>
      </c>
      <c r="C83" s="988">
        <v>8</v>
      </c>
      <c r="D83" s="1318" t="s">
        <v>606</v>
      </c>
      <c r="E83" s="1317">
        <v>2013</v>
      </c>
      <c r="F83" s="1231">
        <v>1</v>
      </c>
      <c r="G83" s="1288">
        <v>3000000</v>
      </c>
      <c r="H83" s="1207" t="s">
        <v>573</v>
      </c>
      <c r="I83" s="1279">
        <f t="shared" si="2"/>
        <v>3000000</v>
      </c>
    </row>
    <row r="84" spans="1:9">
      <c r="A84" s="841">
        <f t="shared" si="1"/>
        <v>154</v>
      </c>
      <c r="B84" s="988">
        <v>2</v>
      </c>
      <c r="C84" s="988">
        <v>8</v>
      </c>
      <c r="D84" s="1318" t="s">
        <v>607</v>
      </c>
      <c r="E84" s="1317">
        <v>2013</v>
      </c>
      <c r="F84" s="1231">
        <v>1</v>
      </c>
      <c r="G84" s="1288">
        <v>700000</v>
      </c>
      <c r="H84" s="1207" t="s">
        <v>569</v>
      </c>
      <c r="I84" s="1279">
        <f t="shared" si="2"/>
        <v>700000</v>
      </c>
    </row>
    <row r="85" spans="1:9">
      <c r="A85" s="841">
        <f t="shared" si="1"/>
        <v>155</v>
      </c>
      <c r="B85" s="988">
        <v>2</v>
      </c>
      <c r="C85" s="988">
        <v>9</v>
      </c>
      <c r="D85" s="1318" t="s">
        <v>608</v>
      </c>
      <c r="E85" s="1317">
        <v>2013</v>
      </c>
      <c r="F85" s="1231">
        <v>1</v>
      </c>
      <c r="G85" s="1288">
        <v>1900000</v>
      </c>
      <c r="H85" s="1207" t="s">
        <v>569</v>
      </c>
      <c r="I85" s="1279">
        <f t="shared" si="2"/>
        <v>1900000</v>
      </c>
    </row>
    <row r="86" spans="1:9" s="1307" customFormat="1">
      <c r="A86" s="1303">
        <f t="shared" ref="A86:A97" si="3">A85+1</f>
        <v>156</v>
      </c>
      <c r="B86" s="1299">
        <v>2</v>
      </c>
      <c r="C86" s="1299">
        <v>8</v>
      </c>
      <c r="D86" s="1308" t="s">
        <v>610</v>
      </c>
      <c r="E86" s="1301">
        <v>2013</v>
      </c>
      <c r="F86" s="1304">
        <v>1</v>
      </c>
      <c r="G86" s="1305">
        <v>640000</v>
      </c>
      <c r="H86" s="1302" t="s">
        <v>563</v>
      </c>
      <c r="I86" s="1306">
        <f t="shared" si="2"/>
        <v>640000</v>
      </c>
    </row>
    <row r="87" spans="1:9" s="1307" customFormat="1">
      <c r="A87" s="1303">
        <f t="shared" si="3"/>
        <v>157</v>
      </c>
      <c r="B87" s="1299">
        <v>2</v>
      </c>
      <c r="C87" s="1299">
        <v>8</v>
      </c>
      <c r="D87" s="1308" t="s">
        <v>610</v>
      </c>
      <c r="E87" s="1301">
        <v>2013</v>
      </c>
      <c r="F87" s="1304">
        <v>1</v>
      </c>
      <c r="G87" s="1305">
        <v>640000</v>
      </c>
      <c r="H87" s="1302" t="s">
        <v>563</v>
      </c>
      <c r="I87" s="1306">
        <f t="shared" si="2"/>
        <v>640000</v>
      </c>
    </row>
    <row r="88" spans="1:9" s="1307" customFormat="1">
      <c r="A88" s="1303">
        <f t="shared" si="3"/>
        <v>158</v>
      </c>
      <c r="B88" s="1299">
        <v>2</v>
      </c>
      <c r="C88" s="1299">
        <v>8</v>
      </c>
      <c r="D88" s="1300" t="s">
        <v>610</v>
      </c>
      <c r="E88" s="1301">
        <v>2013</v>
      </c>
      <c r="F88" s="1304">
        <v>1</v>
      </c>
      <c r="G88" s="1305">
        <v>640000</v>
      </c>
      <c r="H88" s="1302" t="s">
        <v>563</v>
      </c>
      <c r="I88" s="1306">
        <f t="shared" si="2"/>
        <v>640000</v>
      </c>
    </row>
    <row r="89" spans="1:9" s="1307" customFormat="1">
      <c r="A89" s="1303">
        <f t="shared" si="3"/>
        <v>159</v>
      </c>
      <c r="B89" s="1299">
        <v>2</v>
      </c>
      <c r="C89" s="1299">
        <v>8</v>
      </c>
      <c r="D89" s="1300" t="s">
        <v>610</v>
      </c>
      <c r="E89" s="1301">
        <v>2013</v>
      </c>
      <c r="F89" s="1304">
        <v>1</v>
      </c>
      <c r="G89" s="1305">
        <v>640000</v>
      </c>
      <c r="H89" s="1302" t="s">
        <v>563</v>
      </c>
      <c r="I89" s="1306">
        <f t="shared" si="2"/>
        <v>640000</v>
      </c>
    </row>
    <row r="90" spans="1:9" s="1307" customFormat="1">
      <c r="A90" s="1303">
        <f t="shared" si="3"/>
        <v>160</v>
      </c>
      <c r="B90" s="1299">
        <v>2</v>
      </c>
      <c r="C90" s="1299">
        <v>8</v>
      </c>
      <c r="D90" s="1300" t="s">
        <v>610</v>
      </c>
      <c r="E90" s="1301">
        <v>2013</v>
      </c>
      <c r="F90" s="1304">
        <v>1</v>
      </c>
      <c r="G90" s="1305">
        <v>640000</v>
      </c>
      <c r="H90" s="1302" t="s">
        <v>573</v>
      </c>
      <c r="I90" s="1306">
        <f t="shared" si="2"/>
        <v>640000</v>
      </c>
    </row>
    <row r="91" spans="1:9" s="1307" customFormat="1">
      <c r="A91" s="1303">
        <f t="shared" si="3"/>
        <v>161</v>
      </c>
      <c r="B91" s="1299">
        <v>2</v>
      </c>
      <c r="C91" s="1299">
        <v>8</v>
      </c>
      <c r="D91" s="1300" t="s">
        <v>610</v>
      </c>
      <c r="E91" s="1301">
        <v>2013</v>
      </c>
      <c r="F91" s="1304">
        <v>1</v>
      </c>
      <c r="G91" s="1305">
        <v>640000</v>
      </c>
      <c r="H91" s="1302" t="s">
        <v>573</v>
      </c>
      <c r="I91" s="1306">
        <f t="shared" si="2"/>
        <v>640000</v>
      </c>
    </row>
    <row r="92" spans="1:9">
      <c r="A92" s="841">
        <f t="shared" si="3"/>
        <v>162</v>
      </c>
      <c r="B92" s="988">
        <v>2</v>
      </c>
      <c r="C92" s="988">
        <v>6</v>
      </c>
      <c r="D92" s="1318" t="s">
        <v>611</v>
      </c>
      <c r="E92" s="1317">
        <v>2013</v>
      </c>
      <c r="F92" s="1231">
        <v>1</v>
      </c>
      <c r="G92" s="1288">
        <v>360000</v>
      </c>
      <c r="H92" s="1207" t="s">
        <v>576</v>
      </c>
      <c r="I92" s="1279">
        <f t="shared" si="2"/>
        <v>360000</v>
      </c>
    </row>
    <row r="93" spans="1:9">
      <c r="A93" s="841">
        <v>163</v>
      </c>
      <c r="B93" s="988">
        <v>2</v>
      </c>
      <c r="C93" s="988">
        <v>6</v>
      </c>
      <c r="D93" s="1318" t="s">
        <v>613</v>
      </c>
      <c r="E93" s="1317">
        <v>2013</v>
      </c>
      <c r="F93" s="1231">
        <v>1</v>
      </c>
      <c r="G93" s="1288">
        <v>900000</v>
      </c>
      <c r="H93" s="1207" t="s">
        <v>573</v>
      </c>
      <c r="I93" s="1279">
        <f t="shared" si="2"/>
        <v>900000</v>
      </c>
    </row>
    <row r="94" spans="1:9">
      <c r="A94" s="841">
        <f t="shared" si="3"/>
        <v>164</v>
      </c>
      <c r="B94" s="988">
        <v>2</v>
      </c>
      <c r="C94" s="988">
        <v>8</v>
      </c>
      <c r="D94" s="1318" t="s">
        <v>614</v>
      </c>
      <c r="E94" s="1317">
        <v>2013</v>
      </c>
      <c r="F94" s="1231">
        <v>1</v>
      </c>
      <c r="G94" s="1288">
        <v>3100000</v>
      </c>
      <c r="H94" s="1207" t="s">
        <v>569</v>
      </c>
      <c r="I94" s="1279">
        <f t="shared" si="2"/>
        <v>3100000</v>
      </c>
    </row>
    <row r="95" spans="1:9">
      <c r="A95" s="841">
        <f t="shared" si="3"/>
        <v>165</v>
      </c>
      <c r="B95" s="988">
        <v>2</v>
      </c>
      <c r="C95" s="988">
        <v>87</v>
      </c>
      <c r="D95" s="1316" t="s">
        <v>615</v>
      </c>
      <c r="E95" s="1317">
        <v>2013</v>
      </c>
      <c r="F95" s="1231">
        <v>1</v>
      </c>
      <c r="G95" s="1288">
        <v>5100000</v>
      </c>
      <c r="H95" s="1207" t="s">
        <v>576</v>
      </c>
      <c r="I95" s="1279">
        <f t="shared" si="2"/>
        <v>5100000</v>
      </c>
    </row>
    <row r="96" spans="1:9">
      <c r="A96" s="841">
        <f t="shared" si="3"/>
        <v>166</v>
      </c>
      <c r="B96" s="988">
        <v>2</v>
      </c>
      <c r="C96" s="988">
        <v>8</v>
      </c>
      <c r="D96" s="1316" t="s">
        <v>616</v>
      </c>
      <c r="E96" s="1317">
        <v>2013</v>
      </c>
      <c r="F96" s="1231">
        <v>1</v>
      </c>
      <c r="G96" s="1288">
        <v>660000</v>
      </c>
      <c r="H96" s="1207" t="s">
        <v>576</v>
      </c>
      <c r="I96" s="1279">
        <f t="shared" si="2"/>
        <v>660000</v>
      </c>
    </row>
    <row r="97" spans="1:9" s="1293" customFormat="1">
      <c r="A97" s="1313">
        <f t="shared" si="3"/>
        <v>167</v>
      </c>
      <c r="B97" s="1314"/>
      <c r="C97" s="1314"/>
      <c r="D97" s="1295" t="s">
        <v>620</v>
      </c>
      <c r="E97" s="1296">
        <v>2015</v>
      </c>
      <c r="F97" s="1315">
        <v>1</v>
      </c>
      <c r="G97" s="1292">
        <v>2000000</v>
      </c>
      <c r="H97" s="1294" t="s">
        <v>569</v>
      </c>
      <c r="I97" s="1298">
        <f t="shared" si="2"/>
        <v>2000000</v>
      </c>
    </row>
    <row r="98" spans="1:9" s="58" customFormat="1">
      <c r="A98" s="841"/>
      <c r="B98" s="828"/>
      <c r="C98" s="828"/>
      <c r="D98" s="853"/>
      <c r="E98" s="258"/>
      <c r="F98" s="83">
        <f>SUM(F19:F97)</f>
        <v>86</v>
      </c>
      <c r="G98" s="125">
        <f>SUM(G19:G97)</f>
        <v>342948460.57999998</v>
      </c>
      <c r="H98" s="1134"/>
      <c r="I98" s="1279">
        <f t="shared" si="2"/>
        <v>3987772.7974418602</v>
      </c>
    </row>
    <row r="99" spans="1:9">
      <c r="A99" s="841"/>
      <c r="B99" s="828"/>
      <c r="C99" s="828"/>
      <c r="D99" s="853"/>
      <c r="E99" s="258"/>
      <c r="F99" s="1211"/>
      <c r="G99" s="1281"/>
      <c r="H99" s="1134"/>
    </row>
  </sheetData>
  <mergeCells count="9">
    <mergeCell ref="H10:H14"/>
    <mergeCell ref="A11:A14"/>
    <mergeCell ref="B11:C14"/>
    <mergeCell ref="F11:F14"/>
    <mergeCell ref="A1:E1"/>
    <mergeCell ref="A2:E2"/>
    <mergeCell ref="A10:C10"/>
    <mergeCell ref="B15:C15"/>
    <mergeCell ref="F10:G10"/>
  </mergeCells>
  <pageMargins left="0.41" right="0.11811023622047245" top="0.74803149606299213" bottom="0.74803149606299213" header="0.31496062992125984" footer="0.31496062992125984"/>
  <pageSetup paperSize="400" scale="75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AD13"/>
  <sheetViews>
    <sheetView workbookViewId="0">
      <selection activeCell="P12" sqref="P12"/>
    </sheetView>
  </sheetViews>
  <sheetFormatPr defaultRowHeight="15"/>
  <cols>
    <col min="1" max="1" width="23.5703125" bestFit="1" customWidth="1"/>
    <col min="16" max="16" width="12.42578125" bestFit="1" customWidth="1"/>
  </cols>
  <sheetData>
    <row r="2" spans="1:30" s="58" customFormat="1" ht="21.75" customHeight="1">
      <c r="A2" s="68" t="s">
        <v>679</v>
      </c>
      <c r="B2" s="1469">
        <v>2</v>
      </c>
      <c r="C2" s="1469">
        <v>6</v>
      </c>
      <c r="D2" s="1469">
        <v>2</v>
      </c>
      <c r="E2" s="1469">
        <v>1</v>
      </c>
      <c r="F2" s="245">
        <v>1</v>
      </c>
      <c r="G2" s="73" t="s">
        <v>462</v>
      </c>
      <c r="H2" s="71"/>
      <c r="I2" s="71" t="s">
        <v>40</v>
      </c>
      <c r="J2" s="71" t="s">
        <v>463</v>
      </c>
      <c r="K2" s="73" t="s">
        <v>43</v>
      </c>
      <c r="L2" s="71">
        <v>2015</v>
      </c>
      <c r="M2" s="71" t="s">
        <v>41</v>
      </c>
      <c r="N2" s="71" t="s">
        <v>36</v>
      </c>
      <c r="O2" s="81">
        <v>2</v>
      </c>
      <c r="P2" s="82">
        <v>8500000</v>
      </c>
      <c r="Q2" s="1468" t="s">
        <v>101</v>
      </c>
      <c r="R2" s="1175"/>
      <c r="T2" s="64"/>
      <c r="Z2" s="64"/>
      <c r="AA2" s="64">
        <f>SUM(R2:R28)</f>
        <v>0</v>
      </c>
    </row>
    <row r="3" spans="1:30" s="58" customFormat="1" ht="21.75" customHeight="1">
      <c r="A3" s="68" t="s">
        <v>684</v>
      </c>
      <c r="B3" s="59">
        <v>2</v>
      </c>
      <c r="C3" s="59">
        <v>6</v>
      </c>
      <c r="D3" s="59">
        <v>3</v>
      </c>
      <c r="E3" s="59">
        <v>2</v>
      </c>
      <c r="F3" s="59">
        <v>2</v>
      </c>
      <c r="G3" s="73" t="s">
        <v>455</v>
      </c>
      <c r="H3" s="71"/>
      <c r="I3" s="71"/>
      <c r="J3" s="71" t="s">
        <v>463</v>
      </c>
      <c r="K3" s="73" t="s">
        <v>43</v>
      </c>
      <c r="L3" s="71">
        <v>2015</v>
      </c>
      <c r="M3" s="71" t="s">
        <v>41</v>
      </c>
      <c r="N3" s="71" t="s">
        <v>36</v>
      </c>
      <c r="O3" s="81">
        <v>1</v>
      </c>
      <c r="P3" s="82">
        <v>1446000</v>
      </c>
      <c r="Q3" s="1468" t="s">
        <v>101</v>
      </c>
      <c r="R3" s="1175"/>
      <c r="T3" s="64"/>
      <c r="AA3" s="64">
        <v>23092000</v>
      </c>
    </row>
    <row r="4" spans="1:30" s="58" customFormat="1" ht="21.75" customHeight="1">
      <c r="A4" s="68" t="s">
        <v>685</v>
      </c>
      <c r="B4" s="59" t="s">
        <v>59</v>
      </c>
      <c r="C4" s="59" t="s">
        <v>69</v>
      </c>
      <c r="D4" s="59" t="s">
        <v>61</v>
      </c>
      <c r="E4" s="59" t="s">
        <v>59</v>
      </c>
      <c r="F4" s="59">
        <v>2</v>
      </c>
      <c r="G4" s="73" t="s">
        <v>456</v>
      </c>
      <c r="H4" s="71"/>
      <c r="I4" s="71"/>
      <c r="J4" s="71" t="s">
        <v>463</v>
      </c>
      <c r="K4" s="73" t="s">
        <v>43</v>
      </c>
      <c r="L4" s="71">
        <v>2015</v>
      </c>
      <c r="M4" s="71" t="s">
        <v>41</v>
      </c>
      <c r="N4" s="71" t="s">
        <v>36</v>
      </c>
      <c r="O4" s="81">
        <v>1</v>
      </c>
      <c r="P4" s="82">
        <v>5000000</v>
      </c>
      <c r="Q4" s="1468" t="s">
        <v>101</v>
      </c>
      <c r="R4" s="1175"/>
      <c r="T4" s="64"/>
      <c r="AA4" s="64"/>
    </row>
    <row r="5" spans="1:30" s="58" customFormat="1" ht="21.75" customHeight="1">
      <c r="A5" s="68" t="s">
        <v>676</v>
      </c>
      <c r="B5" s="1469">
        <v>2</v>
      </c>
      <c r="C5" s="1469">
        <v>6</v>
      </c>
      <c r="D5" s="1469">
        <v>3</v>
      </c>
      <c r="E5" s="1469">
        <v>5</v>
      </c>
      <c r="F5" s="245">
        <v>3</v>
      </c>
      <c r="G5" s="73" t="s">
        <v>457</v>
      </c>
      <c r="H5" s="71"/>
      <c r="I5" s="71"/>
      <c r="J5" s="71" t="s">
        <v>463</v>
      </c>
      <c r="K5" s="73" t="s">
        <v>43</v>
      </c>
      <c r="L5" s="71">
        <v>2015</v>
      </c>
      <c r="M5" s="71" t="s">
        <v>41</v>
      </c>
      <c r="N5" s="71" t="s">
        <v>36</v>
      </c>
      <c r="O5" s="81">
        <v>1</v>
      </c>
      <c r="P5" s="82">
        <v>2000000</v>
      </c>
      <c r="Q5" s="1468" t="s">
        <v>101</v>
      </c>
      <c r="R5" s="1175"/>
      <c r="T5" s="64"/>
      <c r="Z5" s="64"/>
      <c r="AA5" s="64"/>
    </row>
    <row r="6" spans="1:30" s="58" customFormat="1" ht="21.75" customHeight="1">
      <c r="A6" s="68" t="s">
        <v>686</v>
      </c>
      <c r="B6" s="59">
        <v>2</v>
      </c>
      <c r="C6" s="59">
        <v>6</v>
      </c>
      <c r="D6" s="59">
        <v>2</v>
      </c>
      <c r="E6" s="59">
        <v>6</v>
      </c>
      <c r="F6" s="59">
        <v>10</v>
      </c>
      <c r="G6" s="73" t="s">
        <v>511</v>
      </c>
      <c r="H6" s="71"/>
      <c r="I6" s="71"/>
      <c r="J6" s="71" t="s">
        <v>512</v>
      </c>
      <c r="K6" s="73" t="s">
        <v>43</v>
      </c>
      <c r="L6" s="71">
        <v>2015</v>
      </c>
      <c r="M6" s="71" t="s">
        <v>41</v>
      </c>
      <c r="N6" s="71" t="s">
        <v>36</v>
      </c>
      <c r="O6" s="81">
        <v>24</v>
      </c>
      <c r="P6" s="82">
        <v>200000</v>
      </c>
      <c r="Q6" s="1468" t="s">
        <v>101</v>
      </c>
      <c r="R6" s="1175"/>
      <c r="T6" s="64"/>
      <c r="Z6" s="64"/>
      <c r="AA6" s="64"/>
    </row>
    <row r="7" spans="1:30" s="58" customFormat="1" ht="21.75" customHeight="1">
      <c r="A7" s="68" t="s">
        <v>687</v>
      </c>
      <c r="B7" s="59">
        <v>2</v>
      </c>
      <c r="C7" s="59">
        <v>6</v>
      </c>
      <c r="D7" s="59">
        <v>2</v>
      </c>
      <c r="E7" s="59">
        <v>6</v>
      </c>
      <c r="F7" s="59">
        <v>10</v>
      </c>
      <c r="G7" s="73" t="s">
        <v>513</v>
      </c>
      <c r="H7" s="71"/>
      <c r="I7" s="71"/>
      <c r="J7" s="71" t="s">
        <v>512</v>
      </c>
      <c r="K7" s="73" t="s">
        <v>43</v>
      </c>
      <c r="L7" s="71">
        <v>2015</v>
      </c>
      <c r="M7" s="71" t="s">
        <v>41</v>
      </c>
      <c r="N7" s="71" t="s">
        <v>36</v>
      </c>
      <c r="O7" s="81">
        <v>24</v>
      </c>
      <c r="P7" s="82">
        <v>100000</v>
      </c>
      <c r="Q7" s="1468" t="s">
        <v>101</v>
      </c>
      <c r="R7" s="1175"/>
      <c r="T7" s="64"/>
      <c r="Z7" s="64"/>
      <c r="AA7" s="64"/>
    </row>
    <row r="8" spans="1:30" s="58" customFormat="1" ht="21.75" customHeight="1">
      <c r="A8" s="68" t="s">
        <v>688</v>
      </c>
      <c r="B8" s="59">
        <v>2</v>
      </c>
      <c r="C8" s="59">
        <v>6</v>
      </c>
      <c r="D8" s="59">
        <v>2</v>
      </c>
      <c r="E8" s="59">
        <v>6</v>
      </c>
      <c r="F8" s="59">
        <v>10</v>
      </c>
      <c r="G8" s="73" t="s">
        <v>514</v>
      </c>
      <c r="H8" s="71"/>
      <c r="I8" s="71"/>
      <c r="J8" s="71" t="s">
        <v>515</v>
      </c>
      <c r="K8" s="73" t="s">
        <v>43</v>
      </c>
      <c r="L8" s="71">
        <v>2015</v>
      </c>
      <c r="M8" s="71" t="s">
        <v>41</v>
      </c>
      <c r="N8" s="71" t="s">
        <v>36</v>
      </c>
      <c r="O8" s="81">
        <v>24</v>
      </c>
      <c r="P8" s="82">
        <v>50000</v>
      </c>
      <c r="Q8" s="1468" t="s">
        <v>101</v>
      </c>
      <c r="R8" s="1175"/>
      <c r="T8" s="64"/>
      <c r="Z8" s="64"/>
      <c r="AA8" s="64"/>
    </row>
    <row r="9" spans="1:30" s="58" customFormat="1" ht="21.75" customHeight="1">
      <c r="A9" s="68" t="s">
        <v>689</v>
      </c>
      <c r="B9" s="59">
        <v>2</v>
      </c>
      <c r="C9" s="59">
        <v>6</v>
      </c>
      <c r="D9" s="59">
        <v>2</v>
      </c>
      <c r="E9" s="59">
        <v>6</v>
      </c>
      <c r="F9" s="59">
        <v>10</v>
      </c>
      <c r="G9" s="73" t="s">
        <v>516</v>
      </c>
      <c r="H9" s="71"/>
      <c r="I9" s="71"/>
      <c r="J9" s="71" t="s">
        <v>512</v>
      </c>
      <c r="K9" s="73" t="s">
        <v>43</v>
      </c>
      <c r="L9" s="71">
        <v>2015</v>
      </c>
      <c r="M9" s="71" t="s">
        <v>41</v>
      </c>
      <c r="N9" s="71" t="s">
        <v>36</v>
      </c>
      <c r="O9" s="81">
        <v>12</v>
      </c>
      <c r="P9" s="82">
        <v>80000</v>
      </c>
      <c r="Q9" s="1468" t="s">
        <v>101</v>
      </c>
      <c r="R9" s="1175"/>
      <c r="T9" s="64"/>
      <c r="Z9" s="64"/>
      <c r="AA9" s="64"/>
    </row>
    <row r="10" spans="1:30" s="58" customFormat="1" ht="21.75" customHeight="1">
      <c r="A10" s="68" t="s">
        <v>690</v>
      </c>
      <c r="B10" s="59">
        <v>2</v>
      </c>
      <c r="C10" s="59">
        <v>6</v>
      </c>
      <c r="D10" s="59">
        <v>2</v>
      </c>
      <c r="E10" s="59">
        <v>6</v>
      </c>
      <c r="F10" s="59">
        <v>10</v>
      </c>
      <c r="G10" s="73" t="s">
        <v>517</v>
      </c>
      <c r="H10" s="71"/>
      <c r="I10" s="71"/>
      <c r="J10" s="71" t="s">
        <v>518</v>
      </c>
      <c r="K10" s="73" t="s">
        <v>43</v>
      </c>
      <c r="L10" s="71">
        <v>2015</v>
      </c>
      <c r="M10" s="71" t="s">
        <v>41</v>
      </c>
      <c r="N10" s="71" t="s">
        <v>36</v>
      </c>
      <c r="O10" s="81">
        <v>1</v>
      </c>
      <c r="P10" s="82">
        <v>400000</v>
      </c>
      <c r="Q10" s="1468" t="s">
        <v>101</v>
      </c>
      <c r="R10" s="1175"/>
      <c r="T10" s="64"/>
      <c r="Z10" s="64"/>
      <c r="AA10" s="64"/>
    </row>
    <row r="11" spans="1:30" s="58" customFormat="1" ht="21.75" customHeight="1">
      <c r="A11" s="68" t="s">
        <v>691</v>
      </c>
      <c r="B11" s="59" t="s">
        <v>59</v>
      </c>
      <c r="C11" s="59" t="s">
        <v>69</v>
      </c>
      <c r="D11" s="59" t="s">
        <v>59</v>
      </c>
      <c r="E11" s="59" t="s">
        <v>60</v>
      </c>
      <c r="F11" s="59">
        <v>2</v>
      </c>
      <c r="G11" s="73" t="s">
        <v>88</v>
      </c>
      <c r="H11" s="71"/>
      <c r="I11" s="71"/>
      <c r="J11" s="71" t="s">
        <v>515</v>
      </c>
      <c r="K11" s="73" t="s">
        <v>43</v>
      </c>
      <c r="L11" s="71">
        <v>2015</v>
      </c>
      <c r="M11" s="71" t="s">
        <v>41</v>
      </c>
      <c r="N11" s="71" t="s">
        <v>36</v>
      </c>
      <c r="O11" s="81">
        <v>1</v>
      </c>
      <c r="P11" s="82">
        <v>400000</v>
      </c>
      <c r="Q11" s="1468" t="s">
        <v>101</v>
      </c>
      <c r="R11" s="1175"/>
      <c r="T11" s="64"/>
      <c r="Z11" s="64"/>
      <c r="AA11" s="64"/>
    </row>
    <row r="12" spans="1:30" s="58" customFormat="1" ht="21.75" customHeight="1">
      <c r="A12" s="68"/>
      <c r="B12" s="59"/>
      <c r="C12" s="59"/>
      <c r="D12" s="59"/>
      <c r="E12" s="59"/>
      <c r="F12" s="59"/>
      <c r="G12" s="73" t="s">
        <v>764</v>
      </c>
      <c r="H12" s="71" t="s">
        <v>765</v>
      </c>
      <c r="I12" s="71"/>
      <c r="J12" s="71" t="s">
        <v>39</v>
      </c>
      <c r="K12" s="73" t="s">
        <v>43</v>
      </c>
      <c r="L12" s="71">
        <v>2015</v>
      </c>
      <c r="M12" s="71" t="s">
        <v>41</v>
      </c>
      <c r="N12" s="71" t="s">
        <v>36</v>
      </c>
      <c r="O12" s="243">
        <v>2</v>
      </c>
      <c r="P12" s="1175">
        <v>4000000</v>
      </c>
      <c r="Q12" s="1748" t="s">
        <v>767</v>
      </c>
      <c r="R12" s="1749"/>
      <c r="Z12" s="64"/>
      <c r="AA12" s="64"/>
    </row>
    <row r="13" spans="1:30" s="58" customFormat="1" ht="21.75" customHeight="1">
      <c r="A13" s="68"/>
      <c r="B13" s="59"/>
      <c r="C13" s="59"/>
      <c r="D13" s="59"/>
      <c r="E13" s="59"/>
      <c r="F13" s="59"/>
      <c r="G13" s="73" t="s">
        <v>109</v>
      </c>
      <c r="H13" s="71" t="s">
        <v>766</v>
      </c>
      <c r="I13" s="71"/>
      <c r="J13" s="71" t="s">
        <v>449</v>
      </c>
      <c r="K13" s="73" t="s">
        <v>43</v>
      </c>
      <c r="L13" s="71">
        <v>2015</v>
      </c>
      <c r="M13" s="71" t="s">
        <v>41</v>
      </c>
      <c r="N13" s="71" t="s">
        <v>36</v>
      </c>
      <c r="O13" s="243">
        <v>2</v>
      </c>
      <c r="P13" s="1175">
        <v>896000</v>
      </c>
      <c r="Q13" s="1748" t="s">
        <v>767</v>
      </c>
      <c r="R13" s="1749"/>
      <c r="Z13" s="64"/>
      <c r="AA13" s="64"/>
      <c r="AD13" s="64"/>
    </row>
  </sheetData>
  <mergeCells count="2">
    <mergeCell ref="Q12:R12"/>
    <mergeCell ref="Q13:R13"/>
  </mergeCells>
  <pageMargins left="2.62" right="0.2" top="0.75" bottom="0.75" header="0.3" footer="0.3"/>
  <pageSetup paperSize="5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N77"/>
  <sheetViews>
    <sheetView topLeftCell="A28" zoomScale="85" zoomScaleNormal="85" workbookViewId="0">
      <selection activeCell="A12" sqref="A12:G12"/>
    </sheetView>
  </sheetViews>
  <sheetFormatPr defaultRowHeight="15"/>
  <cols>
    <col min="1" max="1" width="2.7109375" style="457" customWidth="1"/>
    <col min="2" max="2" width="9.42578125" style="457" customWidth="1"/>
    <col min="3" max="3" width="2" style="500" customWidth="1"/>
    <col min="4" max="4" width="31.42578125" style="457" customWidth="1"/>
    <col min="5" max="6" width="24.7109375" style="457" customWidth="1"/>
    <col min="7" max="7" width="20.7109375" style="457" customWidth="1"/>
    <col min="8" max="8" width="3.85546875" style="457" customWidth="1"/>
    <col min="9" max="9" width="19.140625" style="457" bestFit="1" customWidth="1"/>
    <col min="10" max="10" width="14.28515625" style="457" bestFit="1" customWidth="1"/>
    <col min="11" max="11" width="9.28515625" style="457" bestFit="1" customWidth="1"/>
    <col min="12" max="12" width="14.28515625" style="457" bestFit="1" customWidth="1"/>
    <col min="13" max="16384" width="9.140625" style="457"/>
  </cols>
  <sheetData>
    <row r="1" spans="1:14" ht="21.75">
      <c r="A1" s="1582" t="s">
        <v>341</v>
      </c>
      <c r="B1" s="1582"/>
      <c r="C1" s="1582"/>
      <c r="D1" s="1582"/>
      <c r="E1" s="1582"/>
      <c r="F1" s="1582"/>
      <c r="G1" s="1582"/>
      <c r="H1" s="455"/>
      <c r="I1" s="456"/>
      <c r="J1" s="456"/>
      <c r="K1" s="456"/>
    </row>
    <row r="2" spans="1:14" ht="18.75">
      <c r="A2" s="1583"/>
      <c r="B2" s="1583"/>
      <c r="C2" s="1583"/>
      <c r="D2" s="1583"/>
      <c r="E2" s="1583"/>
      <c r="F2" s="1583"/>
      <c r="G2" s="1583"/>
      <c r="H2" s="455"/>
      <c r="I2" s="458"/>
      <c r="J2" s="458"/>
      <c r="K2" s="458"/>
      <c r="L2" s="459"/>
      <c r="M2" s="460"/>
      <c r="N2" s="460"/>
    </row>
    <row r="3" spans="1:14" ht="23.25">
      <c r="A3" s="1584"/>
      <c r="B3" s="1584"/>
      <c r="C3" s="1584"/>
      <c r="D3" s="1584"/>
      <c r="E3" s="1584"/>
      <c r="F3" s="1584"/>
      <c r="G3" s="1584"/>
      <c r="H3" s="461"/>
      <c r="I3" s="458"/>
      <c r="J3" s="458"/>
      <c r="K3" s="458"/>
      <c r="L3" s="459"/>
      <c r="M3" s="460"/>
      <c r="N3" s="460"/>
    </row>
    <row r="4" spans="1:14" ht="15.75">
      <c r="A4" s="1585"/>
      <c r="B4" s="1585"/>
      <c r="C4" s="1585"/>
      <c r="D4" s="1585"/>
      <c r="E4" s="1585"/>
      <c r="F4" s="1585"/>
      <c r="G4" s="1585"/>
      <c r="H4" s="462"/>
      <c r="I4" s="463"/>
      <c r="J4" s="463"/>
      <c r="K4" s="463"/>
      <c r="L4" s="464"/>
      <c r="M4" s="460"/>
      <c r="N4" s="460"/>
    </row>
    <row r="5" spans="1:14" s="465" customFormat="1" ht="15.75" thickBot="1">
      <c r="A5" s="1586"/>
      <c r="B5" s="1586"/>
      <c r="C5" s="1586"/>
      <c r="D5" s="1586"/>
      <c r="E5" s="1586"/>
      <c r="F5" s="1586"/>
      <c r="G5" s="1586"/>
    </row>
    <row r="6" spans="1:14" ht="15.75" thickTop="1">
      <c r="A6" s="466"/>
      <c r="B6" s="466"/>
      <c r="C6" s="466"/>
      <c r="D6" s="466"/>
      <c r="E6" s="466"/>
      <c r="F6" s="467"/>
      <c r="G6" s="467"/>
    </row>
    <row r="7" spans="1:14" ht="15.75">
      <c r="A7" s="1576" t="s">
        <v>342</v>
      </c>
      <c r="B7" s="1576"/>
      <c r="C7" s="1576"/>
      <c r="D7" s="1576"/>
      <c r="E7" s="1576"/>
      <c r="F7" s="1576"/>
      <c r="G7" s="1576"/>
      <c r="H7" s="1576"/>
      <c r="I7" s="468"/>
      <c r="J7" s="468"/>
      <c r="K7" s="468"/>
      <c r="L7" s="468"/>
    </row>
    <row r="8" spans="1:14" ht="15.75">
      <c r="A8" s="1576" t="s">
        <v>418</v>
      </c>
      <c r="B8" s="1576"/>
      <c r="C8" s="1576"/>
      <c r="D8" s="1576"/>
      <c r="E8" s="1576"/>
      <c r="F8" s="1576"/>
      <c r="G8" s="1576"/>
      <c r="H8" s="1576"/>
      <c r="I8" s="1577"/>
      <c r="J8" s="1577"/>
      <c r="K8" s="1577"/>
      <c r="L8" s="1577"/>
    </row>
    <row r="9" spans="1:14" ht="15.75">
      <c r="A9" s="1576" t="s">
        <v>451</v>
      </c>
      <c r="B9" s="1576"/>
      <c r="C9" s="1576"/>
      <c r="D9" s="1576"/>
      <c r="E9" s="1576"/>
      <c r="F9" s="1576"/>
      <c r="G9" s="1576"/>
      <c r="H9" s="1576"/>
      <c r="I9" s="1577"/>
      <c r="J9" s="1577"/>
      <c r="K9" s="1577"/>
      <c r="L9" s="1577"/>
    </row>
    <row r="10" spans="1:14" ht="15.75">
      <c r="A10" s="469"/>
      <c r="B10" s="469"/>
      <c r="C10" s="469"/>
      <c r="D10" s="469"/>
      <c r="E10" s="469"/>
      <c r="F10" s="469"/>
      <c r="G10" s="469"/>
      <c r="H10" s="469"/>
      <c r="I10" s="470"/>
      <c r="J10" s="470"/>
      <c r="K10" s="470"/>
      <c r="L10" s="470"/>
    </row>
    <row r="11" spans="1:14">
      <c r="A11" s="471"/>
      <c r="B11" s="471"/>
      <c r="C11" s="472"/>
      <c r="D11" s="471"/>
      <c r="E11" s="471"/>
      <c r="F11" s="471"/>
      <c r="G11" s="471"/>
      <c r="H11" s="471"/>
    </row>
    <row r="12" spans="1:14" ht="34.700000000000003" customHeight="1">
      <c r="A12" s="1578" t="s">
        <v>820</v>
      </c>
      <c r="B12" s="1578"/>
      <c r="C12" s="1578"/>
      <c r="D12" s="1578"/>
      <c r="E12" s="1578"/>
      <c r="F12" s="1578"/>
      <c r="G12" s="1578"/>
      <c r="H12" s="473"/>
      <c r="I12" s="467"/>
      <c r="J12" s="467"/>
      <c r="K12" s="467"/>
      <c r="L12" s="467"/>
    </row>
    <row r="13" spans="1:14" ht="5.65" customHeight="1">
      <c r="A13" s="474"/>
      <c r="B13" s="474"/>
      <c r="C13" s="475"/>
      <c r="D13" s="474"/>
      <c r="E13" s="474"/>
      <c r="F13" s="474"/>
      <c r="G13" s="474"/>
      <c r="H13" s="471"/>
    </row>
    <row r="14" spans="1:14">
      <c r="A14" s="474" t="s">
        <v>343</v>
      </c>
      <c r="B14" s="474" t="s">
        <v>344</v>
      </c>
      <c r="C14" s="475" t="s">
        <v>345</v>
      </c>
      <c r="D14" s="452" t="s">
        <v>419</v>
      </c>
      <c r="E14" s="474"/>
      <c r="F14" s="474"/>
      <c r="G14" s="474"/>
      <c r="H14" s="471"/>
    </row>
    <row r="15" spans="1:14">
      <c r="A15" s="474"/>
      <c r="B15" s="474" t="s">
        <v>346</v>
      </c>
      <c r="C15" s="475" t="s">
        <v>345</v>
      </c>
      <c r="D15" s="453" t="s">
        <v>420</v>
      </c>
      <c r="E15" s="471"/>
      <c r="F15" s="474"/>
      <c r="G15" s="474"/>
      <c r="H15" s="471"/>
    </row>
    <row r="16" spans="1:14">
      <c r="A16" s="474"/>
      <c r="B16" s="474" t="s">
        <v>347</v>
      </c>
      <c r="C16" s="475" t="s">
        <v>345</v>
      </c>
      <c r="D16" s="453" t="s">
        <v>348</v>
      </c>
      <c r="E16" s="474"/>
      <c r="F16" s="474"/>
      <c r="G16" s="474"/>
      <c r="H16" s="471"/>
    </row>
    <row r="17" spans="1:12" ht="33" customHeight="1">
      <c r="A17" s="474"/>
      <c r="B17" s="1579" t="s">
        <v>421</v>
      </c>
      <c r="C17" s="1579"/>
      <c r="D17" s="1579"/>
      <c r="E17" s="1579"/>
      <c r="F17" s="1579"/>
      <c r="G17" s="1579"/>
      <c r="H17" s="473"/>
      <c r="I17" s="467"/>
      <c r="J17" s="467"/>
      <c r="K17" s="467"/>
      <c r="L17" s="467"/>
    </row>
    <row r="18" spans="1:12" ht="9.9499999999999993" customHeight="1">
      <c r="A18" s="474"/>
      <c r="B18" s="474"/>
      <c r="C18" s="475"/>
      <c r="D18" s="474"/>
      <c r="E18" s="474"/>
      <c r="F18" s="474"/>
      <c r="G18" s="474"/>
      <c r="H18" s="471"/>
    </row>
    <row r="19" spans="1:12">
      <c r="A19" s="474" t="s">
        <v>322</v>
      </c>
      <c r="B19" s="474" t="s">
        <v>344</v>
      </c>
      <c r="C19" s="475" t="s">
        <v>345</v>
      </c>
      <c r="D19" s="446" t="s">
        <v>422</v>
      </c>
      <c r="E19" s="474"/>
      <c r="F19" s="474"/>
      <c r="G19" s="474"/>
      <c r="H19" s="471"/>
    </row>
    <row r="20" spans="1:12">
      <c r="A20" s="474"/>
      <c r="B20" s="474" t="s">
        <v>346</v>
      </c>
      <c r="C20" s="475" t="s">
        <v>345</v>
      </c>
      <c r="D20" s="447" t="s">
        <v>423</v>
      </c>
      <c r="E20" s="474"/>
      <c r="F20" s="474"/>
      <c r="G20" s="474"/>
      <c r="H20" s="471"/>
    </row>
    <row r="21" spans="1:12">
      <c r="A21" s="474"/>
      <c r="B21" s="474" t="s">
        <v>347</v>
      </c>
      <c r="C21" s="475" t="s">
        <v>345</v>
      </c>
      <c r="D21" s="453" t="s">
        <v>340</v>
      </c>
      <c r="E21" s="474"/>
      <c r="F21" s="474"/>
      <c r="G21" s="474"/>
      <c r="H21" s="471"/>
    </row>
    <row r="22" spans="1:12" ht="34.5" customHeight="1">
      <c r="A22" s="474"/>
      <c r="B22" s="1579" t="s">
        <v>424</v>
      </c>
      <c r="C22" s="1579"/>
      <c r="D22" s="1579"/>
      <c r="E22" s="1579"/>
      <c r="F22" s="1579"/>
      <c r="G22" s="1579"/>
      <c r="H22" s="471"/>
    </row>
    <row r="23" spans="1:12">
      <c r="A23" s="474"/>
      <c r="B23" s="474"/>
      <c r="C23" s="475"/>
      <c r="D23" s="474"/>
      <c r="E23" s="474"/>
      <c r="F23" s="474"/>
      <c r="G23" s="474"/>
      <c r="H23" s="471"/>
    </row>
    <row r="24" spans="1:12" ht="72.75" customHeight="1">
      <c r="A24" s="1579" t="s">
        <v>819</v>
      </c>
      <c r="B24" s="1579"/>
      <c r="C24" s="1579"/>
      <c r="D24" s="1579"/>
      <c r="E24" s="1579"/>
      <c r="F24" s="1579"/>
      <c r="G24" s="1579"/>
      <c r="H24" s="473"/>
      <c r="I24" s="467"/>
      <c r="J24" s="467"/>
      <c r="K24" s="467"/>
      <c r="L24" s="467"/>
    </row>
    <row r="25" spans="1:12">
      <c r="A25" s="476"/>
      <c r="B25" s="476"/>
      <c r="C25" s="477"/>
      <c r="D25" s="476"/>
      <c r="E25" s="476"/>
      <c r="F25" s="476"/>
      <c r="G25" s="476"/>
    </row>
    <row r="26" spans="1:12">
      <c r="A26" s="476" t="s">
        <v>259</v>
      </c>
      <c r="B26" s="476" t="s">
        <v>349</v>
      </c>
      <c r="C26" s="477"/>
      <c r="D26" s="476"/>
      <c r="E26" s="476"/>
      <c r="F26" s="476"/>
      <c r="G26" s="476"/>
    </row>
    <row r="27" spans="1:12">
      <c r="A27" s="476"/>
      <c r="B27" s="1580" t="s">
        <v>350</v>
      </c>
      <c r="C27" s="1580" t="s">
        <v>351</v>
      </c>
      <c r="D27" s="1580"/>
      <c r="E27" s="1581" t="s">
        <v>821</v>
      </c>
      <c r="F27" s="1581"/>
      <c r="G27" s="1581"/>
    </row>
    <row r="28" spans="1:12">
      <c r="A28" s="476"/>
      <c r="B28" s="1580"/>
      <c r="C28" s="1580"/>
      <c r="D28" s="1580"/>
      <c r="E28" s="478" t="s">
        <v>267</v>
      </c>
      <c r="F28" s="478" t="s">
        <v>270</v>
      </c>
      <c r="G28" s="478" t="s">
        <v>352</v>
      </c>
      <c r="I28" s="697"/>
      <c r="J28" s="697"/>
      <c r="K28" s="697"/>
      <c r="L28" s="697"/>
    </row>
    <row r="29" spans="1:12">
      <c r="A29" s="476"/>
      <c r="B29" s="479" t="s">
        <v>353</v>
      </c>
      <c r="C29" s="1574" t="s">
        <v>354</v>
      </c>
      <c r="D29" s="1575"/>
      <c r="E29" s="479" t="s">
        <v>355</v>
      </c>
      <c r="F29" s="479" t="s">
        <v>356</v>
      </c>
      <c r="G29" s="479" t="s">
        <v>357</v>
      </c>
      <c r="I29" s="697"/>
      <c r="J29" s="697"/>
      <c r="K29" s="697"/>
      <c r="L29" s="697"/>
    </row>
    <row r="30" spans="1:12" ht="22.5" customHeight="1">
      <c r="A30" s="476"/>
      <c r="B30" s="480" t="s">
        <v>358</v>
      </c>
      <c r="C30" s="1568" t="s">
        <v>359</v>
      </c>
      <c r="D30" s="1568"/>
      <c r="E30" s="481">
        <f>SUM(E31:E36)</f>
        <v>2304922166.1799998</v>
      </c>
      <c r="F30" s="481">
        <f>SUM(F31:F36)</f>
        <v>2304922166.1799998</v>
      </c>
      <c r="G30" s="481">
        <f>SUM(G31:G36)</f>
        <v>0</v>
      </c>
      <c r="I30" s="697"/>
      <c r="J30" s="697"/>
      <c r="K30" s="697"/>
      <c r="L30" s="697"/>
    </row>
    <row r="31" spans="1:12">
      <c r="A31" s="476"/>
      <c r="B31" s="482">
        <v>1</v>
      </c>
      <c r="C31" s="1569" t="s">
        <v>360</v>
      </c>
      <c r="D31" s="1569"/>
      <c r="E31" s="483">
        <f>'LAMP. REKON 1'!U12</f>
        <v>0</v>
      </c>
      <c r="F31" s="483">
        <f>'LAMP. REKON 1'!X12</f>
        <v>0</v>
      </c>
      <c r="G31" s="483">
        <f>E31-F31</f>
        <v>0</v>
      </c>
      <c r="I31" s="697"/>
      <c r="J31" s="697"/>
      <c r="K31" s="697"/>
      <c r="L31" s="697"/>
    </row>
    <row r="32" spans="1:12">
      <c r="A32" s="476"/>
      <c r="B32" s="482">
        <v>2</v>
      </c>
      <c r="C32" s="1569" t="s">
        <v>361</v>
      </c>
      <c r="D32" s="1569"/>
      <c r="E32" s="483">
        <f>'LAMP. REKON 1'!U14</f>
        <v>1003227978.14</v>
      </c>
      <c r="F32" s="483">
        <f>'LAMP. REKON 1'!X14</f>
        <v>1003227978.14</v>
      </c>
      <c r="G32" s="483">
        <f>E32-F32</f>
        <v>0</v>
      </c>
      <c r="I32" s="698"/>
      <c r="J32" s="699"/>
      <c r="K32" s="697"/>
      <c r="L32" s="697"/>
    </row>
    <row r="33" spans="1:12">
      <c r="A33" s="476"/>
      <c r="B33" s="482">
        <v>3</v>
      </c>
      <c r="C33" s="1569" t="s">
        <v>362</v>
      </c>
      <c r="D33" s="1569"/>
      <c r="E33" s="483">
        <f>'LAMP. REKON 1'!U25</f>
        <v>1298293188.04</v>
      </c>
      <c r="F33" s="483">
        <f>'LAMP. REKON 1'!X25</f>
        <v>1298293188.04</v>
      </c>
      <c r="G33" s="483">
        <f>E33-F33</f>
        <v>0</v>
      </c>
      <c r="I33" s="698"/>
      <c r="J33" s="697"/>
      <c r="K33" s="697"/>
      <c r="L33" s="697"/>
    </row>
    <row r="34" spans="1:12">
      <c r="A34" s="476"/>
      <c r="B34" s="482">
        <v>4</v>
      </c>
      <c r="C34" s="1569" t="s">
        <v>363</v>
      </c>
      <c r="D34" s="1569"/>
      <c r="E34" s="483">
        <f>'LAMP. REKON 1'!U29</f>
        <v>3401000</v>
      </c>
      <c r="F34" s="483">
        <f>'LAMP. REKON 1'!X29</f>
        <v>3401000</v>
      </c>
      <c r="G34" s="483">
        <f>E34-F34</f>
        <v>0</v>
      </c>
      <c r="I34" s="698"/>
      <c r="J34" s="697"/>
      <c r="K34" s="697"/>
      <c r="L34" s="697"/>
    </row>
    <row r="35" spans="1:12">
      <c r="A35" s="476"/>
      <c r="B35" s="482">
        <v>5</v>
      </c>
      <c r="C35" s="1569" t="s">
        <v>364</v>
      </c>
      <c r="D35" s="1569"/>
      <c r="E35" s="483">
        <f>'LAMP. REKON 1'!U35</f>
        <v>0</v>
      </c>
      <c r="F35" s="483">
        <f>'LAMP. REKON 1'!X35</f>
        <v>0</v>
      </c>
      <c r="G35" s="483">
        <f>E35-F35</f>
        <v>0</v>
      </c>
      <c r="I35" s="698"/>
      <c r="J35" s="697"/>
      <c r="K35" s="697"/>
      <c r="L35" s="697"/>
    </row>
    <row r="36" spans="1:12">
      <c r="A36" s="476"/>
      <c r="B36" s="482">
        <v>6</v>
      </c>
      <c r="C36" s="1569" t="s">
        <v>365</v>
      </c>
      <c r="D36" s="1569"/>
      <c r="E36" s="483">
        <v>0</v>
      </c>
      <c r="F36" s="483"/>
      <c r="G36" s="483"/>
      <c r="I36" s="698"/>
      <c r="J36" s="697"/>
      <c r="K36" s="697"/>
      <c r="L36" s="697"/>
    </row>
    <row r="37" spans="1:12" ht="21" customHeight="1">
      <c r="A37" s="476"/>
      <c r="B37" s="480" t="s">
        <v>36</v>
      </c>
      <c r="C37" s="1570" t="s">
        <v>268</v>
      </c>
      <c r="D37" s="1571"/>
      <c r="E37" s="486">
        <f>E38</f>
        <v>0</v>
      </c>
      <c r="F37" s="486">
        <f>F38</f>
        <v>0</v>
      </c>
      <c r="G37" s="486">
        <f>'LAMP.BA REKON 2 new'!J14</f>
        <v>0</v>
      </c>
      <c r="I37" s="698"/>
      <c r="J37" s="697"/>
      <c r="K37" s="697"/>
      <c r="L37" s="697"/>
    </row>
    <row r="38" spans="1:12" ht="17.25" customHeight="1">
      <c r="A38" s="476"/>
      <c r="B38" s="487">
        <v>1</v>
      </c>
      <c r="C38" s="1572" t="s">
        <v>366</v>
      </c>
      <c r="D38" s="1573"/>
      <c r="E38" s="1562"/>
      <c r="F38" s="1563"/>
      <c r="G38" s="1564"/>
      <c r="I38" s="697"/>
      <c r="J38" s="697"/>
      <c r="K38" s="697"/>
      <c r="L38" s="697"/>
    </row>
    <row r="39" spans="1:12" ht="21" customHeight="1">
      <c r="A39" s="476"/>
      <c r="B39" s="480" t="s">
        <v>306</v>
      </c>
      <c r="C39" s="1570" t="s">
        <v>329</v>
      </c>
      <c r="D39" s="1571"/>
      <c r="E39" s="486">
        <v>0</v>
      </c>
      <c r="F39" s="486"/>
      <c r="G39" s="486">
        <f>SUM(E40)</f>
        <v>0</v>
      </c>
      <c r="I39" s="700"/>
      <c r="J39" s="697"/>
      <c r="K39" s="697"/>
      <c r="L39" s="697"/>
    </row>
    <row r="40" spans="1:12">
      <c r="A40" s="476"/>
      <c r="B40" s="478"/>
      <c r="C40" s="488"/>
      <c r="D40" s="489"/>
      <c r="E40" s="1565"/>
      <c r="F40" s="1566"/>
      <c r="G40" s="1567"/>
      <c r="I40" s="697"/>
      <c r="J40" s="697"/>
      <c r="K40" s="697"/>
      <c r="L40" s="697"/>
    </row>
    <row r="41" spans="1:12" ht="25.5" customHeight="1">
      <c r="A41" s="476"/>
      <c r="B41" s="480" t="s">
        <v>308</v>
      </c>
      <c r="C41" s="1568" t="s">
        <v>367</v>
      </c>
      <c r="D41" s="1568"/>
      <c r="E41" s="481">
        <f>SUM(E39+E37+E30)</f>
        <v>2304922166.1799998</v>
      </c>
      <c r="F41" s="481">
        <f>SUM(F39+F37+F30)</f>
        <v>2304922166.1799998</v>
      </c>
      <c r="G41" s="481">
        <f>G30-G37-G39</f>
        <v>0</v>
      </c>
      <c r="I41" s="697"/>
      <c r="J41" s="697"/>
      <c r="K41" s="697"/>
      <c r="L41" s="697"/>
    </row>
    <row r="42" spans="1:12">
      <c r="A42" s="476"/>
      <c r="C42" s="477"/>
      <c r="D42" s="476"/>
      <c r="I42" s="697"/>
      <c r="J42" s="697"/>
      <c r="K42" s="697"/>
      <c r="L42" s="697"/>
    </row>
    <row r="43" spans="1:12" ht="17.25" customHeight="1">
      <c r="A43" s="476"/>
      <c r="B43" s="492" t="s">
        <v>368</v>
      </c>
      <c r="C43" s="493"/>
      <c r="D43" s="493"/>
      <c r="G43" s="438"/>
      <c r="H43" s="374"/>
      <c r="I43" s="697"/>
      <c r="J43" s="697"/>
      <c r="K43" s="697"/>
      <c r="L43" s="697"/>
    </row>
    <row r="44" spans="1:12" ht="7.5" customHeight="1">
      <c r="A44" s="476"/>
      <c r="C44" s="477"/>
      <c r="D44" s="476"/>
      <c r="E44" s="476"/>
      <c r="F44" s="476"/>
      <c r="G44" s="476"/>
      <c r="I44" s="697"/>
      <c r="J44" s="697"/>
      <c r="K44" s="697"/>
      <c r="L44" s="697"/>
    </row>
    <row r="45" spans="1:12" ht="6.4" customHeight="1">
      <c r="A45" s="476"/>
      <c r="B45" s="476"/>
      <c r="C45" s="477"/>
      <c r="D45" s="476"/>
      <c r="E45" s="476"/>
      <c r="F45" s="476"/>
      <c r="G45" s="476"/>
      <c r="I45" s="697"/>
      <c r="J45" s="697"/>
      <c r="K45" s="697"/>
      <c r="L45" s="697"/>
    </row>
    <row r="46" spans="1:12" ht="15" customHeight="1">
      <c r="A46" s="474" t="s">
        <v>322</v>
      </c>
      <c r="B46" s="1559" t="s">
        <v>369</v>
      </c>
      <c r="C46" s="1559"/>
      <c r="D46" s="1559"/>
      <c r="E46" s="1559"/>
      <c r="F46" s="1559"/>
      <c r="G46" s="1559"/>
      <c r="I46" s="697"/>
      <c r="J46" s="697"/>
      <c r="K46" s="697"/>
      <c r="L46" s="697"/>
    </row>
    <row r="47" spans="1:12">
      <c r="A47" s="474"/>
      <c r="B47" s="1559"/>
      <c r="C47" s="1559"/>
      <c r="D47" s="1559"/>
      <c r="E47" s="1559"/>
      <c r="F47" s="1559"/>
      <c r="G47" s="1559"/>
      <c r="I47" s="697"/>
      <c r="J47" s="697"/>
      <c r="K47" s="697"/>
      <c r="L47" s="697"/>
    </row>
    <row r="48" spans="1:12" ht="12.75" customHeight="1">
      <c r="A48" s="474"/>
      <c r="B48" s="474"/>
      <c r="C48" s="475"/>
      <c r="D48" s="474"/>
      <c r="E48" s="1032"/>
      <c r="F48" s="1032"/>
      <c r="G48" s="474"/>
      <c r="I48" s="697"/>
      <c r="J48" s="697"/>
      <c r="K48" s="697"/>
      <c r="L48" s="697"/>
    </row>
    <row r="49" spans="1:12" ht="33.75" customHeight="1">
      <c r="A49" s="1559" t="s">
        <v>822</v>
      </c>
      <c r="B49" s="1559"/>
      <c r="C49" s="1559"/>
      <c r="D49" s="1559"/>
      <c r="E49" s="1559"/>
      <c r="F49" s="1559"/>
      <c r="G49" s="1559"/>
      <c r="I49" s="697"/>
      <c r="J49" s="697"/>
      <c r="K49" s="697"/>
      <c r="L49" s="697"/>
    </row>
    <row r="50" spans="1:12" ht="6.4" customHeight="1">
      <c r="A50" s="474"/>
      <c r="B50" s="474"/>
      <c r="C50" s="475"/>
      <c r="D50" s="474"/>
      <c r="E50" s="474"/>
      <c r="F50" s="474"/>
      <c r="G50" s="474"/>
      <c r="I50" s="697"/>
      <c r="J50" s="697"/>
      <c r="K50" s="697"/>
      <c r="L50" s="697"/>
    </row>
    <row r="51" spans="1:12" s="497" customFormat="1">
      <c r="A51" s="474"/>
      <c r="B51" s="494"/>
      <c r="C51" s="494"/>
      <c r="D51" s="494"/>
      <c r="E51" s="495"/>
      <c r="F51" s="496"/>
      <c r="G51" s="496"/>
      <c r="H51" s="496"/>
      <c r="I51" s="698"/>
      <c r="J51" s="698"/>
      <c r="K51" s="698"/>
      <c r="L51" s="698"/>
    </row>
    <row r="52" spans="1:12">
      <c r="A52" s="471"/>
      <c r="B52" s="474" t="s">
        <v>348</v>
      </c>
      <c r="C52" s="475"/>
      <c r="D52" s="474"/>
      <c r="E52" s="474"/>
      <c r="F52" s="1557" t="s">
        <v>340</v>
      </c>
      <c r="G52" s="1557"/>
      <c r="I52" s="697"/>
      <c r="J52" s="697"/>
      <c r="K52" s="697"/>
      <c r="L52" s="697"/>
    </row>
    <row r="53" spans="1:12">
      <c r="A53" s="471"/>
      <c r="B53" s="474"/>
      <c r="C53" s="475"/>
      <c r="D53" s="474"/>
      <c r="E53" s="474"/>
      <c r="F53" s="474"/>
      <c r="G53" s="474"/>
      <c r="I53" s="697"/>
      <c r="J53" s="697"/>
      <c r="K53" s="697"/>
      <c r="L53" s="697"/>
    </row>
    <row r="54" spans="1:12">
      <c r="A54" s="471"/>
      <c r="B54" s="474"/>
      <c r="C54" s="475"/>
      <c r="D54" s="474"/>
      <c r="E54" s="474"/>
      <c r="F54" s="474"/>
      <c r="G54" s="474"/>
      <c r="I54" s="697"/>
      <c r="J54" s="697"/>
      <c r="K54" s="697"/>
      <c r="L54" s="697"/>
    </row>
    <row r="55" spans="1:12">
      <c r="A55" s="471"/>
      <c r="B55" s="474"/>
      <c r="C55" s="475"/>
      <c r="D55" s="474"/>
      <c r="E55" s="474"/>
      <c r="F55" s="474"/>
      <c r="G55" s="474"/>
      <c r="I55" s="697"/>
      <c r="J55" s="697"/>
      <c r="K55" s="697"/>
      <c r="L55" s="697"/>
    </row>
    <row r="56" spans="1:12">
      <c r="A56" s="471"/>
      <c r="B56" s="474"/>
      <c r="C56" s="475"/>
      <c r="D56" s="474"/>
      <c r="E56" s="474"/>
      <c r="F56" s="474"/>
      <c r="G56" s="474"/>
      <c r="I56" s="697"/>
      <c r="J56" s="697"/>
      <c r="K56" s="697"/>
      <c r="L56" s="697"/>
    </row>
    <row r="57" spans="1:12">
      <c r="A57" s="471"/>
      <c r="B57" s="498" t="s">
        <v>425</v>
      </c>
      <c r="C57" s="475"/>
      <c r="D57" s="474"/>
      <c r="E57" s="474"/>
      <c r="F57" s="1560" t="s">
        <v>438</v>
      </c>
      <c r="G57" s="1560"/>
      <c r="I57" s="697"/>
      <c r="J57" s="697"/>
      <c r="K57" s="697"/>
      <c r="L57" s="697"/>
    </row>
    <row r="58" spans="1:12">
      <c r="A58" s="471"/>
      <c r="B58" s="499" t="s">
        <v>426</v>
      </c>
      <c r="C58" s="475"/>
      <c r="D58" s="474"/>
      <c r="E58" s="474"/>
      <c r="F58" s="1561" t="s">
        <v>427</v>
      </c>
      <c r="G58" s="1561"/>
    </row>
    <row r="59" spans="1:12">
      <c r="A59" s="471"/>
      <c r="B59" s="474"/>
      <c r="C59" s="475"/>
      <c r="D59" s="474"/>
      <c r="E59" s="474"/>
      <c r="F59" s="474"/>
      <c r="G59" s="474"/>
    </row>
    <row r="60" spans="1:12">
      <c r="A60" s="471"/>
      <c r="B60" s="471"/>
      <c r="C60" s="472"/>
      <c r="D60" s="471"/>
      <c r="E60" s="471"/>
      <c r="F60" s="471"/>
      <c r="G60" s="471"/>
    </row>
    <row r="61" spans="1:12">
      <c r="A61" s="1557" t="s">
        <v>370</v>
      </c>
      <c r="B61" s="1557"/>
      <c r="C61" s="1557"/>
      <c r="D61" s="1557"/>
      <c r="E61" s="1557"/>
      <c r="F61" s="1557"/>
      <c r="G61" s="1557"/>
    </row>
    <row r="62" spans="1:12">
      <c r="A62" s="1557" t="s">
        <v>428</v>
      </c>
      <c r="B62" s="1557"/>
      <c r="C62" s="1557"/>
      <c r="D62" s="1557"/>
      <c r="E62" s="1557"/>
      <c r="F62" s="1557"/>
      <c r="G62" s="1557"/>
    </row>
    <row r="63" spans="1:12">
      <c r="A63" s="1557"/>
      <c r="B63" s="1557"/>
      <c r="C63" s="1557"/>
      <c r="D63" s="1557"/>
      <c r="E63" s="1557"/>
      <c r="F63" s="1557"/>
      <c r="G63" s="1557"/>
    </row>
    <row r="64" spans="1:12">
      <c r="A64" s="474"/>
      <c r="B64" s="471"/>
      <c r="C64" s="472"/>
      <c r="D64" s="471"/>
      <c r="E64" s="471"/>
      <c r="F64" s="471"/>
      <c r="G64" s="471"/>
    </row>
    <row r="65" spans="1:7">
      <c r="A65" s="471"/>
      <c r="B65" s="471"/>
      <c r="C65" s="472"/>
      <c r="D65" s="471"/>
      <c r="E65" s="471"/>
      <c r="F65" s="471"/>
      <c r="G65" s="471"/>
    </row>
    <row r="66" spans="1:7">
      <c r="A66" s="471"/>
      <c r="B66" s="471"/>
      <c r="C66" s="472"/>
      <c r="D66" s="471"/>
      <c r="E66" s="471"/>
      <c r="F66" s="471"/>
      <c r="G66" s="471"/>
    </row>
    <row r="67" spans="1:7">
      <c r="A67" s="471"/>
      <c r="B67" s="471"/>
      <c r="C67" s="472"/>
      <c r="D67" s="471"/>
      <c r="E67" s="471"/>
      <c r="F67" s="471"/>
      <c r="G67" s="471"/>
    </row>
    <row r="68" spans="1:7">
      <c r="A68" s="1558" t="s">
        <v>442</v>
      </c>
      <c r="B68" s="1558"/>
      <c r="C68" s="1558"/>
      <c r="D68" s="1558"/>
      <c r="E68" s="1558"/>
      <c r="F68" s="1558"/>
      <c r="G68" s="1558"/>
    </row>
    <row r="69" spans="1:7">
      <c r="A69" s="1557" t="s">
        <v>437</v>
      </c>
      <c r="B69" s="1557"/>
      <c r="C69" s="1557"/>
      <c r="D69" s="1557"/>
      <c r="E69" s="1557"/>
      <c r="F69" s="1557"/>
      <c r="G69" s="1557"/>
    </row>
    <row r="70" spans="1:7">
      <c r="A70" s="471"/>
      <c r="B70" s="471"/>
      <c r="C70" s="472"/>
      <c r="D70" s="471"/>
      <c r="E70" s="471"/>
      <c r="F70" s="471"/>
      <c r="G70" s="471"/>
    </row>
    <row r="71" spans="1:7">
      <c r="A71" s="471"/>
      <c r="B71" s="471"/>
      <c r="C71" s="472"/>
      <c r="D71" s="471"/>
      <c r="E71" s="471"/>
      <c r="F71" s="471"/>
      <c r="G71" s="471"/>
    </row>
    <row r="72" spans="1:7">
      <c r="A72" s="471"/>
      <c r="B72" s="471"/>
      <c r="C72" s="472"/>
      <c r="D72" s="471"/>
      <c r="E72" s="471"/>
      <c r="F72" s="471"/>
      <c r="G72" s="471"/>
    </row>
    <row r="73" spans="1:7">
      <c r="A73" s="471"/>
      <c r="B73" s="471"/>
      <c r="C73" s="472"/>
      <c r="D73" s="471"/>
      <c r="E73" s="471"/>
      <c r="F73" s="471"/>
      <c r="G73" s="471"/>
    </row>
    <row r="74" spans="1:7">
      <c r="A74" s="471"/>
      <c r="B74" s="471"/>
      <c r="C74" s="472"/>
      <c r="D74" s="471"/>
      <c r="E74" s="471"/>
      <c r="F74" s="471"/>
      <c r="G74" s="471"/>
    </row>
    <row r="75" spans="1:7">
      <c r="A75" s="471"/>
      <c r="B75" s="471"/>
      <c r="C75" s="472"/>
      <c r="D75" s="471"/>
      <c r="E75" s="471"/>
      <c r="F75" s="471"/>
      <c r="G75" s="471"/>
    </row>
    <row r="76" spans="1:7">
      <c r="A76" s="471"/>
      <c r="B76" s="471"/>
      <c r="C76" s="472"/>
      <c r="D76" s="471"/>
      <c r="E76" s="471"/>
      <c r="F76" s="471"/>
      <c r="G76" s="471"/>
    </row>
    <row r="77" spans="1:7">
      <c r="A77" s="471"/>
      <c r="B77" s="471"/>
      <c r="C77" s="472"/>
      <c r="D77" s="471"/>
      <c r="E77" s="471"/>
      <c r="F77" s="471"/>
      <c r="G77" s="471"/>
    </row>
  </sheetData>
  <mergeCells count="41">
    <mergeCell ref="A7:H7"/>
    <mergeCell ref="A1:G1"/>
    <mergeCell ref="A2:G2"/>
    <mergeCell ref="A3:G3"/>
    <mergeCell ref="A4:G4"/>
    <mergeCell ref="A5:G5"/>
    <mergeCell ref="C29:D29"/>
    <mergeCell ref="A8:H8"/>
    <mergeCell ref="I8:L8"/>
    <mergeCell ref="A9:H9"/>
    <mergeCell ref="I9:L9"/>
    <mergeCell ref="A12:G12"/>
    <mergeCell ref="B17:G17"/>
    <mergeCell ref="B22:G22"/>
    <mergeCell ref="A24:G24"/>
    <mergeCell ref="B27:B28"/>
    <mergeCell ref="C27:D28"/>
    <mergeCell ref="E27:G27"/>
    <mergeCell ref="B46:G47"/>
    <mergeCell ref="E38:G38"/>
    <mergeCell ref="E40:G4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A63:G63"/>
    <mergeCell ref="A68:G68"/>
    <mergeCell ref="A69:G69"/>
    <mergeCell ref="A49:G49"/>
    <mergeCell ref="F52:G52"/>
    <mergeCell ref="F57:G57"/>
    <mergeCell ref="F58:G58"/>
    <mergeCell ref="A61:G61"/>
    <mergeCell ref="A62:G62"/>
  </mergeCells>
  <pageMargins left="1.04" right="0.23622047244094499" top="0.33" bottom="0.14000000000000001" header="0.16" footer="0.12"/>
  <pageSetup paperSize="5" scale="75" orientation="portrait" verticalDpi="300" r:id="rId1"/>
  <headerFooter>
    <oddHeader>&amp;R&amp;12BA rekon Intern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9:L88"/>
  <sheetViews>
    <sheetView zoomScale="80" zoomScaleNormal="80" workbookViewId="0">
      <selection activeCell="I50" sqref="I50"/>
    </sheetView>
  </sheetViews>
  <sheetFormatPr defaultRowHeight="15"/>
  <cols>
    <col min="1" max="1" width="2.7109375" style="457" customWidth="1"/>
    <col min="2" max="2" width="9.42578125" style="457" customWidth="1"/>
    <col min="3" max="3" width="2" style="500" customWidth="1"/>
    <col min="4" max="4" width="27.140625" style="457" customWidth="1"/>
    <col min="5" max="6" width="24.7109375" style="457" customWidth="1"/>
    <col min="7" max="7" width="20.7109375" style="457" customWidth="1"/>
    <col min="8" max="8" width="3" style="457" customWidth="1"/>
    <col min="9" max="9" width="19" style="457" bestFit="1" customWidth="1"/>
    <col min="10" max="11" width="9.140625" style="457"/>
    <col min="12" max="12" width="17.140625" style="457" customWidth="1"/>
    <col min="13" max="13" width="9.140625" style="457"/>
    <col min="14" max="14" width="13.5703125" style="457" customWidth="1"/>
    <col min="15" max="16384" width="9.140625" style="457"/>
  </cols>
  <sheetData>
    <row r="9" spans="1:12" ht="24" thickBot="1">
      <c r="A9" s="1597" t="s">
        <v>371</v>
      </c>
      <c r="B9" s="1597"/>
      <c r="C9" s="1597"/>
      <c r="D9" s="1597"/>
      <c r="E9" s="1597"/>
      <c r="F9" s="1597"/>
      <c r="G9" s="1597"/>
    </row>
    <row r="10" spans="1:12" ht="15.75" thickTop="1">
      <c r="A10" s="501"/>
      <c r="B10" s="501"/>
      <c r="C10" s="502"/>
      <c r="D10" s="501"/>
      <c r="E10" s="501"/>
      <c r="F10" s="501"/>
      <c r="G10" s="501"/>
    </row>
    <row r="12" spans="1:12">
      <c r="A12" s="467"/>
      <c r="B12" s="467"/>
      <c r="C12" s="467"/>
      <c r="D12" s="467"/>
      <c r="E12" s="467"/>
      <c r="F12" s="467"/>
      <c r="G12" s="467"/>
    </row>
    <row r="13" spans="1:12" ht="15.75">
      <c r="A13" s="1588" t="s">
        <v>372</v>
      </c>
      <c r="B13" s="1588"/>
      <c r="C13" s="1588"/>
      <c r="D13" s="1588"/>
      <c r="E13" s="1588"/>
      <c r="F13" s="1588"/>
      <c r="G13" s="1588"/>
      <c r="H13" s="1588"/>
      <c r="I13" s="468"/>
      <c r="J13" s="468"/>
      <c r="K13" s="468"/>
      <c r="L13" s="468"/>
    </row>
    <row r="14" spans="1:12" ht="15.75">
      <c r="A14" s="1590"/>
      <c r="B14" s="1590"/>
      <c r="C14" s="1590"/>
      <c r="D14" s="1590"/>
      <c r="E14" s="1590"/>
      <c r="F14" s="1590"/>
      <c r="G14" s="1590"/>
      <c r="H14" s="1590"/>
      <c r="I14" s="1577"/>
      <c r="J14" s="1577"/>
      <c r="K14" s="1577"/>
      <c r="L14" s="1577"/>
    </row>
    <row r="15" spans="1:12" ht="15.75">
      <c r="A15" s="503"/>
      <c r="B15" s="503"/>
      <c r="C15" s="503"/>
      <c r="D15" s="503"/>
      <c r="E15" s="503"/>
      <c r="F15" s="503"/>
      <c r="G15" s="503"/>
      <c r="H15" s="503"/>
      <c r="I15" s="470"/>
      <c r="J15" s="470"/>
      <c r="K15" s="470"/>
      <c r="L15" s="470"/>
    </row>
    <row r="16" spans="1:12">
      <c r="A16" s="471"/>
      <c r="B16" s="471"/>
      <c r="C16" s="472"/>
      <c r="D16" s="471"/>
      <c r="E16" s="471"/>
      <c r="F16" s="471"/>
      <c r="G16" s="471"/>
      <c r="H16" s="471"/>
    </row>
    <row r="17" spans="1:12" ht="60.75" customHeight="1">
      <c r="A17" s="1598" t="s">
        <v>823</v>
      </c>
      <c r="B17" s="1598"/>
      <c r="C17" s="1598"/>
      <c r="D17" s="1598"/>
      <c r="E17" s="1598"/>
      <c r="F17" s="1598"/>
      <c r="G17" s="1598"/>
      <c r="H17" s="473"/>
      <c r="I17" s="467"/>
      <c r="J17" s="467"/>
      <c r="K17" s="467"/>
      <c r="L17" s="467"/>
    </row>
    <row r="18" spans="1:12" ht="12.75" customHeight="1">
      <c r="A18" s="474"/>
      <c r="B18" s="474"/>
      <c r="C18" s="475"/>
      <c r="D18" s="474"/>
      <c r="E18" s="474"/>
      <c r="F18" s="474"/>
      <c r="G18" s="474"/>
      <c r="H18" s="471"/>
    </row>
    <row r="19" spans="1:12" ht="15.75">
      <c r="A19" s="459" t="s">
        <v>373</v>
      </c>
      <c r="B19" s="476"/>
      <c r="C19" s="477"/>
      <c r="D19" s="476"/>
      <c r="E19" s="476"/>
      <c r="F19" s="476"/>
      <c r="G19" s="476"/>
    </row>
    <row r="20" spans="1:12">
      <c r="A20" s="476"/>
      <c r="B20" s="476"/>
      <c r="C20" s="477"/>
      <c r="D20" s="476"/>
      <c r="E20" s="476"/>
      <c r="F20" s="476"/>
      <c r="G20" s="476"/>
    </row>
    <row r="21" spans="1:12">
      <c r="A21" s="476"/>
      <c r="B21" s="1580" t="s">
        <v>350</v>
      </c>
      <c r="C21" s="1599" t="s">
        <v>351</v>
      </c>
      <c r="D21" s="1600"/>
      <c r="E21" s="1581" t="str">
        <f>'BA REKON INTERN'!E27:G27</f>
        <v>Per- 31 Desember 2015</v>
      </c>
      <c r="F21" s="1581"/>
      <c r="G21" s="1581"/>
    </row>
    <row r="22" spans="1:12">
      <c r="A22" s="476"/>
      <c r="B22" s="1580"/>
      <c r="C22" s="1601"/>
      <c r="D22" s="1602"/>
      <c r="E22" s="478" t="s">
        <v>267</v>
      </c>
      <c r="F22" s="478" t="s">
        <v>270</v>
      </c>
      <c r="G22" s="478" t="s">
        <v>352</v>
      </c>
    </row>
    <row r="23" spans="1:12">
      <c r="A23" s="476"/>
      <c r="B23" s="479" t="s">
        <v>353</v>
      </c>
      <c r="C23" s="1574" t="s">
        <v>354</v>
      </c>
      <c r="D23" s="1575"/>
      <c r="E23" s="479" t="s">
        <v>355</v>
      </c>
      <c r="F23" s="479" t="s">
        <v>356</v>
      </c>
      <c r="G23" s="479" t="s">
        <v>357</v>
      </c>
    </row>
    <row r="24" spans="1:12" ht="21" customHeight="1">
      <c r="A24" s="476"/>
      <c r="B24" s="480" t="s">
        <v>358</v>
      </c>
      <c r="C24" s="1570" t="s">
        <v>359</v>
      </c>
      <c r="D24" s="1571"/>
      <c r="E24" s="481">
        <f>SUM(E25:E30)</f>
        <v>2304922166.1799998</v>
      </c>
      <c r="F24" s="481">
        <f>SUM(F25:F30)</f>
        <v>2304922166.1799998</v>
      </c>
      <c r="G24" s="481">
        <f>SUM(G25:G30)</f>
        <v>0</v>
      </c>
    </row>
    <row r="25" spans="1:12">
      <c r="A25" s="476"/>
      <c r="B25" s="482">
        <v>1</v>
      </c>
      <c r="C25" s="1595" t="s">
        <v>360</v>
      </c>
      <c r="D25" s="1596"/>
      <c r="E25" s="483">
        <f>'BA REKON INTERN'!E31</f>
        <v>0</v>
      </c>
      <c r="F25" s="483">
        <f>'BA REKON INTERN'!F31</f>
        <v>0</v>
      </c>
      <c r="G25" s="483">
        <f t="shared" ref="G25:G30" si="0">E25-F25</f>
        <v>0</v>
      </c>
    </row>
    <row r="26" spans="1:12">
      <c r="A26" s="476"/>
      <c r="B26" s="482">
        <v>2</v>
      </c>
      <c r="C26" s="1595" t="s">
        <v>361</v>
      </c>
      <c r="D26" s="1596"/>
      <c r="E26" s="483">
        <f>'BA REKON INTERN'!E32</f>
        <v>1003227978.14</v>
      </c>
      <c r="F26" s="483">
        <f>'BA REKON INTERN'!F32</f>
        <v>1003227978.14</v>
      </c>
      <c r="G26" s="483">
        <f>E26-F26</f>
        <v>0</v>
      </c>
    </row>
    <row r="27" spans="1:12">
      <c r="A27" s="476"/>
      <c r="B27" s="482">
        <v>3</v>
      </c>
      <c r="C27" s="1595" t="s">
        <v>362</v>
      </c>
      <c r="D27" s="1596"/>
      <c r="E27" s="483">
        <f>'BA REKON INTERN'!E33</f>
        <v>1298293188.04</v>
      </c>
      <c r="F27" s="483">
        <f>'BA REKON INTERN'!F33</f>
        <v>1298293188.04</v>
      </c>
      <c r="G27" s="483">
        <f t="shared" si="0"/>
        <v>0</v>
      </c>
      <c r="I27" s="1088"/>
    </row>
    <row r="28" spans="1:12">
      <c r="A28" s="476"/>
      <c r="B28" s="482">
        <v>4</v>
      </c>
      <c r="C28" s="1595" t="s">
        <v>363</v>
      </c>
      <c r="D28" s="1596"/>
      <c r="E28" s="483">
        <f>'BA REKON INTERN'!E34</f>
        <v>3401000</v>
      </c>
      <c r="F28" s="483">
        <f>'BA REKON INTERN'!F34</f>
        <v>3401000</v>
      </c>
      <c r="G28" s="483">
        <f t="shared" si="0"/>
        <v>0</v>
      </c>
    </row>
    <row r="29" spans="1:12">
      <c r="A29" s="476"/>
      <c r="B29" s="482">
        <v>5</v>
      </c>
      <c r="C29" s="1595" t="s">
        <v>364</v>
      </c>
      <c r="D29" s="1596"/>
      <c r="E29" s="483">
        <f>'BA REKON INTERN'!E35</f>
        <v>0</v>
      </c>
      <c r="F29" s="483">
        <f>'BA REKON INTERN'!F35</f>
        <v>0</v>
      </c>
      <c r="G29" s="483">
        <f t="shared" si="0"/>
        <v>0</v>
      </c>
      <c r="I29" s="484"/>
      <c r="J29" s="485"/>
    </row>
    <row r="30" spans="1:12">
      <c r="A30" s="476"/>
      <c r="B30" s="482">
        <v>6</v>
      </c>
      <c r="C30" s="1595" t="s">
        <v>365</v>
      </c>
      <c r="D30" s="1596"/>
      <c r="E30" s="483">
        <f>'BA REKON INTERN'!E36</f>
        <v>0</v>
      </c>
      <c r="F30" s="483">
        <f>'BA REKON INTERN'!F36</f>
        <v>0</v>
      </c>
      <c r="G30" s="483">
        <f t="shared" si="0"/>
        <v>0</v>
      </c>
      <c r="I30" s="484"/>
      <c r="L30" s="504"/>
    </row>
    <row r="31" spans="1:12" ht="21" customHeight="1">
      <c r="A31" s="476"/>
      <c r="B31" s="480" t="s">
        <v>36</v>
      </c>
      <c r="C31" s="1570" t="s">
        <v>268</v>
      </c>
      <c r="D31" s="1571"/>
      <c r="E31" s="481">
        <f>SUM(E32:E32)</f>
        <v>0</v>
      </c>
      <c r="F31" s="486"/>
      <c r="G31" s="486">
        <f>SUM(G32)</f>
        <v>0</v>
      </c>
      <c r="I31" s="484"/>
    </row>
    <row r="32" spans="1:12" ht="15.75" customHeight="1">
      <c r="A32" s="476"/>
      <c r="B32" s="482">
        <v>1</v>
      </c>
      <c r="C32" s="1595" t="s">
        <v>366</v>
      </c>
      <c r="D32" s="1596"/>
      <c r="E32" s="483">
        <v>0</v>
      </c>
      <c r="F32" s="505"/>
      <c r="G32" s="486">
        <f>G24</f>
        <v>0</v>
      </c>
      <c r="I32" s="484"/>
    </row>
    <row r="33" spans="1:7" ht="21" customHeight="1">
      <c r="A33" s="476"/>
      <c r="B33" s="480" t="s">
        <v>306</v>
      </c>
      <c r="C33" s="1570" t="s">
        <v>329</v>
      </c>
      <c r="D33" s="1571"/>
      <c r="E33" s="481">
        <f>'BA REKON INTERN'!E39</f>
        <v>0</v>
      </c>
      <c r="F33" s="506"/>
      <c r="G33" s="506">
        <f>G34</f>
        <v>0</v>
      </c>
    </row>
    <row r="34" spans="1:7">
      <c r="A34" s="476"/>
      <c r="B34" s="478"/>
      <c r="C34" s="488"/>
      <c r="D34" s="489"/>
      <c r="E34" s="490"/>
      <c r="F34" s="491"/>
      <c r="G34" s="491">
        <f>'BA REKON INTERN'!G39</f>
        <v>0</v>
      </c>
    </row>
    <row r="35" spans="1:7" ht="27.75" customHeight="1">
      <c r="A35" s="476"/>
      <c r="B35" s="480" t="s">
        <v>308</v>
      </c>
      <c r="C35" s="1570" t="s">
        <v>367</v>
      </c>
      <c r="D35" s="1571"/>
      <c r="E35" s="481">
        <f>E33+E31+E24</f>
        <v>2304922166.1799998</v>
      </c>
      <c r="F35" s="481">
        <f>F33+F31+F24</f>
        <v>2304922166.1799998</v>
      </c>
      <c r="G35" s="481">
        <f>G24-G31-G33</f>
        <v>0</v>
      </c>
    </row>
    <row r="36" spans="1:7">
      <c r="A36" s="476"/>
      <c r="C36" s="477"/>
      <c r="D36" s="476"/>
      <c r="E36" s="64"/>
      <c r="F36" s="1031"/>
      <c r="G36" s="1031"/>
    </row>
    <row r="37" spans="1:7" ht="8.25" customHeight="1">
      <c r="A37" s="476"/>
      <c r="B37" s="492"/>
      <c r="C37" s="477"/>
      <c r="D37" s="476"/>
      <c r="E37" s="476"/>
      <c r="F37" s="476"/>
      <c r="G37" s="476"/>
    </row>
    <row r="38" spans="1:7" ht="6.4" customHeight="1">
      <c r="A38" s="476"/>
      <c r="B38" s="476"/>
      <c r="C38" s="477"/>
      <c r="D38" s="476"/>
      <c r="E38" s="476"/>
      <c r="F38" s="476"/>
      <c r="G38" s="476"/>
    </row>
    <row r="39" spans="1:7" ht="14.45" customHeight="1">
      <c r="A39" s="1592" t="s">
        <v>374</v>
      </c>
      <c r="B39" s="1592"/>
      <c r="C39" s="1592"/>
      <c r="D39" s="1592"/>
      <c r="E39" s="1592"/>
      <c r="F39" s="1592"/>
      <c r="G39" s="1592"/>
    </row>
    <row r="40" spans="1:7" ht="30.75" customHeight="1">
      <c r="A40" s="1592"/>
      <c r="B40" s="1592"/>
      <c r="C40" s="1592"/>
      <c r="D40" s="1592"/>
      <c r="E40" s="1592"/>
      <c r="F40" s="1592"/>
      <c r="G40" s="1592"/>
    </row>
    <row r="41" spans="1:7" ht="12.75" customHeight="1">
      <c r="A41" s="474"/>
      <c r="B41" s="474"/>
      <c r="C41" s="475"/>
      <c r="D41" s="474"/>
      <c r="E41" s="1032"/>
      <c r="F41" s="1032"/>
      <c r="G41" s="474"/>
    </row>
    <row r="42" spans="1:7" ht="33.75" customHeight="1">
      <c r="A42" s="1593" t="s">
        <v>375</v>
      </c>
      <c r="B42" s="1593"/>
      <c r="C42" s="1593"/>
      <c r="D42" s="1593"/>
      <c r="E42" s="1593"/>
      <c r="F42" s="1593"/>
      <c r="G42" s="1593"/>
    </row>
    <row r="43" spans="1:7" ht="15" customHeight="1">
      <c r="A43" s="474"/>
      <c r="B43" s="474"/>
      <c r="C43" s="475"/>
      <c r="D43" s="474"/>
      <c r="E43" s="1032"/>
      <c r="F43" s="1032"/>
      <c r="G43" s="1032"/>
    </row>
    <row r="44" spans="1:7" ht="15" customHeight="1">
      <c r="A44" s="474"/>
      <c r="B44" s="474"/>
      <c r="C44" s="475"/>
      <c r="D44" s="474"/>
      <c r="E44" s="474"/>
      <c r="F44" s="474"/>
      <c r="G44" s="474"/>
    </row>
    <row r="45" spans="1:7" ht="15" customHeight="1">
      <c r="A45" s="474"/>
      <c r="B45" s="474"/>
      <c r="C45" s="475"/>
      <c r="D45" s="474"/>
      <c r="E45" s="474"/>
      <c r="F45" s="474"/>
      <c r="G45" s="474"/>
    </row>
    <row r="46" spans="1:7" ht="15.75">
      <c r="A46" s="474"/>
      <c r="B46" s="1590" t="s">
        <v>376</v>
      </c>
      <c r="C46" s="1590"/>
      <c r="D46" s="1590"/>
      <c r="E46" s="474"/>
      <c r="F46" s="1594" t="s">
        <v>377</v>
      </c>
      <c r="G46" s="1594"/>
    </row>
    <row r="47" spans="1:7" ht="15.75">
      <c r="A47" s="474"/>
      <c r="B47" s="1590" t="s">
        <v>378</v>
      </c>
      <c r="C47" s="1590"/>
      <c r="D47" s="1590"/>
      <c r="E47" s="474"/>
      <c r="F47" s="1594" t="s">
        <v>429</v>
      </c>
      <c r="G47" s="1594"/>
    </row>
    <row r="48" spans="1:7">
      <c r="A48" s="474"/>
      <c r="B48" s="507"/>
      <c r="C48" s="507"/>
      <c r="D48" s="507"/>
      <c r="E48" s="474"/>
      <c r="F48" s="1587" t="s">
        <v>430</v>
      </c>
      <c r="G48" s="1587"/>
    </row>
    <row r="49" spans="1:8">
      <c r="A49" s="474"/>
      <c r="B49" s="507"/>
      <c r="C49" s="507"/>
      <c r="D49" s="507"/>
      <c r="E49" s="474"/>
      <c r="F49" s="508"/>
      <c r="G49" s="508"/>
    </row>
    <row r="50" spans="1:8">
      <c r="A50" s="474"/>
      <c r="B50" s="507"/>
      <c r="C50" s="507"/>
      <c r="D50" s="507"/>
      <c r="E50" s="474"/>
      <c r="F50" s="508"/>
      <c r="G50" s="508"/>
    </row>
    <row r="51" spans="1:8">
      <c r="A51" s="474"/>
      <c r="B51" s="507"/>
      <c r="C51" s="507"/>
      <c r="D51" s="507"/>
      <c r="E51" s="474"/>
      <c r="F51" s="508"/>
      <c r="G51" s="508"/>
    </row>
    <row r="52" spans="1:8" ht="15.75">
      <c r="A52" s="474"/>
      <c r="B52" s="1588" t="s">
        <v>379</v>
      </c>
      <c r="C52" s="1588"/>
      <c r="D52" s="1588"/>
      <c r="E52" s="509"/>
      <c r="F52" s="1589" t="s">
        <v>436</v>
      </c>
      <c r="G52" s="1589"/>
      <c r="H52" s="510"/>
    </row>
    <row r="53" spans="1:8" ht="15.75">
      <c r="A53" s="474"/>
      <c r="B53" s="1590" t="s">
        <v>380</v>
      </c>
      <c r="C53" s="1590"/>
      <c r="D53" s="1590"/>
      <c r="E53" s="509"/>
      <c r="F53" s="1591" t="s">
        <v>437</v>
      </c>
      <c r="G53" s="1591"/>
      <c r="H53" s="510"/>
    </row>
    <row r="54" spans="1:8">
      <c r="A54" s="474"/>
      <c r="B54" s="474"/>
      <c r="C54" s="475"/>
      <c r="D54" s="474"/>
      <c r="E54" s="511"/>
      <c r="F54" s="511"/>
      <c r="G54" s="474"/>
    </row>
    <row r="55" spans="1:8">
      <c r="A55" s="471"/>
      <c r="B55" s="471"/>
      <c r="C55" s="472"/>
      <c r="D55" s="471"/>
      <c r="E55" s="511"/>
      <c r="F55" s="511"/>
      <c r="G55" s="471"/>
    </row>
    <row r="56" spans="1:8">
      <c r="A56" s="471"/>
      <c r="B56" s="471"/>
      <c r="C56" s="472"/>
      <c r="D56" s="471"/>
      <c r="E56" s="511"/>
      <c r="F56" s="511"/>
      <c r="G56" s="471"/>
    </row>
    <row r="57" spans="1:8">
      <c r="A57" s="471"/>
      <c r="B57" s="471"/>
      <c r="C57" s="472"/>
      <c r="D57" s="471"/>
      <c r="E57" s="511"/>
      <c r="F57" s="511"/>
      <c r="G57" s="471"/>
    </row>
    <row r="58" spans="1:8">
      <c r="A58" s="471"/>
      <c r="B58" s="471"/>
      <c r="C58" s="472"/>
      <c r="D58" s="471"/>
      <c r="E58" s="511"/>
      <c r="F58" s="511"/>
      <c r="G58" s="471"/>
    </row>
    <row r="59" spans="1:8">
      <c r="A59" s="471"/>
      <c r="B59" s="471"/>
      <c r="C59" s="472"/>
      <c r="D59" s="471"/>
      <c r="E59" s="512"/>
      <c r="F59" s="512"/>
      <c r="G59" s="471"/>
    </row>
    <row r="60" spans="1:8">
      <c r="A60" s="471"/>
      <c r="B60" s="471"/>
      <c r="C60" s="472"/>
      <c r="D60" s="471"/>
      <c r="E60" s="511"/>
      <c r="F60" s="511"/>
      <c r="G60" s="471"/>
    </row>
    <row r="61" spans="1:8">
      <c r="A61" s="471"/>
      <c r="B61" s="471"/>
      <c r="C61" s="472"/>
      <c r="D61" s="471"/>
      <c r="E61" s="471"/>
      <c r="F61" s="471"/>
      <c r="G61" s="471"/>
    </row>
    <row r="62" spans="1:8">
      <c r="A62" s="471"/>
      <c r="B62" s="471"/>
      <c r="C62" s="472"/>
      <c r="D62" s="471"/>
      <c r="E62" s="471"/>
      <c r="F62" s="471"/>
      <c r="G62" s="471"/>
    </row>
    <row r="63" spans="1:8">
      <c r="A63" s="471"/>
      <c r="B63" s="471"/>
      <c r="C63" s="472"/>
      <c r="D63" s="471"/>
      <c r="E63" s="471"/>
      <c r="F63" s="471"/>
      <c r="G63" s="471"/>
    </row>
    <row r="64" spans="1:8">
      <c r="A64" s="471"/>
      <c r="B64" s="471"/>
      <c r="C64" s="472"/>
      <c r="D64" s="471"/>
      <c r="E64" s="471"/>
      <c r="F64" s="471"/>
      <c r="G64" s="471"/>
    </row>
    <row r="65" spans="1:7">
      <c r="A65" s="471"/>
      <c r="B65" s="471"/>
      <c r="C65" s="472"/>
      <c r="D65" s="471"/>
      <c r="E65" s="471"/>
      <c r="F65" s="471"/>
      <c r="G65" s="471"/>
    </row>
    <row r="66" spans="1:7">
      <c r="A66" s="471"/>
      <c r="B66" s="471"/>
      <c r="C66" s="472"/>
      <c r="D66" s="471"/>
      <c r="E66" s="471"/>
      <c r="F66" s="471"/>
      <c r="G66" s="471"/>
    </row>
    <row r="67" spans="1:7">
      <c r="A67" s="471"/>
      <c r="B67" s="471"/>
      <c r="C67" s="472"/>
      <c r="D67" s="471"/>
      <c r="E67" s="471"/>
      <c r="F67" s="471"/>
      <c r="G67" s="471"/>
    </row>
    <row r="68" spans="1:7">
      <c r="A68" s="471"/>
      <c r="B68" s="471"/>
      <c r="C68" s="472"/>
      <c r="D68" s="471"/>
      <c r="E68" s="471"/>
      <c r="F68" s="471"/>
      <c r="G68" s="471"/>
    </row>
    <row r="69" spans="1:7">
      <c r="A69" s="471"/>
      <c r="B69" s="471"/>
      <c r="C69" s="472"/>
      <c r="D69" s="471"/>
      <c r="E69" s="471"/>
      <c r="F69" s="471"/>
      <c r="G69" s="471"/>
    </row>
    <row r="70" spans="1:7">
      <c r="A70" s="471"/>
      <c r="B70" s="471"/>
      <c r="C70" s="472"/>
      <c r="D70" s="471"/>
      <c r="E70" s="471"/>
      <c r="F70" s="471"/>
      <c r="G70" s="471"/>
    </row>
    <row r="71" spans="1:7">
      <c r="A71" s="471"/>
      <c r="B71" s="471"/>
      <c r="C71" s="472"/>
      <c r="D71" s="471"/>
      <c r="E71" s="471"/>
      <c r="F71" s="471"/>
      <c r="G71" s="471"/>
    </row>
    <row r="72" spans="1:7">
      <c r="A72" s="471"/>
      <c r="B72" s="471"/>
      <c r="C72" s="472"/>
      <c r="D72" s="471"/>
      <c r="E72" s="471"/>
      <c r="F72" s="471"/>
      <c r="G72" s="471"/>
    </row>
    <row r="73" spans="1:7">
      <c r="A73" s="471"/>
      <c r="B73" s="471"/>
      <c r="C73" s="472"/>
      <c r="D73" s="471"/>
      <c r="E73" s="471"/>
      <c r="F73" s="471"/>
      <c r="G73" s="471"/>
    </row>
    <row r="74" spans="1:7">
      <c r="A74" s="471"/>
      <c r="B74" s="471"/>
      <c r="C74" s="472"/>
      <c r="D74" s="471"/>
      <c r="E74" s="471"/>
      <c r="F74" s="471"/>
      <c r="G74" s="471"/>
    </row>
    <row r="75" spans="1:7">
      <c r="A75" s="471"/>
      <c r="B75" s="471"/>
      <c r="C75" s="472"/>
      <c r="D75" s="471"/>
      <c r="E75" s="471"/>
      <c r="F75" s="471"/>
      <c r="G75" s="471"/>
    </row>
    <row r="76" spans="1:7">
      <c r="A76" s="471"/>
      <c r="B76" s="471"/>
      <c r="C76" s="472"/>
      <c r="D76" s="471"/>
      <c r="E76" s="471"/>
      <c r="F76" s="471"/>
      <c r="G76" s="471"/>
    </row>
    <row r="77" spans="1:7">
      <c r="A77" s="471"/>
      <c r="B77" s="471"/>
      <c r="C77" s="472"/>
      <c r="D77" s="471"/>
      <c r="E77" s="471"/>
      <c r="F77" s="471"/>
      <c r="G77" s="471"/>
    </row>
    <row r="78" spans="1:7">
      <c r="A78" s="471"/>
      <c r="B78" s="471"/>
      <c r="C78" s="472"/>
      <c r="D78" s="471"/>
      <c r="E78" s="471"/>
      <c r="F78" s="471"/>
      <c r="G78" s="471"/>
    </row>
    <row r="79" spans="1:7">
      <c r="A79" s="471"/>
      <c r="B79" s="471"/>
      <c r="C79" s="472"/>
      <c r="D79" s="471"/>
      <c r="E79" s="471"/>
      <c r="F79" s="471"/>
      <c r="G79" s="471"/>
    </row>
    <row r="80" spans="1:7">
      <c r="A80" s="471"/>
      <c r="B80" s="471"/>
      <c r="C80" s="472"/>
      <c r="D80" s="471"/>
      <c r="E80" s="471"/>
      <c r="F80" s="471"/>
      <c r="G80" s="471"/>
    </row>
    <row r="81" spans="1:7">
      <c r="A81" s="471"/>
      <c r="B81" s="471"/>
      <c r="C81" s="472"/>
      <c r="D81" s="471"/>
      <c r="E81" s="471"/>
      <c r="F81" s="471"/>
      <c r="G81" s="471"/>
    </row>
    <row r="82" spans="1:7">
      <c r="A82" s="471"/>
      <c r="B82" s="471"/>
      <c r="C82" s="472"/>
      <c r="D82" s="471"/>
      <c r="E82" s="471"/>
      <c r="F82" s="471"/>
      <c r="G82" s="471"/>
    </row>
    <row r="83" spans="1:7">
      <c r="A83" s="471"/>
      <c r="B83" s="471"/>
      <c r="C83" s="472"/>
      <c r="D83" s="471"/>
      <c r="E83" s="471"/>
      <c r="F83" s="471"/>
      <c r="G83" s="471"/>
    </row>
    <row r="84" spans="1:7">
      <c r="A84" s="471"/>
      <c r="B84" s="471"/>
      <c r="C84" s="472"/>
      <c r="D84" s="471"/>
      <c r="E84" s="471"/>
      <c r="F84" s="471"/>
      <c r="G84" s="471"/>
    </row>
    <row r="85" spans="1:7">
      <c r="A85" s="471"/>
      <c r="B85" s="471"/>
      <c r="C85" s="472"/>
      <c r="D85" s="471"/>
      <c r="E85" s="471"/>
      <c r="F85" s="471"/>
      <c r="G85" s="471"/>
    </row>
    <row r="86" spans="1:7">
      <c r="A86" s="471"/>
      <c r="B86" s="471"/>
      <c r="C86" s="472"/>
      <c r="D86" s="471"/>
      <c r="E86" s="471"/>
      <c r="F86" s="471"/>
      <c r="G86" s="471"/>
    </row>
    <row r="87" spans="1:7">
      <c r="A87" s="471"/>
      <c r="B87" s="471"/>
      <c r="C87" s="472"/>
      <c r="D87" s="471"/>
      <c r="E87" s="471"/>
      <c r="F87" s="471"/>
      <c r="G87" s="471"/>
    </row>
    <row r="88" spans="1:7">
      <c r="A88" s="471"/>
      <c r="B88" s="471"/>
      <c r="C88" s="472"/>
      <c r="D88" s="471"/>
      <c r="E88" s="471"/>
      <c r="F88" s="471"/>
      <c r="G88" s="471"/>
    </row>
  </sheetData>
  <mergeCells count="31">
    <mergeCell ref="E21:G21"/>
    <mergeCell ref="A9:G9"/>
    <mergeCell ref="A13:H13"/>
    <mergeCell ref="A14:H14"/>
    <mergeCell ref="I14:L14"/>
    <mergeCell ref="A17:G17"/>
    <mergeCell ref="B21:B22"/>
    <mergeCell ref="C21:D22"/>
    <mergeCell ref="C35:D35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9:G40"/>
    <mergeCell ref="A42:G42"/>
    <mergeCell ref="B46:D46"/>
    <mergeCell ref="F46:G46"/>
    <mergeCell ref="B47:D47"/>
    <mergeCell ref="F47:G47"/>
    <mergeCell ref="F48:G48"/>
    <mergeCell ref="B52:D52"/>
    <mergeCell ref="F52:G52"/>
    <mergeCell ref="B53:D53"/>
    <mergeCell ref="F53:G53"/>
  </mergeCells>
  <pageMargins left="0.82" right="0.118110236220472" top="0.7" bottom="0.94488188976377996" header="0.31496062992126" footer="0.31496062992126"/>
  <pageSetup paperSize="5" scale="80" orientation="portrait" verticalDpi="300" r:id="rId1"/>
  <headerFooter>
    <oddHeader>&amp;RBA rekon Ekstern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542925</xdr:colOff>
                <xdr:row>0</xdr:row>
                <xdr:rowOff>0</xdr:rowOff>
              </from>
              <to>
                <xdr:col>4</xdr:col>
                <xdr:colOff>1638300</xdr:colOff>
                <xdr:row>7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J58"/>
  <sheetViews>
    <sheetView topLeftCell="A11" workbookViewId="0">
      <selection activeCell="H39" sqref="H39"/>
    </sheetView>
  </sheetViews>
  <sheetFormatPr defaultRowHeight="15"/>
  <cols>
    <col min="1" max="1" width="4" style="237" customWidth="1"/>
    <col min="2" max="2" width="8.140625" style="237" customWidth="1"/>
    <col min="3" max="3" width="7.42578125" style="237" customWidth="1"/>
    <col min="4" max="4" width="37.7109375" style="237" customWidth="1"/>
    <col min="5" max="5" width="10.7109375" style="237" customWidth="1"/>
    <col min="6" max="6" width="20.140625" style="236" customWidth="1"/>
    <col min="7" max="7" width="11.85546875" style="237" customWidth="1"/>
    <col min="8" max="8" width="25.140625" style="237" customWidth="1"/>
    <col min="9" max="9" width="21.28515625" style="1408" customWidth="1"/>
    <col min="10" max="10" width="18.28515625" style="237" customWidth="1"/>
    <col min="11" max="11" width="9.140625" style="237"/>
    <col min="12" max="12" width="9.140625" style="237" customWidth="1"/>
    <col min="13" max="16384" width="9.140625" style="237"/>
  </cols>
  <sheetData>
    <row r="1" spans="1:10">
      <c r="A1" s="238" t="s">
        <v>184</v>
      </c>
      <c r="C1" s="1275" t="s">
        <v>185</v>
      </c>
      <c r="G1" s="235"/>
    </row>
    <row r="2" spans="1:10">
      <c r="A2" s="234" t="s">
        <v>186</v>
      </c>
      <c r="C2" s="1275" t="s">
        <v>187</v>
      </c>
    </row>
    <row r="3" spans="1:10">
      <c r="A3" s="234" t="s">
        <v>188</v>
      </c>
      <c r="C3" s="1275" t="s">
        <v>189</v>
      </c>
      <c r="G3" s="233" t="s">
        <v>190</v>
      </c>
    </row>
    <row r="4" spans="1:10" ht="15.75">
      <c r="A4" s="1603" t="s">
        <v>191</v>
      </c>
      <c r="B4" s="1603"/>
      <c r="C4" s="1603"/>
      <c r="D4" s="1603"/>
      <c r="E4" s="1603"/>
      <c r="F4" s="1603"/>
      <c r="G4" s="1603"/>
    </row>
    <row r="5" spans="1:10" ht="15.75">
      <c r="A5" s="1603"/>
      <c r="B5" s="1603"/>
      <c r="C5" s="1603"/>
      <c r="D5" s="1603"/>
      <c r="E5" s="1603"/>
      <c r="F5" s="1603"/>
      <c r="G5" s="1603"/>
    </row>
    <row r="7" spans="1:10" ht="15" customHeight="1">
      <c r="A7" s="1604" t="s">
        <v>192</v>
      </c>
      <c r="B7" s="1607" t="s">
        <v>193</v>
      </c>
      <c r="C7" s="232" t="s">
        <v>194</v>
      </c>
      <c r="D7" s="1610" t="s">
        <v>195</v>
      </c>
      <c r="E7" s="1604" t="s">
        <v>196</v>
      </c>
      <c r="F7" s="231" t="s">
        <v>197</v>
      </c>
      <c r="G7" s="1610" t="s">
        <v>198</v>
      </c>
    </row>
    <row r="8" spans="1:10">
      <c r="A8" s="1605"/>
      <c r="B8" s="1608"/>
      <c r="C8" s="230" t="s">
        <v>199</v>
      </c>
      <c r="D8" s="1611"/>
      <c r="E8" s="1605"/>
      <c r="F8" s="229" t="s">
        <v>200</v>
      </c>
      <c r="G8" s="1611"/>
    </row>
    <row r="9" spans="1:10">
      <c r="A9" s="1606"/>
      <c r="B9" s="1609"/>
      <c r="C9" s="230" t="s">
        <v>201</v>
      </c>
      <c r="D9" s="1612"/>
      <c r="E9" s="1606"/>
      <c r="F9" s="229" t="s">
        <v>202</v>
      </c>
      <c r="G9" s="1612"/>
    </row>
    <row r="10" spans="1:10">
      <c r="A10" s="228">
        <v>1</v>
      </c>
      <c r="B10" s="228">
        <v>2</v>
      </c>
      <c r="C10" s="228">
        <v>3</v>
      </c>
      <c r="D10" s="228">
        <v>4</v>
      </c>
      <c r="E10" s="228">
        <v>5</v>
      </c>
      <c r="F10" s="227">
        <v>6</v>
      </c>
      <c r="G10" s="228">
        <v>7</v>
      </c>
    </row>
    <row r="11" spans="1:10">
      <c r="A11" s="226"/>
      <c r="B11" s="226"/>
      <c r="C11" s="226"/>
      <c r="D11" s="226"/>
      <c r="E11" s="226"/>
      <c r="F11" s="225"/>
      <c r="G11" s="226"/>
    </row>
    <row r="12" spans="1:10">
      <c r="A12" s="226">
        <v>1</v>
      </c>
      <c r="B12" s="224" t="s">
        <v>34</v>
      </c>
      <c r="C12" s="223" t="s">
        <v>34</v>
      </c>
      <c r="D12" s="222" t="s">
        <v>33</v>
      </c>
      <c r="E12" s="221">
        <f>'BI 2014 2014'!R16</f>
        <v>0</v>
      </c>
      <c r="F12" s="1489">
        <v>0</v>
      </c>
      <c r="G12" s="226"/>
    </row>
    <row r="13" spans="1:10">
      <c r="A13" s="226"/>
      <c r="B13" s="226"/>
      <c r="C13" s="226"/>
      <c r="D13" s="219"/>
      <c r="E13" s="218"/>
      <c r="F13" s="1490"/>
      <c r="G13" s="226"/>
    </row>
    <row r="14" spans="1:10">
      <c r="A14" s="190">
        <v>2</v>
      </c>
      <c r="B14" s="224" t="s">
        <v>59</v>
      </c>
      <c r="C14" s="190"/>
      <c r="D14" s="222" t="s">
        <v>37</v>
      </c>
      <c r="E14" s="221">
        <f>SUM(E15:E24)</f>
        <v>478</v>
      </c>
      <c r="F14" s="1491">
        <f>SUM(F15:F24)</f>
        <v>1003227978.14</v>
      </c>
      <c r="G14" s="226"/>
      <c r="H14" s="1408"/>
      <c r="I14" s="703"/>
      <c r="J14" s="236"/>
    </row>
    <row r="15" spans="1:10">
      <c r="A15" s="226"/>
      <c r="B15" s="216"/>
      <c r="C15" s="216" t="s">
        <v>59</v>
      </c>
      <c r="D15" s="219" t="s">
        <v>203</v>
      </c>
      <c r="E15" s="215">
        <v>0</v>
      </c>
      <c r="F15" s="1490">
        <v>0</v>
      </c>
      <c r="G15" s="226"/>
      <c r="H15" s="1408"/>
      <c r="J15" s="236"/>
    </row>
    <row r="16" spans="1:10">
      <c r="A16" s="226"/>
      <c r="B16" s="216"/>
      <c r="C16" s="216" t="s">
        <v>61</v>
      </c>
      <c r="D16" s="219" t="s">
        <v>204</v>
      </c>
      <c r="E16" s="218">
        <f>'BI OK'!Q20</f>
        <v>6</v>
      </c>
      <c r="F16" s="1492">
        <f>'BI OK'!R20</f>
        <v>201532462</v>
      </c>
      <c r="G16" s="226"/>
      <c r="H16" s="1408"/>
      <c r="J16" s="236"/>
    </row>
    <row r="17" spans="1:10">
      <c r="A17" s="226"/>
      <c r="B17" s="216"/>
      <c r="C17" s="216" t="s">
        <v>91</v>
      </c>
      <c r="D17" s="219" t="s">
        <v>205</v>
      </c>
      <c r="E17" s="215">
        <v>0</v>
      </c>
      <c r="F17" s="1493">
        <v>0</v>
      </c>
      <c r="G17" s="226"/>
      <c r="H17" s="1408"/>
      <c r="J17" s="236"/>
    </row>
    <row r="18" spans="1:10">
      <c r="A18" s="226"/>
      <c r="B18" s="216"/>
      <c r="C18" s="216" t="s">
        <v>60</v>
      </c>
      <c r="D18" s="219" t="s">
        <v>206</v>
      </c>
      <c r="E18" s="215">
        <v>0</v>
      </c>
      <c r="F18" s="1493">
        <v>0</v>
      </c>
      <c r="G18" s="226"/>
      <c r="H18" s="1408"/>
      <c r="J18" s="236"/>
    </row>
    <row r="19" spans="1:10">
      <c r="A19" s="226"/>
      <c r="B19" s="216"/>
      <c r="C19" s="216" t="s">
        <v>69</v>
      </c>
      <c r="D19" s="219" t="s">
        <v>207</v>
      </c>
      <c r="E19" s="218">
        <f>'BI OK'!Q28</f>
        <v>267</v>
      </c>
      <c r="F19" s="1492">
        <f>'BI OK'!R28</f>
        <v>329002055.56</v>
      </c>
      <c r="G19" s="1095"/>
      <c r="H19" s="1408"/>
      <c r="J19" s="236"/>
    </row>
    <row r="20" spans="1:10">
      <c r="A20" s="226"/>
      <c r="B20" s="216"/>
      <c r="C20" s="216"/>
      <c r="D20" s="219" t="s">
        <v>208</v>
      </c>
      <c r="E20" s="218">
        <v>0</v>
      </c>
      <c r="F20" s="1494">
        <v>0</v>
      </c>
      <c r="G20" s="226"/>
      <c r="H20" s="1408"/>
      <c r="J20" s="236"/>
    </row>
    <row r="21" spans="1:10">
      <c r="A21" s="226"/>
      <c r="B21" s="216"/>
      <c r="C21" s="216" t="s">
        <v>209</v>
      </c>
      <c r="D21" s="214" t="s">
        <v>210</v>
      </c>
      <c r="E21" s="213">
        <f>'BI OK'!Q126</f>
        <v>1</v>
      </c>
      <c r="F21" s="1492">
        <f>'BI OK'!R126</f>
        <v>1500000</v>
      </c>
      <c r="G21" s="226"/>
      <c r="H21" s="1408"/>
      <c r="J21" s="236"/>
    </row>
    <row r="22" spans="1:10">
      <c r="A22" s="226"/>
      <c r="B22" s="216"/>
      <c r="C22" s="216" t="s">
        <v>174</v>
      </c>
      <c r="D22" s="214" t="s">
        <v>211</v>
      </c>
      <c r="E22" s="218">
        <f>'BI OK'!Q130</f>
        <v>177</v>
      </c>
      <c r="F22" s="1492">
        <f>'BI OK'!R130</f>
        <v>412548460.57999998</v>
      </c>
      <c r="G22" s="226"/>
      <c r="H22" s="1408"/>
      <c r="J22" s="236"/>
    </row>
    <row r="23" spans="1:10">
      <c r="A23" s="226"/>
      <c r="B23" s="216"/>
      <c r="C23" s="216" t="s">
        <v>117</v>
      </c>
      <c r="D23" s="214" t="s">
        <v>212</v>
      </c>
      <c r="E23" s="218">
        <f>'BI OK'!Q226</f>
        <v>27</v>
      </c>
      <c r="F23" s="1492">
        <f>'BI OK'!R226</f>
        <v>58645000</v>
      </c>
      <c r="G23" s="226"/>
      <c r="H23" s="1408"/>
      <c r="J23" s="236"/>
    </row>
    <row r="24" spans="1:10">
      <c r="A24" s="226"/>
      <c r="B24" s="216"/>
      <c r="C24" s="216">
        <v>10</v>
      </c>
      <c r="D24" s="219" t="s">
        <v>213</v>
      </c>
      <c r="E24" s="218">
        <v>0</v>
      </c>
      <c r="F24" s="1494">
        <v>0</v>
      </c>
      <c r="G24" s="226"/>
      <c r="H24" s="1408"/>
      <c r="J24" s="236"/>
    </row>
    <row r="25" spans="1:10">
      <c r="A25" s="226"/>
      <c r="B25" s="216"/>
      <c r="C25" s="216"/>
      <c r="D25" s="214"/>
      <c r="E25" s="218">
        <v>0</v>
      </c>
      <c r="F25" s="1494">
        <v>0</v>
      </c>
      <c r="G25" s="226"/>
      <c r="H25" s="1408"/>
      <c r="J25" s="236"/>
    </row>
    <row r="26" spans="1:10">
      <c r="A26" s="190">
        <v>3</v>
      </c>
      <c r="B26" s="190" t="s">
        <v>61</v>
      </c>
      <c r="C26" s="189"/>
      <c r="D26" s="222" t="s">
        <v>214</v>
      </c>
      <c r="E26" s="188">
        <f>SUM(E27:E28)</f>
        <v>3</v>
      </c>
      <c r="F26" s="1495">
        <f>SUM(F27:F28)</f>
        <v>1298293188.0407941</v>
      </c>
      <c r="G26" s="226"/>
      <c r="H26" s="1408"/>
      <c r="I26" s="703"/>
      <c r="J26" s="236"/>
    </row>
    <row r="27" spans="1:10">
      <c r="A27" s="226"/>
      <c r="B27" s="226"/>
      <c r="C27" s="216">
        <v>11</v>
      </c>
      <c r="D27" s="219" t="s">
        <v>215</v>
      </c>
      <c r="E27" s="218">
        <f>'BI OK'!Q234</f>
        <v>3</v>
      </c>
      <c r="F27" s="1492">
        <f>'BI OK'!R234</f>
        <v>1298293188.0407941</v>
      </c>
      <c r="G27" s="226"/>
      <c r="H27" s="1408"/>
      <c r="J27" s="236"/>
    </row>
    <row r="28" spans="1:10">
      <c r="A28" s="226"/>
      <c r="B28" s="224"/>
      <c r="C28" s="230">
        <v>12</v>
      </c>
      <c r="D28" s="214" t="s">
        <v>216</v>
      </c>
      <c r="E28" s="191"/>
      <c r="F28" s="1496">
        <v>0</v>
      </c>
      <c r="G28" s="226"/>
      <c r="H28" s="703"/>
      <c r="J28" s="236"/>
    </row>
    <row r="29" spans="1:10">
      <c r="A29" s="226"/>
      <c r="B29" s="226"/>
      <c r="C29" s="230"/>
      <c r="D29" s="219"/>
      <c r="E29" s="218"/>
      <c r="F29" s="1494"/>
      <c r="G29" s="226"/>
      <c r="H29" s="1408"/>
      <c r="J29" s="236"/>
    </row>
    <row r="30" spans="1:10">
      <c r="A30" s="190">
        <v>4</v>
      </c>
      <c r="B30" s="190" t="s">
        <v>91</v>
      </c>
      <c r="C30" s="187"/>
      <c r="D30" s="186" t="s">
        <v>217</v>
      </c>
      <c r="E30" s="188">
        <f>SUM(E31:E33)</f>
        <v>1</v>
      </c>
      <c r="F30" s="1495">
        <f>SUM(F31:F33)</f>
        <v>3401000</v>
      </c>
      <c r="G30" s="226"/>
      <c r="H30" s="1408"/>
      <c r="J30" s="236"/>
    </row>
    <row r="31" spans="1:10">
      <c r="A31" s="226"/>
      <c r="B31" s="226"/>
      <c r="C31" s="230">
        <v>13</v>
      </c>
      <c r="D31" s="219" t="s">
        <v>218</v>
      </c>
      <c r="E31" s="218">
        <v>0</v>
      </c>
      <c r="F31" s="1490">
        <v>0</v>
      </c>
      <c r="G31" s="226"/>
      <c r="H31" s="1408"/>
      <c r="J31" s="236"/>
    </row>
    <row r="32" spans="1:10">
      <c r="A32" s="226"/>
      <c r="B32" s="226"/>
      <c r="C32" s="230">
        <v>16</v>
      </c>
      <c r="D32" s="219" t="s">
        <v>219</v>
      </c>
      <c r="E32" s="215">
        <f>'BI OK'!Q239</f>
        <v>1</v>
      </c>
      <c r="F32" s="1497">
        <f>'BI OK'!R239</f>
        <v>3401000</v>
      </c>
      <c r="G32" s="226"/>
      <c r="H32" s="1408"/>
      <c r="J32" s="236"/>
    </row>
    <row r="33" spans="1:10">
      <c r="A33" s="226"/>
      <c r="B33" s="226"/>
      <c r="C33" s="230">
        <v>17</v>
      </c>
      <c r="D33" s="219" t="s">
        <v>220</v>
      </c>
      <c r="E33" s="215"/>
      <c r="F33" s="1493"/>
      <c r="G33" s="226"/>
      <c r="H33" s="1408"/>
      <c r="J33" s="236"/>
    </row>
    <row r="34" spans="1:10">
      <c r="A34" s="190">
        <v>5</v>
      </c>
      <c r="B34" s="190" t="s">
        <v>60</v>
      </c>
      <c r="C34" s="187"/>
      <c r="D34" s="186" t="s">
        <v>66</v>
      </c>
      <c r="E34" s="188">
        <f>E35+E36+E37+E38</f>
        <v>0</v>
      </c>
      <c r="F34" s="1495">
        <f>SUM(F35:F38)</f>
        <v>0</v>
      </c>
      <c r="G34" s="226"/>
      <c r="H34" s="1408"/>
      <c r="J34" s="236"/>
    </row>
    <row r="35" spans="1:10">
      <c r="A35" s="226"/>
      <c r="B35" s="226"/>
      <c r="C35" s="230">
        <v>17</v>
      </c>
      <c r="D35" s="219" t="s">
        <v>221</v>
      </c>
      <c r="E35" s="218">
        <f>'BI 2014 2014'!R123</f>
        <v>0</v>
      </c>
      <c r="F35" s="1494">
        <f>'BI 2014 2014'!S123</f>
        <v>0</v>
      </c>
      <c r="G35" s="226"/>
      <c r="H35" s="1408"/>
      <c r="J35" s="236"/>
    </row>
    <row r="36" spans="1:10">
      <c r="A36" s="226"/>
      <c r="B36" s="224"/>
      <c r="C36" s="230">
        <v>18</v>
      </c>
      <c r="D36" s="222" t="s">
        <v>222</v>
      </c>
      <c r="E36" s="210">
        <v>0</v>
      </c>
      <c r="F36" s="1498">
        <v>0</v>
      </c>
      <c r="G36" s="226"/>
      <c r="H36" s="1408"/>
      <c r="J36" s="236"/>
    </row>
    <row r="37" spans="1:10">
      <c r="A37" s="226"/>
      <c r="B37" s="226"/>
      <c r="C37" s="230">
        <v>19</v>
      </c>
      <c r="D37" s="219" t="s">
        <v>223</v>
      </c>
      <c r="E37" s="215">
        <v>0</v>
      </c>
      <c r="F37" s="1499">
        <v>0</v>
      </c>
      <c r="G37" s="226"/>
      <c r="H37" s="1408"/>
      <c r="J37" s="236"/>
    </row>
    <row r="38" spans="1:10">
      <c r="A38" s="226"/>
      <c r="B38" s="226"/>
      <c r="C38" s="230"/>
      <c r="D38" s="219" t="s">
        <v>224</v>
      </c>
      <c r="E38" s="215">
        <v>0</v>
      </c>
      <c r="F38" s="1490">
        <v>0</v>
      </c>
      <c r="G38" s="226"/>
      <c r="H38" s="1408"/>
      <c r="J38" s="236"/>
    </row>
    <row r="39" spans="1:10">
      <c r="A39" s="226"/>
      <c r="B39" s="226"/>
      <c r="C39" s="230"/>
      <c r="D39" s="219"/>
      <c r="E39" s="215"/>
      <c r="F39" s="1490"/>
      <c r="G39" s="226"/>
      <c r="H39" s="1408"/>
      <c r="J39" s="236"/>
    </row>
    <row r="40" spans="1:10">
      <c r="A40" s="190">
        <v>6</v>
      </c>
      <c r="B40" s="190" t="s">
        <v>69</v>
      </c>
      <c r="C40" s="187"/>
      <c r="D40" s="222" t="s">
        <v>225</v>
      </c>
      <c r="E40" s="188"/>
      <c r="F40" s="1495">
        <v>0</v>
      </c>
      <c r="G40" s="226"/>
      <c r="H40" s="1408"/>
      <c r="J40" s="236"/>
    </row>
    <row r="41" spans="1:10">
      <c r="A41" s="226"/>
      <c r="B41" s="226"/>
      <c r="C41" s="226"/>
      <c r="D41" s="219"/>
      <c r="E41" s="218"/>
      <c r="F41" s="1490"/>
      <c r="G41" s="226"/>
      <c r="H41" s="1408"/>
      <c r="J41" s="236"/>
    </row>
    <row r="42" spans="1:10">
      <c r="A42" s="226"/>
      <c r="B42" s="224"/>
      <c r="C42" s="226"/>
      <c r="D42" s="222"/>
      <c r="E42" s="215"/>
      <c r="F42" s="1490"/>
      <c r="G42" s="226"/>
      <c r="H42" s="1408"/>
      <c r="J42" s="236"/>
    </row>
    <row r="43" spans="1:10">
      <c r="A43" s="226"/>
      <c r="B43" s="226"/>
      <c r="C43" s="226"/>
      <c r="D43" s="219"/>
      <c r="E43" s="218"/>
      <c r="F43" s="1490"/>
      <c r="G43" s="226"/>
      <c r="H43" s="1408"/>
      <c r="J43" s="236"/>
    </row>
    <row r="44" spans="1:10" ht="15" hidden="1" customHeight="1">
      <c r="A44" s="226">
        <v>7</v>
      </c>
      <c r="B44" s="224" t="s">
        <v>209</v>
      </c>
      <c r="C44" s="226"/>
      <c r="D44" s="222" t="s">
        <v>226</v>
      </c>
      <c r="E44" s="218"/>
      <c r="F44" s="884"/>
      <c r="G44" s="226"/>
      <c r="H44" s="1408"/>
      <c r="J44" s="236"/>
    </row>
    <row r="45" spans="1:10">
      <c r="A45" s="209"/>
      <c r="B45" s="209"/>
      <c r="C45" s="209"/>
      <c r="D45" s="208"/>
      <c r="E45" s="207"/>
      <c r="F45" s="885"/>
      <c r="G45" s="209"/>
      <c r="H45" s="1408"/>
      <c r="J45" s="236"/>
    </row>
    <row r="46" spans="1:10" ht="21" customHeight="1">
      <c r="A46" s="209"/>
      <c r="B46" s="209"/>
      <c r="C46" s="209"/>
      <c r="D46" s="206" t="s">
        <v>227</v>
      </c>
      <c r="E46" s="205">
        <f>E40+E34+E30+E26+E14</f>
        <v>482</v>
      </c>
      <c r="F46" s="1171">
        <f>F40+F34+F30+F26+F14</f>
        <v>2304922166.1807942</v>
      </c>
      <c r="G46" s="209"/>
      <c r="J46" s="236"/>
    </row>
    <row r="47" spans="1:10">
      <c r="E47" s="203"/>
    </row>
    <row r="48" spans="1:10">
      <c r="F48" s="202" t="s">
        <v>824</v>
      </c>
    </row>
    <row r="49" spans="2:8">
      <c r="B49" s="201"/>
      <c r="C49" s="200" t="s">
        <v>67</v>
      </c>
      <c r="D49" s="201"/>
      <c r="E49" s="169"/>
      <c r="F49" s="169"/>
      <c r="H49" s="630"/>
    </row>
    <row r="50" spans="2:8">
      <c r="B50" s="201"/>
      <c r="C50" s="200" t="s">
        <v>441</v>
      </c>
      <c r="D50" s="201"/>
      <c r="F50" s="202" t="s">
        <v>68</v>
      </c>
    </row>
    <row r="51" spans="2:8">
      <c r="B51" s="201"/>
      <c r="C51" s="200"/>
      <c r="D51" s="201"/>
      <c r="E51" s="113"/>
      <c r="F51" s="198"/>
    </row>
    <row r="52" spans="2:8">
      <c r="B52" s="201"/>
      <c r="C52" s="201"/>
      <c r="D52" s="201"/>
      <c r="F52" s="202"/>
    </row>
    <row r="53" spans="2:8">
      <c r="B53" s="201"/>
      <c r="C53" s="201"/>
      <c r="D53" s="201"/>
      <c r="E53" s="197"/>
      <c r="F53" s="202"/>
    </row>
    <row r="54" spans="2:8">
      <c r="B54" s="201"/>
      <c r="C54" s="201"/>
      <c r="D54" s="201"/>
      <c r="F54" s="202"/>
    </row>
    <row r="55" spans="2:8" ht="4.5" customHeight="1">
      <c r="B55" s="201"/>
      <c r="C55" s="201"/>
      <c r="D55" s="201"/>
      <c r="F55" s="196"/>
    </row>
    <row r="56" spans="2:8">
      <c r="B56" s="201"/>
      <c r="C56" s="195"/>
      <c r="D56" s="201"/>
      <c r="F56" s="202"/>
    </row>
    <row r="57" spans="2:8">
      <c r="B57" s="201"/>
      <c r="C57" s="194" t="s">
        <v>436</v>
      </c>
      <c r="D57" s="201"/>
      <c r="F57" s="193" t="s">
        <v>440</v>
      </c>
    </row>
    <row r="58" spans="2:8">
      <c r="C58" s="200" t="s">
        <v>443</v>
      </c>
      <c r="F58" s="192" t="s">
        <v>445</v>
      </c>
    </row>
  </sheetData>
  <mergeCells count="7">
    <mergeCell ref="A4:G4"/>
    <mergeCell ref="A5:G5"/>
    <mergeCell ref="A7:A9"/>
    <mergeCell ref="B7:B9"/>
    <mergeCell ref="D7:D9"/>
    <mergeCell ref="E7:E9"/>
    <mergeCell ref="G7:G9"/>
  </mergeCells>
  <pageMargins left="1.34" right="0.13" top="0.6" bottom="0.75" header="0.3" footer="0.3"/>
  <pageSetup paperSize="5" scale="8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B257"/>
  <sheetViews>
    <sheetView topLeftCell="C1" workbookViewId="0">
      <pane ySplit="1" topLeftCell="A14" activePane="bottomLeft" state="frozen"/>
      <selection activeCell="O38" sqref="O38"/>
      <selection pane="bottomLeft" activeCell="R8" sqref="R8"/>
    </sheetView>
  </sheetViews>
  <sheetFormatPr defaultRowHeight="12"/>
  <cols>
    <col min="1" max="1" width="5" style="1208" customWidth="1"/>
    <col min="2" max="2" width="36.5703125" style="1208" customWidth="1"/>
    <col min="3" max="7" width="5.7109375" style="1208" customWidth="1"/>
    <col min="8" max="8" width="19.5703125" style="1208" customWidth="1"/>
    <col min="9" max="9" width="13.140625" style="1208" customWidth="1"/>
    <col min="10" max="12" width="9.140625" style="1208"/>
    <col min="13" max="13" width="6.42578125" style="1208" customWidth="1"/>
    <col min="14" max="14" width="9.140625" style="1208"/>
    <col min="15" max="15" width="5.7109375" style="1208" customWidth="1"/>
    <col min="16" max="16" width="6.140625" style="1208" customWidth="1"/>
    <col min="17" max="17" width="9.140625" style="1208"/>
    <col min="18" max="18" width="16.85546875" style="1208" customWidth="1"/>
    <col min="19" max="19" width="18.7109375" style="1208" customWidth="1"/>
    <col min="20" max="20" width="13.5703125" style="1208" bestFit="1" customWidth="1"/>
    <col min="21" max="21" width="14.140625" style="1241" customWidth="1"/>
    <col min="22" max="22" width="10.5703125" style="1208" bestFit="1" customWidth="1"/>
    <col min="23" max="23" width="13.5703125" style="1208" bestFit="1" customWidth="1"/>
    <col min="24" max="16384" width="9.140625" style="1208"/>
  </cols>
  <sheetData>
    <row r="1" spans="1:21" s="1" customFormat="1" ht="15" customHeight="1">
      <c r="A1" s="1635" t="s">
        <v>0</v>
      </c>
      <c r="B1" s="1635"/>
      <c r="C1" s="1635"/>
      <c r="D1" s="1635"/>
      <c r="E1" s="1635"/>
      <c r="F1" s="1635"/>
      <c r="G1" s="1635"/>
      <c r="H1" s="1635"/>
      <c r="I1" s="1635"/>
      <c r="J1" s="1635"/>
      <c r="K1" s="1635"/>
      <c r="L1" s="1635"/>
      <c r="M1" s="1635"/>
      <c r="U1" s="64"/>
    </row>
    <row r="2" spans="1:21" s="1" customFormat="1" ht="15" customHeight="1">
      <c r="A2" s="1635" t="s">
        <v>624</v>
      </c>
      <c r="B2" s="1635"/>
      <c r="C2" s="1635"/>
      <c r="D2" s="1635"/>
      <c r="E2" s="1635"/>
      <c r="F2" s="1635"/>
      <c r="G2" s="1635"/>
      <c r="H2" s="1635"/>
      <c r="I2" s="1635"/>
      <c r="J2" s="1635"/>
      <c r="K2" s="1635"/>
      <c r="L2" s="1635"/>
      <c r="M2" s="1635"/>
      <c r="U2" s="64"/>
    </row>
    <row r="3" spans="1:21" s="1" customFormat="1">
      <c r="A3" s="2"/>
      <c r="C3" s="3"/>
      <c r="D3" s="4"/>
      <c r="F3" s="5"/>
      <c r="H3" s="6"/>
      <c r="I3" s="6"/>
      <c r="J3" s="6"/>
      <c r="K3" s="6"/>
      <c r="L3" s="6"/>
      <c r="M3" s="6"/>
      <c r="N3" s="4"/>
      <c r="P3" s="3"/>
      <c r="U3" s="64"/>
    </row>
    <row r="4" spans="1:21" s="1" customFormat="1">
      <c r="A4" s="3" t="s">
        <v>2</v>
      </c>
      <c r="D4" s="1" t="s">
        <v>3</v>
      </c>
      <c r="F4" s="4"/>
      <c r="N4" s="4"/>
      <c r="P4" s="3"/>
      <c r="U4" s="64"/>
    </row>
    <row r="5" spans="1:21" s="1" customFormat="1">
      <c r="A5" s="3" t="s">
        <v>4</v>
      </c>
      <c r="D5" s="1" t="s">
        <v>5</v>
      </c>
      <c r="F5" s="4"/>
      <c r="N5" s="4"/>
      <c r="P5" s="3"/>
      <c r="U5" s="64"/>
    </row>
    <row r="6" spans="1:21" s="1" customFormat="1">
      <c r="A6" s="3" t="s">
        <v>6</v>
      </c>
      <c r="D6" s="3" t="s">
        <v>7</v>
      </c>
      <c r="F6" s="4"/>
      <c r="N6" s="4"/>
      <c r="P6" s="3"/>
      <c r="U6" s="64"/>
    </row>
    <row r="7" spans="1:21" s="1" customFormat="1">
      <c r="A7" s="3" t="s">
        <v>8</v>
      </c>
      <c r="D7" s="3" t="s">
        <v>7</v>
      </c>
      <c r="F7" s="4"/>
      <c r="N7" s="4"/>
      <c r="P7" s="3"/>
      <c r="U7" s="64"/>
    </row>
    <row r="8" spans="1:21" s="1" customFormat="1" ht="15" customHeight="1">
      <c r="A8" s="3" t="s">
        <v>9</v>
      </c>
      <c r="D8" s="3" t="s">
        <v>10</v>
      </c>
      <c r="F8" s="4"/>
      <c r="N8" s="4"/>
      <c r="P8" s="3"/>
      <c r="U8" s="64"/>
    </row>
    <row r="9" spans="1:21" ht="12.75" thickBot="1"/>
    <row r="10" spans="1:21">
      <c r="A10" s="1636" t="s">
        <v>397</v>
      </c>
      <c r="B10" s="1637"/>
      <c r="C10" s="1637"/>
      <c r="D10" s="1637"/>
      <c r="E10" s="1637"/>
      <c r="F10" s="1637"/>
      <c r="G10" s="1638"/>
      <c r="H10" s="1639" t="s">
        <v>398</v>
      </c>
      <c r="I10" s="1640"/>
      <c r="J10" s="1641"/>
      <c r="K10" s="1621" t="s">
        <v>399</v>
      </c>
      <c r="L10" s="575"/>
      <c r="M10" s="575"/>
      <c r="N10" s="576" t="s">
        <v>400</v>
      </c>
      <c r="O10" s="1621" t="s">
        <v>401</v>
      </c>
      <c r="P10" s="577"/>
      <c r="Q10" s="1620" t="s">
        <v>486</v>
      </c>
      <c r="R10" s="1620"/>
      <c r="S10" s="1616" t="s">
        <v>19</v>
      </c>
    </row>
    <row r="11" spans="1:21">
      <c r="A11" s="1623" t="s">
        <v>20</v>
      </c>
      <c r="B11" s="1625" t="s">
        <v>22</v>
      </c>
      <c r="C11" s="1626"/>
      <c r="D11" s="1626"/>
      <c r="E11" s="1626"/>
      <c r="F11" s="1627"/>
      <c r="G11" s="1634" t="s">
        <v>23</v>
      </c>
      <c r="H11" s="578"/>
      <c r="I11" s="578"/>
      <c r="J11" s="1209" t="s">
        <v>26</v>
      </c>
      <c r="K11" s="1622"/>
      <c r="L11" s="580" t="s">
        <v>403</v>
      </c>
      <c r="M11" s="580" t="s">
        <v>404</v>
      </c>
      <c r="N11" s="581" t="s">
        <v>405</v>
      </c>
      <c r="O11" s="1622"/>
      <c r="P11" s="578" t="s">
        <v>406</v>
      </c>
      <c r="Q11" s="1616" t="s">
        <v>387</v>
      </c>
      <c r="R11" s="1210"/>
      <c r="S11" s="1616"/>
    </row>
    <row r="12" spans="1:21">
      <c r="A12" s="1624"/>
      <c r="B12" s="1628"/>
      <c r="C12" s="1629"/>
      <c r="D12" s="1629"/>
      <c r="E12" s="1629"/>
      <c r="F12" s="1630"/>
      <c r="G12" s="1622"/>
      <c r="H12" s="578" t="s">
        <v>407</v>
      </c>
      <c r="I12" s="578" t="s">
        <v>408</v>
      </c>
      <c r="J12" s="1209" t="s">
        <v>28</v>
      </c>
      <c r="K12" s="1622"/>
      <c r="L12" s="580" t="s">
        <v>409</v>
      </c>
      <c r="M12" s="580" t="s">
        <v>409</v>
      </c>
      <c r="N12" s="581" t="s">
        <v>410</v>
      </c>
      <c r="O12" s="1622"/>
      <c r="P12" s="578" t="s">
        <v>387</v>
      </c>
      <c r="Q12" s="1616"/>
      <c r="R12" s="1190" t="s">
        <v>30</v>
      </c>
      <c r="S12" s="1616"/>
    </row>
    <row r="13" spans="1:21">
      <c r="A13" s="1624"/>
      <c r="B13" s="1628"/>
      <c r="C13" s="1629"/>
      <c r="D13" s="1629"/>
      <c r="E13" s="1629"/>
      <c r="F13" s="1630"/>
      <c r="G13" s="1622"/>
      <c r="H13" s="578" t="s">
        <v>387</v>
      </c>
      <c r="I13" s="578" t="s">
        <v>411</v>
      </c>
      <c r="J13" s="1209" t="s">
        <v>412</v>
      </c>
      <c r="K13" s="1622"/>
      <c r="L13" s="580" t="s">
        <v>387</v>
      </c>
      <c r="M13" s="580"/>
      <c r="N13" s="581" t="s">
        <v>413</v>
      </c>
      <c r="O13" s="1622"/>
      <c r="P13" s="578" t="s">
        <v>414</v>
      </c>
      <c r="Q13" s="1616"/>
      <c r="R13" s="1190" t="s">
        <v>415</v>
      </c>
      <c r="S13" s="1616"/>
    </row>
    <row r="14" spans="1:21">
      <c r="A14" s="1624"/>
      <c r="B14" s="1631"/>
      <c r="C14" s="1632"/>
      <c r="D14" s="1632"/>
      <c r="E14" s="1632"/>
      <c r="F14" s="1633"/>
      <c r="G14" s="1622"/>
      <c r="H14" s="1209"/>
      <c r="I14" s="1209"/>
      <c r="J14" s="1209" t="s">
        <v>32</v>
      </c>
      <c r="K14" s="1622"/>
      <c r="L14" s="580"/>
      <c r="M14" s="580"/>
      <c r="N14" s="581"/>
      <c r="O14" s="1622"/>
      <c r="P14" s="578"/>
      <c r="Q14" s="1616"/>
      <c r="R14" s="1210"/>
      <c r="S14" s="1616"/>
    </row>
    <row r="15" spans="1:21">
      <c r="A15" s="1189">
        <v>1</v>
      </c>
      <c r="B15" s="1617">
        <v>2</v>
      </c>
      <c r="C15" s="1618"/>
      <c r="D15" s="1618"/>
      <c r="E15" s="1619"/>
      <c r="F15" s="1189"/>
      <c r="G15" s="1189">
        <v>3</v>
      </c>
      <c r="H15" s="1189">
        <v>4</v>
      </c>
      <c r="I15" s="1189">
        <v>5</v>
      </c>
      <c r="J15" s="1189">
        <v>6</v>
      </c>
      <c r="K15" s="1189">
        <v>7</v>
      </c>
      <c r="L15" s="1189">
        <v>8</v>
      </c>
      <c r="M15" s="1189">
        <v>9</v>
      </c>
      <c r="N15" s="1189">
        <v>10</v>
      </c>
      <c r="O15" s="586">
        <v>11</v>
      </c>
      <c r="P15" s="586">
        <v>12</v>
      </c>
      <c r="Q15" s="1189">
        <v>15</v>
      </c>
      <c r="R15" s="1189">
        <v>16</v>
      </c>
      <c r="S15" s="1189">
        <v>17</v>
      </c>
    </row>
    <row r="16" spans="1:21">
      <c r="A16" s="850"/>
      <c r="B16" s="790"/>
      <c r="C16" s="791"/>
      <c r="D16" s="791"/>
      <c r="E16" s="791"/>
      <c r="F16" s="791"/>
      <c r="G16" s="791"/>
      <c r="H16" s="792" t="s">
        <v>33</v>
      </c>
      <c r="I16" s="793"/>
      <c r="J16" s="791"/>
      <c r="K16" s="794"/>
      <c r="L16" s="795"/>
      <c r="M16" s="794"/>
      <c r="N16" s="796"/>
      <c r="O16" s="926"/>
      <c r="P16" s="1118"/>
      <c r="Q16" s="1211"/>
      <c r="R16" s="1211"/>
      <c r="S16" s="1120"/>
    </row>
    <row r="17" spans="1:21">
      <c r="A17" s="841"/>
      <c r="B17" s="25"/>
      <c r="C17" s="256"/>
      <c r="D17" s="256"/>
      <c r="E17" s="256"/>
      <c r="F17" s="256"/>
      <c r="G17" s="256"/>
      <c r="H17" s="256"/>
      <c r="I17" s="257"/>
      <c r="J17" s="256"/>
      <c r="K17" s="28"/>
      <c r="L17" s="258"/>
      <c r="M17" s="28"/>
      <c r="N17" s="259"/>
      <c r="O17" s="929"/>
      <c r="P17" s="71"/>
      <c r="Q17" s="1211"/>
      <c r="R17" s="1211"/>
      <c r="S17" s="73"/>
    </row>
    <row r="18" spans="1:21">
      <c r="A18" s="851"/>
      <c r="B18" s="800"/>
      <c r="C18" s="801"/>
      <c r="D18" s="801"/>
      <c r="E18" s="801"/>
      <c r="F18" s="801"/>
      <c r="G18" s="801"/>
      <c r="H18" s="802" t="s">
        <v>37</v>
      </c>
      <c r="I18" s="789"/>
      <c r="J18" s="803"/>
      <c r="K18" s="789"/>
      <c r="L18" s="789"/>
      <c r="M18" s="789"/>
      <c r="N18" s="788"/>
      <c r="O18" s="803"/>
      <c r="P18" s="1122"/>
      <c r="Q18" s="1123">
        <f>Q20+Q28+Q126+Q130+Q226</f>
        <v>478</v>
      </c>
      <c r="R18" s="1123">
        <f>R20+R28+R126+R130+R226</f>
        <v>1003227978.14</v>
      </c>
      <c r="S18" s="1124"/>
    </row>
    <row r="19" spans="1:21">
      <c r="A19" s="839"/>
      <c r="B19" s="706"/>
      <c r="C19" s="707"/>
      <c r="D19" s="707"/>
      <c r="E19" s="707"/>
      <c r="F19" s="707"/>
      <c r="G19" s="707"/>
      <c r="H19" s="709" t="s">
        <v>485</v>
      </c>
      <c r="I19" s="712"/>
      <c r="J19" s="713"/>
      <c r="K19" s="712"/>
      <c r="L19" s="712"/>
      <c r="M19" s="712"/>
      <c r="N19" s="710"/>
      <c r="O19" s="713"/>
      <c r="P19" s="750"/>
      <c r="Q19" s="1211"/>
      <c r="R19" s="1211"/>
      <c r="S19" s="733"/>
    </row>
    <row r="20" spans="1:21">
      <c r="A20" s="839"/>
      <c r="B20" s="706"/>
      <c r="C20" s="707" t="s">
        <v>168</v>
      </c>
      <c r="D20" s="707" t="s">
        <v>168</v>
      </c>
      <c r="E20" s="707" t="s">
        <v>168</v>
      </c>
      <c r="F20" s="707" t="s">
        <v>168</v>
      </c>
      <c r="G20" s="707" t="s">
        <v>168</v>
      </c>
      <c r="H20" s="805" t="s">
        <v>38</v>
      </c>
      <c r="I20" s="712"/>
      <c r="J20" s="713"/>
      <c r="K20" s="712"/>
      <c r="L20" s="712"/>
      <c r="M20" s="712"/>
      <c r="N20" s="710"/>
      <c r="O20" s="713"/>
      <c r="P20" s="750"/>
      <c r="Q20" s="1125">
        <f>SUM(Q21:Q26)</f>
        <v>6</v>
      </c>
      <c r="R20" s="1125">
        <f>SUM(R21:R26)</f>
        <v>201532462</v>
      </c>
      <c r="S20" s="733"/>
      <c r="T20" s="1500">
        <v>1003227978.14</v>
      </c>
      <c r="U20" s="1241">
        <f>R18-T20</f>
        <v>0</v>
      </c>
    </row>
    <row r="21" spans="1:21" ht="18.75" customHeight="1">
      <c r="A21" s="841">
        <v>1</v>
      </c>
      <c r="B21" s="129" t="s">
        <v>44</v>
      </c>
      <c r="C21" s="255" t="s">
        <v>59</v>
      </c>
      <c r="D21" s="255" t="s">
        <v>61</v>
      </c>
      <c r="E21" s="255" t="s">
        <v>34</v>
      </c>
      <c r="F21" s="255" t="s">
        <v>60</v>
      </c>
      <c r="G21" s="255" t="s">
        <v>35</v>
      </c>
      <c r="H21" s="256" t="s">
        <v>45</v>
      </c>
      <c r="I21" s="256" t="s">
        <v>46</v>
      </c>
      <c r="J21" s="256" t="s">
        <v>47</v>
      </c>
      <c r="K21" s="256" t="s">
        <v>39</v>
      </c>
      <c r="L21" s="264" t="s">
        <v>43</v>
      </c>
      <c r="M21" s="258">
        <v>2008</v>
      </c>
      <c r="N21" s="256"/>
      <c r="O21" s="258" t="s">
        <v>41</v>
      </c>
      <c r="P21" s="71" t="s">
        <v>36</v>
      </c>
      <c r="Q21" s="1211">
        <v>1</v>
      </c>
      <c r="R21" s="1212">
        <v>15042500</v>
      </c>
      <c r="S21" s="1126" t="s">
        <v>48</v>
      </c>
      <c r="T21" s="1500">
        <v>1298293188.04</v>
      </c>
    </row>
    <row r="22" spans="1:21">
      <c r="A22" s="841">
        <v>2</v>
      </c>
      <c r="B22" s="129" t="s">
        <v>44</v>
      </c>
      <c r="C22" s="806">
        <v>2</v>
      </c>
      <c r="D22" s="806">
        <v>3</v>
      </c>
      <c r="E22" s="806">
        <v>1</v>
      </c>
      <c r="F22" s="806">
        <v>5</v>
      </c>
      <c r="G22" s="806">
        <v>1</v>
      </c>
      <c r="H22" s="933" t="s">
        <v>45</v>
      </c>
      <c r="I22" s="933" t="s">
        <v>50</v>
      </c>
      <c r="J22" s="933" t="s">
        <v>51</v>
      </c>
      <c r="K22" s="933" t="s">
        <v>39</v>
      </c>
      <c r="L22" s="933" t="s">
        <v>52</v>
      </c>
      <c r="M22" s="934">
        <v>1995</v>
      </c>
      <c r="N22" s="256"/>
      <c r="O22" s="258" t="s">
        <v>41</v>
      </c>
      <c r="P22" s="1127" t="s">
        <v>42</v>
      </c>
      <c r="Q22" s="1211">
        <v>1</v>
      </c>
      <c r="R22" s="1212">
        <v>5000000</v>
      </c>
      <c r="S22" s="1129" t="s">
        <v>54</v>
      </c>
    </row>
    <row r="23" spans="1:21">
      <c r="A23" s="841">
        <v>3</v>
      </c>
      <c r="B23" s="129" t="s">
        <v>44</v>
      </c>
      <c r="C23" s="806">
        <v>2</v>
      </c>
      <c r="D23" s="806">
        <v>3</v>
      </c>
      <c r="E23" s="806">
        <v>1</v>
      </c>
      <c r="F23" s="806">
        <v>5</v>
      </c>
      <c r="G23" s="806">
        <v>1</v>
      </c>
      <c r="H23" s="933" t="s">
        <v>45</v>
      </c>
      <c r="I23" s="933" t="s">
        <v>55</v>
      </c>
      <c r="J23" s="933" t="s">
        <v>56</v>
      </c>
      <c r="K23" s="933" t="s">
        <v>39</v>
      </c>
      <c r="L23" s="933" t="s">
        <v>49</v>
      </c>
      <c r="M23" s="934">
        <v>2006</v>
      </c>
      <c r="N23" s="256"/>
      <c r="O23" s="258" t="s">
        <v>41</v>
      </c>
      <c r="P23" s="1127" t="s">
        <v>36</v>
      </c>
      <c r="Q23" s="1211">
        <v>1</v>
      </c>
      <c r="R23" s="1212">
        <v>10000000</v>
      </c>
      <c r="S23" s="1129" t="s">
        <v>54</v>
      </c>
    </row>
    <row r="24" spans="1:21">
      <c r="A24" s="841">
        <v>4</v>
      </c>
      <c r="B24" s="129" t="s">
        <v>44</v>
      </c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933" t="s">
        <v>45</v>
      </c>
      <c r="I24" s="256" t="s">
        <v>55</v>
      </c>
      <c r="J24" s="256"/>
      <c r="K24" s="256"/>
      <c r="L24" s="256"/>
      <c r="M24" s="258"/>
      <c r="N24" s="256"/>
      <c r="O24" s="258"/>
      <c r="P24" s="71" t="s">
        <v>36</v>
      </c>
      <c r="Q24" s="1211">
        <v>1</v>
      </c>
      <c r="R24" s="1213">
        <v>10000000</v>
      </c>
      <c r="S24" s="1129" t="s">
        <v>54</v>
      </c>
    </row>
    <row r="25" spans="1:21">
      <c r="A25" s="841">
        <v>5</v>
      </c>
      <c r="B25" s="129" t="s">
        <v>44</v>
      </c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933" t="s">
        <v>45</v>
      </c>
      <c r="I25" s="256" t="s">
        <v>433</v>
      </c>
      <c r="J25" s="256"/>
      <c r="K25" s="256"/>
      <c r="L25" s="256"/>
      <c r="M25" s="258"/>
      <c r="N25" s="256"/>
      <c r="O25" s="258"/>
      <c r="P25" s="71" t="s">
        <v>36</v>
      </c>
      <c r="Q25" s="1211">
        <v>1</v>
      </c>
      <c r="R25" s="1213">
        <v>13699962</v>
      </c>
      <c r="S25" s="1129" t="s">
        <v>54</v>
      </c>
    </row>
    <row r="26" spans="1:21">
      <c r="A26" s="841">
        <v>6</v>
      </c>
      <c r="B26" s="129" t="s">
        <v>663</v>
      </c>
      <c r="C26" s="806">
        <v>2</v>
      </c>
      <c r="D26" s="806">
        <v>3</v>
      </c>
      <c r="E26" s="806">
        <v>1</v>
      </c>
      <c r="F26" s="806">
        <v>5</v>
      </c>
      <c r="G26" s="806">
        <v>1</v>
      </c>
      <c r="H26" s="256" t="s">
        <v>434</v>
      </c>
      <c r="I26" s="256" t="s">
        <v>435</v>
      </c>
      <c r="J26" s="256"/>
      <c r="K26" s="256"/>
      <c r="L26" s="256"/>
      <c r="M26" s="258"/>
      <c r="N26" s="256"/>
      <c r="O26" s="258"/>
      <c r="P26" s="71" t="s">
        <v>36</v>
      </c>
      <c r="Q26" s="1211">
        <v>1</v>
      </c>
      <c r="R26" s="1213">
        <v>147790000</v>
      </c>
      <c r="S26" s="1129" t="s">
        <v>54</v>
      </c>
    </row>
    <row r="27" spans="1:21">
      <c r="A27" s="839"/>
      <c r="B27" s="706"/>
      <c r="C27" s="707"/>
      <c r="D27" s="707"/>
      <c r="E27" s="707"/>
      <c r="F27" s="707"/>
      <c r="G27" s="707"/>
      <c r="H27" s="709" t="s">
        <v>450</v>
      </c>
      <c r="I27" s="852"/>
      <c r="J27" s="710"/>
      <c r="K27" s="710"/>
      <c r="L27" s="710"/>
      <c r="M27" s="711"/>
      <c r="N27" s="712"/>
      <c r="O27" s="712"/>
      <c r="P27" s="732"/>
      <c r="Q27" s="1211"/>
      <c r="R27" s="1211"/>
      <c r="S27" s="733"/>
    </row>
    <row r="28" spans="1:21">
      <c r="A28" s="839"/>
      <c r="B28" s="706"/>
      <c r="C28" s="707"/>
      <c r="D28" s="707"/>
      <c r="E28" s="707"/>
      <c r="F28" s="707"/>
      <c r="G28" s="707"/>
      <c r="H28" s="805" t="s">
        <v>58</v>
      </c>
      <c r="I28" s="852"/>
      <c r="J28" s="712"/>
      <c r="K28" s="713"/>
      <c r="L28" s="712"/>
      <c r="M28" s="712"/>
      <c r="N28" s="712"/>
      <c r="O28" s="713"/>
      <c r="P28" s="732"/>
      <c r="Q28" s="751">
        <f>SUM(Q29:Q124)</f>
        <v>267</v>
      </c>
      <c r="R28" s="751">
        <f>SUM(R29:R124)</f>
        <v>329002055.56</v>
      </c>
      <c r="S28" s="733"/>
    </row>
    <row r="29" spans="1:21">
      <c r="A29" s="1214">
        <v>7</v>
      </c>
      <c r="B29" s="129" t="s">
        <v>664</v>
      </c>
      <c r="C29" s="255">
        <v>2</v>
      </c>
      <c r="D29" s="255">
        <v>6</v>
      </c>
      <c r="E29" s="255">
        <v>2</v>
      </c>
      <c r="F29" s="255">
        <v>6</v>
      </c>
      <c r="G29" s="255">
        <v>3</v>
      </c>
      <c r="H29" s="1215" t="s">
        <v>107</v>
      </c>
      <c r="I29" s="258"/>
      <c r="J29" s="258"/>
      <c r="K29" s="1216"/>
      <c r="L29" s="256"/>
      <c r="M29" s="1217">
        <v>2006</v>
      </c>
      <c r="N29" s="258"/>
      <c r="O29" s="258" t="s">
        <v>41</v>
      </c>
      <c r="P29" s="1218" t="s">
        <v>36</v>
      </c>
      <c r="Q29" s="1211">
        <v>1</v>
      </c>
      <c r="R29" s="1281">
        <v>1000000</v>
      </c>
      <c r="S29" s="1219" t="s">
        <v>491</v>
      </c>
    </row>
    <row r="30" spans="1:21">
      <c r="A30" s="1214">
        <v>8</v>
      </c>
      <c r="B30" s="129" t="s">
        <v>665</v>
      </c>
      <c r="C30" s="255">
        <v>2</v>
      </c>
      <c r="D30" s="255">
        <v>6</v>
      </c>
      <c r="E30" s="255">
        <v>2</v>
      </c>
      <c r="F30" s="255">
        <v>4</v>
      </c>
      <c r="G30" s="255">
        <v>11</v>
      </c>
      <c r="H30" s="1215" t="s">
        <v>452</v>
      </c>
      <c r="I30" s="258"/>
      <c r="J30" s="258"/>
      <c r="K30" s="1216"/>
      <c r="L30" s="256"/>
      <c r="M30" s="1217">
        <v>2006</v>
      </c>
      <c r="N30" s="258"/>
      <c r="O30" s="258" t="s">
        <v>41</v>
      </c>
      <c r="P30" s="1218" t="s">
        <v>42</v>
      </c>
      <c r="Q30" s="1211">
        <v>1</v>
      </c>
      <c r="R30" s="1281">
        <v>2500000</v>
      </c>
      <c r="S30" s="1219" t="s">
        <v>477</v>
      </c>
    </row>
    <row r="31" spans="1:21">
      <c r="A31" s="1214">
        <v>9</v>
      </c>
      <c r="B31" s="129" t="s">
        <v>666</v>
      </c>
      <c r="C31" s="255">
        <v>2</v>
      </c>
      <c r="D31" s="255">
        <v>6</v>
      </c>
      <c r="E31" s="255">
        <v>2</v>
      </c>
      <c r="F31" s="255">
        <v>1</v>
      </c>
      <c r="G31" s="255">
        <v>33</v>
      </c>
      <c r="H31" s="1215" t="s">
        <v>453</v>
      </c>
      <c r="I31" s="258"/>
      <c r="J31" s="258"/>
      <c r="K31" s="1216"/>
      <c r="L31" s="256"/>
      <c r="M31" s="1217">
        <v>2007</v>
      </c>
      <c r="N31" s="258"/>
      <c r="O31" s="258" t="s">
        <v>41</v>
      </c>
      <c r="P31" s="1218" t="s">
        <v>36</v>
      </c>
      <c r="Q31" s="1211">
        <v>4</v>
      </c>
      <c r="R31" s="1281">
        <v>1200000</v>
      </c>
      <c r="S31" s="1219" t="s">
        <v>474</v>
      </c>
    </row>
    <row r="32" spans="1:21">
      <c r="A32" s="1214">
        <v>10</v>
      </c>
      <c r="B32" s="129" t="s">
        <v>667</v>
      </c>
      <c r="C32" s="255">
        <v>2</v>
      </c>
      <c r="D32" s="255">
        <v>6</v>
      </c>
      <c r="E32" s="255">
        <v>2</v>
      </c>
      <c r="F32" s="255">
        <v>1</v>
      </c>
      <c r="G32" s="255">
        <v>1</v>
      </c>
      <c r="H32" s="1215" t="s">
        <v>148</v>
      </c>
      <c r="I32" s="258"/>
      <c r="J32" s="258"/>
      <c r="K32" s="1216"/>
      <c r="L32" s="256"/>
      <c r="M32" s="1217">
        <v>2007</v>
      </c>
      <c r="N32" s="258"/>
      <c r="O32" s="258" t="s">
        <v>41</v>
      </c>
      <c r="P32" s="1218" t="s">
        <v>36</v>
      </c>
      <c r="Q32" s="1211">
        <v>6</v>
      </c>
      <c r="R32" s="1281">
        <v>2400000</v>
      </c>
      <c r="S32" s="1219" t="s">
        <v>474</v>
      </c>
    </row>
    <row r="33" spans="1:22">
      <c r="A33" s="1214">
        <v>11</v>
      </c>
      <c r="B33" s="129" t="s">
        <v>668</v>
      </c>
      <c r="C33" s="255">
        <v>2</v>
      </c>
      <c r="D33" s="255">
        <v>8</v>
      </c>
      <c r="E33" s="255">
        <v>1</v>
      </c>
      <c r="F33" s="255">
        <v>8</v>
      </c>
      <c r="G33" s="255">
        <v>9</v>
      </c>
      <c r="H33" s="1215" t="s">
        <v>149</v>
      </c>
      <c r="I33" s="258"/>
      <c r="J33" s="258"/>
      <c r="K33" s="1216"/>
      <c r="L33" s="256"/>
      <c r="M33" s="1217">
        <v>2007</v>
      </c>
      <c r="N33" s="258"/>
      <c r="O33" s="258" t="s">
        <v>41</v>
      </c>
      <c r="P33" s="1218" t="s">
        <v>36</v>
      </c>
      <c r="Q33" s="1211">
        <v>6</v>
      </c>
      <c r="R33" s="1281">
        <v>2400000</v>
      </c>
      <c r="S33" s="1219" t="s">
        <v>474</v>
      </c>
    </row>
    <row r="34" spans="1:22">
      <c r="A34" s="1214">
        <v>12</v>
      </c>
      <c r="B34" s="129" t="s">
        <v>669</v>
      </c>
      <c r="C34" s="255">
        <v>2</v>
      </c>
      <c r="D34" s="255">
        <v>6</v>
      </c>
      <c r="E34" s="255">
        <v>1</v>
      </c>
      <c r="F34" s="255">
        <v>4</v>
      </c>
      <c r="G34" s="255">
        <v>3</v>
      </c>
      <c r="H34" s="1215" t="s">
        <v>454</v>
      </c>
      <c r="I34" s="258"/>
      <c r="J34" s="258"/>
      <c r="K34" s="1216"/>
      <c r="L34" s="256"/>
      <c r="M34" s="1217">
        <v>2007</v>
      </c>
      <c r="N34" s="258"/>
      <c r="O34" s="258" t="s">
        <v>41</v>
      </c>
      <c r="P34" s="1218" t="s">
        <v>478</v>
      </c>
      <c r="Q34" s="1211">
        <v>1</v>
      </c>
      <c r="R34" s="1281">
        <v>152500</v>
      </c>
      <c r="S34" s="1219" t="s">
        <v>477</v>
      </c>
    </row>
    <row r="35" spans="1:22">
      <c r="A35" s="1214">
        <v>13</v>
      </c>
      <c r="B35" s="933" t="s">
        <v>670</v>
      </c>
      <c r="C35" s="1197">
        <v>6</v>
      </c>
      <c r="D35" s="1197">
        <v>6</v>
      </c>
      <c r="E35" s="1197">
        <v>1</v>
      </c>
      <c r="F35" s="1197">
        <v>1</v>
      </c>
      <c r="G35" s="1197">
        <v>1</v>
      </c>
      <c r="H35" s="1215" t="s">
        <v>654</v>
      </c>
      <c r="I35" s="933"/>
      <c r="J35" s="933"/>
      <c r="K35" s="1217" t="s">
        <v>449</v>
      </c>
      <c r="L35" s="933"/>
      <c r="M35" s="1217">
        <v>2007</v>
      </c>
      <c r="N35" s="933"/>
      <c r="O35" s="258" t="s">
        <v>41</v>
      </c>
      <c r="P35" s="1127" t="s">
        <v>36</v>
      </c>
      <c r="Q35" s="1211">
        <v>1</v>
      </c>
      <c r="R35" s="1281">
        <v>200000</v>
      </c>
      <c r="S35" s="1219" t="s">
        <v>474</v>
      </c>
    </row>
    <row r="36" spans="1:22" ht="30" customHeight="1">
      <c r="A36" s="1214">
        <v>15</v>
      </c>
      <c r="B36" s="129" t="s">
        <v>152</v>
      </c>
      <c r="C36" s="255" t="s">
        <v>59</v>
      </c>
      <c r="D36" s="255" t="s">
        <v>69</v>
      </c>
      <c r="E36" s="255" t="s">
        <v>59</v>
      </c>
      <c r="F36" s="255" t="s">
        <v>34</v>
      </c>
      <c r="G36" s="255" t="s">
        <v>35</v>
      </c>
      <c r="H36" s="264" t="s">
        <v>78</v>
      </c>
      <c r="I36" s="258" t="s">
        <v>40</v>
      </c>
      <c r="J36" s="258" t="s">
        <v>40</v>
      </c>
      <c r="K36" s="258" t="s">
        <v>40</v>
      </c>
      <c r="L36" s="256" t="s">
        <v>43</v>
      </c>
      <c r="M36" s="258">
        <v>2010</v>
      </c>
      <c r="N36" s="258" t="s">
        <v>40</v>
      </c>
      <c r="O36" s="258" t="s">
        <v>41</v>
      </c>
      <c r="P36" s="71" t="s">
        <v>36</v>
      </c>
      <c r="Q36" s="1211">
        <v>1</v>
      </c>
      <c r="R36" s="1281">
        <v>1500000</v>
      </c>
      <c r="S36" s="628" t="s">
        <v>79</v>
      </c>
    </row>
    <row r="37" spans="1:22" ht="21.75" customHeight="1">
      <c r="A37" s="1214">
        <v>16</v>
      </c>
      <c r="B37" s="129" t="s">
        <v>151</v>
      </c>
      <c r="C37" s="255" t="s">
        <v>59</v>
      </c>
      <c r="D37" s="255" t="s">
        <v>69</v>
      </c>
      <c r="E37" s="255" t="s">
        <v>34</v>
      </c>
      <c r="F37" s="255" t="s">
        <v>60</v>
      </c>
      <c r="G37" s="255" t="s">
        <v>74</v>
      </c>
      <c r="H37" s="257" t="s">
        <v>81</v>
      </c>
      <c r="I37" s="258" t="s">
        <v>40</v>
      </c>
      <c r="J37" s="258" t="s">
        <v>40</v>
      </c>
      <c r="K37" s="258" t="s">
        <v>40</v>
      </c>
      <c r="L37" s="256" t="s">
        <v>43</v>
      </c>
      <c r="M37" s="258">
        <v>2010</v>
      </c>
      <c r="N37" s="258" t="s">
        <v>40</v>
      </c>
      <c r="O37" s="258" t="s">
        <v>41</v>
      </c>
      <c r="P37" s="71" t="s">
        <v>36</v>
      </c>
      <c r="Q37" s="1211">
        <v>1</v>
      </c>
      <c r="R37" s="1281">
        <v>100000</v>
      </c>
      <c r="S37" s="628" t="s">
        <v>79</v>
      </c>
    </row>
    <row r="38" spans="1:22" ht="24.75" customHeight="1">
      <c r="A38" s="1214">
        <v>17</v>
      </c>
      <c r="B38" s="129" t="s">
        <v>151</v>
      </c>
      <c r="C38" s="255" t="s">
        <v>59</v>
      </c>
      <c r="D38" s="255" t="s">
        <v>69</v>
      </c>
      <c r="E38" s="255" t="s">
        <v>34</v>
      </c>
      <c r="F38" s="255" t="s">
        <v>60</v>
      </c>
      <c r="G38" s="255" t="s">
        <v>74</v>
      </c>
      <c r="H38" s="257" t="s">
        <v>81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71" t="s">
        <v>36</v>
      </c>
      <c r="Q38" s="1211">
        <v>1</v>
      </c>
      <c r="R38" s="1281">
        <v>100000</v>
      </c>
      <c r="S38" s="628" t="s">
        <v>79</v>
      </c>
    </row>
    <row r="39" spans="1:22" ht="19.5" customHeight="1">
      <c r="A39" s="1214">
        <v>18</v>
      </c>
      <c r="B39" s="129" t="s">
        <v>153</v>
      </c>
      <c r="C39" s="255" t="s">
        <v>59</v>
      </c>
      <c r="D39" s="255" t="s">
        <v>69</v>
      </c>
      <c r="E39" s="255" t="s">
        <v>59</v>
      </c>
      <c r="F39" s="255" t="s">
        <v>60</v>
      </c>
      <c r="G39" s="255" t="s">
        <v>83</v>
      </c>
      <c r="H39" s="256" t="s">
        <v>84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71" t="s">
        <v>36</v>
      </c>
      <c r="Q39" s="1211">
        <v>1</v>
      </c>
      <c r="R39" s="1281">
        <v>750000</v>
      </c>
      <c r="S39" s="628" t="s">
        <v>85</v>
      </c>
    </row>
    <row r="40" spans="1:22" ht="22.5" customHeight="1">
      <c r="A40" s="1214">
        <f t="shared" ref="A40:A114" si="0">A39+1</f>
        <v>19</v>
      </c>
      <c r="B40" s="129" t="s">
        <v>154</v>
      </c>
      <c r="C40" s="255" t="s">
        <v>59</v>
      </c>
      <c r="D40" s="255" t="s">
        <v>69</v>
      </c>
      <c r="E40" s="255" t="s">
        <v>59</v>
      </c>
      <c r="F40" s="255" t="s">
        <v>60</v>
      </c>
      <c r="G40" s="255" t="s">
        <v>86</v>
      </c>
      <c r="H40" s="256" t="s">
        <v>88</v>
      </c>
      <c r="I40" s="258" t="s">
        <v>40</v>
      </c>
      <c r="J40" s="258" t="s">
        <v>40</v>
      </c>
      <c r="K40" s="258" t="s">
        <v>40</v>
      </c>
      <c r="L40" s="256" t="s">
        <v>43</v>
      </c>
      <c r="M40" s="258">
        <v>2010</v>
      </c>
      <c r="N40" s="258" t="s">
        <v>40</v>
      </c>
      <c r="O40" s="258" t="s">
        <v>41</v>
      </c>
      <c r="P40" s="71" t="s">
        <v>36</v>
      </c>
      <c r="Q40" s="1211">
        <v>1</v>
      </c>
      <c r="R40" s="1281">
        <v>480000</v>
      </c>
      <c r="S40" s="628" t="s">
        <v>85</v>
      </c>
    </row>
    <row r="41" spans="1:22" ht="23.25" customHeight="1">
      <c r="A41" s="1214">
        <f t="shared" si="0"/>
        <v>20</v>
      </c>
      <c r="B41" s="129" t="s">
        <v>153</v>
      </c>
      <c r="C41" s="255" t="s">
        <v>59</v>
      </c>
      <c r="D41" s="255" t="s">
        <v>69</v>
      </c>
      <c r="E41" s="255" t="s">
        <v>59</v>
      </c>
      <c r="F41" s="255" t="s">
        <v>60</v>
      </c>
      <c r="G41" s="255" t="s">
        <v>83</v>
      </c>
      <c r="H41" s="256" t="s">
        <v>90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71" t="s">
        <v>36</v>
      </c>
      <c r="Q41" s="1211">
        <v>1</v>
      </c>
      <c r="R41" s="1281">
        <v>282000</v>
      </c>
      <c r="S41" s="628" t="s">
        <v>85</v>
      </c>
    </row>
    <row r="42" spans="1:22" ht="21.75" customHeight="1">
      <c r="A42" s="1214">
        <f t="shared" si="0"/>
        <v>21</v>
      </c>
      <c r="B42" s="129" t="s">
        <v>155</v>
      </c>
      <c r="C42" s="255" t="s">
        <v>59</v>
      </c>
      <c r="D42" s="255" t="s">
        <v>69</v>
      </c>
      <c r="E42" s="255" t="s">
        <v>59</v>
      </c>
      <c r="F42" s="255" t="s">
        <v>91</v>
      </c>
      <c r="G42" s="255" t="s">
        <v>87</v>
      </c>
      <c r="H42" s="256" t="s">
        <v>92</v>
      </c>
      <c r="I42" s="258" t="s">
        <v>40</v>
      </c>
      <c r="J42" s="258" t="s">
        <v>40</v>
      </c>
      <c r="K42" s="258" t="s">
        <v>40</v>
      </c>
      <c r="L42" s="256" t="s">
        <v>43</v>
      </c>
      <c r="M42" s="258">
        <v>2010</v>
      </c>
      <c r="N42" s="258" t="s">
        <v>40</v>
      </c>
      <c r="O42" s="258" t="s">
        <v>41</v>
      </c>
      <c r="P42" s="71" t="s">
        <v>36</v>
      </c>
      <c r="Q42" s="1211">
        <v>1</v>
      </c>
      <c r="R42" s="1281">
        <v>3487000</v>
      </c>
      <c r="S42" s="628" t="s">
        <v>85</v>
      </c>
    </row>
    <row r="43" spans="1:22" s="1330" customFormat="1">
      <c r="A43" s="1321">
        <f t="shared" si="0"/>
        <v>22</v>
      </c>
      <c r="B43" s="1322" t="s">
        <v>156</v>
      </c>
      <c r="C43" s="1323" t="s">
        <v>59</v>
      </c>
      <c r="D43" s="1323">
        <v>6</v>
      </c>
      <c r="E43" s="1323" t="s">
        <v>34</v>
      </c>
      <c r="F43" s="1323" t="s">
        <v>91</v>
      </c>
      <c r="G43" s="1323" t="s">
        <v>93</v>
      </c>
      <c r="H43" s="1324" t="s">
        <v>95</v>
      </c>
      <c r="I43" s="1325" t="s">
        <v>40</v>
      </c>
      <c r="J43" s="1325" t="s">
        <v>40</v>
      </c>
      <c r="K43" s="1325" t="s">
        <v>40</v>
      </c>
      <c r="L43" s="1324" t="s">
        <v>43</v>
      </c>
      <c r="M43" s="1325">
        <v>2010</v>
      </c>
      <c r="N43" s="1325" t="s">
        <v>40</v>
      </c>
      <c r="O43" s="1325" t="s">
        <v>41</v>
      </c>
      <c r="P43" s="1326" t="s">
        <v>36</v>
      </c>
      <c r="Q43" s="1327">
        <v>1</v>
      </c>
      <c r="R43" s="1328">
        <v>1500000</v>
      </c>
      <c r="S43" s="1329" t="s">
        <v>85</v>
      </c>
      <c r="T43" s="1208"/>
      <c r="U43" s="1241"/>
      <c r="V43" s="1208"/>
    </row>
    <row r="44" spans="1:22" ht="25.5" customHeight="1">
      <c r="A44" s="1214">
        <f t="shared" si="0"/>
        <v>23</v>
      </c>
      <c r="B44" s="129" t="s">
        <v>157</v>
      </c>
      <c r="C44" s="255" t="s">
        <v>59</v>
      </c>
      <c r="D44" s="255" t="s">
        <v>69</v>
      </c>
      <c r="E44" s="255" t="s">
        <v>59</v>
      </c>
      <c r="F44" s="255" t="s">
        <v>34</v>
      </c>
      <c r="G44" s="255" t="s">
        <v>96</v>
      </c>
      <c r="H44" s="256" t="s">
        <v>97</v>
      </c>
      <c r="I44" s="258" t="s">
        <v>40</v>
      </c>
      <c r="J44" s="258" t="s">
        <v>40</v>
      </c>
      <c r="K44" s="258" t="s">
        <v>40</v>
      </c>
      <c r="L44" s="256" t="s">
        <v>43</v>
      </c>
      <c r="M44" s="258">
        <v>2011</v>
      </c>
      <c r="N44" s="258" t="s">
        <v>40</v>
      </c>
      <c r="O44" s="258" t="s">
        <v>41</v>
      </c>
      <c r="P44" s="71" t="s">
        <v>36</v>
      </c>
      <c r="Q44" s="1211">
        <v>1</v>
      </c>
      <c r="R44" s="1281">
        <v>3979000</v>
      </c>
      <c r="S44" s="1130" t="s">
        <v>54</v>
      </c>
      <c r="T44" s="1330"/>
      <c r="U44" s="1409"/>
    </row>
    <row r="45" spans="1:22" ht="29.25" customHeight="1">
      <c r="A45" s="1214">
        <f t="shared" si="0"/>
        <v>24</v>
      </c>
      <c r="B45" s="129" t="s">
        <v>152</v>
      </c>
      <c r="C45" s="255" t="s">
        <v>59</v>
      </c>
      <c r="D45" s="255" t="s">
        <v>69</v>
      </c>
      <c r="E45" s="255" t="s">
        <v>59</v>
      </c>
      <c r="F45" s="255" t="s">
        <v>34</v>
      </c>
      <c r="G45" s="255" t="s">
        <v>35</v>
      </c>
      <c r="H45" s="256" t="s">
        <v>99</v>
      </c>
      <c r="I45" s="258" t="s">
        <v>40</v>
      </c>
      <c r="J45" s="258" t="s">
        <v>40</v>
      </c>
      <c r="K45" s="256" t="s">
        <v>100</v>
      </c>
      <c r="L45" s="256" t="s">
        <v>43</v>
      </c>
      <c r="M45" s="258">
        <v>2012</v>
      </c>
      <c r="N45" s="258" t="s">
        <v>40</v>
      </c>
      <c r="O45" s="258" t="s">
        <v>41</v>
      </c>
      <c r="P45" s="71" t="s">
        <v>36</v>
      </c>
      <c r="Q45" s="1211">
        <v>1</v>
      </c>
      <c r="R45" s="1281">
        <v>4000000</v>
      </c>
      <c r="S45" s="1130" t="s">
        <v>101</v>
      </c>
    </row>
    <row r="46" spans="1:22" ht="24" customHeight="1">
      <c r="A46" s="1214">
        <f t="shared" si="0"/>
        <v>25</v>
      </c>
      <c r="B46" s="129" t="s">
        <v>158</v>
      </c>
      <c r="C46" s="255" t="s">
        <v>59</v>
      </c>
      <c r="D46" s="255" t="s">
        <v>69</v>
      </c>
      <c r="E46" s="255" t="s">
        <v>59</v>
      </c>
      <c r="F46" s="255" t="s">
        <v>34</v>
      </c>
      <c r="G46" s="255" t="s">
        <v>102</v>
      </c>
      <c r="H46" s="256" t="s">
        <v>104</v>
      </c>
      <c r="I46" s="258" t="s">
        <v>40</v>
      </c>
      <c r="J46" s="258" t="s">
        <v>40</v>
      </c>
      <c r="K46" s="256" t="s">
        <v>105</v>
      </c>
      <c r="L46" s="256" t="s">
        <v>43</v>
      </c>
      <c r="M46" s="258">
        <v>2012</v>
      </c>
      <c r="N46" s="258" t="s">
        <v>40</v>
      </c>
      <c r="O46" s="258" t="s">
        <v>41</v>
      </c>
      <c r="P46" s="71" t="s">
        <v>36</v>
      </c>
      <c r="Q46" s="1211">
        <v>1</v>
      </c>
      <c r="R46" s="1281">
        <v>1000000</v>
      </c>
      <c r="S46" s="1130" t="s">
        <v>101</v>
      </c>
    </row>
    <row r="47" spans="1:22" ht="24" customHeight="1">
      <c r="A47" s="1214">
        <f t="shared" si="0"/>
        <v>26</v>
      </c>
      <c r="B47" s="129" t="s">
        <v>159</v>
      </c>
      <c r="C47" s="255" t="s">
        <v>59</v>
      </c>
      <c r="D47" s="255" t="s">
        <v>69</v>
      </c>
      <c r="E47" s="255" t="s">
        <v>59</v>
      </c>
      <c r="F47" s="255" t="s">
        <v>91</v>
      </c>
      <c r="G47" s="255" t="s">
        <v>93</v>
      </c>
      <c r="H47" s="257" t="s">
        <v>106</v>
      </c>
      <c r="I47" s="258" t="s">
        <v>40</v>
      </c>
      <c r="J47" s="258" t="s">
        <v>40</v>
      </c>
      <c r="K47" s="256"/>
      <c r="L47" s="256" t="s">
        <v>43</v>
      </c>
      <c r="M47" s="258">
        <v>2013</v>
      </c>
      <c r="N47" s="258" t="s">
        <v>40</v>
      </c>
      <c r="O47" s="258" t="s">
        <v>41</v>
      </c>
      <c r="P47" s="71" t="s">
        <v>36</v>
      </c>
      <c r="Q47" s="1211">
        <v>5</v>
      </c>
      <c r="R47" s="1281">
        <v>15000000</v>
      </c>
      <c r="S47" s="76" t="s">
        <v>54</v>
      </c>
    </row>
    <row r="48" spans="1:22" ht="24" customHeight="1">
      <c r="A48" s="1214">
        <f t="shared" si="0"/>
        <v>27</v>
      </c>
      <c r="B48" s="129" t="s">
        <v>160</v>
      </c>
      <c r="C48" s="255" t="s">
        <v>59</v>
      </c>
      <c r="D48" s="255" t="s">
        <v>69</v>
      </c>
      <c r="E48" s="255" t="s">
        <v>59</v>
      </c>
      <c r="F48" s="255" t="s">
        <v>69</v>
      </c>
      <c r="G48" s="255" t="s">
        <v>93</v>
      </c>
      <c r="H48" s="257" t="s">
        <v>107</v>
      </c>
      <c r="I48" s="258" t="s">
        <v>40</v>
      </c>
      <c r="J48" s="258" t="s">
        <v>40</v>
      </c>
      <c r="K48" s="256"/>
      <c r="L48" s="256" t="s">
        <v>43</v>
      </c>
      <c r="M48" s="258">
        <v>2013</v>
      </c>
      <c r="N48" s="258" t="s">
        <v>40</v>
      </c>
      <c r="O48" s="258" t="s">
        <v>41</v>
      </c>
      <c r="P48" s="71" t="s">
        <v>36</v>
      </c>
      <c r="Q48" s="1211">
        <v>1</v>
      </c>
      <c r="R48" s="1281">
        <v>1100000</v>
      </c>
      <c r="S48" s="76" t="s">
        <v>54</v>
      </c>
    </row>
    <row r="49" spans="1:19" ht="24" customHeight="1">
      <c r="A49" s="1214">
        <f t="shared" si="0"/>
        <v>28</v>
      </c>
      <c r="B49" s="129" t="s">
        <v>161</v>
      </c>
      <c r="C49" s="255" t="s">
        <v>59</v>
      </c>
      <c r="D49" s="255" t="s">
        <v>69</v>
      </c>
      <c r="E49" s="255" t="s">
        <v>91</v>
      </c>
      <c r="F49" s="255" t="s">
        <v>34</v>
      </c>
      <c r="G49" s="255" t="s">
        <v>102</v>
      </c>
      <c r="H49" s="257" t="s">
        <v>108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71" t="s">
        <v>36</v>
      </c>
      <c r="Q49" s="1211">
        <v>1</v>
      </c>
      <c r="R49" s="1281">
        <v>5100000</v>
      </c>
      <c r="S49" s="76" t="s">
        <v>54</v>
      </c>
    </row>
    <row r="50" spans="1:19" ht="24" customHeight="1">
      <c r="A50" s="1214">
        <f t="shared" si="0"/>
        <v>29</v>
      </c>
      <c r="B50" s="129" t="s">
        <v>162</v>
      </c>
      <c r="C50" s="255" t="s">
        <v>59</v>
      </c>
      <c r="D50" s="255" t="s">
        <v>69</v>
      </c>
      <c r="E50" s="255" t="s">
        <v>59</v>
      </c>
      <c r="F50" s="255" t="s">
        <v>34</v>
      </c>
      <c r="G50" s="255">
        <v>6</v>
      </c>
      <c r="H50" s="257" t="s">
        <v>109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71" t="s">
        <v>36</v>
      </c>
      <c r="Q50" s="1211">
        <v>5</v>
      </c>
      <c r="R50" s="1281">
        <v>2000000</v>
      </c>
      <c r="S50" s="76" t="s">
        <v>54</v>
      </c>
    </row>
    <row r="51" spans="1:19" ht="23.25" customHeight="1">
      <c r="A51" s="1214">
        <f t="shared" si="0"/>
        <v>30</v>
      </c>
      <c r="B51" s="129" t="s">
        <v>156</v>
      </c>
      <c r="C51" s="255" t="s">
        <v>59</v>
      </c>
      <c r="D51" s="255" t="s">
        <v>69</v>
      </c>
      <c r="E51" s="255" t="s">
        <v>34</v>
      </c>
      <c r="F51" s="255" t="s">
        <v>91</v>
      </c>
      <c r="G51" s="255" t="s">
        <v>93</v>
      </c>
      <c r="H51" s="257" t="s">
        <v>110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71" t="s">
        <v>36</v>
      </c>
      <c r="Q51" s="1211">
        <v>1</v>
      </c>
      <c r="R51" s="1281">
        <v>1500000</v>
      </c>
      <c r="S51" s="76" t="s">
        <v>54</v>
      </c>
    </row>
    <row r="52" spans="1:19" ht="23.25" customHeight="1">
      <c r="A52" s="1214">
        <f t="shared" si="0"/>
        <v>31</v>
      </c>
      <c r="B52" s="129" t="s">
        <v>155</v>
      </c>
      <c r="C52" s="255" t="s">
        <v>59</v>
      </c>
      <c r="D52" s="255" t="s">
        <v>69</v>
      </c>
      <c r="E52" s="255" t="s">
        <v>59</v>
      </c>
      <c r="F52" s="255" t="s">
        <v>91</v>
      </c>
      <c r="G52" s="255" t="s">
        <v>87</v>
      </c>
      <c r="H52" s="256" t="s">
        <v>111</v>
      </c>
      <c r="I52" s="258" t="s">
        <v>40</v>
      </c>
      <c r="J52" s="258" t="s">
        <v>40</v>
      </c>
      <c r="K52" s="256"/>
      <c r="L52" s="256" t="s">
        <v>43</v>
      </c>
      <c r="M52" s="258">
        <v>2013</v>
      </c>
      <c r="N52" s="258" t="s">
        <v>40</v>
      </c>
      <c r="O52" s="258" t="s">
        <v>41</v>
      </c>
      <c r="P52" s="71" t="s">
        <v>36</v>
      </c>
      <c r="Q52" s="1211">
        <v>1</v>
      </c>
      <c r="R52" s="1281">
        <v>840000</v>
      </c>
      <c r="S52" s="76" t="s">
        <v>54</v>
      </c>
    </row>
    <row r="53" spans="1:19" ht="23.25" customHeight="1">
      <c r="A53" s="1214">
        <f t="shared" si="0"/>
        <v>32</v>
      </c>
      <c r="B53" s="129" t="s">
        <v>683</v>
      </c>
      <c r="C53" s="255" t="s">
        <v>59</v>
      </c>
      <c r="D53" s="255" t="s">
        <v>69</v>
      </c>
      <c r="E53" s="255" t="s">
        <v>61</v>
      </c>
      <c r="F53" s="255" t="s">
        <v>91</v>
      </c>
      <c r="G53" s="255" t="s">
        <v>112</v>
      </c>
      <c r="H53" s="256" t="s">
        <v>113</v>
      </c>
      <c r="I53" s="258" t="s">
        <v>116</v>
      </c>
      <c r="J53" s="258"/>
      <c r="K53" s="256" t="s">
        <v>114</v>
      </c>
      <c r="L53" s="256" t="s">
        <v>43</v>
      </c>
      <c r="M53" s="258">
        <v>2006</v>
      </c>
      <c r="N53" s="258" t="s">
        <v>40</v>
      </c>
      <c r="O53" s="258" t="s">
        <v>41</v>
      </c>
      <c r="P53" s="71" t="s">
        <v>36</v>
      </c>
      <c r="Q53" s="1211">
        <v>1</v>
      </c>
      <c r="R53" s="1281">
        <v>6000000</v>
      </c>
      <c r="S53" s="628" t="s">
        <v>115</v>
      </c>
    </row>
    <row r="54" spans="1:19" ht="23.25" customHeight="1">
      <c r="A54" s="1214">
        <f t="shared" si="0"/>
        <v>33</v>
      </c>
      <c r="B54" s="129" t="s">
        <v>163</v>
      </c>
      <c r="C54" s="255" t="s">
        <v>59</v>
      </c>
      <c r="D54" s="255" t="s">
        <v>117</v>
      </c>
      <c r="E54" s="255" t="s">
        <v>34</v>
      </c>
      <c r="F54" s="255" t="s">
        <v>118</v>
      </c>
      <c r="G54" s="255" t="s">
        <v>96</v>
      </c>
      <c r="H54" s="256" t="s">
        <v>119</v>
      </c>
      <c r="I54" s="258" t="s">
        <v>40</v>
      </c>
      <c r="J54" s="258" t="s">
        <v>40</v>
      </c>
      <c r="K54" s="256" t="s">
        <v>120</v>
      </c>
      <c r="L54" s="256" t="s">
        <v>43</v>
      </c>
      <c r="M54" s="258">
        <v>2010</v>
      </c>
      <c r="N54" s="258" t="s">
        <v>40</v>
      </c>
      <c r="O54" s="258" t="s">
        <v>41</v>
      </c>
      <c r="P54" s="71" t="s">
        <v>36</v>
      </c>
      <c r="Q54" s="1211">
        <v>1</v>
      </c>
      <c r="R54" s="1281">
        <v>700000</v>
      </c>
      <c r="S54" s="628" t="s">
        <v>85</v>
      </c>
    </row>
    <row r="55" spans="1:19" ht="23.25" customHeight="1">
      <c r="A55" s="1214">
        <f t="shared" si="0"/>
        <v>34</v>
      </c>
      <c r="B55" s="129" t="s">
        <v>164</v>
      </c>
      <c r="C55" s="255" t="s">
        <v>59</v>
      </c>
      <c r="D55" s="255" t="s">
        <v>69</v>
      </c>
      <c r="E55" s="255" t="s">
        <v>61</v>
      </c>
      <c r="F55" s="255" t="s">
        <v>60</v>
      </c>
      <c r="G55" s="255" t="s">
        <v>75</v>
      </c>
      <c r="H55" s="256" t="s">
        <v>122</v>
      </c>
      <c r="I55" s="258" t="s">
        <v>40</v>
      </c>
      <c r="J55" s="258" t="s">
        <v>40</v>
      </c>
      <c r="K55" s="256" t="s">
        <v>120</v>
      </c>
      <c r="L55" s="256" t="s">
        <v>43</v>
      </c>
      <c r="M55" s="258">
        <v>2010</v>
      </c>
      <c r="N55" s="258" t="s">
        <v>40</v>
      </c>
      <c r="O55" s="258" t="s">
        <v>41</v>
      </c>
      <c r="P55" s="71" t="s">
        <v>36</v>
      </c>
      <c r="Q55" s="1211">
        <v>1</v>
      </c>
      <c r="R55" s="1281">
        <v>400000</v>
      </c>
      <c r="S55" s="628" t="s">
        <v>85</v>
      </c>
    </row>
    <row r="56" spans="1:19" ht="23.25" customHeight="1">
      <c r="A56" s="1214">
        <f t="shared" si="0"/>
        <v>35</v>
      </c>
      <c r="B56" s="129" t="s">
        <v>164</v>
      </c>
      <c r="C56" s="255" t="s">
        <v>59</v>
      </c>
      <c r="D56" s="255" t="s">
        <v>69</v>
      </c>
      <c r="E56" s="255" t="s">
        <v>61</v>
      </c>
      <c r="F56" s="255" t="s">
        <v>60</v>
      </c>
      <c r="G56" s="255" t="s">
        <v>75</v>
      </c>
      <c r="H56" s="256" t="s">
        <v>124</v>
      </c>
      <c r="I56" s="258" t="s">
        <v>40</v>
      </c>
      <c r="J56" s="258" t="s">
        <v>40</v>
      </c>
      <c r="K56" s="256" t="s">
        <v>468</v>
      </c>
      <c r="L56" s="256" t="s">
        <v>43</v>
      </c>
      <c r="M56" s="258">
        <v>2010</v>
      </c>
      <c r="N56" s="258" t="s">
        <v>40</v>
      </c>
      <c r="O56" s="258" t="s">
        <v>41</v>
      </c>
      <c r="P56" s="71" t="s">
        <v>36</v>
      </c>
      <c r="Q56" s="1211">
        <v>1</v>
      </c>
      <c r="R56" s="1281">
        <v>150000</v>
      </c>
      <c r="S56" s="628" t="s">
        <v>85</v>
      </c>
    </row>
    <row r="57" spans="1:19" ht="23.25" customHeight="1">
      <c r="A57" s="1214">
        <f t="shared" si="0"/>
        <v>36</v>
      </c>
      <c r="B57" s="129" t="s">
        <v>165</v>
      </c>
      <c r="C57" s="255" t="s">
        <v>59</v>
      </c>
      <c r="D57" s="255" t="s">
        <v>69</v>
      </c>
      <c r="E57" s="255" t="s">
        <v>61</v>
      </c>
      <c r="F57" s="255" t="s">
        <v>60</v>
      </c>
      <c r="G57" s="255" t="s">
        <v>102</v>
      </c>
      <c r="H57" s="256" t="s">
        <v>126</v>
      </c>
      <c r="I57" s="258" t="s">
        <v>40</v>
      </c>
      <c r="J57" s="258" t="s">
        <v>40</v>
      </c>
      <c r="K57" s="256" t="s">
        <v>468</v>
      </c>
      <c r="L57" s="256" t="s">
        <v>43</v>
      </c>
      <c r="M57" s="258">
        <v>2010</v>
      </c>
      <c r="N57" s="258" t="s">
        <v>40</v>
      </c>
      <c r="O57" s="258" t="s">
        <v>41</v>
      </c>
      <c r="P57" s="71" t="s">
        <v>36</v>
      </c>
      <c r="Q57" s="1211">
        <v>1</v>
      </c>
      <c r="R57" s="1281">
        <v>150000</v>
      </c>
      <c r="S57" s="628" t="s">
        <v>85</v>
      </c>
    </row>
    <row r="58" spans="1:19" ht="23.25" customHeight="1">
      <c r="A58" s="1214">
        <f t="shared" si="0"/>
        <v>37</v>
      </c>
      <c r="B58" s="129" t="s">
        <v>164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75</v>
      </c>
      <c r="H58" s="256" t="s">
        <v>128</v>
      </c>
      <c r="I58" s="258" t="s">
        <v>40</v>
      </c>
      <c r="J58" s="258" t="s">
        <v>40</v>
      </c>
      <c r="K58" s="256" t="s">
        <v>468</v>
      </c>
      <c r="L58" s="256" t="s">
        <v>43</v>
      </c>
      <c r="M58" s="258">
        <v>2010</v>
      </c>
      <c r="N58" s="258" t="s">
        <v>40</v>
      </c>
      <c r="O58" s="258" t="s">
        <v>41</v>
      </c>
      <c r="P58" s="71" t="s">
        <v>36</v>
      </c>
      <c r="Q58" s="1211">
        <v>1</v>
      </c>
      <c r="R58" s="1281">
        <v>100000</v>
      </c>
      <c r="S58" s="628" t="s">
        <v>85</v>
      </c>
    </row>
    <row r="59" spans="1:19" ht="23.25" customHeight="1">
      <c r="A59" s="1214">
        <f t="shared" si="0"/>
        <v>38</v>
      </c>
      <c r="B59" s="129" t="s">
        <v>164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75</v>
      </c>
      <c r="H59" s="256" t="s">
        <v>130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2010</v>
      </c>
      <c r="N59" s="258" t="s">
        <v>40</v>
      </c>
      <c r="O59" s="258" t="s">
        <v>41</v>
      </c>
      <c r="P59" s="71" t="s">
        <v>36</v>
      </c>
      <c r="Q59" s="1211">
        <v>1</v>
      </c>
      <c r="R59" s="1281">
        <v>200000</v>
      </c>
      <c r="S59" s="628" t="s">
        <v>85</v>
      </c>
    </row>
    <row r="60" spans="1:19" ht="23.25" customHeight="1">
      <c r="A60" s="1214">
        <f t="shared" si="0"/>
        <v>39</v>
      </c>
      <c r="B60" s="129" t="s">
        <v>166</v>
      </c>
      <c r="C60" s="255" t="s">
        <v>59</v>
      </c>
      <c r="D60" s="255" t="s">
        <v>69</v>
      </c>
      <c r="E60" s="255" t="s">
        <v>61</v>
      </c>
      <c r="F60" s="255" t="s">
        <v>91</v>
      </c>
      <c r="G60" s="255" t="s">
        <v>131</v>
      </c>
      <c r="H60" s="256" t="s">
        <v>132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2011</v>
      </c>
      <c r="N60" s="258" t="s">
        <v>40</v>
      </c>
      <c r="O60" s="258" t="s">
        <v>41</v>
      </c>
      <c r="P60" s="71" t="s">
        <v>36</v>
      </c>
      <c r="Q60" s="1211">
        <v>1</v>
      </c>
      <c r="R60" s="1281">
        <v>536000</v>
      </c>
      <c r="S60" s="1130" t="s">
        <v>54</v>
      </c>
    </row>
    <row r="61" spans="1:19" ht="23.25" customHeight="1">
      <c r="A61" s="1214">
        <f t="shared" si="0"/>
        <v>40</v>
      </c>
      <c r="B61" s="129" t="s">
        <v>166</v>
      </c>
      <c r="C61" s="255" t="s">
        <v>59</v>
      </c>
      <c r="D61" s="255" t="s">
        <v>69</v>
      </c>
      <c r="E61" s="255" t="s">
        <v>61</v>
      </c>
      <c r="F61" s="255" t="s">
        <v>91</v>
      </c>
      <c r="G61" s="255" t="s">
        <v>131</v>
      </c>
      <c r="H61" s="256" t="s">
        <v>132</v>
      </c>
      <c r="I61" s="258" t="s">
        <v>40</v>
      </c>
      <c r="J61" s="258" t="s">
        <v>40</v>
      </c>
      <c r="K61" s="256" t="s">
        <v>468</v>
      </c>
      <c r="L61" s="256" t="s">
        <v>43</v>
      </c>
      <c r="M61" s="258">
        <v>2012</v>
      </c>
      <c r="N61" s="258" t="s">
        <v>40</v>
      </c>
      <c r="O61" s="258" t="s">
        <v>41</v>
      </c>
      <c r="P61" s="71" t="s">
        <v>36</v>
      </c>
      <c r="Q61" s="1211">
        <v>1</v>
      </c>
      <c r="R61" s="1281">
        <v>850000</v>
      </c>
      <c r="S61" s="1130" t="s">
        <v>101</v>
      </c>
    </row>
    <row r="62" spans="1:19" ht="23.25" customHeight="1">
      <c r="A62" s="1214">
        <f t="shared" si="0"/>
        <v>41</v>
      </c>
      <c r="B62" s="129" t="s">
        <v>731</v>
      </c>
      <c r="C62" s="1196" t="s">
        <v>59</v>
      </c>
      <c r="D62" s="1196" t="s">
        <v>69</v>
      </c>
      <c r="E62" s="1196" t="s">
        <v>61</v>
      </c>
      <c r="F62" s="1196" t="s">
        <v>91</v>
      </c>
      <c r="G62" s="1196" t="s">
        <v>231</v>
      </c>
      <c r="H62" s="256" t="s">
        <v>508</v>
      </c>
      <c r="I62" s="258"/>
      <c r="J62" s="258"/>
      <c r="K62" s="256" t="s">
        <v>120</v>
      </c>
      <c r="L62" s="256" t="s">
        <v>43</v>
      </c>
      <c r="M62" s="258">
        <v>2012</v>
      </c>
      <c r="N62" s="258"/>
      <c r="O62" s="258" t="s">
        <v>41</v>
      </c>
      <c r="P62" s="71" t="s">
        <v>36</v>
      </c>
      <c r="Q62" s="1211">
        <v>1</v>
      </c>
      <c r="R62" s="1282">
        <v>4769000</v>
      </c>
      <c r="S62" s="1172"/>
    </row>
    <row r="63" spans="1:19" ht="23.25" customHeight="1">
      <c r="A63" s="1214">
        <f t="shared" si="0"/>
        <v>42</v>
      </c>
      <c r="B63" s="129" t="s">
        <v>732</v>
      </c>
      <c r="C63" s="1196" t="s">
        <v>59</v>
      </c>
      <c r="D63" s="1196" t="s">
        <v>69</v>
      </c>
      <c r="E63" s="1196" t="s">
        <v>61</v>
      </c>
      <c r="F63" s="1196" t="s">
        <v>91</v>
      </c>
      <c r="G63" s="1196" t="s">
        <v>174</v>
      </c>
      <c r="H63" s="256" t="s">
        <v>509</v>
      </c>
      <c r="I63" s="258"/>
      <c r="J63" s="258"/>
      <c r="K63" s="256" t="s">
        <v>120</v>
      </c>
      <c r="L63" s="256" t="s">
        <v>43</v>
      </c>
      <c r="M63" s="258">
        <v>2012</v>
      </c>
      <c r="N63" s="258"/>
      <c r="O63" s="258" t="s">
        <v>41</v>
      </c>
      <c r="P63" s="71" t="s">
        <v>36</v>
      </c>
      <c r="Q63" s="1211">
        <v>1</v>
      </c>
      <c r="R63" s="1283">
        <v>500000</v>
      </c>
      <c r="S63" s="1172"/>
    </row>
    <row r="64" spans="1:19" ht="23.25" customHeight="1">
      <c r="A64" s="1214">
        <f t="shared" si="0"/>
        <v>43</v>
      </c>
      <c r="B64" s="129" t="s">
        <v>167</v>
      </c>
      <c r="C64" s="255" t="s">
        <v>59</v>
      </c>
      <c r="D64" s="255" t="s">
        <v>69</v>
      </c>
      <c r="E64" s="255" t="s">
        <v>61</v>
      </c>
      <c r="F64" s="255" t="s">
        <v>59</v>
      </c>
      <c r="G64" s="255" t="s">
        <v>86</v>
      </c>
      <c r="H64" s="256" t="s">
        <v>134</v>
      </c>
      <c r="I64" s="258" t="s">
        <v>40</v>
      </c>
      <c r="J64" s="258" t="s">
        <v>40</v>
      </c>
      <c r="K64" s="256" t="s">
        <v>468</v>
      </c>
      <c r="L64" s="256" t="s">
        <v>43</v>
      </c>
      <c r="M64" s="258">
        <v>2013</v>
      </c>
      <c r="N64" s="258" t="s">
        <v>40</v>
      </c>
      <c r="O64" s="258" t="s">
        <v>41</v>
      </c>
      <c r="P64" s="71" t="s">
        <v>36</v>
      </c>
      <c r="Q64" s="1211">
        <v>1</v>
      </c>
      <c r="R64" s="1283">
        <v>9000000</v>
      </c>
      <c r="S64" s="1172"/>
    </row>
    <row r="65" spans="1:19" ht="23.25" customHeight="1">
      <c r="A65" s="1214">
        <f t="shared" si="0"/>
        <v>44</v>
      </c>
      <c r="B65" s="129" t="s">
        <v>166</v>
      </c>
      <c r="C65" s="255" t="s">
        <v>59</v>
      </c>
      <c r="D65" s="255" t="s">
        <v>69</v>
      </c>
      <c r="E65" s="255" t="s">
        <v>61</v>
      </c>
      <c r="F65" s="255" t="s">
        <v>91</v>
      </c>
      <c r="G65" s="255" t="s">
        <v>131</v>
      </c>
      <c r="H65" s="257" t="s">
        <v>132</v>
      </c>
      <c r="I65" s="258" t="s">
        <v>40</v>
      </c>
      <c r="J65" s="258" t="s">
        <v>40</v>
      </c>
      <c r="K65" s="256" t="s">
        <v>468</v>
      </c>
      <c r="L65" s="256" t="s">
        <v>43</v>
      </c>
      <c r="M65" s="258">
        <v>2013</v>
      </c>
      <c r="N65" s="258" t="s">
        <v>40</v>
      </c>
      <c r="O65" s="258" t="s">
        <v>41</v>
      </c>
      <c r="P65" s="71" t="s">
        <v>36</v>
      </c>
      <c r="Q65" s="1211">
        <v>1</v>
      </c>
      <c r="R65" s="1281">
        <v>503000</v>
      </c>
      <c r="S65" s="1130" t="s">
        <v>54</v>
      </c>
    </row>
    <row r="66" spans="1:19" ht="23.25" customHeight="1">
      <c r="A66" s="1214">
        <f t="shared" si="0"/>
        <v>45</v>
      </c>
      <c r="B66" s="129" t="s">
        <v>166</v>
      </c>
      <c r="C66" s="255" t="s">
        <v>59</v>
      </c>
      <c r="D66" s="255" t="s">
        <v>69</v>
      </c>
      <c r="E66" s="255" t="s">
        <v>61</v>
      </c>
      <c r="F66" s="255" t="s">
        <v>91</v>
      </c>
      <c r="G66" s="255" t="s">
        <v>131</v>
      </c>
      <c r="H66" s="257" t="s">
        <v>132</v>
      </c>
      <c r="I66" s="258" t="s">
        <v>40</v>
      </c>
      <c r="J66" s="258" t="s">
        <v>40</v>
      </c>
      <c r="K66" s="256" t="s">
        <v>468</v>
      </c>
      <c r="L66" s="256" t="s">
        <v>43</v>
      </c>
      <c r="M66" s="258">
        <v>2013</v>
      </c>
      <c r="N66" s="258" t="s">
        <v>40</v>
      </c>
      <c r="O66" s="258" t="s">
        <v>41</v>
      </c>
      <c r="P66" s="71" t="s">
        <v>36</v>
      </c>
      <c r="Q66" s="1211">
        <v>1</v>
      </c>
      <c r="R66" s="1281">
        <v>1000000</v>
      </c>
      <c r="S66" s="1130" t="s">
        <v>54</v>
      </c>
    </row>
    <row r="67" spans="1:19">
      <c r="A67" s="1214">
        <f t="shared" si="0"/>
        <v>46</v>
      </c>
      <c r="B67" s="129" t="s">
        <v>671</v>
      </c>
      <c r="C67" s="1104">
        <v>2</v>
      </c>
      <c r="D67" s="1104">
        <v>6</v>
      </c>
      <c r="E67" s="1104">
        <v>2</v>
      </c>
      <c r="F67" s="1104">
        <v>1</v>
      </c>
      <c r="G67" s="806">
        <v>3</v>
      </c>
      <c r="H67" s="966" t="s">
        <v>136</v>
      </c>
      <c r="I67" s="786"/>
      <c r="J67" s="787"/>
      <c r="K67" s="256" t="s">
        <v>468</v>
      </c>
      <c r="L67" s="812" t="s">
        <v>43</v>
      </c>
      <c r="M67" s="813">
        <v>2014</v>
      </c>
      <c r="N67" s="786"/>
      <c r="O67" s="813" t="s">
        <v>41</v>
      </c>
      <c r="P67" s="1132" t="s">
        <v>36</v>
      </c>
      <c r="Q67" s="1211">
        <v>1</v>
      </c>
      <c r="R67" s="1281">
        <v>3000000</v>
      </c>
      <c r="S67" s="1134" t="s">
        <v>135</v>
      </c>
    </row>
    <row r="68" spans="1:19">
      <c r="A68" s="1214">
        <f t="shared" si="0"/>
        <v>47</v>
      </c>
      <c r="B68" s="129" t="s">
        <v>672</v>
      </c>
      <c r="C68" s="1104">
        <v>2</v>
      </c>
      <c r="D68" s="1104">
        <v>6</v>
      </c>
      <c r="E68" s="1104">
        <v>2</v>
      </c>
      <c r="F68" s="1104">
        <v>1</v>
      </c>
      <c r="G68" s="806">
        <v>3</v>
      </c>
      <c r="H68" s="966" t="s">
        <v>137</v>
      </c>
      <c r="I68" s="786"/>
      <c r="J68" s="787"/>
      <c r="K68" s="256" t="s">
        <v>468</v>
      </c>
      <c r="L68" s="812" t="s">
        <v>43</v>
      </c>
      <c r="M68" s="813">
        <v>2014</v>
      </c>
      <c r="N68" s="786"/>
      <c r="O68" s="813" t="s">
        <v>41</v>
      </c>
      <c r="P68" s="1132" t="s">
        <v>36</v>
      </c>
      <c r="Q68" s="1211">
        <v>1</v>
      </c>
      <c r="R68" s="1281">
        <v>3150000</v>
      </c>
      <c r="S68" s="1134" t="s">
        <v>135</v>
      </c>
    </row>
    <row r="69" spans="1:19">
      <c r="A69" s="1214">
        <f t="shared" si="0"/>
        <v>48</v>
      </c>
      <c r="B69" s="129" t="s">
        <v>673</v>
      </c>
      <c r="C69" s="1104">
        <v>2</v>
      </c>
      <c r="D69" s="1104">
        <v>6</v>
      </c>
      <c r="E69" s="1104">
        <v>2</v>
      </c>
      <c r="F69" s="1104">
        <v>1</v>
      </c>
      <c r="G69" s="806">
        <v>33</v>
      </c>
      <c r="H69" s="966" t="s">
        <v>138</v>
      </c>
      <c r="I69" s="786"/>
      <c r="J69" s="787"/>
      <c r="K69" s="256" t="s">
        <v>468</v>
      </c>
      <c r="L69" s="812" t="s">
        <v>43</v>
      </c>
      <c r="M69" s="813">
        <v>2014</v>
      </c>
      <c r="N69" s="786"/>
      <c r="O69" s="813" t="s">
        <v>41</v>
      </c>
      <c r="P69" s="1132" t="s">
        <v>36</v>
      </c>
      <c r="Q69" s="1211">
        <v>2</v>
      </c>
      <c r="R69" s="1281">
        <v>6000000</v>
      </c>
      <c r="S69" s="1134" t="s">
        <v>135</v>
      </c>
    </row>
    <row r="70" spans="1:19">
      <c r="A70" s="1214">
        <f t="shared" si="0"/>
        <v>49</v>
      </c>
      <c r="B70" s="129" t="s">
        <v>674</v>
      </c>
      <c r="C70" s="1104">
        <v>2</v>
      </c>
      <c r="D70" s="1104">
        <v>6</v>
      </c>
      <c r="E70" s="1104">
        <v>3</v>
      </c>
      <c r="F70" s="1104">
        <v>2</v>
      </c>
      <c r="G70" s="806">
        <v>2</v>
      </c>
      <c r="H70" s="966" t="s">
        <v>139</v>
      </c>
      <c r="I70" s="967"/>
      <c r="J70" s="933"/>
      <c r="K70" s="968" t="s">
        <v>468</v>
      </c>
      <c r="L70" s="812" t="s">
        <v>140</v>
      </c>
      <c r="M70" s="934">
        <v>2014</v>
      </c>
      <c r="N70" s="934"/>
      <c r="O70" s="934" t="s">
        <v>41</v>
      </c>
      <c r="P70" s="1127" t="s">
        <v>36</v>
      </c>
      <c r="Q70" s="1211">
        <v>5</v>
      </c>
      <c r="R70" s="1281">
        <v>59850000</v>
      </c>
      <c r="S70" s="1134" t="s">
        <v>101</v>
      </c>
    </row>
    <row r="71" spans="1:19">
      <c r="A71" s="1214">
        <f t="shared" si="0"/>
        <v>50</v>
      </c>
      <c r="B71" s="129" t="s">
        <v>675</v>
      </c>
      <c r="C71" s="1104">
        <v>2</v>
      </c>
      <c r="D71" s="1104">
        <v>6</v>
      </c>
      <c r="E71" s="1104">
        <v>4</v>
      </c>
      <c r="F71" s="1104">
        <v>3</v>
      </c>
      <c r="G71" s="806">
        <v>7</v>
      </c>
      <c r="H71" s="933" t="s">
        <v>141</v>
      </c>
      <c r="I71" s="820"/>
      <c r="J71" s="820"/>
      <c r="K71" s="821" t="s">
        <v>39</v>
      </c>
      <c r="L71" s="812" t="s">
        <v>43</v>
      </c>
      <c r="M71" s="822">
        <v>2014</v>
      </c>
      <c r="N71" s="933"/>
      <c r="O71" s="970" t="s">
        <v>41</v>
      </c>
      <c r="P71" s="1127" t="s">
        <v>36</v>
      </c>
      <c r="Q71" s="1211">
        <v>8</v>
      </c>
      <c r="R71" s="1281">
        <v>3200000</v>
      </c>
      <c r="S71" s="1134" t="s">
        <v>101</v>
      </c>
    </row>
    <row r="72" spans="1:19">
      <c r="A72" s="1214">
        <f t="shared" si="0"/>
        <v>51</v>
      </c>
      <c r="B72" s="129" t="s">
        <v>676</v>
      </c>
      <c r="C72" s="1104">
        <v>2</v>
      </c>
      <c r="D72" s="1104">
        <v>6</v>
      </c>
      <c r="E72" s="1104">
        <v>3</v>
      </c>
      <c r="F72" s="1104">
        <v>5</v>
      </c>
      <c r="G72" s="806">
        <v>3</v>
      </c>
      <c r="H72" s="933" t="s">
        <v>132</v>
      </c>
      <c r="I72" s="820"/>
      <c r="J72" s="820"/>
      <c r="K72" s="821" t="s">
        <v>39</v>
      </c>
      <c r="L72" s="812" t="s">
        <v>43</v>
      </c>
      <c r="M72" s="822">
        <v>2014</v>
      </c>
      <c r="N72" s="933"/>
      <c r="O72" s="970" t="s">
        <v>41</v>
      </c>
      <c r="P72" s="1127" t="s">
        <v>36</v>
      </c>
      <c r="Q72" s="1211">
        <v>1</v>
      </c>
      <c r="R72" s="1281">
        <v>600000</v>
      </c>
      <c r="S72" s="1134" t="s">
        <v>101</v>
      </c>
    </row>
    <row r="73" spans="1:19">
      <c r="A73" s="1214">
        <f t="shared" si="0"/>
        <v>52</v>
      </c>
      <c r="B73" s="129" t="s">
        <v>677</v>
      </c>
      <c r="C73" s="1104">
        <v>2</v>
      </c>
      <c r="D73" s="1104">
        <v>6</v>
      </c>
      <c r="E73" s="1104">
        <v>4</v>
      </c>
      <c r="F73" s="1104">
        <v>3</v>
      </c>
      <c r="G73" s="806">
        <v>7</v>
      </c>
      <c r="H73" s="933" t="s">
        <v>143</v>
      </c>
      <c r="I73" s="820"/>
      <c r="J73" s="820"/>
      <c r="K73" s="821" t="s">
        <v>39</v>
      </c>
      <c r="L73" s="812" t="s">
        <v>43</v>
      </c>
      <c r="M73" s="822">
        <v>2014</v>
      </c>
      <c r="N73" s="933"/>
      <c r="O73" s="970" t="s">
        <v>41</v>
      </c>
      <c r="P73" s="1127" t="s">
        <v>36</v>
      </c>
      <c r="Q73" s="1211">
        <v>21</v>
      </c>
      <c r="R73" s="1281">
        <v>8610000</v>
      </c>
      <c r="S73" s="1134" t="s">
        <v>101</v>
      </c>
    </row>
    <row r="74" spans="1:19">
      <c r="A74" s="1214">
        <f t="shared" si="0"/>
        <v>53</v>
      </c>
      <c r="B74" s="129" t="s">
        <v>678</v>
      </c>
      <c r="C74" s="1104">
        <v>2</v>
      </c>
      <c r="D74" s="1104">
        <v>6</v>
      </c>
      <c r="E74" s="1104">
        <v>2</v>
      </c>
      <c r="F74" s="1104">
        <v>1</v>
      </c>
      <c r="G74" s="806">
        <v>33</v>
      </c>
      <c r="H74" s="933" t="s">
        <v>144</v>
      </c>
      <c r="I74" s="820"/>
      <c r="J74" s="820"/>
      <c r="K74" s="821" t="s">
        <v>39</v>
      </c>
      <c r="L74" s="812" t="s">
        <v>43</v>
      </c>
      <c r="M74" s="822">
        <v>2014</v>
      </c>
      <c r="N74" s="933"/>
      <c r="O74" s="970" t="s">
        <v>41</v>
      </c>
      <c r="P74" s="1127" t="s">
        <v>36</v>
      </c>
      <c r="Q74" s="1211">
        <v>4</v>
      </c>
      <c r="R74" s="1281">
        <v>6000000</v>
      </c>
      <c r="S74" s="1134" t="s">
        <v>101</v>
      </c>
    </row>
    <row r="75" spans="1:19">
      <c r="A75" s="1214">
        <f t="shared" si="0"/>
        <v>54</v>
      </c>
      <c r="B75" s="129" t="s">
        <v>679</v>
      </c>
      <c r="C75" s="1104">
        <v>2</v>
      </c>
      <c r="D75" s="1104">
        <v>6</v>
      </c>
      <c r="E75" s="1104">
        <v>2</v>
      </c>
      <c r="F75" s="1104">
        <v>1</v>
      </c>
      <c r="G75" s="806">
        <v>1</v>
      </c>
      <c r="H75" s="933" t="s">
        <v>106</v>
      </c>
      <c r="I75" s="820"/>
      <c r="J75" s="820"/>
      <c r="K75" s="821" t="s">
        <v>39</v>
      </c>
      <c r="L75" s="812" t="s">
        <v>43</v>
      </c>
      <c r="M75" s="822">
        <v>2014</v>
      </c>
      <c r="N75" s="933"/>
      <c r="O75" s="970" t="s">
        <v>41</v>
      </c>
      <c r="P75" s="1127" t="s">
        <v>36</v>
      </c>
      <c r="Q75" s="1211">
        <v>4</v>
      </c>
      <c r="R75" s="1281">
        <v>16000000</v>
      </c>
      <c r="S75" s="1134" t="s">
        <v>101</v>
      </c>
    </row>
    <row r="76" spans="1:19">
      <c r="A76" s="1214">
        <f t="shared" si="0"/>
        <v>55</v>
      </c>
      <c r="B76" s="129" t="s">
        <v>676</v>
      </c>
      <c r="C76" s="1104">
        <v>2</v>
      </c>
      <c r="D76" s="1104">
        <v>6</v>
      </c>
      <c r="E76" s="1104">
        <v>3</v>
      </c>
      <c r="F76" s="1104">
        <v>5</v>
      </c>
      <c r="G76" s="806">
        <v>3</v>
      </c>
      <c r="H76" s="933" t="s">
        <v>132</v>
      </c>
      <c r="I76" s="820"/>
      <c r="J76" s="820"/>
      <c r="K76" s="821" t="s">
        <v>39</v>
      </c>
      <c r="L76" s="812" t="s">
        <v>43</v>
      </c>
      <c r="M76" s="822">
        <v>2014</v>
      </c>
      <c r="N76" s="933"/>
      <c r="O76" s="970" t="s">
        <v>41</v>
      </c>
      <c r="P76" s="1127" t="s">
        <v>36</v>
      </c>
      <c r="Q76" s="1211">
        <v>2</v>
      </c>
      <c r="R76" s="1281">
        <v>4000000</v>
      </c>
      <c r="S76" s="1134" t="s">
        <v>101</v>
      </c>
    </row>
    <row r="77" spans="1:19">
      <c r="A77" s="1214">
        <f t="shared" si="0"/>
        <v>56</v>
      </c>
      <c r="B77" s="129" t="s">
        <v>680</v>
      </c>
      <c r="C77" s="1104">
        <v>2</v>
      </c>
      <c r="D77" s="1104">
        <v>6</v>
      </c>
      <c r="E77" s="1104">
        <v>2</v>
      </c>
      <c r="F77" s="1104">
        <v>1</v>
      </c>
      <c r="G77" s="806">
        <v>1</v>
      </c>
      <c r="H77" s="933" t="s">
        <v>145</v>
      </c>
      <c r="I77" s="820"/>
      <c r="J77" s="820"/>
      <c r="K77" s="821" t="s">
        <v>39</v>
      </c>
      <c r="L77" s="812" t="s">
        <v>43</v>
      </c>
      <c r="M77" s="822">
        <v>2014</v>
      </c>
      <c r="N77" s="933"/>
      <c r="O77" s="970" t="s">
        <v>41</v>
      </c>
      <c r="P77" s="1127" t="s">
        <v>36</v>
      </c>
      <c r="Q77" s="1211">
        <v>3</v>
      </c>
      <c r="R77" s="1281">
        <v>4800000</v>
      </c>
      <c r="S77" s="1134" t="s">
        <v>101</v>
      </c>
    </row>
    <row r="78" spans="1:19">
      <c r="A78" s="1214">
        <f t="shared" si="0"/>
        <v>57</v>
      </c>
      <c r="B78" s="129" t="s">
        <v>679</v>
      </c>
      <c r="C78" s="1104">
        <v>2</v>
      </c>
      <c r="D78" s="1104">
        <v>6</v>
      </c>
      <c r="E78" s="1104">
        <v>2</v>
      </c>
      <c r="F78" s="1104">
        <v>1</v>
      </c>
      <c r="G78" s="806">
        <v>1</v>
      </c>
      <c r="H78" s="933" t="s">
        <v>106</v>
      </c>
      <c r="I78" s="820"/>
      <c r="J78" s="820"/>
      <c r="K78" s="821" t="s">
        <v>39</v>
      </c>
      <c r="L78" s="812" t="s">
        <v>43</v>
      </c>
      <c r="M78" s="822">
        <v>2014</v>
      </c>
      <c r="N78" s="933"/>
      <c r="O78" s="970" t="s">
        <v>41</v>
      </c>
      <c r="P78" s="1127" t="s">
        <v>36</v>
      </c>
      <c r="Q78" s="1211">
        <v>1</v>
      </c>
      <c r="R78" s="1281">
        <v>3800000</v>
      </c>
      <c r="S78" s="1134" t="s">
        <v>101</v>
      </c>
    </row>
    <row r="79" spans="1:19">
      <c r="A79" s="1214">
        <f t="shared" si="0"/>
        <v>58</v>
      </c>
      <c r="B79" s="129" t="s">
        <v>681</v>
      </c>
      <c r="C79" s="1104">
        <v>2</v>
      </c>
      <c r="D79" s="1104">
        <v>6</v>
      </c>
      <c r="E79" s="1104">
        <v>3</v>
      </c>
      <c r="F79" s="1104">
        <v>2</v>
      </c>
      <c r="G79" s="806">
        <v>2</v>
      </c>
      <c r="H79" s="933" t="s">
        <v>147</v>
      </c>
      <c r="I79" s="820"/>
      <c r="J79" s="820"/>
      <c r="K79" s="821" t="s">
        <v>39</v>
      </c>
      <c r="L79" s="968" t="s">
        <v>140</v>
      </c>
      <c r="M79" s="822">
        <v>2014</v>
      </c>
      <c r="N79" s="933"/>
      <c r="O79" s="970" t="s">
        <v>41</v>
      </c>
      <c r="P79" s="1127" t="s">
        <v>36</v>
      </c>
      <c r="Q79" s="1211">
        <v>1</v>
      </c>
      <c r="R79" s="1281">
        <v>6000000</v>
      </c>
      <c r="S79" s="1134" t="s">
        <v>101</v>
      </c>
    </row>
    <row r="80" spans="1:19">
      <c r="A80" s="1214">
        <f t="shared" si="0"/>
        <v>59</v>
      </c>
      <c r="B80" s="129" t="s">
        <v>677</v>
      </c>
      <c r="C80" s="1104">
        <v>2</v>
      </c>
      <c r="D80" s="1104">
        <v>6</v>
      </c>
      <c r="E80" s="1104">
        <v>4</v>
      </c>
      <c r="F80" s="1104">
        <v>3</v>
      </c>
      <c r="G80" s="806">
        <v>7</v>
      </c>
      <c r="H80" s="933" t="s">
        <v>143</v>
      </c>
      <c r="I80" s="820"/>
      <c r="J80" s="820"/>
      <c r="K80" s="821" t="s">
        <v>39</v>
      </c>
      <c r="L80" s="968" t="s">
        <v>140</v>
      </c>
      <c r="M80" s="822">
        <v>2014</v>
      </c>
      <c r="N80" s="933"/>
      <c r="O80" s="970" t="s">
        <v>41</v>
      </c>
      <c r="P80" s="1127" t="s">
        <v>36</v>
      </c>
      <c r="Q80" s="1211">
        <v>4</v>
      </c>
      <c r="R80" s="1281">
        <v>1700000</v>
      </c>
      <c r="S80" s="1134" t="s">
        <v>101</v>
      </c>
    </row>
    <row r="81" spans="1:23">
      <c r="A81" s="1214">
        <f t="shared" si="0"/>
        <v>60</v>
      </c>
      <c r="B81" s="129" t="s">
        <v>667</v>
      </c>
      <c r="C81" s="1104">
        <v>2</v>
      </c>
      <c r="D81" s="1104">
        <v>6</v>
      </c>
      <c r="E81" s="1104">
        <v>2</v>
      </c>
      <c r="F81" s="1104">
        <v>1</v>
      </c>
      <c r="G81" s="806">
        <v>1</v>
      </c>
      <c r="H81" s="933" t="s">
        <v>148</v>
      </c>
      <c r="I81" s="820"/>
      <c r="J81" s="820"/>
      <c r="K81" s="821" t="s">
        <v>100</v>
      </c>
      <c r="L81" s="968" t="s">
        <v>140</v>
      </c>
      <c r="M81" s="822">
        <v>2014</v>
      </c>
      <c r="N81" s="933"/>
      <c r="O81" s="970" t="s">
        <v>41</v>
      </c>
      <c r="P81" s="1127" t="s">
        <v>36</v>
      </c>
      <c r="Q81" s="1211">
        <v>1</v>
      </c>
      <c r="R81" s="1281">
        <v>3000000</v>
      </c>
      <c r="S81" s="1134" t="s">
        <v>101</v>
      </c>
    </row>
    <row r="82" spans="1:23">
      <c r="A82" s="1214">
        <f t="shared" si="0"/>
        <v>61</v>
      </c>
      <c r="B82" s="129" t="s">
        <v>682</v>
      </c>
      <c r="C82" s="1104">
        <v>2</v>
      </c>
      <c r="D82" s="1104">
        <v>6</v>
      </c>
      <c r="E82" s="1104">
        <v>2</v>
      </c>
      <c r="F82" s="1104">
        <v>1</v>
      </c>
      <c r="G82" s="806">
        <v>5</v>
      </c>
      <c r="H82" s="933" t="s">
        <v>149</v>
      </c>
      <c r="I82" s="820"/>
      <c r="J82" s="820"/>
      <c r="K82" s="821" t="s">
        <v>100</v>
      </c>
      <c r="L82" s="968" t="s">
        <v>140</v>
      </c>
      <c r="M82" s="822">
        <v>2014</v>
      </c>
      <c r="N82" s="933"/>
      <c r="O82" s="970" t="s">
        <v>41</v>
      </c>
      <c r="P82" s="1127" t="s">
        <v>36</v>
      </c>
      <c r="Q82" s="1211">
        <v>1</v>
      </c>
      <c r="R82" s="1281">
        <v>4000000</v>
      </c>
      <c r="S82" s="1134" t="s">
        <v>101</v>
      </c>
    </row>
    <row r="83" spans="1:23" s="1223" customFormat="1">
      <c r="A83" s="1221"/>
      <c r="B83" s="1165" t="s">
        <v>670</v>
      </c>
      <c r="C83" s="1199">
        <v>6</v>
      </c>
      <c r="D83" s="1199">
        <v>6</v>
      </c>
      <c r="E83" s="1199">
        <v>1</v>
      </c>
      <c r="F83" s="1199">
        <v>1</v>
      </c>
      <c r="G83" s="1199">
        <v>1</v>
      </c>
      <c r="H83" s="1160" t="s">
        <v>76</v>
      </c>
      <c r="I83" s="1161"/>
      <c r="J83" s="1161"/>
      <c r="K83" s="1162"/>
      <c r="L83" s="1163"/>
      <c r="M83" s="1164"/>
      <c r="N83" s="1165"/>
      <c r="O83" s="1166"/>
      <c r="P83" s="1167"/>
      <c r="Q83" s="1222"/>
      <c r="R83" s="1284"/>
      <c r="S83" s="1169" t="s">
        <v>480</v>
      </c>
      <c r="T83" s="1208"/>
      <c r="U83" s="1241"/>
    </row>
    <row r="84" spans="1:23" s="1223" customFormat="1">
      <c r="A84" s="1221"/>
      <c r="B84" s="1158" t="s">
        <v>683</v>
      </c>
      <c r="C84" s="1187" t="s">
        <v>59</v>
      </c>
      <c r="D84" s="1187" t="s">
        <v>69</v>
      </c>
      <c r="E84" s="1187" t="s">
        <v>61</v>
      </c>
      <c r="F84" s="1187" t="s">
        <v>91</v>
      </c>
      <c r="G84" s="1187" t="s">
        <v>112</v>
      </c>
      <c r="H84" s="1160" t="s">
        <v>490</v>
      </c>
      <c r="I84" s="1161"/>
      <c r="J84" s="1161"/>
      <c r="K84" s="1162"/>
      <c r="L84" s="1163"/>
      <c r="M84" s="1164"/>
      <c r="N84" s="1165"/>
      <c r="O84" s="1166"/>
      <c r="P84" s="1167"/>
      <c r="Q84" s="1222"/>
      <c r="R84" s="1284"/>
      <c r="S84" s="1169" t="s">
        <v>480</v>
      </c>
      <c r="U84" s="1410"/>
    </row>
    <row r="85" spans="1:23" s="1223" customFormat="1">
      <c r="A85" s="1221"/>
      <c r="B85" s="1158" t="s">
        <v>162</v>
      </c>
      <c r="C85" s="1187" t="s">
        <v>59</v>
      </c>
      <c r="D85" s="1187" t="s">
        <v>69</v>
      </c>
      <c r="E85" s="1187" t="s">
        <v>59</v>
      </c>
      <c r="F85" s="1187" t="s">
        <v>34</v>
      </c>
      <c r="G85" s="1187">
        <v>6</v>
      </c>
      <c r="H85" s="1160" t="s">
        <v>109</v>
      </c>
      <c r="I85" s="1161"/>
      <c r="J85" s="1161"/>
      <c r="K85" s="1162"/>
      <c r="L85" s="1163"/>
      <c r="M85" s="1164"/>
      <c r="N85" s="1165"/>
      <c r="O85" s="1166"/>
      <c r="P85" s="1167"/>
      <c r="Q85" s="1222"/>
      <c r="R85" s="1284"/>
      <c r="S85" s="1169" t="s">
        <v>480</v>
      </c>
      <c r="U85" s="1410"/>
    </row>
    <row r="86" spans="1:23" s="1223" customFormat="1">
      <c r="A86" s="1221"/>
      <c r="B86" s="1158" t="s">
        <v>679</v>
      </c>
      <c r="C86" s="1159">
        <v>2</v>
      </c>
      <c r="D86" s="1159">
        <v>6</v>
      </c>
      <c r="E86" s="1159">
        <v>2</v>
      </c>
      <c r="F86" s="1159">
        <v>1</v>
      </c>
      <c r="G86" s="1202">
        <v>1</v>
      </c>
      <c r="H86" s="1160" t="s">
        <v>106</v>
      </c>
      <c r="I86" s="1161"/>
      <c r="J86" s="1161"/>
      <c r="K86" s="1162"/>
      <c r="L86" s="1163"/>
      <c r="M86" s="1164"/>
      <c r="N86" s="1165"/>
      <c r="O86" s="1166"/>
      <c r="P86" s="1167"/>
      <c r="Q86" s="1222"/>
      <c r="R86" s="1284"/>
      <c r="S86" s="1169" t="s">
        <v>480</v>
      </c>
      <c r="U86" s="1410"/>
    </row>
    <row r="87" spans="1:23" s="1223" customFormat="1">
      <c r="A87" s="1221"/>
      <c r="B87" s="1158" t="s">
        <v>672</v>
      </c>
      <c r="C87" s="1159">
        <v>2</v>
      </c>
      <c r="D87" s="1159">
        <v>6</v>
      </c>
      <c r="E87" s="1159">
        <v>2</v>
      </c>
      <c r="F87" s="1159">
        <v>1</v>
      </c>
      <c r="G87" s="1202">
        <v>3</v>
      </c>
      <c r="H87" s="1160" t="s">
        <v>142</v>
      </c>
      <c r="I87" s="1161"/>
      <c r="J87" s="1161"/>
      <c r="K87" s="1162"/>
      <c r="L87" s="1163"/>
      <c r="M87" s="1164"/>
      <c r="N87" s="1165"/>
      <c r="O87" s="1166"/>
      <c r="P87" s="1167"/>
      <c r="Q87" s="1222"/>
      <c r="R87" s="1284"/>
      <c r="S87" s="1169" t="s">
        <v>480</v>
      </c>
      <c r="U87" s="1410"/>
    </row>
    <row r="88" spans="1:23" s="1223" customFormat="1">
      <c r="A88" s="1221"/>
      <c r="B88" s="1158" t="s">
        <v>679</v>
      </c>
      <c r="C88" s="1159">
        <v>2</v>
      </c>
      <c r="D88" s="1159">
        <v>6</v>
      </c>
      <c r="E88" s="1159">
        <v>2</v>
      </c>
      <c r="F88" s="1159">
        <v>1</v>
      </c>
      <c r="G88" s="1202">
        <v>1</v>
      </c>
      <c r="H88" s="1160" t="s">
        <v>106</v>
      </c>
      <c r="I88" s="1161"/>
      <c r="J88" s="1161"/>
      <c r="K88" s="1162"/>
      <c r="L88" s="1163"/>
      <c r="M88" s="1164"/>
      <c r="N88" s="1165"/>
      <c r="O88" s="1166"/>
      <c r="P88" s="1167"/>
      <c r="Q88" s="1222"/>
      <c r="R88" s="1284"/>
      <c r="S88" s="1169" t="s">
        <v>480</v>
      </c>
      <c r="U88" s="1410"/>
    </row>
    <row r="89" spans="1:23" s="1223" customFormat="1">
      <c r="A89" s="1221"/>
      <c r="B89" s="1158" t="s">
        <v>167</v>
      </c>
      <c r="C89" s="1187" t="s">
        <v>59</v>
      </c>
      <c r="D89" s="1187" t="s">
        <v>69</v>
      </c>
      <c r="E89" s="1187" t="s">
        <v>61</v>
      </c>
      <c r="F89" s="1187" t="s">
        <v>59</v>
      </c>
      <c r="G89" s="1187" t="s">
        <v>86</v>
      </c>
      <c r="H89" s="1160" t="s">
        <v>456</v>
      </c>
      <c r="I89" s="1161"/>
      <c r="J89" s="1161"/>
      <c r="K89" s="1162"/>
      <c r="L89" s="1163"/>
      <c r="M89" s="1164"/>
      <c r="N89" s="1165"/>
      <c r="O89" s="1166"/>
      <c r="P89" s="1167"/>
      <c r="Q89" s="1222"/>
      <c r="R89" s="1284"/>
      <c r="S89" s="1169" t="s">
        <v>480</v>
      </c>
      <c r="U89" s="1410"/>
    </row>
    <row r="90" spans="1:23">
      <c r="A90" s="1214">
        <f>A82+1</f>
        <v>62</v>
      </c>
      <c r="B90" s="971" t="s">
        <v>679</v>
      </c>
      <c r="C90" s="1188">
        <v>2</v>
      </c>
      <c r="D90" s="1188">
        <v>6</v>
      </c>
      <c r="E90" s="1188">
        <v>2</v>
      </c>
      <c r="F90" s="1188">
        <v>1</v>
      </c>
      <c r="G90" s="1203">
        <v>1</v>
      </c>
      <c r="H90" s="973" t="s">
        <v>462</v>
      </c>
      <c r="I90" s="974"/>
      <c r="J90" s="974" t="s">
        <v>40</v>
      </c>
      <c r="K90" s="974" t="s">
        <v>463</v>
      </c>
      <c r="L90" s="973" t="s">
        <v>43</v>
      </c>
      <c r="M90" s="974">
        <v>2015</v>
      </c>
      <c r="N90" s="975"/>
      <c r="O90" s="974" t="s">
        <v>41</v>
      </c>
      <c r="P90" s="1136" t="s">
        <v>36</v>
      </c>
      <c r="Q90" s="1224">
        <v>2</v>
      </c>
      <c r="R90" s="1285">
        <v>8500000</v>
      </c>
      <c r="S90" s="981" t="s">
        <v>101</v>
      </c>
      <c r="T90" s="1226"/>
      <c r="U90" s="1265"/>
      <c r="V90" s="1226"/>
    </row>
    <row r="91" spans="1:23" s="1226" customFormat="1">
      <c r="A91" s="1214">
        <f t="shared" si="0"/>
        <v>63</v>
      </c>
      <c r="B91" s="971" t="s">
        <v>684</v>
      </c>
      <c r="C91" s="972">
        <v>2</v>
      </c>
      <c r="D91" s="972">
        <v>6</v>
      </c>
      <c r="E91" s="972">
        <v>3</v>
      </c>
      <c r="F91" s="972">
        <v>2</v>
      </c>
      <c r="G91" s="972">
        <v>2</v>
      </c>
      <c r="H91" s="973" t="s">
        <v>455</v>
      </c>
      <c r="I91" s="974"/>
      <c r="J91" s="974"/>
      <c r="K91" s="974" t="s">
        <v>463</v>
      </c>
      <c r="L91" s="973" t="s">
        <v>43</v>
      </c>
      <c r="M91" s="974">
        <v>2015</v>
      </c>
      <c r="N91" s="975"/>
      <c r="O91" s="974" t="s">
        <v>41</v>
      </c>
      <c r="P91" s="1136" t="s">
        <v>36</v>
      </c>
      <c r="Q91" s="1224">
        <v>1</v>
      </c>
      <c r="R91" s="1285">
        <v>1466000</v>
      </c>
      <c r="S91" s="981" t="s">
        <v>101</v>
      </c>
      <c r="U91" s="1265"/>
      <c r="W91" s="1208"/>
    </row>
    <row r="92" spans="1:23" s="1226" customFormat="1">
      <c r="A92" s="1214">
        <f t="shared" si="0"/>
        <v>64</v>
      </c>
      <c r="B92" s="971" t="s">
        <v>685</v>
      </c>
      <c r="C92" s="972" t="s">
        <v>59</v>
      </c>
      <c r="D92" s="972" t="s">
        <v>69</v>
      </c>
      <c r="E92" s="972" t="s">
        <v>61</v>
      </c>
      <c r="F92" s="972" t="s">
        <v>59</v>
      </c>
      <c r="G92" s="972">
        <v>2</v>
      </c>
      <c r="H92" s="973" t="s">
        <v>456</v>
      </c>
      <c r="I92" s="974"/>
      <c r="J92" s="974"/>
      <c r="K92" s="974" t="s">
        <v>463</v>
      </c>
      <c r="L92" s="973" t="s">
        <v>43</v>
      </c>
      <c r="M92" s="974">
        <v>2015</v>
      </c>
      <c r="N92" s="975"/>
      <c r="O92" s="974" t="s">
        <v>41</v>
      </c>
      <c r="P92" s="1136" t="s">
        <v>36</v>
      </c>
      <c r="Q92" s="1224">
        <v>1</v>
      </c>
      <c r="R92" s="1285">
        <v>5000000</v>
      </c>
      <c r="S92" s="981" t="s">
        <v>101</v>
      </c>
      <c r="U92" s="1265"/>
      <c r="W92" s="1208"/>
    </row>
    <row r="93" spans="1:23" s="1226" customFormat="1">
      <c r="A93" s="1214">
        <f t="shared" si="0"/>
        <v>65</v>
      </c>
      <c r="B93" s="971" t="s">
        <v>676</v>
      </c>
      <c r="C93" s="1188">
        <v>2</v>
      </c>
      <c r="D93" s="1188">
        <v>6</v>
      </c>
      <c r="E93" s="1188">
        <v>3</v>
      </c>
      <c r="F93" s="1188">
        <v>5</v>
      </c>
      <c r="G93" s="1203">
        <v>3</v>
      </c>
      <c r="H93" s="975" t="s">
        <v>132</v>
      </c>
      <c r="I93" s="974"/>
      <c r="J93" s="974"/>
      <c r="K93" s="974" t="s">
        <v>463</v>
      </c>
      <c r="L93" s="973" t="s">
        <v>43</v>
      </c>
      <c r="M93" s="974">
        <v>2015</v>
      </c>
      <c r="N93" s="975"/>
      <c r="O93" s="974" t="s">
        <v>41</v>
      </c>
      <c r="P93" s="1136" t="s">
        <v>36</v>
      </c>
      <c r="Q93" s="1224">
        <v>1</v>
      </c>
      <c r="R93" s="1285">
        <v>2000000</v>
      </c>
      <c r="S93" s="981" t="s">
        <v>101</v>
      </c>
      <c r="U93" s="1265"/>
      <c r="W93" s="1208"/>
    </row>
    <row r="94" spans="1:23" s="1226" customFormat="1">
      <c r="A94" s="1214">
        <f t="shared" si="0"/>
        <v>66</v>
      </c>
      <c r="B94" s="971" t="s">
        <v>686</v>
      </c>
      <c r="C94" s="972">
        <v>2</v>
      </c>
      <c r="D94" s="972">
        <v>6</v>
      </c>
      <c r="E94" s="972">
        <v>2</v>
      </c>
      <c r="F94" s="972">
        <v>6</v>
      </c>
      <c r="G94" s="972">
        <v>10</v>
      </c>
      <c r="H94" s="973" t="s">
        <v>511</v>
      </c>
      <c r="I94" s="974"/>
      <c r="J94" s="974"/>
      <c r="K94" s="974" t="s">
        <v>512</v>
      </c>
      <c r="L94" s="973" t="s">
        <v>43</v>
      </c>
      <c r="M94" s="974">
        <v>2015</v>
      </c>
      <c r="N94" s="975"/>
      <c r="O94" s="974" t="s">
        <v>41</v>
      </c>
      <c r="P94" s="1136" t="s">
        <v>36</v>
      </c>
      <c r="Q94" s="1224">
        <v>24</v>
      </c>
      <c r="R94" s="1285">
        <v>200000</v>
      </c>
      <c r="S94" s="981" t="s">
        <v>101</v>
      </c>
      <c r="U94" s="1265"/>
      <c r="W94" s="1208"/>
    </row>
    <row r="95" spans="1:23" s="1226" customFormat="1">
      <c r="A95" s="1214">
        <f t="shared" si="0"/>
        <v>67</v>
      </c>
      <c r="B95" s="971" t="s">
        <v>687</v>
      </c>
      <c r="C95" s="972">
        <v>2</v>
      </c>
      <c r="D95" s="972">
        <v>6</v>
      </c>
      <c r="E95" s="972">
        <v>2</v>
      </c>
      <c r="F95" s="972">
        <v>6</v>
      </c>
      <c r="G95" s="972">
        <v>10</v>
      </c>
      <c r="H95" s="973" t="s">
        <v>513</v>
      </c>
      <c r="I95" s="974"/>
      <c r="J95" s="974"/>
      <c r="K95" s="974" t="s">
        <v>512</v>
      </c>
      <c r="L95" s="973" t="s">
        <v>43</v>
      </c>
      <c r="M95" s="974">
        <v>2015</v>
      </c>
      <c r="N95" s="975"/>
      <c r="O95" s="974" t="s">
        <v>41</v>
      </c>
      <c r="P95" s="1136" t="s">
        <v>36</v>
      </c>
      <c r="Q95" s="1224">
        <v>24</v>
      </c>
      <c r="R95" s="1285">
        <v>100000</v>
      </c>
      <c r="S95" s="981" t="s">
        <v>101</v>
      </c>
      <c r="U95" s="1265"/>
      <c r="W95" s="1208"/>
    </row>
    <row r="96" spans="1:23" s="1226" customFormat="1">
      <c r="A96" s="1214">
        <f t="shared" si="0"/>
        <v>68</v>
      </c>
      <c r="B96" s="971" t="s">
        <v>688</v>
      </c>
      <c r="C96" s="972">
        <v>2</v>
      </c>
      <c r="D96" s="972">
        <v>6</v>
      </c>
      <c r="E96" s="972">
        <v>2</v>
      </c>
      <c r="F96" s="972">
        <v>6</v>
      </c>
      <c r="G96" s="972">
        <v>10</v>
      </c>
      <c r="H96" s="973" t="s">
        <v>514</v>
      </c>
      <c r="I96" s="974"/>
      <c r="J96" s="974"/>
      <c r="K96" s="974" t="s">
        <v>515</v>
      </c>
      <c r="L96" s="973" t="s">
        <v>43</v>
      </c>
      <c r="M96" s="974">
        <v>2015</v>
      </c>
      <c r="N96" s="975"/>
      <c r="O96" s="974" t="s">
        <v>41</v>
      </c>
      <c r="P96" s="1136" t="s">
        <v>36</v>
      </c>
      <c r="Q96" s="1224">
        <v>24</v>
      </c>
      <c r="R96" s="1285">
        <v>50000</v>
      </c>
      <c r="S96" s="981" t="s">
        <v>101</v>
      </c>
      <c r="U96" s="1265"/>
      <c r="W96" s="1208"/>
    </row>
    <row r="97" spans="1:23" s="1226" customFormat="1">
      <c r="A97" s="1214">
        <f t="shared" si="0"/>
        <v>69</v>
      </c>
      <c r="B97" s="971" t="s">
        <v>689</v>
      </c>
      <c r="C97" s="972">
        <v>2</v>
      </c>
      <c r="D97" s="972">
        <v>6</v>
      </c>
      <c r="E97" s="972">
        <v>2</v>
      </c>
      <c r="F97" s="972">
        <v>6</v>
      </c>
      <c r="G97" s="972">
        <v>10</v>
      </c>
      <c r="H97" s="973" t="s">
        <v>516</v>
      </c>
      <c r="I97" s="974"/>
      <c r="J97" s="974"/>
      <c r="K97" s="974" t="s">
        <v>512</v>
      </c>
      <c r="L97" s="973" t="s">
        <v>43</v>
      </c>
      <c r="M97" s="974">
        <v>2015</v>
      </c>
      <c r="N97" s="975"/>
      <c r="O97" s="974" t="s">
        <v>41</v>
      </c>
      <c r="P97" s="1136" t="s">
        <v>36</v>
      </c>
      <c r="Q97" s="1224">
        <v>12</v>
      </c>
      <c r="R97" s="1285">
        <v>80000</v>
      </c>
      <c r="S97" s="981" t="s">
        <v>101</v>
      </c>
      <c r="U97" s="1265"/>
    </row>
    <row r="98" spans="1:23" s="1226" customFormat="1">
      <c r="A98" s="1214">
        <f t="shared" si="0"/>
        <v>70</v>
      </c>
      <c r="B98" s="971" t="s">
        <v>690</v>
      </c>
      <c r="C98" s="972">
        <v>2</v>
      </c>
      <c r="D98" s="972">
        <v>6</v>
      </c>
      <c r="E98" s="972">
        <v>2</v>
      </c>
      <c r="F98" s="972">
        <v>6</v>
      </c>
      <c r="G98" s="972">
        <v>10</v>
      </c>
      <c r="H98" s="973" t="s">
        <v>517</v>
      </c>
      <c r="I98" s="974"/>
      <c r="J98" s="974"/>
      <c r="K98" s="974" t="s">
        <v>518</v>
      </c>
      <c r="L98" s="973" t="s">
        <v>43</v>
      </c>
      <c r="M98" s="974">
        <v>2015</v>
      </c>
      <c r="N98" s="975"/>
      <c r="O98" s="974" t="s">
        <v>41</v>
      </c>
      <c r="P98" s="1136" t="s">
        <v>36</v>
      </c>
      <c r="Q98" s="1224">
        <v>1</v>
      </c>
      <c r="R98" s="1285">
        <v>400000</v>
      </c>
      <c r="S98" s="981" t="s">
        <v>101</v>
      </c>
      <c r="U98" s="1265"/>
      <c r="W98" s="1208"/>
    </row>
    <row r="99" spans="1:23" s="1226" customFormat="1">
      <c r="A99" s="1214">
        <f t="shared" si="0"/>
        <v>71</v>
      </c>
      <c r="B99" s="971" t="s">
        <v>691</v>
      </c>
      <c r="C99" s="972" t="s">
        <v>59</v>
      </c>
      <c r="D99" s="972" t="s">
        <v>69</v>
      </c>
      <c r="E99" s="972" t="s">
        <v>59</v>
      </c>
      <c r="F99" s="972" t="s">
        <v>60</v>
      </c>
      <c r="G99" s="972">
        <v>2</v>
      </c>
      <c r="H99" s="978" t="s">
        <v>88</v>
      </c>
      <c r="I99" s="974"/>
      <c r="J99" s="974"/>
      <c r="K99" s="974" t="s">
        <v>515</v>
      </c>
      <c r="L99" s="973" t="s">
        <v>43</v>
      </c>
      <c r="M99" s="974">
        <v>2015</v>
      </c>
      <c r="N99" s="975"/>
      <c r="O99" s="974" t="s">
        <v>41</v>
      </c>
      <c r="P99" s="1136" t="s">
        <v>36</v>
      </c>
      <c r="Q99" s="1224">
        <v>1</v>
      </c>
      <c r="R99" s="1285">
        <v>400000</v>
      </c>
      <c r="S99" s="981" t="s">
        <v>101</v>
      </c>
      <c r="W99" s="1208"/>
    </row>
    <row r="100" spans="1:23" s="1226" customFormat="1">
      <c r="A100" s="1214"/>
      <c r="B100" s="971"/>
      <c r="C100" s="972"/>
      <c r="D100" s="972"/>
      <c r="E100" s="972"/>
      <c r="F100" s="972"/>
      <c r="G100" s="972"/>
      <c r="H100" s="1377" t="s">
        <v>764</v>
      </c>
      <c r="I100" s="1378" t="s">
        <v>765</v>
      </c>
      <c r="J100" s="1378"/>
      <c r="K100" s="1378" t="s">
        <v>39</v>
      </c>
      <c r="L100" s="1379" t="s">
        <v>43</v>
      </c>
      <c r="M100" s="1378">
        <v>2015</v>
      </c>
      <c r="N100" s="1380"/>
      <c r="O100" s="1378" t="s">
        <v>41</v>
      </c>
      <c r="P100" s="1381" t="s">
        <v>36</v>
      </c>
      <c r="Q100" s="1382">
        <v>2</v>
      </c>
      <c r="R100" s="1383">
        <v>4000000</v>
      </c>
      <c r="S100" s="1384" t="s">
        <v>767</v>
      </c>
    </row>
    <row r="101" spans="1:23" s="1226" customFormat="1">
      <c r="A101" s="1214"/>
      <c r="B101" s="971"/>
      <c r="C101" s="972"/>
      <c r="D101" s="972"/>
      <c r="E101" s="972"/>
      <c r="F101" s="972"/>
      <c r="G101" s="972"/>
      <c r="H101" s="1377" t="s">
        <v>109</v>
      </c>
      <c r="I101" s="1378" t="s">
        <v>766</v>
      </c>
      <c r="J101" s="1378"/>
      <c r="K101" s="1378" t="s">
        <v>449</v>
      </c>
      <c r="L101" s="1379" t="s">
        <v>43</v>
      </c>
      <c r="M101" s="1378">
        <v>2015</v>
      </c>
      <c r="N101" s="1380"/>
      <c r="O101" s="1378" t="s">
        <v>41</v>
      </c>
      <c r="P101" s="1381" t="s">
        <v>36</v>
      </c>
      <c r="Q101" s="1382">
        <v>2</v>
      </c>
      <c r="R101" s="1383">
        <v>896000</v>
      </c>
      <c r="S101" s="1384" t="s">
        <v>767</v>
      </c>
    </row>
    <row r="102" spans="1:23" s="1226" customFormat="1">
      <c r="A102" s="1214"/>
      <c r="B102" s="971"/>
      <c r="C102" s="972"/>
      <c r="D102" s="972"/>
      <c r="E102" s="972"/>
      <c r="F102" s="972"/>
      <c r="G102" s="972"/>
      <c r="H102" s="1377" t="s">
        <v>768</v>
      </c>
      <c r="I102" s="1378" t="s">
        <v>769</v>
      </c>
      <c r="J102" s="1378"/>
      <c r="K102" s="1378" t="s">
        <v>449</v>
      </c>
      <c r="L102" s="1379" t="s">
        <v>140</v>
      </c>
      <c r="M102" s="1378">
        <v>2015</v>
      </c>
      <c r="N102" s="1380"/>
      <c r="O102" s="1378" t="s">
        <v>41</v>
      </c>
      <c r="P102" s="1381" t="s">
        <v>36</v>
      </c>
      <c r="Q102" s="1382">
        <v>10</v>
      </c>
      <c r="R102" s="1383">
        <v>4500000</v>
      </c>
      <c r="S102" s="1384" t="s">
        <v>770</v>
      </c>
    </row>
    <row r="103" spans="1:23" s="1226" customFormat="1">
      <c r="A103" s="1214"/>
      <c r="B103" s="971"/>
      <c r="C103" s="972"/>
      <c r="D103" s="972"/>
      <c r="E103" s="972"/>
      <c r="F103" s="972"/>
      <c r="G103" s="972"/>
      <c r="H103" s="1377" t="s">
        <v>812</v>
      </c>
      <c r="I103" s="1378" t="s">
        <v>772</v>
      </c>
      <c r="J103" s="1378"/>
      <c r="K103" s="1378" t="s">
        <v>100</v>
      </c>
      <c r="L103" s="1379" t="s">
        <v>140</v>
      </c>
      <c r="M103" s="1378">
        <v>2015</v>
      </c>
      <c r="N103" s="1380"/>
      <c r="O103" s="1378" t="s">
        <v>41</v>
      </c>
      <c r="P103" s="1381" t="s">
        <v>36</v>
      </c>
      <c r="Q103" s="1382">
        <v>1</v>
      </c>
      <c r="R103" s="1383">
        <v>4000000</v>
      </c>
      <c r="S103" s="1384" t="s">
        <v>813</v>
      </c>
    </row>
    <row r="104" spans="1:23" s="1226" customFormat="1">
      <c r="A104" s="1214"/>
      <c r="B104" s="971"/>
      <c r="C104" s="972"/>
      <c r="D104" s="972"/>
      <c r="E104" s="972"/>
      <c r="F104" s="972"/>
      <c r="G104" s="972"/>
      <c r="H104" s="1377" t="s">
        <v>771</v>
      </c>
      <c r="I104" s="1378" t="s">
        <v>772</v>
      </c>
      <c r="J104" s="1378"/>
      <c r="K104" s="1378" t="s">
        <v>105</v>
      </c>
      <c r="L104" s="1379" t="s">
        <v>140</v>
      </c>
      <c r="M104" s="1378">
        <v>2015</v>
      </c>
      <c r="N104" s="1380"/>
      <c r="O104" s="1378" t="s">
        <v>41</v>
      </c>
      <c r="P104" s="1381" t="s">
        <v>36</v>
      </c>
      <c r="Q104" s="1382">
        <v>1</v>
      </c>
      <c r="R104" s="1383">
        <v>3500000</v>
      </c>
      <c r="S104" s="1384" t="s">
        <v>770</v>
      </c>
    </row>
    <row r="105" spans="1:23" s="1226" customFormat="1">
      <c r="A105" s="1214"/>
      <c r="B105" s="971"/>
      <c r="C105" s="972"/>
      <c r="D105" s="972"/>
      <c r="E105" s="972"/>
      <c r="F105" s="972"/>
      <c r="G105" s="972"/>
      <c r="H105" s="1377" t="s">
        <v>773</v>
      </c>
      <c r="I105" s="1378" t="s">
        <v>774</v>
      </c>
      <c r="J105" s="1378"/>
      <c r="K105" s="1378" t="s">
        <v>449</v>
      </c>
      <c r="L105" s="1379" t="s">
        <v>140</v>
      </c>
      <c r="M105" s="1378">
        <v>2015</v>
      </c>
      <c r="N105" s="1380"/>
      <c r="O105" s="1378" t="s">
        <v>41</v>
      </c>
      <c r="P105" s="1381" t="s">
        <v>36</v>
      </c>
      <c r="Q105" s="1382">
        <v>2</v>
      </c>
      <c r="R105" s="1383">
        <v>13200000</v>
      </c>
      <c r="S105" s="1384" t="s">
        <v>775</v>
      </c>
    </row>
    <row r="106" spans="1:23" s="1226" customFormat="1">
      <c r="A106" s="1214"/>
      <c r="B106" s="971"/>
      <c r="C106" s="972"/>
      <c r="D106" s="972"/>
      <c r="E106" s="972"/>
      <c r="F106" s="972"/>
      <c r="G106" s="972"/>
      <c r="H106" s="1377" t="s">
        <v>509</v>
      </c>
      <c r="I106" s="1378"/>
      <c r="J106" s="1378"/>
      <c r="K106" s="1378" t="s">
        <v>449</v>
      </c>
      <c r="L106" s="1379" t="s">
        <v>140</v>
      </c>
      <c r="M106" s="1378">
        <v>2015</v>
      </c>
      <c r="N106" s="1380"/>
      <c r="O106" s="1378" t="s">
        <v>41</v>
      </c>
      <c r="P106" s="1381" t="s">
        <v>36</v>
      </c>
      <c r="Q106" s="1382">
        <v>4</v>
      </c>
      <c r="R106" s="1383">
        <v>6000000</v>
      </c>
      <c r="S106" s="1384" t="s">
        <v>775</v>
      </c>
    </row>
    <row r="107" spans="1:23" s="1226" customFormat="1">
      <c r="A107" s="1214"/>
      <c r="B107" s="971"/>
      <c r="C107" s="972"/>
      <c r="D107" s="972"/>
      <c r="E107" s="972"/>
      <c r="F107" s="972"/>
      <c r="G107" s="972"/>
      <c r="H107" s="1377" t="s">
        <v>776</v>
      </c>
      <c r="I107" s="1378" t="s">
        <v>777</v>
      </c>
      <c r="J107" s="1378"/>
      <c r="K107" s="1378" t="s">
        <v>449</v>
      </c>
      <c r="L107" s="1379" t="s">
        <v>140</v>
      </c>
      <c r="M107" s="1378">
        <v>2015</v>
      </c>
      <c r="N107" s="1380"/>
      <c r="O107" s="1378" t="s">
        <v>41</v>
      </c>
      <c r="P107" s="1381" t="s">
        <v>36</v>
      </c>
      <c r="Q107" s="1382">
        <v>1</v>
      </c>
      <c r="R107" s="1383">
        <v>8000000</v>
      </c>
      <c r="S107" s="1384" t="s">
        <v>775</v>
      </c>
    </row>
    <row r="108" spans="1:23" s="1226" customFormat="1">
      <c r="A108" s="1214"/>
      <c r="B108" s="971"/>
      <c r="C108" s="972"/>
      <c r="D108" s="972"/>
      <c r="E108" s="972"/>
      <c r="F108" s="972"/>
      <c r="G108" s="972"/>
      <c r="H108" s="1377" t="s">
        <v>773</v>
      </c>
      <c r="I108" s="1378" t="s">
        <v>774</v>
      </c>
      <c r="J108" s="1378"/>
      <c r="K108" s="1378" t="s">
        <v>518</v>
      </c>
      <c r="L108" s="1379" t="s">
        <v>140</v>
      </c>
      <c r="M108" s="1378">
        <v>2015</v>
      </c>
      <c r="N108" s="1380"/>
      <c r="O108" s="1378" t="s">
        <v>640</v>
      </c>
      <c r="P108" s="1381" t="s">
        <v>36</v>
      </c>
      <c r="Q108" s="1382">
        <v>1</v>
      </c>
      <c r="R108" s="1383">
        <v>7400000</v>
      </c>
      <c r="S108" s="1384" t="s">
        <v>775</v>
      </c>
    </row>
    <row r="109" spans="1:23" s="1226" customFormat="1">
      <c r="A109" s="1214"/>
      <c r="B109" s="971"/>
      <c r="C109" s="972"/>
      <c r="D109" s="972"/>
      <c r="E109" s="972"/>
      <c r="F109" s="972"/>
      <c r="G109" s="972"/>
      <c r="H109" s="1377" t="s">
        <v>826</v>
      </c>
      <c r="I109" s="1378"/>
      <c r="J109" s="1378"/>
      <c r="K109" s="1378"/>
      <c r="L109" s="1379" t="s">
        <v>140</v>
      </c>
      <c r="M109" s="1378">
        <v>2015</v>
      </c>
      <c r="N109" s="1380"/>
      <c r="O109" s="1378" t="s">
        <v>41</v>
      </c>
      <c r="P109" s="1381" t="s">
        <v>36</v>
      </c>
      <c r="Q109" s="1382">
        <v>1</v>
      </c>
      <c r="R109" s="1383">
        <v>4000000</v>
      </c>
      <c r="S109" s="1384" t="s">
        <v>767</v>
      </c>
    </row>
    <row r="110" spans="1:23" s="1226" customFormat="1">
      <c r="A110" s="1214"/>
      <c r="B110" s="971"/>
      <c r="C110" s="972"/>
      <c r="D110" s="972"/>
      <c r="E110" s="972"/>
      <c r="F110" s="972"/>
      <c r="G110" s="972"/>
      <c r="H110" s="1377" t="s">
        <v>827</v>
      </c>
      <c r="I110" s="1378"/>
      <c r="J110" s="1378"/>
      <c r="K110" s="1378"/>
      <c r="L110" s="1379" t="s">
        <v>140</v>
      </c>
      <c r="M110" s="1378">
        <v>2015</v>
      </c>
      <c r="N110" s="1380"/>
      <c r="O110" s="1378" t="s">
        <v>640</v>
      </c>
      <c r="P110" s="1381" t="s">
        <v>36</v>
      </c>
      <c r="Q110" s="1382">
        <v>1</v>
      </c>
      <c r="R110" s="1383">
        <v>16500000</v>
      </c>
      <c r="S110" s="1384" t="s">
        <v>767</v>
      </c>
    </row>
    <row r="111" spans="1:23" s="1226" customFormat="1">
      <c r="A111" s="1214">
        <f>A99+1</f>
        <v>72</v>
      </c>
      <c r="B111" s="947" t="s">
        <v>692</v>
      </c>
      <c r="C111" s="1204">
        <v>2</v>
      </c>
      <c r="D111" s="1204">
        <v>6</v>
      </c>
      <c r="E111" s="1204">
        <v>2</v>
      </c>
      <c r="F111" s="1204">
        <v>1</v>
      </c>
      <c r="G111" s="1204">
        <v>1</v>
      </c>
      <c r="H111" s="947" t="s">
        <v>492</v>
      </c>
      <c r="I111" s="947"/>
      <c r="J111" s="947"/>
      <c r="K111" s="954" t="s">
        <v>100</v>
      </c>
      <c r="L111" s="947"/>
      <c r="M111" s="954">
        <v>2007</v>
      </c>
      <c r="N111" s="947"/>
      <c r="O111" s="605" t="s">
        <v>41</v>
      </c>
      <c r="P111" s="1139" t="s">
        <v>36</v>
      </c>
      <c r="Q111" s="603">
        <v>1</v>
      </c>
      <c r="R111" s="1286">
        <v>400000</v>
      </c>
      <c r="S111" s="1228" t="s">
        <v>493</v>
      </c>
    </row>
    <row r="112" spans="1:23" s="1229" customFormat="1">
      <c r="A112" s="1214">
        <f t="shared" si="0"/>
        <v>73</v>
      </c>
      <c r="B112" s="947" t="s">
        <v>693</v>
      </c>
      <c r="C112" s="1204">
        <v>2</v>
      </c>
      <c r="D112" s="1204">
        <v>6</v>
      </c>
      <c r="E112" s="1204">
        <v>2</v>
      </c>
      <c r="F112" s="1204">
        <v>1</v>
      </c>
      <c r="G112" s="1204">
        <v>1</v>
      </c>
      <c r="H112" s="947" t="s">
        <v>494</v>
      </c>
      <c r="I112" s="947"/>
      <c r="J112" s="947"/>
      <c r="K112" s="954" t="s">
        <v>495</v>
      </c>
      <c r="L112" s="947"/>
      <c r="M112" s="954">
        <v>2007</v>
      </c>
      <c r="N112" s="947"/>
      <c r="O112" s="605" t="s">
        <v>41</v>
      </c>
      <c r="P112" s="1139" t="s">
        <v>36</v>
      </c>
      <c r="Q112" s="603">
        <v>1</v>
      </c>
      <c r="R112" s="1286">
        <v>350000</v>
      </c>
      <c r="S112" s="1228" t="s">
        <v>496</v>
      </c>
      <c r="V112" s="1376"/>
      <c r="W112" s="1265"/>
    </row>
    <row r="113" spans="1:24" s="1229" customFormat="1">
      <c r="A113" s="1214">
        <f t="shared" si="0"/>
        <v>74</v>
      </c>
      <c r="B113" s="947" t="s">
        <v>694</v>
      </c>
      <c r="C113" s="1204">
        <v>2</v>
      </c>
      <c r="D113" s="1204">
        <v>6</v>
      </c>
      <c r="E113" s="1204">
        <v>2</v>
      </c>
      <c r="F113" s="1204">
        <v>1</v>
      </c>
      <c r="G113" s="1204">
        <v>5</v>
      </c>
      <c r="H113" s="947" t="s">
        <v>497</v>
      </c>
      <c r="I113" s="947"/>
      <c r="J113" s="947"/>
      <c r="K113" s="954" t="s">
        <v>100</v>
      </c>
      <c r="L113" s="947"/>
      <c r="M113" s="954">
        <v>2007</v>
      </c>
      <c r="N113" s="947"/>
      <c r="O113" s="605" t="s">
        <v>41</v>
      </c>
      <c r="P113" s="1139" t="s">
        <v>36</v>
      </c>
      <c r="Q113" s="603">
        <v>13</v>
      </c>
      <c r="R113" s="1286">
        <v>5200000</v>
      </c>
      <c r="S113" s="1228" t="s">
        <v>474</v>
      </c>
      <c r="V113" s="1226"/>
      <c r="W113" s="1265"/>
    </row>
    <row r="114" spans="1:24" s="1229" customFormat="1">
      <c r="A114" s="1214">
        <f t="shared" si="0"/>
        <v>75</v>
      </c>
      <c r="B114" s="947" t="s">
        <v>695</v>
      </c>
      <c r="C114" s="1204">
        <v>2</v>
      </c>
      <c r="D114" s="1204">
        <v>6</v>
      </c>
      <c r="E114" s="1204">
        <v>2</v>
      </c>
      <c r="F114" s="1204">
        <v>1</v>
      </c>
      <c r="G114" s="1204">
        <v>3</v>
      </c>
      <c r="H114" s="947" t="s">
        <v>498</v>
      </c>
      <c r="I114" s="947"/>
      <c r="J114" s="947"/>
      <c r="K114" s="954" t="s">
        <v>100</v>
      </c>
      <c r="L114" s="947"/>
      <c r="M114" s="954">
        <v>2008</v>
      </c>
      <c r="N114" s="947"/>
      <c r="O114" s="605" t="s">
        <v>41</v>
      </c>
      <c r="P114" s="1139" t="s">
        <v>36</v>
      </c>
      <c r="Q114" s="603">
        <v>2</v>
      </c>
      <c r="R114" s="1286">
        <v>600000</v>
      </c>
      <c r="S114" s="1228" t="s">
        <v>499</v>
      </c>
      <c r="V114" s="1265"/>
      <c r="W114" s="1265"/>
    </row>
    <row r="115" spans="1:24" s="1320" customFormat="1">
      <c r="A115" s="1413">
        <f t="shared" ref="A115:A120" si="1">A114+1</f>
        <v>76</v>
      </c>
      <c r="B115" s="1380" t="s">
        <v>696</v>
      </c>
      <c r="C115" s="1414">
        <v>2</v>
      </c>
      <c r="D115" s="1414">
        <v>6</v>
      </c>
      <c r="E115" s="1414">
        <v>1</v>
      </c>
      <c r="F115" s="1414">
        <v>4</v>
      </c>
      <c r="G115" s="1414">
        <v>3</v>
      </c>
      <c r="H115" s="1380" t="s">
        <v>454</v>
      </c>
      <c r="I115" s="1380"/>
      <c r="J115" s="1380"/>
      <c r="K115" s="1415" t="s">
        <v>39</v>
      </c>
      <c r="L115" s="1380"/>
      <c r="M115" s="1415">
        <v>2010</v>
      </c>
      <c r="N115" s="1380"/>
      <c r="O115" s="1387" t="s">
        <v>41</v>
      </c>
      <c r="P115" s="1416" t="s">
        <v>36</v>
      </c>
      <c r="Q115" s="1382">
        <v>0</v>
      </c>
      <c r="R115" s="1383">
        <v>0</v>
      </c>
      <c r="S115" s="1389" t="s">
        <v>816</v>
      </c>
      <c r="V115" s="1265"/>
      <c r="W115" s="1265"/>
      <c r="X115" s="1229"/>
    </row>
    <row r="116" spans="1:24" s="1229" customFormat="1">
      <c r="A116" s="1214">
        <f t="shared" si="1"/>
        <v>77</v>
      </c>
      <c r="B116" s="947" t="s">
        <v>697</v>
      </c>
      <c r="C116" s="1204">
        <v>6</v>
      </c>
      <c r="D116" s="1204">
        <v>2</v>
      </c>
      <c r="E116" s="1204">
        <v>2</v>
      </c>
      <c r="F116" s="1204">
        <v>1</v>
      </c>
      <c r="G116" s="1204">
        <v>49</v>
      </c>
      <c r="H116" s="947" t="s">
        <v>500</v>
      </c>
      <c r="I116" s="947"/>
      <c r="J116" s="947"/>
      <c r="K116" s="954" t="s">
        <v>100</v>
      </c>
      <c r="L116" s="947"/>
      <c r="M116" s="954">
        <v>2008</v>
      </c>
      <c r="N116" s="947"/>
      <c r="O116" s="605" t="s">
        <v>41</v>
      </c>
      <c r="P116" s="1139" t="s">
        <v>36</v>
      </c>
      <c r="Q116" s="603">
        <v>4</v>
      </c>
      <c r="R116" s="1286">
        <v>500000</v>
      </c>
      <c r="S116" s="1228" t="s">
        <v>501</v>
      </c>
      <c r="V116" s="1265"/>
      <c r="W116" s="1265"/>
    </row>
    <row r="117" spans="1:24" s="1229" customFormat="1">
      <c r="A117" s="1413">
        <f t="shared" si="1"/>
        <v>78</v>
      </c>
      <c r="B117" s="1380" t="s">
        <v>698</v>
      </c>
      <c r="C117" s="1414">
        <v>6</v>
      </c>
      <c r="D117" s="1414">
        <v>2</v>
      </c>
      <c r="E117" s="1414">
        <v>2</v>
      </c>
      <c r="F117" s="1414">
        <v>1</v>
      </c>
      <c r="G117" s="1414">
        <v>49</v>
      </c>
      <c r="H117" s="1380" t="s">
        <v>649</v>
      </c>
      <c r="I117" s="1380"/>
      <c r="J117" s="1380"/>
      <c r="K117" s="1415" t="s">
        <v>646</v>
      </c>
      <c r="L117" s="1380"/>
      <c r="M117" s="1415">
        <v>2011</v>
      </c>
      <c r="N117" s="1380"/>
      <c r="O117" s="1387" t="s">
        <v>41</v>
      </c>
      <c r="P117" s="1416" t="s">
        <v>36</v>
      </c>
      <c r="Q117" s="1382">
        <v>0</v>
      </c>
      <c r="R117" s="1417">
        <v>0</v>
      </c>
      <c r="S117" s="1418" t="s">
        <v>816</v>
      </c>
      <c r="V117" s="1265"/>
      <c r="W117" s="1265"/>
    </row>
    <row r="118" spans="1:24" s="1229" customFormat="1">
      <c r="A118" s="1214">
        <f t="shared" si="1"/>
        <v>79</v>
      </c>
      <c r="B118" s="947" t="s">
        <v>699</v>
      </c>
      <c r="C118" s="1204">
        <v>2</v>
      </c>
      <c r="D118" s="1204">
        <v>6</v>
      </c>
      <c r="E118" s="1204">
        <v>2</v>
      </c>
      <c r="F118" s="1204">
        <v>4</v>
      </c>
      <c r="G118" s="1204">
        <v>11</v>
      </c>
      <c r="H118" s="947" t="s">
        <v>502</v>
      </c>
      <c r="I118" s="947"/>
      <c r="J118" s="947"/>
      <c r="K118" s="954" t="s">
        <v>463</v>
      </c>
      <c r="L118" s="947"/>
      <c r="M118" s="954">
        <v>2008</v>
      </c>
      <c r="N118" s="947"/>
      <c r="O118" s="605" t="s">
        <v>41</v>
      </c>
      <c r="P118" s="1139" t="s">
        <v>36</v>
      </c>
      <c r="Q118" s="603">
        <v>2</v>
      </c>
      <c r="R118" s="1286">
        <v>4000000</v>
      </c>
      <c r="S118" s="1228" t="s">
        <v>503</v>
      </c>
      <c r="V118" s="1265"/>
      <c r="W118" s="1265"/>
    </row>
    <row r="119" spans="1:24" s="1229" customFormat="1">
      <c r="A119" s="1214">
        <f t="shared" si="1"/>
        <v>80</v>
      </c>
      <c r="B119" s="947" t="s">
        <v>700</v>
      </c>
      <c r="C119" s="1204">
        <v>2</v>
      </c>
      <c r="D119" s="1204">
        <v>6</v>
      </c>
      <c r="E119" s="1204">
        <v>2</v>
      </c>
      <c r="F119" s="1204">
        <v>1</v>
      </c>
      <c r="G119" s="1204">
        <v>1</v>
      </c>
      <c r="H119" s="947" t="s">
        <v>504</v>
      </c>
      <c r="I119" s="947"/>
      <c r="J119" s="947"/>
      <c r="K119" s="954" t="s">
        <v>505</v>
      </c>
      <c r="L119" s="947"/>
      <c r="M119" s="954">
        <v>2013</v>
      </c>
      <c r="N119" s="947"/>
      <c r="O119" s="605" t="s">
        <v>41</v>
      </c>
      <c r="P119" s="1139" t="s">
        <v>36</v>
      </c>
      <c r="Q119" s="603">
        <v>3</v>
      </c>
      <c r="R119" s="1286">
        <v>4500000</v>
      </c>
      <c r="S119" s="1228" t="s">
        <v>506</v>
      </c>
      <c r="V119" s="1226"/>
      <c r="W119" s="1265"/>
    </row>
    <row r="120" spans="1:24" s="1229" customFormat="1">
      <c r="A120" s="1214">
        <f t="shared" si="1"/>
        <v>81</v>
      </c>
      <c r="B120" s="947" t="s">
        <v>693</v>
      </c>
      <c r="C120" s="1204">
        <v>2</v>
      </c>
      <c r="D120" s="1204">
        <v>6</v>
      </c>
      <c r="E120" s="1204">
        <v>2</v>
      </c>
      <c r="F120" s="1204">
        <v>1</v>
      </c>
      <c r="G120" s="1204">
        <v>1</v>
      </c>
      <c r="H120" s="947" t="s">
        <v>494</v>
      </c>
      <c r="I120" s="947"/>
      <c r="J120" s="947"/>
      <c r="K120" s="954" t="s">
        <v>495</v>
      </c>
      <c r="L120" s="947"/>
      <c r="M120" s="954">
        <v>2013</v>
      </c>
      <c r="N120" s="947"/>
      <c r="O120" s="605" t="s">
        <v>41</v>
      </c>
      <c r="P120" s="1139" t="s">
        <v>36</v>
      </c>
      <c r="Q120" s="603">
        <v>1</v>
      </c>
      <c r="R120" s="1286">
        <v>1200000</v>
      </c>
      <c r="S120" s="1228" t="s">
        <v>507</v>
      </c>
      <c r="V120" s="1226"/>
      <c r="W120" s="1265"/>
    </row>
    <row r="121" spans="1:24" s="1229" customFormat="1">
      <c r="A121" s="1214">
        <f>A120+1</f>
        <v>82</v>
      </c>
      <c r="B121" s="600" t="s">
        <v>701</v>
      </c>
      <c r="C121" s="1205">
        <v>2</v>
      </c>
      <c r="D121" s="1205">
        <v>6</v>
      </c>
      <c r="E121" s="1205">
        <v>1</v>
      </c>
      <c r="F121" s="1205">
        <v>4</v>
      </c>
      <c r="G121" s="1205">
        <v>10</v>
      </c>
      <c r="H121" s="947" t="s">
        <v>626</v>
      </c>
      <c r="I121" s="1033" t="s">
        <v>628</v>
      </c>
      <c r="J121" s="1033"/>
      <c r="K121" s="1034" t="s">
        <v>627</v>
      </c>
      <c r="L121" s="1035"/>
      <c r="M121" s="1036">
        <v>2013</v>
      </c>
      <c r="N121" s="947"/>
      <c r="O121" s="1037" t="s">
        <v>41</v>
      </c>
      <c r="P121" s="1139" t="s">
        <v>36</v>
      </c>
      <c r="Q121" s="603">
        <v>1</v>
      </c>
      <c r="R121" s="1286">
        <v>7650000</v>
      </c>
      <c r="S121" s="1141" t="s">
        <v>499</v>
      </c>
      <c r="V121" s="1226"/>
      <c r="W121" s="1265"/>
    </row>
    <row r="122" spans="1:24" s="1229" customFormat="1">
      <c r="A122" s="1214">
        <f>A121+1</f>
        <v>83</v>
      </c>
      <c r="B122" s="1097" t="s">
        <v>702</v>
      </c>
      <c r="C122" s="825">
        <v>2</v>
      </c>
      <c r="D122" s="825">
        <v>6</v>
      </c>
      <c r="E122" s="825">
        <v>3</v>
      </c>
      <c r="F122" s="825">
        <v>6</v>
      </c>
      <c r="G122" s="1206" t="s">
        <v>91</v>
      </c>
      <c r="H122" s="857" t="s">
        <v>510</v>
      </c>
      <c r="I122" s="605"/>
      <c r="J122" s="604"/>
      <c r="K122" s="604" t="s">
        <v>642</v>
      </c>
      <c r="L122" s="605" t="s">
        <v>641</v>
      </c>
      <c r="M122" s="605">
        <v>2012</v>
      </c>
      <c r="N122" s="605"/>
      <c r="O122" s="605" t="s">
        <v>640</v>
      </c>
      <c r="P122" s="1142" t="s">
        <v>36</v>
      </c>
      <c r="Q122" s="603">
        <v>1</v>
      </c>
      <c r="R122" s="1286">
        <v>771555.56</v>
      </c>
      <c r="S122" s="1144" t="s">
        <v>639</v>
      </c>
      <c r="W122" s="1411"/>
    </row>
    <row r="123" spans="1:24" s="1229" customFormat="1">
      <c r="A123" s="1214"/>
      <c r="B123" s="1097"/>
      <c r="C123" s="825"/>
      <c r="D123" s="825"/>
      <c r="E123" s="825"/>
      <c r="F123" s="825"/>
      <c r="G123" s="1396"/>
      <c r="H123" s="1390" t="s">
        <v>148</v>
      </c>
      <c r="I123" s="1387"/>
      <c r="J123" s="1377"/>
      <c r="K123" s="1377" t="s">
        <v>100</v>
      </c>
      <c r="L123" s="1387" t="s">
        <v>43</v>
      </c>
      <c r="M123" s="1387">
        <v>2013</v>
      </c>
      <c r="N123" s="1387"/>
      <c r="O123" s="1387" t="s">
        <v>640</v>
      </c>
      <c r="P123" s="1381" t="s">
        <v>36</v>
      </c>
      <c r="Q123" s="1382">
        <v>1</v>
      </c>
      <c r="R123" s="1383">
        <v>1200000</v>
      </c>
      <c r="S123" s="1397" t="s">
        <v>814</v>
      </c>
      <c r="W123" s="1411"/>
    </row>
    <row r="124" spans="1:24" s="1229" customFormat="1">
      <c r="A124" s="1214"/>
      <c r="B124" s="1097"/>
      <c r="C124" s="825"/>
      <c r="D124" s="825"/>
      <c r="E124" s="825"/>
      <c r="F124" s="825"/>
      <c r="G124" s="1396"/>
      <c r="H124" s="1390" t="s">
        <v>148</v>
      </c>
      <c r="I124" s="1387"/>
      <c r="J124" s="1377"/>
      <c r="K124" s="1377" t="s">
        <v>100</v>
      </c>
      <c r="L124" s="1387" t="s">
        <v>43</v>
      </c>
      <c r="M124" s="1387">
        <v>2013</v>
      </c>
      <c r="N124" s="1387"/>
      <c r="O124" s="1387" t="s">
        <v>640</v>
      </c>
      <c r="P124" s="1381" t="s">
        <v>36</v>
      </c>
      <c r="Q124" s="1382">
        <v>1</v>
      </c>
      <c r="R124" s="1383">
        <v>1300000</v>
      </c>
      <c r="S124" s="1397" t="s">
        <v>814</v>
      </c>
      <c r="W124" s="1411"/>
    </row>
    <row r="125" spans="1:24">
      <c r="A125" s="831"/>
      <c r="B125" s="832"/>
      <c r="C125" s="833"/>
      <c r="D125" s="833"/>
      <c r="E125" s="833"/>
      <c r="F125" s="833"/>
      <c r="G125" s="833"/>
      <c r="H125" s="834" t="s">
        <v>482</v>
      </c>
      <c r="I125" s="710"/>
      <c r="J125" s="712"/>
      <c r="K125" s="710"/>
      <c r="L125" s="710"/>
      <c r="M125" s="712"/>
      <c r="N125" s="712"/>
      <c r="O125" s="712"/>
      <c r="P125" s="732"/>
      <c r="Q125" s="1211"/>
      <c r="R125" s="1281"/>
      <c r="S125" s="736"/>
    </row>
    <row r="126" spans="1:24">
      <c r="A126" s="839"/>
      <c r="B126" s="710"/>
      <c r="C126" s="707" t="s">
        <v>168</v>
      </c>
      <c r="D126" s="707" t="s">
        <v>168</v>
      </c>
      <c r="E126" s="707" t="s">
        <v>168</v>
      </c>
      <c r="F126" s="707" t="s">
        <v>168</v>
      </c>
      <c r="G126" s="707" t="s">
        <v>168</v>
      </c>
      <c r="H126" s="805" t="s">
        <v>62</v>
      </c>
      <c r="I126" s="709"/>
      <c r="J126" s="710"/>
      <c r="K126" s="838"/>
      <c r="L126" s="838"/>
      <c r="M126" s="838"/>
      <c r="N126" s="710"/>
      <c r="O126" s="712"/>
      <c r="P126" s="751">
        <v>0</v>
      </c>
      <c r="Q126" s="751">
        <f>SUM(Q127)</f>
        <v>1</v>
      </c>
      <c r="R126" s="1287">
        <f>SUM(R127)</f>
        <v>1500000</v>
      </c>
      <c r="S126" s="1145"/>
    </row>
    <row r="127" spans="1:24">
      <c r="A127" s="841">
        <v>91</v>
      </c>
      <c r="B127" s="129" t="s">
        <v>169</v>
      </c>
      <c r="C127" s="255" t="s">
        <v>59</v>
      </c>
      <c r="D127" s="255" t="s">
        <v>69</v>
      </c>
      <c r="E127" s="255" t="s">
        <v>59</v>
      </c>
      <c r="F127" s="255" t="s">
        <v>69</v>
      </c>
      <c r="G127" s="255" t="s">
        <v>131</v>
      </c>
      <c r="H127" s="257" t="s">
        <v>171</v>
      </c>
      <c r="I127" s="258" t="s">
        <v>40</v>
      </c>
      <c r="J127" s="258" t="s">
        <v>40</v>
      </c>
      <c r="K127" s="256" t="s">
        <v>172</v>
      </c>
      <c r="L127" s="256" t="s">
        <v>43</v>
      </c>
      <c r="M127" s="258">
        <v>2013</v>
      </c>
      <c r="N127" s="258" t="s">
        <v>40</v>
      </c>
      <c r="O127" s="258" t="s">
        <v>41</v>
      </c>
      <c r="P127" s="71" t="s">
        <v>36</v>
      </c>
      <c r="Q127" s="1211">
        <v>1</v>
      </c>
      <c r="R127" s="1281">
        <v>1500000</v>
      </c>
      <c r="S127" s="628" t="s">
        <v>54</v>
      </c>
    </row>
    <row r="128" spans="1:24">
      <c r="A128" s="841"/>
      <c r="B128" s="827"/>
      <c r="C128" s="828"/>
      <c r="D128" s="828"/>
      <c r="E128" s="828"/>
      <c r="F128" s="828"/>
      <c r="G128" s="828"/>
      <c r="H128" s="256"/>
      <c r="I128" s="256"/>
      <c r="J128" s="258"/>
      <c r="K128" s="256"/>
      <c r="L128" s="256"/>
      <c r="M128" s="258"/>
      <c r="N128" s="258"/>
      <c r="O128" s="258"/>
      <c r="P128" s="71"/>
      <c r="Q128" s="1211"/>
      <c r="R128" s="1281"/>
      <c r="S128" s="76"/>
    </row>
    <row r="129" spans="1:22">
      <c r="A129" s="841"/>
      <c r="B129" s="832"/>
      <c r="C129" s="833"/>
      <c r="D129" s="833"/>
      <c r="E129" s="833"/>
      <c r="F129" s="833"/>
      <c r="G129" s="833"/>
      <c r="H129" s="834" t="s">
        <v>483</v>
      </c>
      <c r="I129" s="710"/>
      <c r="J129" s="712"/>
      <c r="K129" s="710"/>
      <c r="L129" s="710"/>
      <c r="M129" s="712"/>
      <c r="N129" s="712"/>
      <c r="O129" s="712"/>
      <c r="P129" s="732"/>
      <c r="Q129" s="1211"/>
      <c r="R129" s="1281"/>
      <c r="S129" s="736"/>
      <c r="T129" s="1279"/>
      <c r="U129" s="1279"/>
    </row>
    <row r="130" spans="1:22">
      <c r="A130" s="841"/>
      <c r="B130" s="710"/>
      <c r="C130" s="707" t="s">
        <v>168</v>
      </c>
      <c r="D130" s="707" t="s">
        <v>168</v>
      </c>
      <c r="E130" s="707" t="s">
        <v>168</v>
      </c>
      <c r="F130" s="707" t="s">
        <v>168</v>
      </c>
      <c r="G130" s="707" t="s">
        <v>168</v>
      </c>
      <c r="H130" s="805" t="s">
        <v>173</v>
      </c>
      <c r="I130" s="709"/>
      <c r="J130" s="710"/>
      <c r="K130" s="710"/>
      <c r="L130" s="710"/>
      <c r="M130" s="710"/>
      <c r="N130" s="710"/>
      <c r="O130" s="712"/>
      <c r="P130" s="751">
        <v>0</v>
      </c>
      <c r="Q130" s="1287">
        <f>SUM(Q131:Q223)</f>
        <v>177</v>
      </c>
      <c r="R130" s="1287">
        <f>SUM(R131:R223)</f>
        <v>412548460.57999998</v>
      </c>
      <c r="S130" s="752"/>
      <c r="T130" s="1279"/>
      <c r="U130" s="1279"/>
      <c r="V130" s="1279"/>
    </row>
    <row r="131" spans="1:22">
      <c r="A131" s="841">
        <v>92</v>
      </c>
      <c r="B131" s="129" t="s">
        <v>733</v>
      </c>
      <c r="C131" s="255">
        <v>2</v>
      </c>
      <c r="D131" s="255">
        <v>8</v>
      </c>
      <c r="E131" s="255">
        <v>1</v>
      </c>
      <c r="F131" s="255">
        <v>3</v>
      </c>
      <c r="G131" s="255">
        <v>65</v>
      </c>
      <c r="H131" s="257" t="s">
        <v>519</v>
      </c>
      <c r="I131" s="258" t="s">
        <v>520</v>
      </c>
      <c r="J131" s="258"/>
      <c r="K131" s="258"/>
      <c r="L131" s="258" t="s">
        <v>43</v>
      </c>
      <c r="M131" s="258">
        <v>2007</v>
      </c>
      <c r="N131" s="258"/>
      <c r="O131" s="258" t="s">
        <v>41</v>
      </c>
      <c r="P131" s="71" t="s">
        <v>36</v>
      </c>
      <c r="Q131" s="1231">
        <v>2</v>
      </c>
      <c r="R131" s="1288">
        <v>1352325</v>
      </c>
      <c r="S131" s="1134" t="s">
        <v>135</v>
      </c>
      <c r="T131" s="1280"/>
    </row>
    <row r="132" spans="1:22">
      <c r="A132" s="841">
        <v>93</v>
      </c>
      <c r="B132" s="129" t="s">
        <v>734</v>
      </c>
      <c r="C132" s="255">
        <v>2</v>
      </c>
      <c r="D132" s="255">
        <v>8</v>
      </c>
      <c r="E132" s="255">
        <v>1</v>
      </c>
      <c r="F132" s="255">
        <v>3</v>
      </c>
      <c r="G132" s="255">
        <v>65</v>
      </c>
      <c r="H132" s="257" t="s">
        <v>521</v>
      </c>
      <c r="I132" s="258" t="s">
        <v>520</v>
      </c>
      <c r="J132" s="258"/>
      <c r="K132" s="258"/>
      <c r="L132" s="258" t="s">
        <v>43</v>
      </c>
      <c r="M132" s="258">
        <v>2007</v>
      </c>
      <c r="N132" s="258"/>
      <c r="O132" s="258" t="s">
        <v>41</v>
      </c>
      <c r="P132" s="71" t="s">
        <v>36</v>
      </c>
      <c r="Q132" s="1231">
        <v>2</v>
      </c>
      <c r="R132" s="1288">
        <v>17388150</v>
      </c>
      <c r="S132" s="1134" t="s">
        <v>135</v>
      </c>
      <c r="T132" s="1280"/>
    </row>
    <row r="133" spans="1:22">
      <c r="A133" s="841">
        <v>91</v>
      </c>
      <c r="B133" s="129" t="s">
        <v>704</v>
      </c>
      <c r="C133" s="255">
        <v>2</v>
      </c>
      <c r="D133" s="255">
        <v>6</v>
      </c>
      <c r="E133" s="255">
        <v>2</v>
      </c>
      <c r="F133" s="255">
        <v>2</v>
      </c>
      <c r="G133" s="255">
        <v>5</v>
      </c>
      <c r="H133" s="257" t="s">
        <v>522</v>
      </c>
      <c r="I133" s="258" t="s">
        <v>520</v>
      </c>
      <c r="J133" s="258"/>
      <c r="K133" s="258"/>
      <c r="L133" s="258" t="s">
        <v>43</v>
      </c>
      <c r="M133" s="258">
        <v>2007</v>
      </c>
      <c r="N133" s="258"/>
      <c r="O133" s="258" t="s">
        <v>41</v>
      </c>
      <c r="P133" s="71" t="s">
        <v>36</v>
      </c>
      <c r="Q133" s="1231">
        <v>1</v>
      </c>
      <c r="R133" s="1288">
        <v>888712.5</v>
      </c>
      <c r="S133" s="1134" t="s">
        <v>135</v>
      </c>
      <c r="T133" s="1280"/>
    </row>
    <row r="134" spans="1:22">
      <c r="A134" s="841">
        <f t="shared" ref="A134:A154" si="2">A133+1</f>
        <v>92</v>
      </c>
      <c r="B134" s="129" t="s">
        <v>705</v>
      </c>
      <c r="C134" s="255">
        <v>2</v>
      </c>
      <c r="D134" s="255">
        <v>6</v>
      </c>
      <c r="E134" s="255">
        <v>2</v>
      </c>
      <c r="F134" s="255">
        <v>2</v>
      </c>
      <c r="G134" s="255">
        <v>5</v>
      </c>
      <c r="H134" s="257" t="s">
        <v>523</v>
      </c>
      <c r="I134" s="258" t="s">
        <v>520</v>
      </c>
      <c r="J134" s="258"/>
      <c r="K134" s="258"/>
      <c r="L134" s="258" t="s">
        <v>43</v>
      </c>
      <c r="M134" s="258">
        <v>2007</v>
      </c>
      <c r="N134" s="258"/>
      <c r="O134" s="258" t="s">
        <v>41</v>
      </c>
      <c r="P134" s="71" t="s">
        <v>36</v>
      </c>
      <c r="Q134" s="1231">
        <v>3</v>
      </c>
      <c r="R134" s="1288">
        <v>689475</v>
      </c>
      <c r="S134" s="1134" t="s">
        <v>135</v>
      </c>
      <c r="T134" s="1280"/>
    </row>
    <row r="135" spans="1:22">
      <c r="A135" s="841">
        <f t="shared" si="2"/>
        <v>93</v>
      </c>
      <c r="B135" s="129" t="s">
        <v>735</v>
      </c>
      <c r="C135" s="255">
        <v>2</v>
      </c>
      <c r="D135" s="255">
        <v>6</v>
      </c>
      <c r="E135" s="255">
        <v>1</v>
      </c>
      <c r="F135" s="255">
        <v>3</v>
      </c>
      <c r="G135" s="255">
        <v>65</v>
      </c>
      <c r="H135" s="257" t="s">
        <v>524</v>
      </c>
      <c r="I135" s="258" t="s">
        <v>525</v>
      </c>
      <c r="J135" s="258"/>
      <c r="K135" s="258"/>
      <c r="L135" s="258" t="s">
        <v>43</v>
      </c>
      <c r="M135" s="258">
        <v>2007</v>
      </c>
      <c r="N135" s="258"/>
      <c r="O135" s="258" t="s">
        <v>41</v>
      </c>
      <c r="P135" s="71" t="s">
        <v>36</v>
      </c>
      <c r="Q135" s="1231">
        <v>1</v>
      </c>
      <c r="R135" s="1288">
        <v>1884375</v>
      </c>
      <c r="S135" s="1134" t="s">
        <v>135</v>
      </c>
      <c r="T135" s="1280"/>
    </row>
    <row r="136" spans="1:22">
      <c r="A136" s="841">
        <f t="shared" si="2"/>
        <v>94</v>
      </c>
      <c r="B136" s="129" t="s">
        <v>706</v>
      </c>
      <c r="C136" s="255">
        <v>2</v>
      </c>
      <c r="D136" s="255">
        <v>6</v>
      </c>
      <c r="E136" s="255">
        <v>1</v>
      </c>
      <c r="F136" s="255">
        <v>13</v>
      </c>
      <c r="G136" s="255">
        <v>2</v>
      </c>
      <c r="H136" s="257" t="s">
        <v>526</v>
      </c>
      <c r="I136" s="258" t="s">
        <v>527</v>
      </c>
      <c r="J136" s="258"/>
      <c r="K136" s="258"/>
      <c r="L136" s="258" t="s">
        <v>43</v>
      </c>
      <c r="M136" s="258">
        <v>2007</v>
      </c>
      <c r="N136" s="258"/>
      <c r="O136" s="258" t="s">
        <v>41</v>
      </c>
      <c r="P136" s="71" t="s">
        <v>36</v>
      </c>
      <c r="Q136" s="1231">
        <v>1</v>
      </c>
      <c r="R136" s="1289">
        <v>11000000</v>
      </c>
      <c r="S136" s="1134" t="s">
        <v>135</v>
      </c>
      <c r="T136" s="1280"/>
    </row>
    <row r="137" spans="1:22">
      <c r="A137" s="841">
        <f t="shared" si="2"/>
        <v>95</v>
      </c>
      <c r="B137" s="129" t="s">
        <v>736</v>
      </c>
      <c r="C137" s="255">
        <v>2</v>
      </c>
      <c r="D137" s="255">
        <v>6</v>
      </c>
      <c r="E137" s="255">
        <v>1</v>
      </c>
      <c r="F137" s="255">
        <v>3</v>
      </c>
      <c r="G137" s="255">
        <v>65</v>
      </c>
      <c r="H137" s="257" t="s">
        <v>528</v>
      </c>
      <c r="I137" s="258" t="s">
        <v>529</v>
      </c>
      <c r="J137" s="258"/>
      <c r="K137" s="258"/>
      <c r="L137" s="258" t="s">
        <v>43</v>
      </c>
      <c r="M137" s="258">
        <v>2007</v>
      </c>
      <c r="N137" s="258"/>
      <c r="O137" s="258" t="s">
        <v>41</v>
      </c>
      <c r="P137" s="71" t="s">
        <v>36</v>
      </c>
      <c r="Q137" s="1231">
        <v>1</v>
      </c>
      <c r="R137" s="1288">
        <v>9625000</v>
      </c>
      <c r="S137" s="1134" t="s">
        <v>135</v>
      </c>
      <c r="T137" s="1280"/>
    </row>
    <row r="138" spans="1:22">
      <c r="A138" s="841">
        <f t="shared" si="2"/>
        <v>96</v>
      </c>
      <c r="B138" s="129" t="s">
        <v>737</v>
      </c>
      <c r="C138" s="255">
        <v>2</v>
      </c>
      <c r="D138" s="255">
        <v>6</v>
      </c>
      <c r="E138" s="255">
        <v>1</v>
      </c>
      <c r="F138" s="255">
        <v>3</v>
      </c>
      <c r="G138" s="255">
        <v>65</v>
      </c>
      <c r="H138" s="257" t="s">
        <v>530</v>
      </c>
      <c r="I138" s="258" t="s">
        <v>531</v>
      </c>
      <c r="J138" s="258"/>
      <c r="K138" s="258"/>
      <c r="L138" s="258" t="s">
        <v>43</v>
      </c>
      <c r="M138" s="258">
        <v>2007</v>
      </c>
      <c r="N138" s="258"/>
      <c r="O138" s="258" t="s">
        <v>41</v>
      </c>
      <c r="P138" s="71" t="s">
        <v>36</v>
      </c>
      <c r="Q138" s="1231">
        <v>1</v>
      </c>
      <c r="R138" s="1288">
        <v>1650000</v>
      </c>
      <c r="S138" s="1134" t="s">
        <v>135</v>
      </c>
      <c r="T138" s="1280"/>
    </row>
    <row r="139" spans="1:22">
      <c r="A139" s="841">
        <f t="shared" si="2"/>
        <v>97</v>
      </c>
      <c r="B139" s="129" t="s">
        <v>707</v>
      </c>
      <c r="C139" s="255">
        <v>2</v>
      </c>
      <c r="D139" s="255">
        <v>9</v>
      </c>
      <c r="E139" s="255">
        <v>1</v>
      </c>
      <c r="F139" s="255">
        <v>1</v>
      </c>
      <c r="G139" s="255">
        <v>5</v>
      </c>
      <c r="H139" s="257" t="s">
        <v>532</v>
      </c>
      <c r="I139" s="258" t="s">
        <v>533</v>
      </c>
      <c r="J139" s="258"/>
      <c r="K139" s="258"/>
      <c r="L139" s="258" t="s">
        <v>43</v>
      </c>
      <c r="M139" s="258">
        <v>2007</v>
      </c>
      <c r="N139" s="258"/>
      <c r="O139" s="258" t="s">
        <v>41</v>
      </c>
      <c r="P139" s="71" t="s">
        <v>36</v>
      </c>
      <c r="Q139" s="1231">
        <v>1</v>
      </c>
      <c r="R139" s="1288">
        <v>1650000</v>
      </c>
      <c r="S139" s="1134" t="s">
        <v>135</v>
      </c>
      <c r="T139" s="1280"/>
    </row>
    <row r="140" spans="1:22">
      <c r="A140" s="841">
        <f t="shared" si="2"/>
        <v>98</v>
      </c>
      <c r="B140" s="129" t="s">
        <v>738</v>
      </c>
      <c r="C140" s="255">
        <v>2</v>
      </c>
      <c r="D140" s="255">
        <v>8</v>
      </c>
      <c r="E140" s="255">
        <v>1</v>
      </c>
      <c r="F140" s="255">
        <v>1</v>
      </c>
      <c r="G140" s="255">
        <v>44</v>
      </c>
      <c r="H140" s="257" t="s">
        <v>534</v>
      </c>
      <c r="I140" s="258" t="s">
        <v>535</v>
      </c>
      <c r="J140" s="258"/>
      <c r="K140" s="258"/>
      <c r="L140" s="258" t="s">
        <v>43</v>
      </c>
      <c r="M140" s="258">
        <v>2007</v>
      </c>
      <c r="N140" s="258"/>
      <c r="O140" s="258" t="s">
        <v>41</v>
      </c>
      <c r="P140" s="71" t="s">
        <v>36</v>
      </c>
      <c r="Q140" s="1231">
        <v>1</v>
      </c>
      <c r="R140" s="1288">
        <v>250000</v>
      </c>
      <c r="S140" s="1134" t="s">
        <v>135</v>
      </c>
      <c r="T140" s="1280"/>
    </row>
    <row r="141" spans="1:22">
      <c r="A141" s="841">
        <f t="shared" si="2"/>
        <v>99</v>
      </c>
      <c r="B141" s="129" t="s">
        <v>739</v>
      </c>
      <c r="C141" s="255">
        <v>2</v>
      </c>
      <c r="D141" s="255">
        <v>8</v>
      </c>
      <c r="E141" s="255">
        <v>1</v>
      </c>
      <c r="F141" s="255">
        <v>1</v>
      </c>
      <c r="G141" s="255">
        <v>8</v>
      </c>
      <c r="H141" s="257" t="s">
        <v>536</v>
      </c>
      <c r="I141" s="258" t="s">
        <v>535</v>
      </c>
      <c r="J141" s="258"/>
      <c r="K141" s="258"/>
      <c r="L141" s="258" t="s">
        <v>43</v>
      </c>
      <c r="M141" s="258">
        <v>2007</v>
      </c>
      <c r="N141" s="258"/>
      <c r="O141" s="258" t="s">
        <v>41</v>
      </c>
      <c r="P141" s="71" t="s">
        <v>36</v>
      </c>
      <c r="Q141" s="1231">
        <v>1</v>
      </c>
      <c r="R141" s="1288">
        <v>120000</v>
      </c>
      <c r="S141" s="1134" t="s">
        <v>135</v>
      </c>
      <c r="T141" s="1280"/>
    </row>
    <row r="142" spans="1:22">
      <c r="A142" s="841">
        <f t="shared" si="2"/>
        <v>100</v>
      </c>
      <c r="B142" s="129" t="s">
        <v>740</v>
      </c>
      <c r="C142" s="255">
        <v>2</v>
      </c>
      <c r="D142" s="255">
        <v>8</v>
      </c>
      <c r="E142" s="255">
        <v>1</v>
      </c>
      <c r="F142" s="255">
        <v>4</v>
      </c>
      <c r="G142" s="255">
        <v>9</v>
      </c>
      <c r="H142" s="257" t="s">
        <v>537</v>
      </c>
      <c r="I142" s="258" t="s">
        <v>538</v>
      </c>
      <c r="J142" s="258"/>
      <c r="K142" s="258"/>
      <c r="L142" s="258" t="s">
        <v>43</v>
      </c>
      <c r="M142" s="258">
        <v>2007</v>
      </c>
      <c r="N142" s="258"/>
      <c r="O142" s="258" t="s">
        <v>41</v>
      </c>
      <c r="P142" s="71" t="s">
        <v>36</v>
      </c>
      <c r="Q142" s="1231">
        <v>1</v>
      </c>
      <c r="R142" s="1288">
        <v>65000</v>
      </c>
      <c r="S142" s="1134" t="s">
        <v>135</v>
      </c>
      <c r="T142" s="1280"/>
    </row>
    <row r="143" spans="1:22">
      <c r="A143" s="841">
        <f t="shared" si="2"/>
        <v>101</v>
      </c>
      <c r="B143" s="129" t="s">
        <v>741</v>
      </c>
      <c r="C143" s="255">
        <v>2</v>
      </c>
      <c r="D143" s="255">
        <v>8</v>
      </c>
      <c r="E143" s="255">
        <v>1</v>
      </c>
      <c r="F143" s="255">
        <v>1</v>
      </c>
      <c r="G143" s="255">
        <v>68</v>
      </c>
      <c r="H143" s="257" t="s">
        <v>539</v>
      </c>
      <c r="I143" s="258" t="s">
        <v>540</v>
      </c>
      <c r="J143" s="258"/>
      <c r="K143" s="258"/>
      <c r="L143" s="258" t="s">
        <v>43</v>
      </c>
      <c r="M143" s="258">
        <v>2007</v>
      </c>
      <c r="N143" s="258"/>
      <c r="O143" s="258" t="s">
        <v>41</v>
      </c>
      <c r="P143" s="71" t="s">
        <v>36</v>
      </c>
      <c r="Q143" s="1231">
        <v>1</v>
      </c>
      <c r="R143" s="1288">
        <v>9325000</v>
      </c>
      <c r="S143" s="1134" t="s">
        <v>135</v>
      </c>
      <c r="T143" s="1280"/>
    </row>
    <row r="144" spans="1:22">
      <c r="A144" s="841">
        <f t="shared" si="2"/>
        <v>102</v>
      </c>
      <c r="B144" s="129" t="s">
        <v>742</v>
      </c>
      <c r="C144" s="255">
        <v>2</v>
      </c>
      <c r="D144" s="255">
        <v>9</v>
      </c>
      <c r="E144" s="255">
        <v>1</v>
      </c>
      <c r="F144" s="255">
        <v>1</v>
      </c>
      <c r="G144" s="255">
        <v>5</v>
      </c>
      <c r="H144" s="257" t="s">
        <v>541</v>
      </c>
      <c r="I144" s="258" t="s">
        <v>531</v>
      </c>
      <c r="J144" s="258"/>
      <c r="K144" s="258"/>
      <c r="L144" s="258" t="s">
        <v>43</v>
      </c>
      <c r="M144" s="258">
        <v>2007</v>
      </c>
      <c r="N144" s="258"/>
      <c r="O144" s="258" t="s">
        <v>41</v>
      </c>
      <c r="P144" s="71" t="s">
        <v>36</v>
      </c>
      <c r="Q144" s="1231">
        <v>4</v>
      </c>
      <c r="R144" s="1288">
        <v>4076923.08</v>
      </c>
      <c r="S144" s="1134" t="s">
        <v>135</v>
      </c>
      <c r="T144" s="1280"/>
    </row>
    <row r="145" spans="1:21" ht="15" customHeight="1">
      <c r="A145" s="841">
        <f t="shared" si="2"/>
        <v>103</v>
      </c>
      <c r="B145" s="129" t="s">
        <v>743</v>
      </c>
      <c r="C145" s="255">
        <v>2</v>
      </c>
      <c r="D145" s="255">
        <v>7</v>
      </c>
      <c r="E145" s="255">
        <v>2</v>
      </c>
      <c r="F145" s="255">
        <v>2</v>
      </c>
      <c r="G145" s="255">
        <v>4</v>
      </c>
      <c r="H145" s="257" t="s">
        <v>542</v>
      </c>
      <c r="I145" s="258" t="s">
        <v>543</v>
      </c>
      <c r="J145" s="258"/>
      <c r="K145" s="258"/>
      <c r="L145" s="258" t="s">
        <v>43</v>
      </c>
      <c r="M145" s="258">
        <v>2007</v>
      </c>
      <c r="N145" s="258"/>
      <c r="O145" s="258" t="s">
        <v>41</v>
      </c>
      <c r="P145" s="71" t="s">
        <v>36</v>
      </c>
      <c r="Q145" s="1231">
        <v>1</v>
      </c>
      <c r="R145" s="1288">
        <v>1396500</v>
      </c>
      <c r="S145" s="1134" t="s">
        <v>135</v>
      </c>
      <c r="T145" s="1280"/>
    </row>
    <row r="146" spans="1:21" ht="15.75" customHeight="1">
      <c r="A146" s="841">
        <f t="shared" si="2"/>
        <v>104</v>
      </c>
      <c r="B146" s="129" t="s">
        <v>744</v>
      </c>
      <c r="C146" s="255">
        <v>2</v>
      </c>
      <c r="D146" s="255">
        <v>8</v>
      </c>
      <c r="E146" s="255">
        <v>1</v>
      </c>
      <c r="F146" s="255">
        <v>2</v>
      </c>
      <c r="G146" s="255">
        <v>39</v>
      </c>
      <c r="H146" s="257" t="s">
        <v>544</v>
      </c>
      <c r="I146" s="258" t="s">
        <v>545</v>
      </c>
      <c r="J146" s="258"/>
      <c r="K146" s="258"/>
      <c r="L146" s="258" t="s">
        <v>43</v>
      </c>
      <c r="M146" s="258">
        <v>2007</v>
      </c>
      <c r="N146" s="258"/>
      <c r="O146" s="258" t="s">
        <v>41</v>
      </c>
      <c r="P146" s="71" t="s">
        <v>36</v>
      </c>
      <c r="Q146" s="1231">
        <v>1</v>
      </c>
      <c r="R146" s="1288">
        <v>1163800</v>
      </c>
      <c r="S146" s="1134" t="s">
        <v>135</v>
      </c>
      <c r="T146" s="1280"/>
    </row>
    <row r="147" spans="1:21">
      <c r="A147" s="841">
        <f t="shared" si="2"/>
        <v>105</v>
      </c>
      <c r="B147" s="129" t="s">
        <v>745</v>
      </c>
      <c r="C147" s="255">
        <v>2</v>
      </c>
      <c r="D147" s="255">
        <v>8</v>
      </c>
      <c r="E147" s="255">
        <v>1</v>
      </c>
      <c r="F147" s="255">
        <v>2</v>
      </c>
      <c r="G147" s="255">
        <v>47</v>
      </c>
      <c r="H147" s="257" t="s">
        <v>546</v>
      </c>
      <c r="I147" s="258" t="s">
        <v>545</v>
      </c>
      <c r="J147" s="258"/>
      <c r="K147" s="258"/>
      <c r="L147" s="258" t="s">
        <v>43</v>
      </c>
      <c r="M147" s="258">
        <v>2007</v>
      </c>
      <c r="N147" s="258"/>
      <c r="O147" s="258" t="s">
        <v>41</v>
      </c>
      <c r="P147" s="71" t="s">
        <v>36</v>
      </c>
      <c r="Q147" s="1231">
        <v>1</v>
      </c>
      <c r="R147" s="1288">
        <v>510000</v>
      </c>
      <c r="S147" s="1134" t="s">
        <v>135</v>
      </c>
      <c r="T147" s="1280"/>
    </row>
    <row r="148" spans="1:21">
      <c r="A148" s="841">
        <f t="shared" si="2"/>
        <v>106</v>
      </c>
      <c r="B148" s="129" t="s">
        <v>703</v>
      </c>
      <c r="C148" s="255">
        <v>2</v>
      </c>
      <c r="D148" s="255">
        <v>8</v>
      </c>
      <c r="E148" s="255">
        <v>1</v>
      </c>
      <c r="F148" s="255">
        <v>8</v>
      </c>
      <c r="G148" s="255">
        <v>1</v>
      </c>
      <c r="H148" s="257" t="s">
        <v>547</v>
      </c>
      <c r="I148" s="258" t="s">
        <v>548</v>
      </c>
      <c r="J148" s="258"/>
      <c r="K148" s="258"/>
      <c r="L148" s="258" t="s">
        <v>43</v>
      </c>
      <c r="M148" s="258">
        <v>2007</v>
      </c>
      <c r="N148" s="258"/>
      <c r="O148" s="258" t="s">
        <v>41</v>
      </c>
      <c r="P148" s="71" t="s">
        <v>36</v>
      </c>
      <c r="Q148" s="1231">
        <v>1</v>
      </c>
      <c r="R148" s="1288">
        <v>25750000</v>
      </c>
      <c r="S148" s="1134" t="s">
        <v>135</v>
      </c>
      <c r="T148" s="1280"/>
    </row>
    <row r="149" spans="1:21">
      <c r="A149" s="841">
        <f t="shared" si="2"/>
        <v>107</v>
      </c>
      <c r="B149" s="129" t="s">
        <v>746</v>
      </c>
      <c r="C149" s="255">
        <v>2</v>
      </c>
      <c r="D149" s="255">
        <v>4</v>
      </c>
      <c r="E149" s="255">
        <v>3</v>
      </c>
      <c r="F149" s="255">
        <v>9</v>
      </c>
      <c r="G149" s="255">
        <v>13</v>
      </c>
      <c r="H149" s="257" t="s">
        <v>549</v>
      </c>
      <c r="I149" s="258" t="s">
        <v>550</v>
      </c>
      <c r="J149" s="258"/>
      <c r="K149" s="258"/>
      <c r="L149" s="258" t="s">
        <v>43</v>
      </c>
      <c r="M149" s="258">
        <v>2007</v>
      </c>
      <c r="N149" s="258"/>
      <c r="O149" s="258" t="s">
        <v>41</v>
      </c>
      <c r="P149" s="71" t="s">
        <v>36</v>
      </c>
      <c r="Q149" s="1231">
        <v>1</v>
      </c>
      <c r="R149" s="1288">
        <v>800000</v>
      </c>
      <c r="S149" s="1134" t="s">
        <v>135</v>
      </c>
      <c r="T149" s="1280"/>
    </row>
    <row r="150" spans="1:21">
      <c r="A150" s="841">
        <f t="shared" si="2"/>
        <v>108</v>
      </c>
      <c r="B150" s="129" t="s">
        <v>747</v>
      </c>
      <c r="C150" s="255">
        <v>2</v>
      </c>
      <c r="D150" s="255">
        <v>7</v>
      </c>
      <c r="E150" s="255">
        <v>2</v>
      </c>
      <c r="F150" s="255">
        <v>2</v>
      </c>
      <c r="G150" s="255">
        <v>4</v>
      </c>
      <c r="H150" s="257" t="s">
        <v>551</v>
      </c>
      <c r="I150" s="258" t="s">
        <v>552</v>
      </c>
      <c r="J150" s="258"/>
      <c r="K150" s="258"/>
      <c r="L150" s="258" t="s">
        <v>43</v>
      </c>
      <c r="M150" s="258">
        <v>2007</v>
      </c>
      <c r="N150" s="258"/>
      <c r="O150" s="258" t="s">
        <v>41</v>
      </c>
      <c r="P150" s="71" t="s">
        <v>36</v>
      </c>
      <c r="Q150" s="1231">
        <v>1</v>
      </c>
      <c r="R150" s="1288">
        <v>1050000</v>
      </c>
      <c r="S150" s="1134" t="s">
        <v>135</v>
      </c>
      <c r="T150" s="1280"/>
    </row>
    <row r="151" spans="1:21">
      <c r="A151" s="841">
        <f t="shared" si="2"/>
        <v>109</v>
      </c>
      <c r="B151" s="129" t="s">
        <v>748</v>
      </c>
      <c r="C151" s="255">
        <v>2</v>
      </c>
      <c r="D151" s="255">
        <v>9</v>
      </c>
      <c r="E151" s="255">
        <v>2</v>
      </c>
      <c r="F151" s="255">
        <v>5</v>
      </c>
      <c r="G151" s="255">
        <v>69</v>
      </c>
      <c r="H151" s="257" t="s">
        <v>553</v>
      </c>
      <c r="I151" s="258" t="s">
        <v>554</v>
      </c>
      <c r="J151" s="258"/>
      <c r="K151" s="258"/>
      <c r="L151" s="258" t="s">
        <v>43</v>
      </c>
      <c r="M151" s="258">
        <v>2007</v>
      </c>
      <c r="N151" s="258"/>
      <c r="O151" s="258" t="s">
        <v>41</v>
      </c>
      <c r="P151" s="71" t="s">
        <v>36</v>
      </c>
      <c r="Q151" s="1231">
        <v>1</v>
      </c>
      <c r="R151" s="1288">
        <v>30000</v>
      </c>
      <c r="S151" s="1134" t="s">
        <v>135</v>
      </c>
      <c r="T151" s="1280"/>
    </row>
    <row r="152" spans="1:21">
      <c r="A152" s="841">
        <f t="shared" si="2"/>
        <v>110</v>
      </c>
      <c r="B152" s="129" t="s">
        <v>749</v>
      </c>
      <c r="C152" s="255">
        <v>2</v>
      </c>
      <c r="D152" s="255">
        <v>6</v>
      </c>
      <c r="E152" s="255">
        <v>2</v>
      </c>
      <c r="F152" s="255">
        <v>6</v>
      </c>
      <c r="G152" s="255">
        <v>50</v>
      </c>
      <c r="H152" s="257" t="s">
        <v>555</v>
      </c>
      <c r="I152" s="258" t="s">
        <v>556</v>
      </c>
      <c r="J152" s="258"/>
      <c r="K152" s="258"/>
      <c r="L152" s="258" t="s">
        <v>43</v>
      </c>
      <c r="M152" s="258">
        <v>2007</v>
      </c>
      <c r="N152" s="258"/>
      <c r="O152" s="258" t="s">
        <v>41</v>
      </c>
      <c r="P152" s="71" t="s">
        <v>36</v>
      </c>
      <c r="Q152" s="1231">
        <v>1</v>
      </c>
      <c r="R152" s="1289">
        <v>10000</v>
      </c>
      <c r="S152" s="1134" t="s">
        <v>135</v>
      </c>
      <c r="T152" s="1280"/>
    </row>
    <row r="153" spans="1:21">
      <c r="A153" s="841">
        <f t="shared" si="2"/>
        <v>111</v>
      </c>
      <c r="B153" s="129" t="s">
        <v>750</v>
      </c>
      <c r="C153" s="255">
        <v>2</v>
      </c>
      <c r="D153" s="255">
        <v>6</v>
      </c>
      <c r="E153" s="255">
        <v>2</v>
      </c>
      <c r="F153" s="255">
        <v>6</v>
      </c>
      <c r="G153" s="255">
        <v>50</v>
      </c>
      <c r="H153" s="257" t="s">
        <v>557</v>
      </c>
      <c r="I153" s="258" t="s">
        <v>556</v>
      </c>
      <c r="J153" s="258"/>
      <c r="K153" s="258"/>
      <c r="L153" s="258" t="s">
        <v>43</v>
      </c>
      <c r="M153" s="258">
        <v>2007</v>
      </c>
      <c r="N153" s="258"/>
      <c r="O153" s="258" t="s">
        <v>41</v>
      </c>
      <c r="P153" s="71" t="s">
        <v>36</v>
      </c>
      <c r="Q153" s="1231">
        <v>1</v>
      </c>
      <c r="R153" s="1289">
        <v>60000</v>
      </c>
      <c r="S153" s="1134" t="s">
        <v>135</v>
      </c>
      <c r="T153" s="1280"/>
    </row>
    <row r="154" spans="1:21" customFormat="1" ht="15">
      <c r="A154" s="841">
        <f t="shared" si="2"/>
        <v>112</v>
      </c>
      <c r="B154" s="827"/>
      <c r="C154" s="828"/>
      <c r="D154" s="828"/>
      <c r="E154" s="828"/>
      <c r="F154" s="828"/>
      <c r="G154" s="828"/>
      <c r="H154" s="853" t="s">
        <v>558</v>
      </c>
      <c r="I154" s="258" t="s">
        <v>556</v>
      </c>
      <c r="J154" s="258"/>
      <c r="K154" s="256"/>
      <c r="L154" s="258" t="s">
        <v>43</v>
      </c>
      <c r="M154" s="258">
        <v>2007</v>
      </c>
      <c r="N154" s="258"/>
      <c r="O154" s="258" t="s">
        <v>41</v>
      </c>
      <c r="P154" s="71" t="s">
        <v>36</v>
      </c>
      <c r="Q154" s="1170">
        <v>1</v>
      </c>
      <c r="R154" s="1170">
        <v>500000</v>
      </c>
      <c r="S154" s="1134" t="s">
        <v>135</v>
      </c>
      <c r="T154" s="1280"/>
      <c r="U154" s="1406"/>
    </row>
    <row r="155" spans="1:21" ht="26.25" customHeight="1">
      <c r="A155" s="841">
        <f>A95+1</f>
        <v>68</v>
      </c>
      <c r="B155" s="827" t="s">
        <v>618</v>
      </c>
      <c r="C155" s="828">
        <v>2</v>
      </c>
      <c r="D155" s="828">
        <v>8</v>
      </c>
      <c r="E155" s="828">
        <v>1</v>
      </c>
      <c r="F155" s="828">
        <v>1</v>
      </c>
      <c r="G155" s="828">
        <v>68</v>
      </c>
      <c r="H155" s="853" t="s">
        <v>619</v>
      </c>
      <c r="I155" s="256"/>
      <c r="J155" s="258"/>
      <c r="K155" s="256"/>
      <c r="L155" s="258" t="s">
        <v>43</v>
      </c>
      <c r="M155" s="258">
        <v>2013</v>
      </c>
      <c r="N155" s="258"/>
      <c r="O155" s="258" t="s">
        <v>41</v>
      </c>
      <c r="P155" s="71" t="s">
        <v>36</v>
      </c>
      <c r="Q155" s="1231">
        <v>1</v>
      </c>
      <c r="R155" s="1288">
        <v>12375500</v>
      </c>
      <c r="S155" s="1134" t="s">
        <v>135</v>
      </c>
      <c r="T155" s="1280"/>
    </row>
    <row r="156" spans="1:21">
      <c r="A156" s="841">
        <f>A296+1</f>
        <v>1</v>
      </c>
      <c r="B156" s="987" t="s">
        <v>708</v>
      </c>
      <c r="C156" s="988">
        <v>2</v>
      </c>
      <c r="D156" s="988">
        <v>8</v>
      </c>
      <c r="E156" s="988">
        <v>1</v>
      </c>
      <c r="F156" s="988">
        <v>13</v>
      </c>
      <c r="G156" s="1232" t="s">
        <v>59</v>
      </c>
      <c r="H156" s="1233" t="s">
        <v>559</v>
      </c>
      <c r="I156" s="1234" t="s">
        <v>560</v>
      </c>
      <c r="J156" s="1234" t="s">
        <v>561</v>
      </c>
      <c r="K156" s="1234" t="s">
        <v>562</v>
      </c>
      <c r="L156" s="1207"/>
      <c r="M156" s="1234">
        <v>2013</v>
      </c>
      <c r="N156" s="1207"/>
      <c r="O156" s="605" t="s">
        <v>41</v>
      </c>
      <c r="P156" s="1235" t="s">
        <v>36</v>
      </c>
      <c r="Q156" s="1231">
        <v>1</v>
      </c>
      <c r="R156" s="1288">
        <v>2220000</v>
      </c>
      <c r="S156" s="1207" t="s">
        <v>563</v>
      </c>
      <c r="T156" s="1280"/>
    </row>
    <row r="157" spans="1:21">
      <c r="A157" s="841">
        <f t="shared" ref="A157:A204" si="3">A156+1</f>
        <v>2</v>
      </c>
      <c r="B157" s="987" t="s">
        <v>708</v>
      </c>
      <c r="C157" s="988">
        <v>2</v>
      </c>
      <c r="D157" s="988">
        <v>8</v>
      </c>
      <c r="E157" s="988">
        <v>1</v>
      </c>
      <c r="F157" s="988">
        <v>13</v>
      </c>
      <c r="G157" s="1232" t="s">
        <v>59</v>
      </c>
      <c r="H157" s="1233" t="s">
        <v>559</v>
      </c>
      <c r="I157" s="1234" t="s">
        <v>560</v>
      </c>
      <c r="J157" s="1234" t="s">
        <v>561</v>
      </c>
      <c r="K157" s="1234" t="s">
        <v>562</v>
      </c>
      <c r="L157" s="1207"/>
      <c r="M157" s="1234">
        <v>2013</v>
      </c>
      <c r="N157" s="1207"/>
      <c r="O157" s="605" t="s">
        <v>41</v>
      </c>
      <c r="P157" s="1235" t="s">
        <v>36</v>
      </c>
      <c r="Q157" s="1231">
        <v>1</v>
      </c>
      <c r="R157" s="1288">
        <v>2220000</v>
      </c>
      <c r="S157" s="1207" t="s">
        <v>563</v>
      </c>
      <c r="T157" s="1280"/>
    </row>
    <row r="158" spans="1:21">
      <c r="A158" s="841">
        <f t="shared" si="3"/>
        <v>3</v>
      </c>
      <c r="B158" s="987" t="s">
        <v>708</v>
      </c>
      <c r="C158" s="988">
        <v>2</v>
      </c>
      <c r="D158" s="988">
        <v>8</v>
      </c>
      <c r="E158" s="988">
        <v>1</v>
      </c>
      <c r="F158" s="988">
        <v>13</v>
      </c>
      <c r="G158" s="1232" t="s">
        <v>59</v>
      </c>
      <c r="H158" s="1233"/>
      <c r="I158" s="1234" t="s">
        <v>560</v>
      </c>
      <c r="J158" s="1234" t="s">
        <v>561</v>
      </c>
      <c r="K158" s="1234" t="s">
        <v>562</v>
      </c>
      <c r="L158" s="1207"/>
      <c r="M158" s="1234">
        <v>2013</v>
      </c>
      <c r="N158" s="1207"/>
      <c r="O158" s="605" t="s">
        <v>41</v>
      </c>
      <c r="P158" s="1235" t="s">
        <v>36</v>
      </c>
      <c r="Q158" s="1231">
        <v>1</v>
      </c>
      <c r="R158" s="1288">
        <v>2220000</v>
      </c>
      <c r="S158" s="1207" t="s">
        <v>564</v>
      </c>
      <c r="T158" s="1280"/>
    </row>
    <row r="159" spans="1:21">
      <c r="A159" s="841">
        <f t="shared" si="3"/>
        <v>4</v>
      </c>
      <c r="B159" s="987" t="s">
        <v>708</v>
      </c>
      <c r="C159" s="988">
        <v>2</v>
      </c>
      <c r="D159" s="988">
        <v>8</v>
      </c>
      <c r="E159" s="988">
        <v>1</v>
      </c>
      <c r="F159" s="988">
        <v>13</v>
      </c>
      <c r="G159" s="1232" t="s">
        <v>59</v>
      </c>
      <c r="H159" s="1233" t="s">
        <v>559</v>
      </c>
      <c r="I159" s="1234" t="s">
        <v>560</v>
      </c>
      <c r="J159" s="1234" t="s">
        <v>561</v>
      </c>
      <c r="K159" s="1234" t="s">
        <v>562</v>
      </c>
      <c r="L159" s="1207"/>
      <c r="M159" s="1234">
        <v>2013</v>
      </c>
      <c r="N159" s="1207"/>
      <c r="O159" s="605" t="s">
        <v>41</v>
      </c>
      <c r="P159" s="1235" t="s">
        <v>36</v>
      </c>
      <c r="Q159" s="1231">
        <v>1</v>
      </c>
      <c r="R159" s="1288">
        <v>2220000</v>
      </c>
      <c r="S159" s="1207" t="s">
        <v>564</v>
      </c>
      <c r="T159" s="1280"/>
    </row>
    <row r="160" spans="1:21">
      <c r="A160" s="841">
        <f t="shared" si="3"/>
        <v>5</v>
      </c>
      <c r="B160" s="987" t="s">
        <v>708</v>
      </c>
      <c r="C160" s="988">
        <v>2</v>
      </c>
      <c r="D160" s="988">
        <v>8</v>
      </c>
      <c r="E160" s="988">
        <v>1</v>
      </c>
      <c r="F160" s="988">
        <v>13</v>
      </c>
      <c r="G160" s="1232" t="s">
        <v>59</v>
      </c>
      <c r="H160" s="1233" t="s">
        <v>559</v>
      </c>
      <c r="I160" s="1234" t="s">
        <v>560</v>
      </c>
      <c r="J160" s="1234" t="s">
        <v>561</v>
      </c>
      <c r="K160" s="1234" t="s">
        <v>562</v>
      </c>
      <c r="L160" s="1207"/>
      <c r="M160" s="1234">
        <v>2013</v>
      </c>
      <c r="N160" s="1207"/>
      <c r="O160" s="605" t="s">
        <v>41</v>
      </c>
      <c r="P160" s="1235" t="s">
        <v>36</v>
      </c>
      <c r="Q160" s="1231">
        <v>1</v>
      </c>
      <c r="R160" s="1288">
        <v>2220000</v>
      </c>
      <c r="S160" s="1207" t="s">
        <v>565</v>
      </c>
      <c r="T160" s="1280"/>
    </row>
    <row r="161" spans="1:20">
      <c r="A161" s="841">
        <f t="shared" si="3"/>
        <v>6</v>
      </c>
      <c r="B161" s="987" t="s">
        <v>708</v>
      </c>
      <c r="C161" s="988">
        <v>2</v>
      </c>
      <c r="D161" s="988">
        <v>8</v>
      </c>
      <c r="E161" s="988">
        <v>1</v>
      </c>
      <c r="F161" s="988">
        <v>13</v>
      </c>
      <c r="G161" s="1232" t="s">
        <v>59</v>
      </c>
      <c r="H161" s="1233" t="s">
        <v>559</v>
      </c>
      <c r="I161" s="1234" t="s">
        <v>560</v>
      </c>
      <c r="J161" s="1234" t="s">
        <v>561</v>
      </c>
      <c r="K161" s="1234" t="s">
        <v>562</v>
      </c>
      <c r="L161" s="1207"/>
      <c r="M161" s="1234">
        <v>2013</v>
      </c>
      <c r="N161" s="1207"/>
      <c r="O161" s="605" t="s">
        <v>41</v>
      </c>
      <c r="P161" s="1235" t="s">
        <v>36</v>
      </c>
      <c r="Q161" s="1231">
        <v>1</v>
      </c>
      <c r="R161" s="1288">
        <v>2220000</v>
      </c>
      <c r="S161" s="1207" t="s">
        <v>565</v>
      </c>
      <c r="T161" s="1280"/>
    </row>
    <row r="162" spans="1:20">
      <c r="A162" s="841">
        <f t="shared" si="3"/>
        <v>7</v>
      </c>
      <c r="B162" s="987" t="s">
        <v>706</v>
      </c>
      <c r="C162" s="988">
        <v>2</v>
      </c>
      <c r="D162" s="988">
        <v>6</v>
      </c>
      <c r="E162" s="988">
        <v>1</v>
      </c>
      <c r="F162" s="988">
        <v>13</v>
      </c>
      <c r="G162" s="1232" t="s">
        <v>59</v>
      </c>
      <c r="H162" s="1236" t="s">
        <v>526</v>
      </c>
      <c r="I162" s="1237" t="s">
        <v>566</v>
      </c>
      <c r="J162" s="1237" t="s">
        <v>561</v>
      </c>
      <c r="K162" s="1237" t="s">
        <v>567</v>
      </c>
      <c r="L162" s="1207"/>
      <c r="M162" s="1234">
        <v>2013</v>
      </c>
      <c r="N162" s="1207"/>
      <c r="O162" s="605" t="s">
        <v>41</v>
      </c>
      <c r="P162" s="1235" t="s">
        <v>36</v>
      </c>
      <c r="Q162" s="1231">
        <v>1</v>
      </c>
      <c r="R162" s="1288">
        <v>6595000</v>
      </c>
      <c r="S162" s="1207" t="s">
        <v>563</v>
      </c>
      <c r="T162" s="1280"/>
    </row>
    <row r="163" spans="1:20">
      <c r="A163" s="841">
        <f t="shared" si="3"/>
        <v>8</v>
      </c>
      <c r="B163" s="987" t="s">
        <v>706</v>
      </c>
      <c r="C163" s="988">
        <v>2</v>
      </c>
      <c r="D163" s="988">
        <v>6</v>
      </c>
      <c r="E163" s="988">
        <v>1</v>
      </c>
      <c r="F163" s="988">
        <v>13</v>
      </c>
      <c r="G163" s="1232" t="s">
        <v>59</v>
      </c>
      <c r="H163" s="1236" t="s">
        <v>526</v>
      </c>
      <c r="I163" s="1237" t="s">
        <v>566</v>
      </c>
      <c r="J163" s="1237" t="s">
        <v>561</v>
      </c>
      <c r="K163" s="1237" t="s">
        <v>568</v>
      </c>
      <c r="L163" s="1207"/>
      <c r="M163" s="1234">
        <v>2013</v>
      </c>
      <c r="N163" s="1207"/>
      <c r="O163" s="605" t="s">
        <v>41</v>
      </c>
      <c r="P163" s="1235" t="s">
        <v>36</v>
      </c>
      <c r="Q163" s="1231">
        <v>1</v>
      </c>
      <c r="R163" s="1288">
        <v>6595000</v>
      </c>
      <c r="S163" s="1207" t="s">
        <v>563</v>
      </c>
      <c r="T163" s="1280"/>
    </row>
    <row r="164" spans="1:20">
      <c r="A164" s="841">
        <f t="shared" si="3"/>
        <v>9</v>
      </c>
      <c r="B164" s="987" t="s">
        <v>706</v>
      </c>
      <c r="C164" s="988">
        <v>2</v>
      </c>
      <c r="D164" s="988">
        <v>6</v>
      </c>
      <c r="E164" s="988">
        <v>1</v>
      </c>
      <c r="F164" s="988">
        <v>13</v>
      </c>
      <c r="G164" s="1232" t="s">
        <v>59</v>
      </c>
      <c r="H164" s="1236" t="s">
        <v>526</v>
      </c>
      <c r="I164" s="1234" t="s">
        <v>566</v>
      </c>
      <c r="J164" s="1234" t="s">
        <v>561</v>
      </c>
      <c r="K164" s="1234" t="s">
        <v>568</v>
      </c>
      <c r="L164" s="1207"/>
      <c r="M164" s="1234">
        <v>2013</v>
      </c>
      <c r="N164" s="1207"/>
      <c r="O164" s="605" t="s">
        <v>41</v>
      </c>
      <c r="P164" s="1235" t="s">
        <v>36</v>
      </c>
      <c r="Q164" s="1231">
        <v>1</v>
      </c>
      <c r="R164" s="1288">
        <v>6595000</v>
      </c>
      <c r="S164" s="1207" t="s">
        <v>563</v>
      </c>
      <c r="T164" s="1280"/>
    </row>
    <row r="165" spans="1:20">
      <c r="A165" s="841">
        <f t="shared" si="3"/>
        <v>10</v>
      </c>
      <c r="B165" s="987" t="s">
        <v>706</v>
      </c>
      <c r="C165" s="988">
        <v>2</v>
      </c>
      <c r="D165" s="988">
        <v>6</v>
      </c>
      <c r="E165" s="988">
        <v>1</v>
      </c>
      <c r="F165" s="988">
        <v>13</v>
      </c>
      <c r="G165" s="1232" t="s">
        <v>59</v>
      </c>
      <c r="H165" s="1236" t="s">
        <v>526</v>
      </c>
      <c r="I165" s="1234" t="s">
        <v>566</v>
      </c>
      <c r="J165" s="1234" t="s">
        <v>561</v>
      </c>
      <c r="K165" s="1234" t="s">
        <v>568</v>
      </c>
      <c r="L165" s="1207"/>
      <c r="M165" s="1234">
        <v>2013</v>
      </c>
      <c r="N165" s="1207"/>
      <c r="O165" s="605" t="s">
        <v>41</v>
      </c>
      <c r="P165" s="1235" t="s">
        <v>36</v>
      </c>
      <c r="Q165" s="1231">
        <v>1</v>
      </c>
      <c r="R165" s="1288">
        <v>6595000</v>
      </c>
      <c r="S165" s="1207" t="s">
        <v>563</v>
      </c>
      <c r="T165" s="1280"/>
    </row>
    <row r="166" spans="1:20">
      <c r="A166" s="841">
        <f t="shared" si="3"/>
        <v>11</v>
      </c>
      <c r="B166" s="987" t="s">
        <v>706</v>
      </c>
      <c r="C166" s="988">
        <v>2</v>
      </c>
      <c r="D166" s="988">
        <v>6</v>
      </c>
      <c r="E166" s="988">
        <v>1</v>
      </c>
      <c r="F166" s="988">
        <v>13</v>
      </c>
      <c r="G166" s="1232" t="s">
        <v>59</v>
      </c>
      <c r="H166" s="1236" t="s">
        <v>526</v>
      </c>
      <c r="I166" s="1234" t="s">
        <v>566</v>
      </c>
      <c r="J166" s="1234" t="s">
        <v>561</v>
      </c>
      <c r="K166" s="1234" t="s">
        <v>568</v>
      </c>
      <c r="L166" s="1207"/>
      <c r="M166" s="1234">
        <v>2013</v>
      </c>
      <c r="N166" s="1207"/>
      <c r="O166" s="605" t="s">
        <v>41</v>
      </c>
      <c r="P166" s="1235" t="s">
        <v>36</v>
      </c>
      <c r="Q166" s="1231">
        <v>1</v>
      </c>
      <c r="R166" s="1288">
        <v>6595000</v>
      </c>
      <c r="S166" s="1207" t="s">
        <v>569</v>
      </c>
      <c r="T166" s="1280"/>
    </row>
    <row r="167" spans="1:20">
      <c r="A167" s="841">
        <f t="shared" si="3"/>
        <v>12</v>
      </c>
      <c r="B167" s="987" t="s">
        <v>706</v>
      </c>
      <c r="C167" s="988">
        <v>2</v>
      </c>
      <c r="D167" s="988">
        <v>6</v>
      </c>
      <c r="E167" s="988">
        <v>1</v>
      </c>
      <c r="F167" s="988">
        <v>13</v>
      </c>
      <c r="G167" s="1232" t="s">
        <v>59</v>
      </c>
      <c r="H167" s="1236" t="s">
        <v>526</v>
      </c>
      <c r="I167" s="1234" t="s">
        <v>566</v>
      </c>
      <c r="J167" s="1234" t="s">
        <v>561</v>
      </c>
      <c r="K167" s="1234" t="s">
        <v>568</v>
      </c>
      <c r="L167" s="1207"/>
      <c r="M167" s="1234">
        <v>2013</v>
      </c>
      <c r="N167" s="1207"/>
      <c r="O167" s="605" t="s">
        <v>41</v>
      </c>
      <c r="P167" s="1235" t="s">
        <v>36</v>
      </c>
      <c r="Q167" s="1231">
        <v>1</v>
      </c>
      <c r="R167" s="1288">
        <v>6595000</v>
      </c>
      <c r="S167" s="1207" t="s">
        <v>569</v>
      </c>
      <c r="T167" s="1280"/>
    </row>
    <row r="168" spans="1:20">
      <c r="A168" s="841">
        <f t="shared" si="3"/>
        <v>13</v>
      </c>
      <c r="B168" s="987" t="s">
        <v>706</v>
      </c>
      <c r="C168" s="988">
        <v>2</v>
      </c>
      <c r="D168" s="988">
        <v>6</v>
      </c>
      <c r="E168" s="988">
        <v>1</v>
      </c>
      <c r="F168" s="988">
        <v>13</v>
      </c>
      <c r="G168" s="1232" t="s">
        <v>59</v>
      </c>
      <c r="H168" s="1236" t="s">
        <v>526</v>
      </c>
      <c r="I168" s="1234" t="s">
        <v>566</v>
      </c>
      <c r="J168" s="1234" t="s">
        <v>561</v>
      </c>
      <c r="K168" s="1234" t="s">
        <v>568</v>
      </c>
      <c r="L168" s="1207"/>
      <c r="M168" s="1234">
        <v>2013</v>
      </c>
      <c r="N168" s="1207"/>
      <c r="O168" s="605" t="s">
        <v>41</v>
      </c>
      <c r="P168" s="1235" t="s">
        <v>36</v>
      </c>
      <c r="Q168" s="1231">
        <v>1</v>
      </c>
      <c r="R168" s="1288">
        <v>6595000</v>
      </c>
      <c r="S168" s="1207" t="s">
        <v>570</v>
      </c>
      <c r="T168" s="1280"/>
    </row>
    <row r="169" spans="1:20">
      <c r="A169" s="841">
        <f t="shared" si="3"/>
        <v>14</v>
      </c>
      <c r="B169" s="987" t="s">
        <v>706</v>
      </c>
      <c r="C169" s="988">
        <v>2</v>
      </c>
      <c r="D169" s="988">
        <v>6</v>
      </c>
      <c r="E169" s="988">
        <v>1</v>
      </c>
      <c r="F169" s="988">
        <v>13</v>
      </c>
      <c r="G169" s="1232" t="s">
        <v>59</v>
      </c>
      <c r="H169" s="1236" t="s">
        <v>526</v>
      </c>
      <c r="I169" s="1234" t="s">
        <v>566</v>
      </c>
      <c r="J169" s="1234" t="s">
        <v>561</v>
      </c>
      <c r="K169" s="1234" t="s">
        <v>568</v>
      </c>
      <c r="L169" s="1207"/>
      <c r="M169" s="1234">
        <v>2013</v>
      </c>
      <c r="N169" s="1207"/>
      <c r="O169" s="605" t="s">
        <v>41</v>
      </c>
      <c r="P169" s="1235" t="s">
        <v>36</v>
      </c>
      <c r="Q169" s="1231">
        <v>1</v>
      </c>
      <c r="R169" s="1288">
        <v>6595000</v>
      </c>
      <c r="S169" s="1207" t="s">
        <v>570</v>
      </c>
      <c r="T169" s="1280"/>
    </row>
    <row r="170" spans="1:20">
      <c r="A170" s="841">
        <f t="shared" si="3"/>
        <v>15</v>
      </c>
      <c r="B170" s="987" t="s">
        <v>709</v>
      </c>
      <c r="C170" s="988">
        <v>2</v>
      </c>
      <c r="D170" s="988">
        <v>6</v>
      </c>
      <c r="E170" s="988">
        <v>1</v>
      </c>
      <c r="F170" s="988">
        <v>13</v>
      </c>
      <c r="G170" s="1232" t="s">
        <v>59</v>
      </c>
      <c r="H170" s="1236" t="s">
        <v>633</v>
      </c>
      <c r="I170" s="1234" t="s">
        <v>566</v>
      </c>
      <c r="J170" s="1234" t="s">
        <v>561</v>
      </c>
      <c r="K170" s="1234" t="s">
        <v>568</v>
      </c>
      <c r="L170" s="1207"/>
      <c r="M170" s="1234">
        <v>2014</v>
      </c>
      <c r="N170" s="1207"/>
      <c r="O170" s="605" t="s">
        <v>41</v>
      </c>
      <c r="P170" s="1235" t="s">
        <v>36</v>
      </c>
      <c r="Q170" s="1231">
        <v>1</v>
      </c>
      <c r="R170" s="1288">
        <v>6595000</v>
      </c>
      <c r="S170" s="1207" t="s">
        <v>496</v>
      </c>
      <c r="T170" s="1280"/>
    </row>
    <row r="171" spans="1:20">
      <c r="A171" s="841">
        <f t="shared" si="3"/>
        <v>16</v>
      </c>
      <c r="B171" s="987" t="s">
        <v>709</v>
      </c>
      <c r="C171" s="988">
        <v>2</v>
      </c>
      <c r="D171" s="988">
        <v>6</v>
      </c>
      <c r="E171" s="988">
        <v>1</v>
      </c>
      <c r="F171" s="988">
        <v>13</v>
      </c>
      <c r="G171" s="1232" t="s">
        <v>59</v>
      </c>
      <c r="H171" s="1236" t="s">
        <v>633</v>
      </c>
      <c r="I171" s="1234" t="s">
        <v>566</v>
      </c>
      <c r="J171" s="1234" t="s">
        <v>561</v>
      </c>
      <c r="K171" s="1234" t="s">
        <v>568</v>
      </c>
      <c r="L171" s="1207"/>
      <c r="M171" s="1234">
        <v>2014</v>
      </c>
      <c r="N171" s="1207"/>
      <c r="O171" s="605" t="s">
        <v>41</v>
      </c>
      <c r="P171" s="1235" t="s">
        <v>36</v>
      </c>
      <c r="Q171" s="1231">
        <v>1</v>
      </c>
      <c r="R171" s="1288">
        <v>6595000</v>
      </c>
      <c r="S171" s="1207" t="s">
        <v>571</v>
      </c>
    </row>
    <row r="172" spans="1:20">
      <c r="A172" s="841">
        <f t="shared" si="3"/>
        <v>17</v>
      </c>
      <c r="B172" s="987" t="s">
        <v>752</v>
      </c>
      <c r="C172" s="988">
        <v>2</v>
      </c>
      <c r="D172" s="988">
        <v>3</v>
      </c>
      <c r="E172" s="988">
        <v>4</v>
      </c>
      <c r="F172" s="988">
        <v>3</v>
      </c>
      <c r="G172" s="1238" t="s">
        <v>91</v>
      </c>
      <c r="H172" s="1236" t="s">
        <v>572</v>
      </c>
      <c r="I172" s="1237"/>
      <c r="J172" s="1237" t="s">
        <v>561</v>
      </c>
      <c r="K172" s="1237" t="s">
        <v>568</v>
      </c>
      <c r="L172" s="1207"/>
      <c r="M172" s="1234">
        <v>2013</v>
      </c>
      <c r="N172" s="1207"/>
      <c r="O172" s="605" t="s">
        <v>41</v>
      </c>
      <c r="P172" s="1235" t="s">
        <v>36</v>
      </c>
      <c r="Q172" s="1231">
        <v>1</v>
      </c>
      <c r="R172" s="1288">
        <v>1280000</v>
      </c>
      <c r="S172" s="1207" t="s">
        <v>573</v>
      </c>
    </row>
    <row r="173" spans="1:20">
      <c r="A173" s="841">
        <f t="shared" si="3"/>
        <v>18</v>
      </c>
      <c r="B173" s="987" t="s">
        <v>752</v>
      </c>
      <c r="C173" s="988">
        <v>2</v>
      </c>
      <c r="D173" s="988">
        <v>3</v>
      </c>
      <c r="E173" s="988">
        <v>4</v>
      </c>
      <c r="F173" s="988">
        <v>3</v>
      </c>
      <c r="G173" s="1238" t="s">
        <v>91</v>
      </c>
      <c r="H173" s="1236" t="s">
        <v>572</v>
      </c>
      <c r="I173" s="1237"/>
      <c r="J173" s="1237" t="s">
        <v>561</v>
      </c>
      <c r="K173" s="1237" t="s">
        <v>568</v>
      </c>
      <c r="L173" s="1207"/>
      <c r="M173" s="1234">
        <v>2013</v>
      </c>
      <c r="N173" s="1207"/>
      <c r="O173" s="605" t="s">
        <v>41</v>
      </c>
      <c r="P173" s="1235" t="s">
        <v>36</v>
      </c>
      <c r="Q173" s="1231">
        <v>1</v>
      </c>
      <c r="R173" s="1288">
        <v>1280000</v>
      </c>
      <c r="S173" s="1207" t="s">
        <v>573</v>
      </c>
    </row>
    <row r="174" spans="1:20">
      <c r="A174" s="841">
        <f t="shared" si="3"/>
        <v>19</v>
      </c>
      <c r="B174" s="987" t="s">
        <v>753</v>
      </c>
      <c r="C174" s="988">
        <v>2</v>
      </c>
      <c r="D174" s="988">
        <v>9</v>
      </c>
      <c r="E174" s="988">
        <v>1</v>
      </c>
      <c r="F174" s="988">
        <v>2</v>
      </c>
      <c r="G174" s="1238" t="s">
        <v>59</v>
      </c>
      <c r="H174" s="1236" t="s">
        <v>574</v>
      </c>
      <c r="I174" s="1237" t="s">
        <v>575</v>
      </c>
      <c r="J174" s="1237" t="s">
        <v>561</v>
      </c>
      <c r="K174" s="1237" t="s">
        <v>567</v>
      </c>
      <c r="L174" s="1207"/>
      <c r="M174" s="1234">
        <v>2013</v>
      </c>
      <c r="N174" s="1207"/>
      <c r="O174" s="605" t="s">
        <v>41</v>
      </c>
      <c r="P174" s="1235" t="s">
        <v>36</v>
      </c>
      <c r="Q174" s="1231">
        <v>1</v>
      </c>
      <c r="R174" s="1288">
        <v>4930000</v>
      </c>
      <c r="S174" s="1207" t="s">
        <v>576</v>
      </c>
    </row>
    <row r="175" spans="1:20">
      <c r="A175" s="841">
        <f t="shared" si="3"/>
        <v>20</v>
      </c>
      <c r="B175" s="987" t="s">
        <v>710</v>
      </c>
      <c r="C175" s="988">
        <v>2</v>
      </c>
      <c r="D175" s="988">
        <v>8</v>
      </c>
      <c r="E175" s="988">
        <v>1</v>
      </c>
      <c r="F175" s="988">
        <v>13</v>
      </c>
      <c r="G175" s="1232" t="s">
        <v>34</v>
      </c>
      <c r="H175" s="1236" t="s">
        <v>577</v>
      </c>
      <c r="I175" s="1237" t="s">
        <v>578</v>
      </c>
      <c r="J175" s="1237" t="s">
        <v>579</v>
      </c>
      <c r="K175" s="1237" t="s">
        <v>568</v>
      </c>
      <c r="L175" s="1207"/>
      <c r="M175" s="1234">
        <v>2013</v>
      </c>
      <c r="N175" s="1207"/>
      <c r="O175" s="605" t="s">
        <v>41</v>
      </c>
      <c r="P175" s="1235" t="s">
        <v>36</v>
      </c>
      <c r="Q175" s="1231">
        <v>1</v>
      </c>
      <c r="R175" s="1288">
        <v>9430000</v>
      </c>
      <c r="S175" s="1207" t="s">
        <v>565</v>
      </c>
    </row>
    <row r="176" spans="1:20">
      <c r="A176" s="841">
        <f t="shared" si="3"/>
        <v>21</v>
      </c>
      <c r="B176" s="987" t="s">
        <v>710</v>
      </c>
      <c r="C176" s="988">
        <v>2</v>
      </c>
      <c r="D176" s="988">
        <v>8</v>
      </c>
      <c r="E176" s="988">
        <v>1</v>
      </c>
      <c r="F176" s="988">
        <v>13</v>
      </c>
      <c r="G176" s="1232" t="s">
        <v>34</v>
      </c>
      <c r="H176" s="1236" t="s">
        <v>577</v>
      </c>
      <c r="I176" s="1237" t="s">
        <v>578</v>
      </c>
      <c r="J176" s="1237" t="s">
        <v>579</v>
      </c>
      <c r="K176" s="1237" t="s">
        <v>568</v>
      </c>
      <c r="L176" s="1207"/>
      <c r="M176" s="1234">
        <v>2013</v>
      </c>
      <c r="N176" s="1207"/>
      <c r="O176" s="605" t="s">
        <v>41</v>
      </c>
      <c r="P176" s="1235" t="s">
        <v>36</v>
      </c>
      <c r="Q176" s="1231">
        <v>1</v>
      </c>
      <c r="R176" s="1288">
        <v>9430000</v>
      </c>
      <c r="S176" s="1207" t="s">
        <v>565</v>
      </c>
    </row>
    <row r="177" spans="1:19">
      <c r="A177" s="841">
        <f t="shared" si="3"/>
        <v>22</v>
      </c>
      <c r="B177" s="987" t="s">
        <v>754</v>
      </c>
      <c r="C177" s="988">
        <v>2</v>
      </c>
      <c r="D177" s="988">
        <v>6</v>
      </c>
      <c r="E177" s="988">
        <v>1</v>
      </c>
      <c r="F177" s="988">
        <v>3</v>
      </c>
      <c r="G177" s="1232">
        <v>65</v>
      </c>
      <c r="H177" s="1236" t="s">
        <v>580</v>
      </c>
      <c r="I177" s="1237" t="s">
        <v>581</v>
      </c>
      <c r="J177" s="1237" t="s">
        <v>561</v>
      </c>
      <c r="K177" s="1237" t="s">
        <v>463</v>
      </c>
      <c r="L177" s="1207"/>
      <c r="M177" s="1234">
        <v>2013</v>
      </c>
      <c r="N177" s="1207"/>
      <c r="O177" s="605" t="s">
        <v>41</v>
      </c>
      <c r="P177" s="1235" t="s">
        <v>36</v>
      </c>
      <c r="Q177" s="1231">
        <v>1</v>
      </c>
      <c r="R177" s="1288">
        <v>3200000</v>
      </c>
      <c r="S177" s="1207" t="s">
        <v>576</v>
      </c>
    </row>
    <row r="178" spans="1:19">
      <c r="A178" s="841">
        <f t="shared" si="3"/>
        <v>23</v>
      </c>
      <c r="B178" s="987" t="s">
        <v>755</v>
      </c>
      <c r="C178" s="988">
        <v>2</v>
      </c>
      <c r="D178" s="988">
        <v>9</v>
      </c>
      <c r="E178" s="988">
        <v>1</v>
      </c>
      <c r="F178" s="988">
        <v>20</v>
      </c>
      <c r="G178" s="1238" t="s">
        <v>34</v>
      </c>
      <c r="H178" s="1233" t="s">
        <v>582</v>
      </c>
      <c r="I178" s="1234" t="s">
        <v>583</v>
      </c>
      <c r="J178" s="1234" t="s">
        <v>561</v>
      </c>
      <c r="K178" s="1234" t="s">
        <v>562</v>
      </c>
      <c r="L178" s="1207"/>
      <c r="M178" s="1234">
        <v>2013</v>
      </c>
      <c r="N178" s="1207"/>
      <c r="O178" s="605" t="s">
        <v>41</v>
      </c>
      <c r="P178" s="1235" t="s">
        <v>36</v>
      </c>
      <c r="Q178" s="1231">
        <v>1</v>
      </c>
      <c r="R178" s="1288">
        <v>42000000</v>
      </c>
      <c r="S178" s="1207" t="s">
        <v>584</v>
      </c>
    </row>
    <row r="179" spans="1:19">
      <c r="A179" s="841">
        <f t="shared" si="3"/>
        <v>24</v>
      </c>
      <c r="B179" s="987" t="s">
        <v>711</v>
      </c>
      <c r="C179" s="988">
        <v>2</v>
      </c>
      <c r="D179" s="988">
        <v>8</v>
      </c>
      <c r="E179" s="988">
        <v>1</v>
      </c>
      <c r="F179" s="988">
        <v>12</v>
      </c>
      <c r="G179" s="1232">
        <v>73</v>
      </c>
      <c r="H179" s="1236" t="s">
        <v>585</v>
      </c>
      <c r="I179" s="1237" t="s">
        <v>575</v>
      </c>
      <c r="J179" s="1237" t="s">
        <v>561</v>
      </c>
      <c r="K179" s="1237" t="s">
        <v>567</v>
      </c>
      <c r="L179" s="1207"/>
      <c r="M179" s="1234">
        <v>2013</v>
      </c>
      <c r="N179" s="1207"/>
      <c r="O179" s="605" t="s">
        <v>41</v>
      </c>
      <c r="P179" s="1235" t="s">
        <v>36</v>
      </c>
      <c r="Q179" s="1231">
        <v>1</v>
      </c>
      <c r="R179" s="1288">
        <v>26848700</v>
      </c>
      <c r="S179" s="1207" t="s">
        <v>576</v>
      </c>
    </row>
    <row r="180" spans="1:19">
      <c r="A180" s="841">
        <f t="shared" si="3"/>
        <v>25</v>
      </c>
      <c r="B180" s="987" t="s">
        <v>712</v>
      </c>
      <c r="C180" s="988">
        <v>2</v>
      </c>
      <c r="D180" s="988">
        <v>9</v>
      </c>
      <c r="E180" s="988">
        <v>2</v>
      </c>
      <c r="F180" s="988">
        <v>5</v>
      </c>
      <c r="G180" s="1232">
        <v>15</v>
      </c>
      <c r="H180" s="1233" t="s">
        <v>586</v>
      </c>
      <c r="I180" s="1234" t="s">
        <v>587</v>
      </c>
      <c r="J180" s="1234" t="s">
        <v>588</v>
      </c>
      <c r="K180" s="1234" t="s">
        <v>562</v>
      </c>
      <c r="L180" s="1207"/>
      <c r="M180" s="1234">
        <v>2013</v>
      </c>
      <c r="N180" s="1207"/>
      <c r="O180" s="605" t="s">
        <v>41</v>
      </c>
      <c r="P180" s="1235" t="s">
        <v>36</v>
      </c>
      <c r="Q180" s="1231">
        <v>1</v>
      </c>
      <c r="R180" s="1288">
        <v>750000</v>
      </c>
      <c r="S180" s="1207" t="s">
        <v>584</v>
      </c>
    </row>
    <row r="181" spans="1:19">
      <c r="A181" s="841">
        <f t="shared" si="3"/>
        <v>26</v>
      </c>
      <c r="B181" s="987" t="s">
        <v>713</v>
      </c>
      <c r="C181" s="988">
        <v>2</v>
      </c>
      <c r="D181" s="988">
        <v>6</v>
      </c>
      <c r="E181" s="988">
        <v>2</v>
      </c>
      <c r="F181" s="988">
        <v>1</v>
      </c>
      <c r="G181" s="1232" t="s">
        <v>117</v>
      </c>
      <c r="H181" s="1236" t="s">
        <v>589</v>
      </c>
      <c r="I181" s="1237" t="s">
        <v>590</v>
      </c>
      <c r="J181" s="1237" t="s">
        <v>591</v>
      </c>
      <c r="K181" s="1237" t="s">
        <v>591</v>
      </c>
      <c r="L181" s="1207"/>
      <c r="M181" s="1234">
        <v>2013</v>
      </c>
      <c r="N181" s="1207"/>
      <c r="O181" s="605" t="s">
        <v>41</v>
      </c>
      <c r="P181" s="1235" t="s">
        <v>36</v>
      </c>
      <c r="Q181" s="1231">
        <v>1</v>
      </c>
      <c r="R181" s="1288">
        <v>2750000</v>
      </c>
      <c r="S181" s="1207" t="s">
        <v>573</v>
      </c>
    </row>
    <row r="182" spans="1:19">
      <c r="A182" s="841">
        <f t="shared" si="3"/>
        <v>27</v>
      </c>
      <c r="B182" s="987" t="s">
        <v>714</v>
      </c>
      <c r="C182" s="988">
        <v>2</v>
      </c>
      <c r="D182" s="988">
        <v>8</v>
      </c>
      <c r="E182" s="988">
        <v>1</v>
      </c>
      <c r="F182" s="988">
        <v>9</v>
      </c>
      <c r="G182" s="1232">
        <v>70</v>
      </c>
      <c r="H182" s="1236" t="s">
        <v>592</v>
      </c>
      <c r="I182" s="1237" t="s">
        <v>593</v>
      </c>
      <c r="J182" s="1237" t="s">
        <v>561</v>
      </c>
      <c r="K182" s="1237" t="s">
        <v>567</v>
      </c>
      <c r="L182" s="1207"/>
      <c r="M182" s="1234">
        <v>2013</v>
      </c>
      <c r="N182" s="1207"/>
      <c r="O182" s="605" t="s">
        <v>41</v>
      </c>
      <c r="P182" s="1235" t="s">
        <v>36</v>
      </c>
      <c r="Q182" s="1231">
        <v>1</v>
      </c>
      <c r="R182" s="1288">
        <v>1100000</v>
      </c>
      <c r="S182" s="1207" t="s">
        <v>576</v>
      </c>
    </row>
    <row r="183" spans="1:19">
      <c r="A183" s="841">
        <f t="shared" si="3"/>
        <v>28</v>
      </c>
      <c r="B183" s="987" t="s">
        <v>715</v>
      </c>
      <c r="C183" s="988">
        <v>2</v>
      </c>
      <c r="D183" s="988">
        <v>8</v>
      </c>
      <c r="E183" s="988">
        <v>1</v>
      </c>
      <c r="F183" s="988">
        <v>8</v>
      </c>
      <c r="G183" s="1232">
        <v>26</v>
      </c>
      <c r="H183" s="1236" t="s">
        <v>594</v>
      </c>
      <c r="I183" s="1237" t="s">
        <v>575</v>
      </c>
      <c r="J183" s="1237" t="s">
        <v>595</v>
      </c>
      <c r="K183" s="1237" t="s">
        <v>567</v>
      </c>
      <c r="L183" s="1207"/>
      <c r="M183" s="1234">
        <v>2013</v>
      </c>
      <c r="N183" s="1207"/>
      <c r="O183" s="605" t="s">
        <v>41</v>
      </c>
      <c r="P183" s="1235" t="s">
        <v>36</v>
      </c>
      <c r="Q183" s="1231">
        <v>1</v>
      </c>
      <c r="R183" s="1288">
        <v>10890000</v>
      </c>
      <c r="S183" s="1207" t="s">
        <v>576</v>
      </c>
    </row>
    <row r="184" spans="1:19">
      <c r="A184" s="841">
        <f t="shared" si="3"/>
        <v>29</v>
      </c>
      <c r="B184" s="987" t="s">
        <v>716</v>
      </c>
      <c r="C184" s="988">
        <v>2</v>
      </c>
      <c r="D184" s="988">
        <v>8</v>
      </c>
      <c r="E184" s="988">
        <v>1</v>
      </c>
      <c r="F184" s="988">
        <v>10</v>
      </c>
      <c r="G184" s="1232">
        <v>47</v>
      </c>
      <c r="H184" s="1233" t="s">
        <v>596</v>
      </c>
      <c r="I184" s="1234" t="s">
        <v>597</v>
      </c>
      <c r="J184" s="1237" t="s">
        <v>561</v>
      </c>
      <c r="K184" s="1234" t="s">
        <v>463</v>
      </c>
      <c r="L184" s="1207"/>
      <c r="M184" s="1234">
        <v>2013</v>
      </c>
      <c r="N184" s="1207"/>
      <c r="O184" s="605" t="s">
        <v>41</v>
      </c>
      <c r="P184" s="1235" t="s">
        <v>36</v>
      </c>
      <c r="Q184" s="1231">
        <v>1</v>
      </c>
      <c r="R184" s="1288">
        <v>1700000</v>
      </c>
      <c r="S184" s="1207" t="s">
        <v>569</v>
      </c>
    </row>
    <row r="185" spans="1:19">
      <c r="A185" s="841">
        <f t="shared" si="3"/>
        <v>30</v>
      </c>
      <c r="B185" s="987" t="s">
        <v>716</v>
      </c>
      <c r="C185" s="988">
        <v>2</v>
      </c>
      <c r="D185" s="988">
        <v>8</v>
      </c>
      <c r="E185" s="988">
        <v>1</v>
      </c>
      <c r="F185" s="988">
        <v>10</v>
      </c>
      <c r="G185" s="1232">
        <v>47</v>
      </c>
      <c r="H185" s="1233" t="s">
        <v>596</v>
      </c>
      <c r="I185" s="1234"/>
      <c r="J185" s="1237" t="s">
        <v>561</v>
      </c>
      <c r="K185" s="1234" t="s">
        <v>463</v>
      </c>
      <c r="L185" s="1207"/>
      <c r="M185" s="1234">
        <v>2013</v>
      </c>
      <c r="N185" s="1207"/>
      <c r="O185" s="605" t="s">
        <v>41</v>
      </c>
      <c r="P185" s="1235" t="s">
        <v>36</v>
      </c>
      <c r="Q185" s="1231">
        <v>1</v>
      </c>
      <c r="R185" s="1288">
        <v>1700000</v>
      </c>
      <c r="S185" s="1207" t="s">
        <v>576</v>
      </c>
    </row>
    <row r="186" spans="1:19">
      <c r="A186" s="841">
        <f t="shared" si="3"/>
        <v>31</v>
      </c>
      <c r="B186" s="987" t="s">
        <v>717</v>
      </c>
      <c r="C186" s="988">
        <v>2</v>
      </c>
      <c r="D186" s="988">
        <v>6</v>
      </c>
      <c r="E186" s="988">
        <v>2</v>
      </c>
      <c r="F186" s="988">
        <v>1</v>
      </c>
      <c r="G186" s="1232" t="s">
        <v>34</v>
      </c>
      <c r="H186" s="1236" t="s">
        <v>598</v>
      </c>
      <c r="I186" s="1237" t="s">
        <v>575</v>
      </c>
      <c r="J186" s="1237" t="s">
        <v>561</v>
      </c>
      <c r="K186" s="1237" t="s">
        <v>568</v>
      </c>
      <c r="L186" s="1207"/>
      <c r="M186" s="1234">
        <v>2013</v>
      </c>
      <c r="N186" s="1207"/>
      <c r="O186" s="605" t="s">
        <v>41</v>
      </c>
      <c r="P186" s="1235" t="s">
        <v>36</v>
      </c>
      <c r="Q186" s="1231">
        <v>1</v>
      </c>
      <c r="R186" s="1288">
        <v>2500000</v>
      </c>
      <c r="S186" s="1207" t="s">
        <v>576</v>
      </c>
    </row>
    <row r="187" spans="1:19">
      <c r="A187" s="841">
        <f t="shared" si="3"/>
        <v>32</v>
      </c>
      <c r="B187" s="987" t="s">
        <v>717</v>
      </c>
      <c r="C187" s="988">
        <v>2</v>
      </c>
      <c r="D187" s="988">
        <v>6</v>
      </c>
      <c r="E187" s="988">
        <v>2</v>
      </c>
      <c r="F187" s="988">
        <v>1</v>
      </c>
      <c r="G187" s="1232" t="s">
        <v>59</v>
      </c>
      <c r="H187" s="1236" t="s">
        <v>598</v>
      </c>
      <c r="I187" s="1237" t="s">
        <v>575</v>
      </c>
      <c r="J187" s="1237" t="s">
        <v>561</v>
      </c>
      <c r="K187" s="1237" t="s">
        <v>568</v>
      </c>
      <c r="L187" s="1207"/>
      <c r="M187" s="1234">
        <v>2013</v>
      </c>
      <c r="N187" s="1207"/>
      <c r="O187" s="605" t="s">
        <v>41</v>
      </c>
      <c r="P187" s="1235" t="s">
        <v>36</v>
      </c>
      <c r="Q187" s="1231">
        <v>1</v>
      </c>
      <c r="R187" s="1288">
        <v>2500000</v>
      </c>
      <c r="S187" s="1207" t="s">
        <v>565</v>
      </c>
    </row>
    <row r="188" spans="1:19">
      <c r="A188" s="841">
        <f t="shared" si="3"/>
        <v>33</v>
      </c>
      <c r="B188" s="987" t="s">
        <v>717</v>
      </c>
      <c r="C188" s="988">
        <v>2</v>
      </c>
      <c r="D188" s="988">
        <v>6</v>
      </c>
      <c r="E188" s="988">
        <v>2</v>
      </c>
      <c r="F188" s="988">
        <v>1</v>
      </c>
      <c r="G188" s="1232" t="s">
        <v>61</v>
      </c>
      <c r="H188" s="1236" t="s">
        <v>598</v>
      </c>
      <c r="I188" s="1237" t="s">
        <v>575</v>
      </c>
      <c r="J188" s="1237" t="s">
        <v>561</v>
      </c>
      <c r="K188" s="1237" t="s">
        <v>568</v>
      </c>
      <c r="L188" s="1207"/>
      <c r="M188" s="1234">
        <v>2013</v>
      </c>
      <c r="N188" s="1207"/>
      <c r="O188" s="605" t="s">
        <v>41</v>
      </c>
      <c r="P188" s="1235" t="s">
        <v>36</v>
      </c>
      <c r="Q188" s="1231">
        <v>1</v>
      </c>
      <c r="R188" s="1288">
        <v>2500000</v>
      </c>
      <c r="S188" s="1207" t="s">
        <v>563</v>
      </c>
    </row>
    <row r="189" spans="1:19">
      <c r="A189" s="841">
        <f t="shared" si="3"/>
        <v>34</v>
      </c>
      <c r="B189" s="987" t="s">
        <v>718</v>
      </c>
      <c r="C189" s="988">
        <v>2</v>
      </c>
      <c r="D189" s="988">
        <v>8</v>
      </c>
      <c r="E189" s="988">
        <v>2</v>
      </c>
      <c r="F189" s="988">
        <v>1</v>
      </c>
      <c r="G189" s="1232" t="s">
        <v>34</v>
      </c>
      <c r="H189" s="1233" t="s">
        <v>599</v>
      </c>
      <c r="I189" s="1234"/>
      <c r="J189" s="1234" t="s">
        <v>561</v>
      </c>
      <c r="K189" s="1234" t="s">
        <v>567</v>
      </c>
      <c r="L189" s="1207"/>
      <c r="M189" s="1234">
        <v>2013</v>
      </c>
      <c r="N189" s="1207"/>
      <c r="O189" s="605" t="s">
        <v>41</v>
      </c>
      <c r="P189" s="1235" t="s">
        <v>36</v>
      </c>
      <c r="Q189" s="1231">
        <v>1</v>
      </c>
      <c r="R189" s="1288">
        <v>1939000</v>
      </c>
      <c r="S189" s="1207" t="s">
        <v>576</v>
      </c>
    </row>
    <row r="190" spans="1:19">
      <c r="A190" s="841">
        <f t="shared" si="3"/>
        <v>35</v>
      </c>
      <c r="B190" s="987" t="s">
        <v>719</v>
      </c>
      <c r="C190" s="988">
        <v>2</v>
      </c>
      <c r="D190" s="988">
        <v>8</v>
      </c>
      <c r="E190" s="988">
        <v>1</v>
      </c>
      <c r="F190" s="988">
        <v>9</v>
      </c>
      <c r="G190" s="1232">
        <v>74</v>
      </c>
      <c r="H190" s="1236" t="s">
        <v>600</v>
      </c>
      <c r="I190" s="1237"/>
      <c r="J190" s="1237" t="s">
        <v>561</v>
      </c>
      <c r="K190" s="1237" t="s">
        <v>567</v>
      </c>
      <c r="L190" s="1207"/>
      <c r="M190" s="1234">
        <v>2013</v>
      </c>
      <c r="N190" s="1207"/>
      <c r="O190" s="605" t="s">
        <v>41</v>
      </c>
      <c r="P190" s="1235" t="s">
        <v>36</v>
      </c>
      <c r="Q190" s="1231">
        <v>1</v>
      </c>
      <c r="R190" s="1288">
        <v>330000</v>
      </c>
      <c r="S190" s="1207" t="s">
        <v>569</v>
      </c>
    </row>
    <row r="191" spans="1:19">
      <c r="A191" s="841">
        <f t="shared" si="3"/>
        <v>36</v>
      </c>
      <c r="B191" s="987" t="s">
        <v>720</v>
      </c>
      <c r="C191" s="988">
        <v>2</v>
      </c>
      <c r="D191" s="988">
        <v>8</v>
      </c>
      <c r="E191" s="988">
        <v>1</v>
      </c>
      <c r="F191" s="988">
        <v>12</v>
      </c>
      <c r="G191" s="1232">
        <v>11</v>
      </c>
      <c r="H191" s="1233" t="s">
        <v>601</v>
      </c>
      <c r="I191" s="1234" t="s">
        <v>575</v>
      </c>
      <c r="J191" s="1234" t="s">
        <v>579</v>
      </c>
      <c r="K191" s="1234" t="s">
        <v>449</v>
      </c>
      <c r="L191" s="1207"/>
      <c r="M191" s="1234">
        <v>2013</v>
      </c>
      <c r="N191" s="1207"/>
      <c r="O191" s="605" t="s">
        <v>41</v>
      </c>
      <c r="P191" s="1235" t="s">
        <v>36</v>
      </c>
      <c r="Q191" s="1231">
        <v>1</v>
      </c>
      <c r="R191" s="1288">
        <v>900000</v>
      </c>
      <c r="S191" s="1207" t="s">
        <v>569</v>
      </c>
    </row>
    <row r="192" spans="1:19">
      <c r="A192" s="841">
        <f t="shared" si="3"/>
        <v>37</v>
      </c>
      <c r="B192" s="987" t="s">
        <v>721</v>
      </c>
      <c r="C192" s="988">
        <v>2</v>
      </c>
      <c r="D192" s="988">
        <v>8</v>
      </c>
      <c r="E192" s="988">
        <v>1</v>
      </c>
      <c r="F192" s="988">
        <v>1</v>
      </c>
      <c r="G192" s="1232" t="s">
        <v>34</v>
      </c>
      <c r="H192" s="1233" t="s">
        <v>532</v>
      </c>
      <c r="I192" s="1234"/>
      <c r="J192" s="1237" t="s">
        <v>561</v>
      </c>
      <c r="K192" s="1234" t="s">
        <v>568</v>
      </c>
      <c r="L192" s="1207"/>
      <c r="M192" s="1234">
        <v>2013</v>
      </c>
      <c r="N192" s="1207"/>
      <c r="O192" s="605" t="s">
        <v>41</v>
      </c>
      <c r="P192" s="1235" t="s">
        <v>36</v>
      </c>
      <c r="Q192" s="1231">
        <v>1</v>
      </c>
      <c r="R192" s="1288">
        <v>2500000</v>
      </c>
      <c r="S192" s="1207" t="s">
        <v>576</v>
      </c>
    </row>
    <row r="193" spans="1:21">
      <c r="A193" s="841">
        <f t="shared" si="3"/>
        <v>38</v>
      </c>
      <c r="B193" s="987" t="s">
        <v>721</v>
      </c>
      <c r="C193" s="988">
        <v>2</v>
      </c>
      <c r="D193" s="988">
        <v>8</v>
      </c>
      <c r="E193" s="988">
        <v>1</v>
      </c>
      <c r="F193" s="988">
        <v>1</v>
      </c>
      <c r="G193" s="1232" t="s">
        <v>34</v>
      </c>
      <c r="H193" s="1236" t="s">
        <v>532</v>
      </c>
      <c r="I193" s="1237" t="s">
        <v>575</v>
      </c>
      <c r="J193" s="1237" t="s">
        <v>602</v>
      </c>
      <c r="K193" s="1237" t="s">
        <v>567</v>
      </c>
      <c r="L193" s="1207"/>
      <c r="M193" s="1234">
        <v>2013</v>
      </c>
      <c r="N193" s="1207"/>
      <c r="O193" s="605" t="s">
        <v>41</v>
      </c>
      <c r="P193" s="1235" t="s">
        <v>36</v>
      </c>
      <c r="Q193" s="1231">
        <v>1</v>
      </c>
      <c r="R193" s="1288">
        <v>2500000</v>
      </c>
      <c r="S193" s="1207" t="s">
        <v>603</v>
      </c>
    </row>
    <row r="194" spans="1:21">
      <c r="A194" s="841">
        <f t="shared" si="3"/>
        <v>39</v>
      </c>
      <c r="B194" s="987" t="s">
        <v>759</v>
      </c>
      <c r="C194" s="988">
        <v>2</v>
      </c>
      <c r="D194" s="988">
        <v>8</v>
      </c>
      <c r="E194" s="988">
        <v>1</v>
      </c>
      <c r="F194" s="988">
        <v>9</v>
      </c>
      <c r="G194" s="1232">
        <v>57</v>
      </c>
      <c r="H194" s="1233" t="s">
        <v>604</v>
      </c>
      <c r="I194" s="1234" t="s">
        <v>605</v>
      </c>
      <c r="J194" s="1237" t="s">
        <v>561</v>
      </c>
      <c r="K194" s="1234" t="s">
        <v>463</v>
      </c>
      <c r="L194" s="1207"/>
      <c r="M194" s="1234">
        <v>2013</v>
      </c>
      <c r="N194" s="1207"/>
      <c r="O194" s="605" t="s">
        <v>41</v>
      </c>
      <c r="P194" s="1235" t="s">
        <v>36</v>
      </c>
      <c r="Q194" s="1231">
        <v>1</v>
      </c>
      <c r="R194" s="1288">
        <v>5550000</v>
      </c>
      <c r="S194" s="1207" t="s">
        <v>569</v>
      </c>
    </row>
    <row r="195" spans="1:21">
      <c r="A195" s="841">
        <f t="shared" si="3"/>
        <v>40</v>
      </c>
      <c r="B195" s="987" t="s">
        <v>758</v>
      </c>
      <c r="C195" s="988">
        <v>2</v>
      </c>
      <c r="D195" s="988">
        <v>8</v>
      </c>
      <c r="E195" s="988">
        <v>1</v>
      </c>
      <c r="F195" s="988">
        <v>3</v>
      </c>
      <c r="G195" s="1232">
        <v>65</v>
      </c>
      <c r="H195" s="1236" t="s">
        <v>606</v>
      </c>
      <c r="I195" s="1237"/>
      <c r="J195" s="1237" t="s">
        <v>595</v>
      </c>
      <c r="K195" s="1237" t="s">
        <v>39</v>
      </c>
      <c r="L195" s="1207"/>
      <c r="M195" s="1234">
        <v>2013</v>
      </c>
      <c r="N195" s="1207"/>
      <c r="O195" s="605" t="s">
        <v>41</v>
      </c>
      <c r="P195" s="1235" t="s">
        <v>36</v>
      </c>
      <c r="Q195" s="1231">
        <v>1</v>
      </c>
      <c r="R195" s="1288">
        <v>3000000</v>
      </c>
      <c r="S195" s="1207" t="s">
        <v>573</v>
      </c>
    </row>
    <row r="196" spans="1:21">
      <c r="A196" s="841">
        <f t="shared" si="3"/>
        <v>41</v>
      </c>
      <c r="B196" s="987" t="s">
        <v>757</v>
      </c>
      <c r="C196" s="988">
        <v>2</v>
      </c>
      <c r="D196" s="988">
        <v>8</v>
      </c>
      <c r="E196" s="988">
        <v>1</v>
      </c>
      <c r="F196" s="988">
        <v>9</v>
      </c>
      <c r="G196" s="1238" t="s">
        <v>756</v>
      </c>
      <c r="H196" s="1236" t="s">
        <v>607</v>
      </c>
      <c r="I196" s="1237"/>
      <c r="J196" s="1237" t="s">
        <v>561</v>
      </c>
      <c r="K196" s="1237" t="s">
        <v>567</v>
      </c>
      <c r="L196" s="1207"/>
      <c r="M196" s="1234">
        <v>2013</v>
      </c>
      <c r="N196" s="1207"/>
      <c r="O196" s="605" t="s">
        <v>41</v>
      </c>
      <c r="P196" s="1235" t="s">
        <v>36</v>
      </c>
      <c r="Q196" s="1231">
        <v>1</v>
      </c>
      <c r="R196" s="1288">
        <v>700000</v>
      </c>
      <c r="S196" s="1207" t="s">
        <v>569</v>
      </c>
    </row>
    <row r="197" spans="1:21">
      <c r="A197" s="841">
        <f t="shared" si="3"/>
        <v>42</v>
      </c>
      <c r="B197" s="987" t="s">
        <v>760</v>
      </c>
      <c r="C197" s="988">
        <v>2</v>
      </c>
      <c r="D197" s="988">
        <v>9</v>
      </c>
      <c r="E197" s="988">
        <v>1</v>
      </c>
      <c r="F197" s="988">
        <v>2</v>
      </c>
      <c r="G197" s="1238" t="s">
        <v>60</v>
      </c>
      <c r="H197" s="1236" t="s">
        <v>608</v>
      </c>
      <c r="I197" s="1237" t="s">
        <v>609</v>
      </c>
      <c r="J197" s="1237" t="s">
        <v>561</v>
      </c>
      <c r="K197" s="1237" t="s">
        <v>567</v>
      </c>
      <c r="L197" s="1207"/>
      <c r="M197" s="1234">
        <v>2013</v>
      </c>
      <c r="N197" s="1207"/>
      <c r="O197" s="605" t="s">
        <v>41</v>
      </c>
      <c r="P197" s="1235" t="s">
        <v>36</v>
      </c>
      <c r="Q197" s="1231">
        <v>1</v>
      </c>
      <c r="R197" s="1288">
        <v>1900000</v>
      </c>
      <c r="S197" s="1207" t="s">
        <v>569</v>
      </c>
    </row>
    <row r="198" spans="1:21">
      <c r="A198" s="841">
        <f t="shared" si="3"/>
        <v>43</v>
      </c>
      <c r="B198" s="987" t="s">
        <v>722</v>
      </c>
      <c r="C198" s="988">
        <v>2</v>
      </c>
      <c r="D198" s="988">
        <v>8</v>
      </c>
      <c r="E198" s="988">
        <v>1</v>
      </c>
      <c r="F198" s="988">
        <v>12</v>
      </c>
      <c r="G198" s="1232">
        <v>18</v>
      </c>
      <c r="H198" s="1236" t="s">
        <v>610</v>
      </c>
      <c r="I198" s="1237"/>
      <c r="J198" s="1237" t="s">
        <v>561</v>
      </c>
      <c r="K198" s="1237" t="s">
        <v>568</v>
      </c>
      <c r="L198" s="1207"/>
      <c r="M198" s="1234">
        <v>2013</v>
      </c>
      <c r="N198" s="1207"/>
      <c r="O198" s="605" t="s">
        <v>41</v>
      </c>
      <c r="P198" s="1235" t="s">
        <v>36</v>
      </c>
      <c r="Q198" s="1231">
        <v>1</v>
      </c>
      <c r="R198" s="1288">
        <v>640000</v>
      </c>
      <c r="S198" s="1207" t="s">
        <v>563</v>
      </c>
    </row>
    <row r="199" spans="1:21">
      <c r="A199" s="841">
        <f t="shared" si="3"/>
        <v>44</v>
      </c>
      <c r="B199" s="987" t="s">
        <v>722</v>
      </c>
      <c r="C199" s="988">
        <v>2</v>
      </c>
      <c r="D199" s="988">
        <v>8</v>
      </c>
      <c r="E199" s="988">
        <v>1</v>
      </c>
      <c r="F199" s="988">
        <v>12</v>
      </c>
      <c r="G199" s="1232">
        <v>18</v>
      </c>
      <c r="H199" s="1236" t="s">
        <v>610</v>
      </c>
      <c r="I199" s="1237"/>
      <c r="J199" s="1237" t="s">
        <v>561</v>
      </c>
      <c r="K199" s="1237" t="s">
        <v>568</v>
      </c>
      <c r="L199" s="1207"/>
      <c r="M199" s="1234">
        <v>2013</v>
      </c>
      <c r="N199" s="1207"/>
      <c r="O199" s="605" t="s">
        <v>41</v>
      </c>
      <c r="P199" s="1235" t="s">
        <v>36</v>
      </c>
      <c r="Q199" s="1231">
        <v>1</v>
      </c>
      <c r="R199" s="1288">
        <v>640000</v>
      </c>
      <c r="S199" s="1207" t="s">
        <v>563</v>
      </c>
    </row>
    <row r="200" spans="1:21">
      <c r="A200" s="841">
        <f t="shared" si="3"/>
        <v>45</v>
      </c>
      <c r="B200" s="987" t="s">
        <v>722</v>
      </c>
      <c r="C200" s="988">
        <v>2</v>
      </c>
      <c r="D200" s="988">
        <v>8</v>
      </c>
      <c r="E200" s="988">
        <v>1</v>
      </c>
      <c r="F200" s="988">
        <v>12</v>
      </c>
      <c r="G200" s="1232">
        <v>18</v>
      </c>
      <c r="H200" s="1233" t="s">
        <v>610</v>
      </c>
      <c r="I200" s="1234"/>
      <c r="J200" s="1239" t="s">
        <v>561</v>
      </c>
      <c r="K200" s="1234" t="s">
        <v>568</v>
      </c>
      <c r="L200" s="1207"/>
      <c r="M200" s="1234">
        <v>2013</v>
      </c>
      <c r="N200" s="1207"/>
      <c r="O200" s="605" t="s">
        <v>41</v>
      </c>
      <c r="P200" s="1235" t="s">
        <v>36</v>
      </c>
      <c r="Q200" s="1231">
        <v>1</v>
      </c>
      <c r="R200" s="1288">
        <v>640000</v>
      </c>
      <c r="S200" s="1207" t="s">
        <v>563</v>
      </c>
    </row>
    <row r="201" spans="1:21">
      <c r="A201" s="841">
        <f t="shared" si="3"/>
        <v>46</v>
      </c>
      <c r="B201" s="987" t="s">
        <v>722</v>
      </c>
      <c r="C201" s="988">
        <v>2</v>
      </c>
      <c r="D201" s="988">
        <v>8</v>
      </c>
      <c r="E201" s="988">
        <v>1</v>
      </c>
      <c r="F201" s="988">
        <v>12</v>
      </c>
      <c r="G201" s="1232">
        <v>18</v>
      </c>
      <c r="H201" s="1233" t="s">
        <v>610</v>
      </c>
      <c r="I201" s="1234"/>
      <c r="J201" s="1239" t="s">
        <v>561</v>
      </c>
      <c r="K201" s="1234" t="s">
        <v>568</v>
      </c>
      <c r="L201" s="1207"/>
      <c r="M201" s="1234">
        <v>2013</v>
      </c>
      <c r="N201" s="1207"/>
      <c r="O201" s="605" t="s">
        <v>41</v>
      </c>
      <c r="P201" s="1235" t="s">
        <v>36</v>
      </c>
      <c r="Q201" s="1231">
        <v>1</v>
      </c>
      <c r="R201" s="1288">
        <v>640000</v>
      </c>
      <c r="S201" s="1207" t="s">
        <v>563</v>
      </c>
    </row>
    <row r="202" spans="1:21">
      <c r="A202" s="841">
        <f t="shared" si="3"/>
        <v>47</v>
      </c>
      <c r="B202" s="987" t="s">
        <v>722</v>
      </c>
      <c r="C202" s="988">
        <v>2</v>
      </c>
      <c r="D202" s="988">
        <v>8</v>
      </c>
      <c r="E202" s="988">
        <v>1</v>
      </c>
      <c r="F202" s="988">
        <v>12</v>
      </c>
      <c r="G202" s="1232">
        <v>18</v>
      </c>
      <c r="H202" s="1233" t="s">
        <v>610</v>
      </c>
      <c r="I202" s="1234"/>
      <c r="J202" s="1239" t="s">
        <v>561</v>
      </c>
      <c r="K202" s="1234" t="s">
        <v>568</v>
      </c>
      <c r="L202" s="1207"/>
      <c r="M202" s="1234">
        <v>2013</v>
      </c>
      <c r="N202" s="1207"/>
      <c r="O202" s="605" t="s">
        <v>41</v>
      </c>
      <c r="P202" s="1235" t="s">
        <v>36</v>
      </c>
      <c r="Q202" s="1231">
        <v>1</v>
      </c>
      <c r="R202" s="1288">
        <v>640000</v>
      </c>
      <c r="S202" s="1207" t="s">
        <v>573</v>
      </c>
    </row>
    <row r="203" spans="1:21">
      <c r="A203" s="841">
        <f t="shared" si="3"/>
        <v>48</v>
      </c>
      <c r="B203" s="987" t="s">
        <v>722</v>
      </c>
      <c r="C203" s="988">
        <v>2</v>
      </c>
      <c r="D203" s="988">
        <v>8</v>
      </c>
      <c r="E203" s="988">
        <v>1</v>
      </c>
      <c r="F203" s="988">
        <v>12</v>
      </c>
      <c r="G203" s="1232">
        <v>18</v>
      </c>
      <c r="H203" s="1233" t="s">
        <v>610</v>
      </c>
      <c r="I203" s="1234"/>
      <c r="J203" s="1239" t="s">
        <v>561</v>
      </c>
      <c r="K203" s="1234" t="s">
        <v>568</v>
      </c>
      <c r="L203" s="1207"/>
      <c r="M203" s="1234">
        <v>2013</v>
      </c>
      <c r="N203" s="1207"/>
      <c r="O203" s="605" t="s">
        <v>41</v>
      </c>
      <c r="P203" s="1235" t="s">
        <v>36</v>
      </c>
      <c r="Q203" s="1231">
        <v>1</v>
      </c>
      <c r="R203" s="1288">
        <v>640000</v>
      </c>
      <c r="S203" s="1207" t="s">
        <v>573</v>
      </c>
    </row>
    <row r="204" spans="1:21">
      <c r="A204" s="841">
        <f t="shared" si="3"/>
        <v>49</v>
      </c>
      <c r="B204" s="987" t="s">
        <v>723</v>
      </c>
      <c r="C204" s="988">
        <v>2</v>
      </c>
      <c r="D204" s="988">
        <v>6</v>
      </c>
      <c r="E204" s="988">
        <v>8</v>
      </c>
      <c r="F204" s="988">
        <v>1</v>
      </c>
      <c r="G204" s="1232" t="s">
        <v>34</v>
      </c>
      <c r="H204" s="1236" t="s">
        <v>611</v>
      </c>
      <c r="I204" s="1237" t="s">
        <v>612</v>
      </c>
      <c r="J204" s="1237" t="s">
        <v>561</v>
      </c>
      <c r="K204" s="1237" t="s">
        <v>463</v>
      </c>
      <c r="L204" s="1207"/>
      <c r="M204" s="1234">
        <v>2013</v>
      </c>
      <c r="N204" s="1207"/>
      <c r="O204" s="605" t="s">
        <v>41</v>
      </c>
      <c r="P204" s="1235" t="s">
        <v>36</v>
      </c>
      <c r="Q204" s="1231">
        <v>1</v>
      </c>
      <c r="R204" s="1288">
        <v>360000</v>
      </c>
      <c r="S204" s="1207" t="s">
        <v>576</v>
      </c>
    </row>
    <row r="205" spans="1:21">
      <c r="A205" s="841">
        <v>163</v>
      </c>
      <c r="B205" s="987" t="s">
        <v>724</v>
      </c>
      <c r="C205" s="988">
        <v>2</v>
      </c>
      <c r="D205" s="988">
        <v>6</v>
      </c>
      <c r="E205" s="988">
        <v>2</v>
      </c>
      <c r="F205" s="988">
        <v>6</v>
      </c>
      <c r="G205" s="1232" t="s">
        <v>61</v>
      </c>
      <c r="H205" s="1236" t="s">
        <v>613</v>
      </c>
      <c r="I205" s="1237" t="s">
        <v>612</v>
      </c>
      <c r="J205" s="1237" t="s">
        <v>561</v>
      </c>
      <c r="K205" s="1237" t="s">
        <v>39</v>
      </c>
      <c r="L205" s="1207"/>
      <c r="M205" s="1234">
        <v>2013</v>
      </c>
      <c r="N205" s="1207"/>
      <c r="O205" s="605" t="s">
        <v>41</v>
      </c>
      <c r="P205" s="1235" t="s">
        <v>36</v>
      </c>
      <c r="Q205" s="1231">
        <v>1</v>
      </c>
      <c r="R205" s="1288">
        <v>900000</v>
      </c>
      <c r="S205" s="1207" t="s">
        <v>573</v>
      </c>
    </row>
    <row r="206" spans="1:21">
      <c r="A206" s="841">
        <f>A205+1</f>
        <v>164</v>
      </c>
      <c r="B206" s="987" t="s">
        <v>725</v>
      </c>
      <c r="C206" s="988">
        <v>2</v>
      </c>
      <c r="D206" s="988">
        <v>8</v>
      </c>
      <c r="E206" s="988">
        <v>1</v>
      </c>
      <c r="F206" s="988">
        <v>11</v>
      </c>
      <c r="G206" s="1232" t="s">
        <v>69</v>
      </c>
      <c r="H206" s="1236" t="s">
        <v>614</v>
      </c>
      <c r="I206" s="1237" t="s">
        <v>575</v>
      </c>
      <c r="J206" s="1237" t="s">
        <v>602</v>
      </c>
      <c r="K206" s="1237" t="s">
        <v>567</v>
      </c>
      <c r="L206" s="1207"/>
      <c r="M206" s="1234">
        <v>2013</v>
      </c>
      <c r="N206" s="1207"/>
      <c r="O206" s="605" t="s">
        <v>41</v>
      </c>
      <c r="P206" s="1235" t="s">
        <v>36</v>
      </c>
      <c r="Q206" s="1231">
        <v>1</v>
      </c>
      <c r="R206" s="1288">
        <v>3100000</v>
      </c>
      <c r="S206" s="1207" t="s">
        <v>569</v>
      </c>
    </row>
    <row r="207" spans="1:21">
      <c r="A207" s="841">
        <f>A206+1</f>
        <v>165</v>
      </c>
      <c r="B207" s="987" t="s">
        <v>726</v>
      </c>
      <c r="C207" s="988">
        <v>2</v>
      </c>
      <c r="D207" s="988">
        <v>87</v>
      </c>
      <c r="E207" s="988">
        <v>1</v>
      </c>
      <c r="F207" s="988">
        <v>11</v>
      </c>
      <c r="G207" s="1232">
        <v>6</v>
      </c>
      <c r="H207" s="1233" t="s">
        <v>615</v>
      </c>
      <c r="I207" s="1234" t="s">
        <v>605</v>
      </c>
      <c r="J207" s="1237" t="s">
        <v>595</v>
      </c>
      <c r="K207" s="1234" t="s">
        <v>568</v>
      </c>
      <c r="L207" s="1207"/>
      <c r="M207" s="1234">
        <v>2013</v>
      </c>
      <c r="N207" s="1207"/>
      <c r="O207" s="605" t="s">
        <v>41</v>
      </c>
      <c r="P207" s="1235" t="s">
        <v>36</v>
      </c>
      <c r="Q207" s="1231">
        <v>1</v>
      </c>
      <c r="R207" s="1288">
        <v>5100000</v>
      </c>
      <c r="S207" s="1207" t="s">
        <v>576</v>
      </c>
    </row>
    <row r="208" spans="1:21">
      <c r="A208" s="841">
        <f>A207+1</f>
        <v>166</v>
      </c>
      <c r="B208" s="987" t="s">
        <v>727</v>
      </c>
      <c r="C208" s="988">
        <v>2</v>
      </c>
      <c r="D208" s="988">
        <v>8</v>
      </c>
      <c r="E208" s="988">
        <v>1</v>
      </c>
      <c r="F208" s="988">
        <v>3</v>
      </c>
      <c r="G208" s="1232">
        <v>65</v>
      </c>
      <c r="H208" s="1233" t="s">
        <v>616</v>
      </c>
      <c r="I208" s="1234" t="s">
        <v>617</v>
      </c>
      <c r="J208" s="1234" t="s">
        <v>595</v>
      </c>
      <c r="K208" s="1234" t="s">
        <v>567</v>
      </c>
      <c r="L208" s="1207"/>
      <c r="M208" s="1234">
        <v>2013</v>
      </c>
      <c r="N208" s="1207"/>
      <c r="O208" s="605" t="s">
        <v>41</v>
      </c>
      <c r="P208" s="1235" t="s">
        <v>36</v>
      </c>
      <c r="Q208" s="1231">
        <v>1</v>
      </c>
      <c r="R208" s="1288">
        <v>660000</v>
      </c>
      <c r="S208" s="1207" t="s">
        <v>576</v>
      </c>
      <c r="T208" s="1405"/>
      <c r="U208" s="1412"/>
    </row>
    <row r="209" spans="1:28">
      <c r="A209" s="841" t="e">
        <f>#REF!+1</f>
        <v>#REF!</v>
      </c>
      <c r="B209" s="1020"/>
      <c r="C209" s="1021"/>
      <c r="D209" s="1021"/>
      <c r="E209" s="1021"/>
      <c r="F209" s="1021"/>
      <c r="G209" s="1021">
        <v>69</v>
      </c>
      <c r="H209" s="863" t="s">
        <v>620</v>
      </c>
      <c r="I209" s="710"/>
      <c r="J209" s="712"/>
      <c r="K209" s="710"/>
      <c r="L209" s="712" t="s">
        <v>43</v>
      </c>
      <c r="M209" s="712">
        <v>2015</v>
      </c>
      <c r="N209" s="712"/>
      <c r="O209" s="712" t="s">
        <v>41</v>
      </c>
      <c r="P209" s="732" t="s">
        <v>36</v>
      </c>
      <c r="Q209" s="1385">
        <v>1</v>
      </c>
      <c r="R209" s="1375">
        <v>2000000</v>
      </c>
      <c r="S209" s="1386" t="s">
        <v>569</v>
      </c>
      <c r="T209" s="1405"/>
      <c r="U209" s="1412"/>
    </row>
    <row r="210" spans="1:28" s="1405" customFormat="1">
      <c r="A210" s="1398"/>
      <c r="B210" s="1399"/>
      <c r="C210" s="1400"/>
      <c r="D210" s="1400"/>
      <c r="E210" s="1400"/>
      <c r="F210" s="1400"/>
      <c r="G210" s="1400"/>
      <c r="H210" s="1390" t="s">
        <v>532</v>
      </c>
      <c r="I210" s="1401" t="s">
        <v>515</v>
      </c>
      <c r="J210" s="1387"/>
      <c r="K210" s="1377" t="s">
        <v>567</v>
      </c>
      <c r="L210" s="1387"/>
      <c r="M210" s="1387">
        <v>2007</v>
      </c>
      <c r="N210" s="1387"/>
      <c r="O210" s="1387" t="s">
        <v>41</v>
      </c>
      <c r="P210" s="1387"/>
      <c r="Q210" s="1403">
        <v>1</v>
      </c>
      <c r="R210" s="1404">
        <v>1650000</v>
      </c>
      <c r="S210" s="1405" t="s">
        <v>815</v>
      </c>
      <c r="V210" s="1382"/>
      <c r="W210" s="1391"/>
      <c r="X210" s="1391"/>
      <c r="Y210" s="1392"/>
      <c r="AB210" s="1406"/>
    </row>
    <row r="211" spans="1:28" s="1405" customFormat="1">
      <c r="A211" s="1398"/>
      <c r="B211" s="1399"/>
      <c r="C211" s="1400"/>
      <c r="D211" s="1400"/>
      <c r="E211" s="1400"/>
      <c r="F211" s="1400"/>
      <c r="G211" s="1400"/>
      <c r="H211" s="1390" t="s">
        <v>532</v>
      </c>
      <c r="I211" s="1401" t="s">
        <v>515</v>
      </c>
      <c r="J211" s="1387"/>
      <c r="K211" s="1377" t="s">
        <v>567</v>
      </c>
      <c r="L211" s="1387"/>
      <c r="M211" s="1387">
        <v>2013</v>
      </c>
      <c r="N211" s="1387"/>
      <c r="O211" s="1387" t="s">
        <v>41</v>
      </c>
      <c r="P211" s="1387"/>
      <c r="Q211" s="1403">
        <v>1</v>
      </c>
      <c r="R211" s="1404">
        <v>2500000</v>
      </c>
      <c r="S211" s="1405" t="s">
        <v>815</v>
      </c>
      <c r="U211" s="1412"/>
      <c r="V211" s="1382"/>
      <c r="W211" s="1391"/>
      <c r="X211" s="1391"/>
      <c r="Y211" s="1392"/>
      <c r="AB211" s="1406"/>
    </row>
    <row r="212" spans="1:28" s="1405" customFormat="1">
      <c r="A212" s="1398"/>
      <c r="B212" s="1399"/>
      <c r="C212" s="1400"/>
      <c r="D212" s="1400"/>
      <c r="E212" s="1400"/>
      <c r="F212" s="1400"/>
      <c r="G212" s="1400"/>
      <c r="H212" s="1390" t="s">
        <v>801</v>
      </c>
      <c r="I212" s="1401" t="s">
        <v>802</v>
      </c>
      <c r="J212" s="1387"/>
      <c r="K212" s="1377" t="s">
        <v>39</v>
      </c>
      <c r="L212" s="1387"/>
      <c r="M212" s="1387">
        <v>2013</v>
      </c>
      <c r="N212" s="1387"/>
      <c r="O212" s="1387" t="s">
        <v>41</v>
      </c>
      <c r="P212" s="1387"/>
      <c r="Q212" s="1403">
        <v>1</v>
      </c>
      <c r="R212" s="1404">
        <v>11000000</v>
      </c>
      <c r="S212" s="1405" t="s">
        <v>815</v>
      </c>
      <c r="V212" s="1382"/>
      <c r="W212" s="1391"/>
      <c r="X212" s="1391"/>
      <c r="Y212" s="1392"/>
      <c r="AB212" s="1406"/>
    </row>
    <row r="213" spans="1:28">
      <c r="A213" s="841"/>
      <c r="B213" s="1020"/>
      <c r="C213" s="1021"/>
      <c r="D213" s="1021"/>
      <c r="E213" s="1021"/>
      <c r="F213" s="1021"/>
      <c r="G213" s="1021"/>
      <c r="H213" s="1390" t="s">
        <v>778</v>
      </c>
      <c r="I213" s="1377" t="s">
        <v>779</v>
      </c>
      <c r="J213" s="1387"/>
      <c r="K213" s="1377"/>
      <c r="L213" s="1387" t="s">
        <v>140</v>
      </c>
      <c r="M213" s="1387">
        <v>2015</v>
      </c>
      <c r="N213" s="1387"/>
      <c r="O213" s="1387" t="s">
        <v>41</v>
      </c>
      <c r="P213" s="1381" t="s">
        <v>36</v>
      </c>
      <c r="Q213" s="1391">
        <v>11</v>
      </c>
      <c r="R213" s="1383">
        <v>8651500</v>
      </c>
      <c r="S213" s="1392" t="s">
        <v>799</v>
      </c>
      <c r="T213" s="1279"/>
    </row>
    <row r="214" spans="1:28">
      <c r="A214" s="841"/>
      <c r="B214" s="1020"/>
      <c r="C214" s="1021"/>
      <c r="D214" s="1021"/>
      <c r="E214" s="1021"/>
      <c r="F214" s="1021"/>
      <c r="G214" s="1021"/>
      <c r="H214" s="1390" t="s">
        <v>780</v>
      </c>
      <c r="I214" s="1377" t="s">
        <v>781</v>
      </c>
      <c r="J214" s="1387"/>
      <c r="K214" s="1377"/>
      <c r="L214" s="1387" t="s">
        <v>140</v>
      </c>
      <c r="M214" s="1387">
        <v>2015</v>
      </c>
      <c r="N214" s="1387"/>
      <c r="O214" s="1387" t="s">
        <v>41</v>
      </c>
      <c r="P214" s="1381" t="s">
        <v>36</v>
      </c>
      <c r="Q214" s="1391">
        <v>11</v>
      </c>
      <c r="R214" s="1383">
        <v>2299000</v>
      </c>
      <c r="S214" s="1392" t="s">
        <v>799</v>
      </c>
    </row>
    <row r="215" spans="1:28">
      <c r="A215" s="841"/>
      <c r="B215" s="1020"/>
      <c r="C215" s="1021"/>
      <c r="D215" s="1021"/>
      <c r="E215" s="1021"/>
      <c r="F215" s="1021"/>
      <c r="G215" s="1021"/>
      <c r="H215" s="1390" t="s">
        <v>782</v>
      </c>
      <c r="I215" s="1377" t="s">
        <v>781</v>
      </c>
      <c r="J215" s="1387"/>
      <c r="K215" s="1377"/>
      <c r="L215" s="1387" t="s">
        <v>140</v>
      </c>
      <c r="M215" s="1387">
        <v>2015</v>
      </c>
      <c r="N215" s="1387"/>
      <c r="O215" s="1387" t="s">
        <v>41</v>
      </c>
      <c r="P215" s="1381" t="s">
        <v>36</v>
      </c>
      <c r="Q215" s="1391">
        <v>10</v>
      </c>
      <c r="R215" s="1383">
        <v>3740000</v>
      </c>
      <c r="S215" s="1392" t="s">
        <v>799</v>
      </c>
    </row>
    <row r="216" spans="1:28">
      <c r="A216" s="841"/>
      <c r="B216" s="1020"/>
      <c r="C216" s="1021"/>
      <c r="D216" s="1021"/>
      <c r="E216" s="1021"/>
      <c r="F216" s="1021"/>
      <c r="G216" s="1021"/>
      <c r="H216" s="1390" t="s">
        <v>523</v>
      </c>
      <c r="I216" s="1377" t="s">
        <v>783</v>
      </c>
      <c r="J216" s="1387"/>
      <c r="K216" s="1377"/>
      <c r="L216" s="1387" t="s">
        <v>140</v>
      </c>
      <c r="M216" s="1387">
        <v>2015</v>
      </c>
      <c r="N216" s="1387"/>
      <c r="O216" s="1387" t="s">
        <v>41</v>
      </c>
      <c r="P216" s="1381" t="s">
        <v>36</v>
      </c>
      <c r="Q216" s="1391">
        <v>10</v>
      </c>
      <c r="R216" s="1383">
        <v>5610000</v>
      </c>
      <c r="S216" s="1392" t="s">
        <v>799</v>
      </c>
    </row>
    <row r="217" spans="1:28">
      <c r="A217" s="841"/>
      <c r="B217" s="1020"/>
      <c r="C217" s="1021"/>
      <c r="D217" s="1021"/>
      <c r="E217" s="1021"/>
      <c r="F217" s="1021"/>
      <c r="G217" s="1021"/>
      <c r="H217" s="1390" t="s">
        <v>784</v>
      </c>
      <c r="I217" s="1377" t="s">
        <v>783</v>
      </c>
      <c r="J217" s="1387"/>
      <c r="K217" s="1377"/>
      <c r="L217" s="1387" t="s">
        <v>140</v>
      </c>
      <c r="M217" s="1387">
        <v>2015</v>
      </c>
      <c r="N217" s="1387"/>
      <c r="O217" s="1387" t="s">
        <v>41</v>
      </c>
      <c r="P217" s="1381" t="s">
        <v>36</v>
      </c>
      <c r="Q217" s="1391">
        <v>12</v>
      </c>
      <c r="R217" s="1383">
        <v>1320000</v>
      </c>
      <c r="S217" s="1392" t="s">
        <v>799</v>
      </c>
    </row>
    <row r="218" spans="1:28">
      <c r="A218" s="841"/>
      <c r="B218" s="1020"/>
      <c r="C218" s="1021"/>
      <c r="D218" s="1021"/>
      <c r="E218" s="1021"/>
      <c r="F218" s="1021"/>
      <c r="G218" s="1021"/>
      <c r="H218" s="1390" t="s">
        <v>785</v>
      </c>
      <c r="I218" s="1377" t="s">
        <v>781</v>
      </c>
      <c r="J218" s="1387"/>
      <c r="K218" s="1377"/>
      <c r="L218" s="1387" t="s">
        <v>140</v>
      </c>
      <c r="M218" s="1387">
        <v>2015</v>
      </c>
      <c r="N218" s="1387"/>
      <c r="O218" s="1387" t="s">
        <v>41</v>
      </c>
      <c r="P218" s="1381" t="s">
        <v>36</v>
      </c>
      <c r="Q218" s="1391">
        <v>10</v>
      </c>
      <c r="R218" s="1383">
        <v>13409000</v>
      </c>
      <c r="S218" s="1392" t="s">
        <v>799</v>
      </c>
    </row>
    <row r="219" spans="1:28">
      <c r="A219" s="841"/>
      <c r="B219" s="1020"/>
      <c r="C219" s="1021"/>
      <c r="D219" s="1021"/>
      <c r="E219" s="1021"/>
      <c r="F219" s="1021"/>
      <c r="G219" s="1021"/>
      <c r="H219" s="1390" t="s">
        <v>786</v>
      </c>
      <c r="I219" s="1377" t="s">
        <v>787</v>
      </c>
      <c r="J219" s="1387"/>
      <c r="K219" s="1377"/>
      <c r="L219" s="1387" t="s">
        <v>140</v>
      </c>
      <c r="M219" s="1387">
        <v>2015</v>
      </c>
      <c r="N219" s="1387"/>
      <c r="O219" s="1387" t="s">
        <v>41</v>
      </c>
      <c r="P219" s="1381" t="s">
        <v>36</v>
      </c>
      <c r="Q219" s="1391">
        <v>10</v>
      </c>
      <c r="R219" s="1383">
        <v>825000</v>
      </c>
      <c r="S219" s="1392" t="s">
        <v>799</v>
      </c>
    </row>
    <row r="220" spans="1:28">
      <c r="A220" s="841"/>
      <c r="B220" s="1020"/>
      <c r="C220" s="1021"/>
      <c r="D220" s="1021"/>
      <c r="E220" s="1021"/>
      <c r="F220" s="1021"/>
      <c r="G220" s="1021"/>
      <c r="H220" s="1390" t="s">
        <v>788</v>
      </c>
      <c r="I220" s="1377" t="s">
        <v>789</v>
      </c>
      <c r="J220" s="1387"/>
      <c r="K220" s="1377"/>
      <c r="L220" s="1387" t="s">
        <v>140</v>
      </c>
      <c r="M220" s="1387">
        <v>2015</v>
      </c>
      <c r="N220" s="1387"/>
      <c r="O220" s="1387" t="s">
        <v>41</v>
      </c>
      <c r="P220" s="1381" t="s">
        <v>36</v>
      </c>
      <c r="Q220" s="1391">
        <v>1</v>
      </c>
      <c r="R220" s="1383">
        <v>1471800</v>
      </c>
      <c r="S220" s="1392" t="s">
        <v>799</v>
      </c>
    </row>
    <row r="221" spans="1:28">
      <c r="A221" s="841"/>
      <c r="B221" s="1020"/>
      <c r="C221" s="1021"/>
      <c r="D221" s="1021"/>
      <c r="E221" s="1021"/>
      <c r="F221" s="1021"/>
      <c r="G221" s="1021"/>
      <c r="H221" s="1390" t="s">
        <v>790</v>
      </c>
      <c r="I221" s="1377" t="s">
        <v>781</v>
      </c>
      <c r="J221" s="1387"/>
      <c r="K221" s="1377"/>
      <c r="L221" s="1387" t="s">
        <v>140</v>
      </c>
      <c r="M221" s="1387">
        <v>2015</v>
      </c>
      <c r="N221" s="1387"/>
      <c r="O221" s="1387" t="s">
        <v>41</v>
      </c>
      <c r="P221" s="1381" t="s">
        <v>36</v>
      </c>
      <c r="Q221" s="1391">
        <v>10</v>
      </c>
      <c r="R221" s="1383">
        <v>770000</v>
      </c>
      <c r="S221" s="1392" t="s">
        <v>799</v>
      </c>
    </row>
    <row r="222" spans="1:28">
      <c r="A222" s="841"/>
      <c r="B222" s="1020"/>
      <c r="C222" s="1021"/>
      <c r="D222" s="1021"/>
      <c r="E222" s="1021"/>
      <c r="F222" s="1021"/>
      <c r="G222" s="1021"/>
      <c r="H222" s="1390" t="s">
        <v>791</v>
      </c>
      <c r="I222" s="1377" t="s">
        <v>792</v>
      </c>
      <c r="J222" s="1387"/>
      <c r="K222" s="1377"/>
      <c r="L222" s="1387" t="s">
        <v>140</v>
      </c>
      <c r="M222" s="1387">
        <v>2015</v>
      </c>
      <c r="N222" s="1387"/>
      <c r="O222" s="1387" t="s">
        <v>41</v>
      </c>
      <c r="P222" s="1381" t="s">
        <v>36</v>
      </c>
      <c r="Q222" s="1391">
        <v>1</v>
      </c>
      <c r="R222" s="1383">
        <v>14483700</v>
      </c>
      <c r="S222" s="1392" t="s">
        <v>799</v>
      </c>
    </row>
    <row r="223" spans="1:28">
      <c r="A223" s="841"/>
      <c r="B223" s="1020"/>
      <c r="C223" s="1021"/>
      <c r="D223" s="1021"/>
      <c r="E223" s="1021"/>
      <c r="F223" s="1021"/>
      <c r="G223" s="1021"/>
      <c r="H223" s="1390" t="s">
        <v>793</v>
      </c>
      <c r="I223" s="1377" t="s">
        <v>792</v>
      </c>
      <c r="J223" s="1387"/>
      <c r="K223" s="1377"/>
      <c r="L223" s="1387" t="s">
        <v>140</v>
      </c>
      <c r="M223" s="1387">
        <v>2015</v>
      </c>
      <c r="N223" s="1387"/>
      <c r="O223" s="1387" t="s">
        <v>41</v>
      </c>
      <c r="P223" s="1381" t="s">
        <v>36</v>
      </c>
      <c r="Q223" s="1391">
        <v>2</v>
      </c>
      <c r="R223" s="1383">
        <v>1870000</v>
      </c>
      <c r="S223" s="1392" t="s">
        <v>799</v>
      </c>
      <c r="T223" s="1279"/>
    </row>
    <row r="224" spans="1:28">
      <c r="A224" s="841"/>
      <c r="B224" s="827"/>
      <c r="C224" s="828"/>
      <c r="D224" s="828"/>
      <c r="E224" s="828"/>
      <c r="F224" s="828"/>
      <c r="G224" s="828"/>
      <c r="H224" s="853"/>
      <c r="I224" s="256"/>
      <c r="J224" s="258"/>
      <c r="K224" s="256"/>
      <c r="L224" s="258"/>
      <c r="M224" s="258"/>
      <c r="N224" s="258"/>
      <c r="O224" s="258"/>
      <c r="P224" s="71"/>
      <c r="Q224" s="1211"/>
      <c r="R224" s="1281"/>
      <c r="S224" s="1134"/>
    </row>
    <row r="225" spans="1:28">
      <c r="A225" s="831"/>
      <c r="B225" s="832"/>
      <c r="C225" s="833"/>
      <c r="D225" s="833"/>
      <c r="E225" s="833"/>
      <c r="F225" s="833"/>
      <c r="G225" s="833"/>
      <c r="H225" s="834" t="s">
        <v>484</v>
      </c>
      <c r="I225" s="710"/>
      <c r="J225" s="712"/>
      <c r="K225" s="710"/>
      <c r="L225" s="710"/>
      <c r="M225" s="712"/>
      <c r="N225" s="712"/>
      <c r="O225" s="712"/>
      <c r="P225" s="732"/>
      <c r="Q225" s="1211"/>
      <c r="R225" s="1281"/>
      <c r="S225" s="736"/>
    </row>
    <row r="226" spans="1:28">
      <c r="A226" s="839"/>
      <c r="B226" s="710"/>
      <c r="C226" s="707" t="s">
        <v>168</v>
      </c>
      <c r="D226" s="707" t="s">
        <v>168</v>
      </c>
      <c r="E226" s="707" t="s">
        <v>168</v>
      </c>
      <c r="F226" s="707" t="s">
        <v>168</v>
      </c>
      <c r="G226" s="707" t="s">
        <v>168</v>
      </c>
      <c r="H226" s="805" t="s">
        <v>63</v>
      </c>
      <c r="I226" s="710"/>
      <c r="J226" s="712"/>
      <c r="K226" s="710"/>
      <c r="L226" s="710"/>
      <c r="M226" s="712"/>
      <c r="N226" s="712"/>
      <c r="O226" s="712"/>
      <c r="P226" s="751">
        <v>0</v>
      </c>
      <c r="Q226" s="751">
        <f>SUM(Q227:Q233)</f>
        <v>27</v>
      </c>
      <c r="R226" s="1287">
        <f>SUM(R227:R233)</f>
        <v>58645000</v>
      </c>
      <c r="S226" s="752"/>
    </row>
    <row r="227" spans="1:28">
      <c r="A227" s="841">
        <v>168</v>
      </c>
      <c r="B227" s="129" t="s">
        <v>728</v>
      </c>
      <c r="C227" s="806">
        <v>2</v>
      </c>
      <c r="D227" s="806">
        <v>9</v>
      </c>
      <c r="E227" s="806">
        <v>1</v>
      </c>
      <c r="F227" s="806">
        <v>2</v>
      </c>
      <c r="G227" s="806">
        <v>10</v>
      </c>
      <c r="H227" s="933" t="s">
        <v>178</v>
      </c>
      <c r="I227" s="933"/>
      <c r="J227" s="933"/>
      <c r="K227" s="933" t="s">
        <v>39</v>
      </c>
      <c r="L227" s="934" t="s">
        <v>140</v>
      </c>
      <c r="M227" s="933">
        <v>2014</v>
      </c>
      <c r="N227" s="933"/>
      <c r="O227" s="933" t="s">
        <v>41</v>
      </c>
      <c r="P227" s="1127" t="s">
        <v>36</v>
      </c>
      <c r="Q227" s="1211">
        <v>1</v>
      </c>
      <c r="R227" s="1283">
        <v>26000000</v>
      </c>
      <c r="S227" s="1129" t="s">
        <v>101</v>
      </c>
    </row>
    <row r="228" spans="1:28">
      <c r="A228" s="841">
        <v>169</v>
      </c>
      <c r="B228" s="129" t="s">
        <v>729</v>
      </c>
      <c r="C228" s="806">
        <v>2</v>
      </c>
      <c r="D228" s="806">
        <v>9</v>
      </c>
      <c r="E228" s="806">
        <v>1</v>
      </c>
      <c r="F228" s="806">
        <v>35</v>
      </c>
      <c r="G228" s="806">
        <v>21</v>
      </c>
      <c r="H228" s="933" t="s">
        <v>179</v>
      </c>
      <c r="I228" s="933"/>
      <c r="J228" s="933"/>
      <c r="K228" s="933" t="s">
        <v>39</v>
      </c>
      <c r="L228" s="934" t="s">
        <v>140</v>
      </c>
      <c r="M228" s="933">
        <v>2014</v>
      </c>
      <c r="N228" s="933"/>
      <c r="O228" s="933" t="s">
        <v>41</v>
      </c>
      <c r="P228" s="1127" t="s">
        <v>36</v>
      </c>
      <c r="Q228" s="1211">
        <v>8</v>
      </c>
      <c r="R228" s="1283">
        <v>4000000</v>
      </c>
      <c r="S228" s="1129" t="s">
        <v>101</v>
      </c>
    </row>
    <row r="229" spans="1:28">
      <c r="A229" s="841"/>
      <c r="B229" s="129"/>
      <c r="C229" s="255"/>
      <c r="D229" s="255"/>
      <c r="E229" s="255"/>
      <c r="F229" s="255"/>
      <c r="G229" s="255"/>
      <c r="H229" s="1377" t="s">
        <v>794</v>
      </c>
      <c r="I229" s="1377" t="s">
        <v>795</v>
      </c>
      <c r="J229" s="1387"/>
      <c r="K229" s="1377"/>
      <c r="L229" s="1377" t="s">
        <v>140</v>
      </c>
      <c r="M229" s="1387">
        <v>2015</v>
      </c>
      <c r="N229" s="1387"/>
      <c r="O229" s="1387" t="s">
        <v>41</v>
      </c>
      <c r="P229" s="1381" t="s">
        <v>36</v>
      </c>
      <c r="Q229" s="1382">
        <v>10</v>
      </c>
      <c r="R229" s="1388">
        <v>9900000</v>
      </c>
      <c r="S229" s="1389" t="s">
        <v>464</v>
      </c>
      <c r="T229" s="1279"/>
    </row>
    <row r="230" spans="1:28">
      <c r="A230" s="841"/>
      <c r="B230" s="129"/>
      <c r="C230" s="255"/>
      <c r="D230" s="255"/>
      <c r="E230" s="255"/>
      <c r="F230" s="255"/>
      <c r="G230" s="255"/>
      <c r="H230" s="1377" t="s">
        <v>796</v>
      </c>
      <c r="I230" s="1377"/>
      <c r="J230" s="1387"/>
      <c r="K230" s="1377"/>
      <c r="L230" s="1377" t="s">
        <v>140</v>
      </c>
      <c r="M230" s="1387">
        <v>2015</v>
      </c>
      <c r="N230" s="1387"/>
      <c r="O230" s="1387" t="s">
        <v>41</v>
      </c>
      <c r="P230" s="1381" t="s">
        <v>36</v>
      </c>
      <c r="Q230" s="1382">
        <v>1</v>
      </c>
      <c r="R230" s="1388">
        <v>5500000</v>
      </c>
      <c r="S230" s="1389" t="s">
        <v>465</v>
      </c>
    </row>
    <row r="231" spans="1:28">
      <c r="A231" s="841"/>
      <c r="B231" s="129"/>
      <c r="C231" s="255"/>
      <c r="D231" s="255"/>
      <c r="E231" s="255"/>
      <c r="F231" s="255"/>
      <c r="G231" s="255"/>
      <c r="H231" s="1377" t="s">
        <v>811</v>
      </c>
      <c r="I231" s="1387" t="s">
        <v>797</v>
      </c>
      <c r="J231" s="1387"/>
      <c r="K231" s="1387"/>
      <c r="L231" s="1377" t="s">
        <v>140</v>
      </c>
      <c r="M231" s="1387">
        <v>2015</v>
      </c>
      <c r="N231" s="1387"/>
      <c r="O231" s="1387" t="s">
        <v>41</v>
      </c>
      <c r="P231" s="1381" t="s">
        <v>36</v>
      </c>
      <c r="Q231" s="1382">
        <v>5</v>
      </c>
      <c r="R231" s="1388">
        <v>3245000</v>
      </c>
      <c r="S231" s="1389" t="s">
        <v>466</v>
      </c>
    </row>
    <row r="232" spans="1:28">
      <c r="A232" s="854"/>
      <c r="B232" s="600"/>
      <c r="C232" s="1040"/>
      <c r="D232" s="1040"/>
      <c r="E232" s="1040"/>
      <c r="F232" s="1040"/>
      <c r="G232" s="1040"/>
      <c r="H232" s="947" t="s">
        <v>803</v>
      </c>
      <c r="I232" s="947"/>
      <c r="J232" s="947"/>
      <c r="K232" s="947"/>
      <c r="L232" s="954" t="s">
        <v>805</v>
      </c>
      <c r="M232" s="947">
        <v>2007</v>
      </c>
      <c r="N232" s="947"/>
      <c r="O232" s="933" t="s">
        <v>41</v>
      </c>
      <c r="P232" s="947"/>
      <c r="Q232" s="1228">
        <v>1</v>
      </c>
      <c r="R232" s="1332">
        <v>5000000</v>
      </c>
      <c r="S232" s="1208" t="s">
        <v>815</v>
      </c>
      <c r="U232" s="1220"/>
      <c r="V232" s="1211"/>
      <c r="W232" s="1211"/>
      <c r="X232" s="1332"/>
      <c r="Y232" s="1129"/>
      <c r="AB232" s="1241"/>
    </row>
    <row r="233" spans="1:28">
      <c r="A233" s="854"/>
      <c r="B233" s="600"/>
      <c r="C233" s="1040"/>
      <c r="D233" s="1040"/>
      <c r="E233" s="1040"/>
      <c r="F233" s="1040"/>
      <c r="G233" s="1040"/>
      <c r="H233" s="947" t="s">
        <v>804</v>
      </c>
      <c r="I233" s="947"/>
      <c r="J233" s="947"/>
      <c r="K233" s="947"/>
      <c r="L233" s="954" t="s">
        <v>805</v>
      </c>
      <c r="M233" s="947">
        <v>2013</v>
      </c>
      <c r="N233" s="947"/>
      <c r="O233" s="933" t="s">
        <v>41</v>
      </c>
      <c r="P233" s="947"/>
      <c r="Q233" s="1228">
        <v>1</v>
      </c>
      <c r="R233" s="1332">
        <v>5000000</v>
      </c>
      <c r="S233" s="1208" t="s">
        <v>815</v>
      </c>
      <c r="U233" s="1220"/>
      <c r="V233" s="1211"/>
      <c r="W233" s="1211"/>
      <c r="X233" s="1332"/>
      <c r="Y233" s="1129"/>
      <c r="AB233" s="1241"/>
    </row>
    <row r="234" spans="1:28">
      <c r="A234" s="851"/>
      <c r="B234" s="800"/>
      <c r="C234" s="801"/>
      <c r="D234" s="801"/>
      <c r="E234" s="801"/>
      <c r="F234" s="801"/>
      <c r="G234" s="801"/>
      <c r="H234" s="802" t="s">
        <v>64</v>
      </c>
      <c r="I234" s="789"/>
      <c r="J234" s="789"/>
      <c r="K234" s="789"/>
      <c r="L234" s="788"/>
      <c r="M234" s="789"/>
      <c r="N234" s="789"/>
      <c r="O234" s="789"/>
      <c r="P234" s="1150">
        <v>0</v>
      </c>
      <c r="Q234" s="1150">
        <f>SUM(Q235:Q237)</f>
        <v>3</v>
      </c>
      <c r="R234" s="1290">
        <f>SUM(R235:R237)</f>
        <v>1298293188.0407941</v>
      </c>
      <c r="S234" s="1151"/>
    </row>
    <row r="235" spans="1:28" ht="24">
      <c r="A235" s="826">
        <v>170</v>
      </c>
      <c r="B235" s="25" t="s">
        <v>235</v>
      </c>
      <c r="C235" s="966" t="s">
        <v>61</v>
      </c>
      <c r="D235" s="966" t="s">
        <v>231</v>
      </c>
      <c r="E235" s="966" t="s">
        <v>34</v>
      </c>
      <c r="F235" s="966" t="s">
        <v>69</v>
      </c>
      <c r="G235" s="966" t="s">
        <v>75</v>
      </c>
      <c r="H235" s="966" t="s">
        <v>180</v>
      </c>
      <c r="I235" s="966" t="s">
        <v>40</v>
      </c>
      <c r="J235" s="966" t="s">
        <v>40</v>
      </c>
      <c r="K235" s="966" t="s">
        <v>40</v>
      </c>
      <c r="L235" s="966" t="s">
        <v>43</v>
      </c>
      <c r="M235" s="966">
        <v>2007</v>
      </c>
      <c r="N235" s="966"/>
      <c r="O235" s="966" t="s">
        <v>41</v>
      </c>
      <c r="P235" s="1152" t="s">
        <v>36</v>
      </c>
      <c r="Q235" s="1211">
        <v>1</v>
      </c>
      <c r="R235" s="1283">
        <v>924647313.04079413</v>
      </c>
      <c r="S235" s="1152" t="s">
        <v>181</v>
      </c>
    </row>
    <row r="236" spans="1:28" ht="24">
      <c r="A236" s="826">
        <v>171</v>
      </c>
      <c r="B236" s="25" t="s">
        <v>235</v>
      </c>
      <c r="C236" s="966" t="s">
        <v>61</v>
      </c>
      <c r="D236" s="966" t="s">
        <v>231</v>
      </c>
      <c r="E236" s="966" t="s">
        <v>34</v>
      </c>
      <c r="F236" s="966" t="s">
        <v>69</v>
      </c>
      <c r="G236" s="966" t="s">
        <v>75</v>
      </c>
      <c r="H236" s="966" t="s">
        <v>182</v>
      </c>
      <c r="I236" s="966" t="s">
        <v>40</v>
      </c>
      <c r="J236" s="966" t="s">
        <v>40</v>
      </c>
      <c r="K236" s="966" t="s">
        <v>40</v>
      </c>
      <c r="L236" s="966" t="s">
        <v>43</v>
      </c>
      <c r="M236" s="966">
        <v>2007</v>
      </c>
      <c r="N236" s="966"/>
      <c r="O236" s="966" t="s">
        <v>41</v>
      </c>
      <c r="P236" s="1152" t="s">
        <v>36</v>
      </c>
      <c r="Q236" s="1211">
        <v>1</v>
      </c>
      <c r="R236" s="1283">
        <v>133145000</v>
      </c>
      <c r="S236" s="1152" t="s">
        <v>181</v>
      </c>
    </row>
    <row r="237" spans="1:28">
      <c r="A237" s="826"/>
      <c r="B237" s="25"/>
      <c r="C237" s="966"/>
      <c r="D237" s="966"/>
      <c r="E237" s="966"/>
      <c r="F237" s="966"/>
      <c r="G237" s="966"/>
      <c r="H237" s="1393" t="s">
        <v>798</v>
      </c>
      <c r="I237" s="1393"/>
      <c r="J237" s="1393"/>
      <c r="K237" s="1393"/>
      <c r="L237" s="1393" t="s">
        <v>43</v>
      </c>
      <c r="M237" s="1393"/>
      <c r="N237" s="1393"/>
      <c r="O237" s="1393" t="s">
        <v>41</v>
      </c>
      <c r="P237" s="1394" t="s">
        <v>36</v>
      </c>
      <c r="Q237" s="1382">
        <v>1</v>
      </c>
      <c r="R237" s="1388">
        <v>240500875</v>
      </c>
      <c r="S237" s="1394" t="s">
        <v>181</v>
      </c>
    </row>
    <row r="238" spans="1:28">
      <c r="A238" s="841"/>
      <c r="B238" s="129"/>
      <c r="C238" s="933"/>
      <c r="D238" s="933"/>
      <c r="E238" s="933"/>
      <c r="F238" s="933"/>
      <c r="G238" s="933"/>
      <c r="H238" s="933"/>
      <c r="I238" s="933"/>
      <c r="J238" s="933"/>
      <c r="K238" s="933"/>
      <c r="L238" s="934"/>
      <c r="M238" s="933"/>
      <c r="N238" s="933"/>
      <c r="O238" s="933"/>
      <c r="P238" s="1129"/>
      <c r="Q238" s="1211"/>
      <c r="R238" s="1281"/>
      <c r="S238" s="1129"/>
    </row>
    <row r="239" spans="1:28">
      <c r="A239" s="851"/>
      <c r="B239" s="800"/>
      <c r="C239" s="801"/>
      <c r="D239" s="801"/>
      <c r="E239" s="801"/>
      <c r="F239" s="801"/>
      <c r="G239" s="801"/>
      <c r="H239" s="802" t="s">
        <v>65</v>
      </c>
      <c r="I239" s="789"/>
      <c r="J239" s="789"/>
      <c r="K239" s="789"/>
      <c r="L239" s="789"/>
      <c r="M239" s="789"/>
      <c r="N239" s="789"/>
      <c r="O239" s="789"/>
      <c r="P239" s="1154">
        <v>0</v>
      </c>
      <c r="Q239" s="1154">
        <f>SUM(Q240)</f>
        <v>1</v>
      </c>
      <c r="R239" s="1291">
        <f>SUM(R240)</f>
        <v>3401000</v>
      </c>
      <c r="S239" s="1151"/>
    </row>
    <row r="240" spans="1:28">
      <c r="A240" s="841">
        <v>172</v>
      </c>
      <c r="B240" s="129" t="s">
        <v>730</v>
      </c>
      <c r="C240" s="945">
        <v>4</v>
      </c>
      <c r="D240" s="945">
        <v>15</v>
      </c>
      <c r="E240" s="945">
        <v>1</v>
      </c>
      <c r="F240" s="945">
        <v>4</v>
      </c>
      <c r="G240" s="945">
        <v>4</v>
      </c>
      <c r="H240" s="933" t="s">
        <v>183</v>
      </c>
      <c r="I240" s="933"/>
      <c r="J240" s="933"/>
      <c r="K240" s="933" t="s">
        <v>39</v>
      </c>
      <c r="L240" s="934" t="s">
        <v>140</v>
      </c>
      <c r="M240" s="933">
        <v>2014</v>
      </c>
      <c r="N240" s="933"/>
      <c r="O240" s="933" t="s">
        <v>41</v>
      </c>
      <c r="P240" s="1127" t="s">
        <v>36</v>
      </c>
      <c r="Q240" s="1211">
        <v>1</v>
      </c>
      <c r="R240" s="1283">
        <v>3401000</v>
      </c>
      <c r="S240" s="1129" t="s">
        <v>101</v>
      </c>
    </row>
    <row r="241" spans="1:21">
      <c r="A241" s="841"/>
      <c r="B241" s="129"/>
      <c r="C241" s="255"/>
      <c r="D241" s="255"/>
      <c r="E241" s="255"/>
      <c r="F241" s="255"/>
      <c r="G241" s="255"/>
      <c r="H241" s="256"/>
      <c r="I241" s="258"/>
      <c r="J241" s="258"/>
      <c r="K241" s="258"/>
      <c r="L241" s="258"/>
      <c r="M241" s="258"/>
      <c r="N241" s="258"/>
      <c r="O241" s="258"/>
      <c r="P241" s="71"/>
      <c r="Q241" s="1211"/>
      <c r="R241" s="1281"/>
      <c r="S241" s="294"/>
    </row>
    <row r="242" spans="1:21">
      <c r="A242" s="841"/>
      <c r="B242" s="129"/>
      <c r="C242" s="945"/>
      <c r="D242" s="945"/>
      <c r="E242" s="945"/>
      <c r="F242" s="945"/>
      <c r="G242" s="945"/>
      <c r="H242" s="933"/>
      <c r="I242" s="933"/>
      <c r="J242" s="933"/>
      <c r="K242" s="933"/>
      <c r="L242" s="934"/>
      <c r="M242" s="933"/>
      <c r="N242" s="933"/>
      <c r="O242" s="933"/>
      <c r="P242" s="1127"/>
      <c r="Q242" s="1211"/>
      <c r="R242" s="1281"/>
      <c r="S242" s="1129"/>
    </row>
    <row r="243" spans="1:21">
      <c r="A243" s="933"/>
      <c r="B243" s="933"/>
      <c r="C243" s="933"/>
      <c r="D243" s="933"/>
      <c r="E243" s="933"/>
      <c r="F243" s="933"/>
      <c r="G243" s="933"/>
      <c r="H243" s="933"/>
      <c r="I243" s="933"/>
      <c r="J243" s="933"/>
      <c r="K243" s="933"/>
      <c r="L243" s="933"/>
      <c r="M243" s="933"/>
      <c r="N243" s="933"/>
      <c r="O243" s="933"/>
      <c r="P243" s="1129"/>
      <c r="Q243" s="1211"/>
      <c r="R243" s="1281"/>
      <c r="S243" s="73"/>
    </row>
    <row r="244" spans="1:21">
      <c r="A244" s="851"/>
      <c r="B244" s="800"/>
      <c r="C244" s="801"/>
      <c r="D244" s="801"/>
      <c r="E244" s="801"/>
      <c r="F244" s="801"/>
      <c r="G244" s="801"/>
      <c r="H244" s="802" t="s">
        <v>66</v>
      </c>
      <c r="I244" s="789"/>
      <c r="J244" s="789"/>
      <c r="K244" s="789"/>
      <c r="L244" s="788"/>
      <c r="M244" s="789"/>
      <c r="N244" s="789"/>
      <c r="O244" s="789"/>
      <c r="P244" s="1156"/>
      <c r="Q244" s="1154">
        <v>0</v>
      </c>
      <c r="R244" s="1291">
        <v>0</v>
      </c>
      <c r="S244" s="1124"/>
    </row>
    <row r="245" spans="1:21">
      <c r="A245" s="933"/>
      <c r="B245" s="933"/>
      <c r="C245" s="933"/>
      <c r="D245" s="933"/>
      <c r="E245" s="933"/>
      <c r="F245" s="933"/>
      <c r="G245" s="933"/>
      <c r="H245" s="933"/>
      <c r="I245" s="933"/>
      <c r="J245" s="933"/>
      <c r="K245" s="933"/>
      <c r="L245" s="933"/>
      <c r="M245" s="933"/>
      <c r="N245" s="933"/>
      <c r="O245" s="933"/>
      <c r="P245" s="1129"/>
      <c r="Q245" s="1211"/>
      <c r="R245" s="1211"/>
      <c r="S245" s="73"/>
    </row>
    <row r="246" spans="1:21">
      <c r="A246" s="784"/>
      <c r="B246" s="1613"/>
      <c r="C246" s="1614"/>
      <c r="D246" s="1614"/>
      <c r="E246" s="1614"/>
      <c r="F246" s="1615"/>
      <c r="G246" s="1240"/>
      <c r="H246" s="784"/>
      <c r="I246" s="784"/>
      <c r="J246" s="784"/>
      <c r="K246" s="784"/>
      <c r="L246" s="784"/>
      <c r="M246" s="784"/>
      <c r="N246" s="784"/>
      <c r="O246" s="785"/>
      <c r="P246" s="586"/>
      <c r="Q246" s="1211"/>
      <c r="R246" s="1211"/>
      <c r="S246" s="1319"/>
    </row>
    <row r="247" spans="1:21">
      <c r="A247" s="849"/>
      <c r="B247" s="849"/>
      <c r="C247" s="849"/>
      <c r="D247" s="849"/>
      <c r="E247" s="849"/>
      <c r="F247" s="849"/>
      <c r="G247" s="849"/>
      <c r="H247" s="849" t="s">
        <v>488</v>
      </c>
      <c r="I247" s="849"/>
      <c r="J247" s="849"/>
      <c r="K247" s="849"/>
      <c r="L247" s="849"/>
      <c r="M247" s="849"/>
      <c r="N247" s="849"/>
      <c r="O247" s="862"/>
      <c r="P247" s="1157">
        <v>0</v>
      </c>
      <c r="Q247" s="1157">
        <f>Q239+Q234+Q18</f>
        <v>482</v>
      </c>
      <c r="R247" s="1157">
        <f>R239+R234+R18</f>
        <v>2304922166.1807942</v>
      </c>
      <c r="S247" s="1319"/>
    </row>
    <row r="248" spans="1:21">
      <c r="R248" s="1241"/>
    </row>
    <row r="249" spans="1:21" s="58" customFormat="1">
      <c r="E249" s="1242"/>
      <c r="F249" s="114"/>
      <c r="G249" s="1242"/>
      <c r="H249" s="1242"/>
      <c r="I249" s="1242"/>
      <c r="K249" s="1242"/>
      <c r="L249" s="114" t="str">
        <f>'Rekap 2015'!F48</f>
        <v>Demak,   31 Desember 2015</v>
      </c>
      <c r="O249" s="99"/>
      <c r="U249" s="64"/>
    </row>
    <row r="250" spans="1:21" s="58" customFormat="1">
      <c r="E250" s="1243"/>
      <c r="F250" s="98" t="s">
        <v>67</v>
      </c>
      <c r="G250" s="1242"/>
      <c r="H250" s="114"/>
      <c r="I250" s="1242"/>
      <c r="K250" s="1242"/>
      <c r="L250" s="114"/>
      <c r="O250" s="99"/>
      <c r="U250" s="64"/>
    </row>
    <row r="251" spans="1:21" s="58" customFormat="1">
      <c r="E251" s="1243"/>
      <c r="F251" s="98" t="s">
        <v>441</v>
      </c>
      <c r="G251" s="1242"/>
      <c r="H251" s="114"/>
      <c r="I251" s="1242"/>
      <c r="K251" s="1242"/>
      <c r="L251" s="114" t="s">
        <v>68</v>
      </c>
      <c r="O251" s="99"/>
      <c r="U251" s="64"/>
    </row>
    <row r="252" spans="1:21" s="58" customFormat="1">
      <c r="E252" s="1243"/>
      <c r="F252" s="98"/>
      <c r="G252" s="1242"/>
      <c r="H252" s="114"/>
      <c r="I252" s="1242"/>
      <c r="K252" s="1242"/>
      <c r="L252" s="114"/>
      <c r="O252" s="99"/>
      <c r="U252" s="64"/>
    </row>
    <row r="253" spans="1:21" s="58" customFormat="1">
      <c r="E253" s="1242"/>
      <c r="G253" s="1242"/>
      <c r="H253" s="114"/>
      <c r="I253" s="1242"/>
      <c r="K253" s="1242"/>
      <c r="L253" s="115"/>
      <c r="U253" s="64"/>
    </row>
    <row r="254" spans="1:21" s="58" customFormat="1">
      <c r="E254" s="1242"/>
      <c r="G254" s="1242"/>
      <c r="H254" s="114"/>
      <c r="I254" s="1242"/>
      <c r="K254" s="1242"/>
      <c r="L254" s="114"/>
      <c r="U254" s="64"/>
    </row>
    <row r="255" spans="1:21" s="58" customFormat="1">
      <c r="E255" s="1244"/>
      <c r="F255" s="1245" t="s">
        <v>436</v>
      </c>
      <c r="G255" s="1242"/>
      <c r="H255" s="114"/>
      <c r="I255" s="1242"/>
      <c r="K255" s="1242"/>
      <c r="L255" s="116" t="s">
        <v>440</v>
      </c>
      <c r="U255" s="64"/>
    </row>
    <row r="256" spans="1:21" s="58" customFormat="1">
      <c r="E256" s="1243"/>
      <c r="F256" s="98" t="s">
        <v>443</v>
      </c>
      <c r="G256" s="1242"/>
      <c r="H256" s="114"/>
      <c r="I256" s="1242"/>
      <c r="K256" s="1242"/>
      <c r="L256" s="119" t="s">
        <v>445</v>
      </c>
      <c r="U256" s="64"/>
    </row>
    <row r="257" spans="18:18">
      <c r="R257" s="1246"/>
    </row>
  </sheetData>
  <mergeCells count="14">
    <mergeCell ref="A11:A14"/>
    <mergeCell ref="B11:F14"/>
    <mergeCell ref="G11:G14"/>
    <mergeCell ref="A1:M1"/>
    <mergeCell ref="A2:M2"/>
    <mergeCell ref="A10:G10"/>
    <mergeCell ref="H10:J10"/>
    <mergeCell ref="K10:K14"/>
    <mergeCell ref="B246:F246"/>
    <mergeCell ref="Q11:Q14"/>
    <mergeCell ref="B15:E15"/>
    <mergeCell ref="Q10:R10"/>
    <mergeCell ref="S10:S14"/>
    <mergeCell ref="O10:O14"/>
  </mergeCells>
  <pageMargins left="0.41" right="0.11811023622047245" top="0.74803149606299213" bottom="0.74803149606299213" header="0.31496062992125984" footer="0.31496062992125984"/>
  <pageSetup paperSize="400" scale="75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V66"/>
  <sheetViews>
    <sheetView topLeftCell="B1" zoomScale="90" zoomScaleNormal="90" workbookViewId="0">
      <selection activeCell="H20" sqref="H20"/>
    </sheetView>
  </sheetViews>
  <sheetFormatPr defaultRowHeight="15"/>
  <cols>
    <col min="1" max="1" width="5.140625" style="237" customWidth="1"/>
    <col min="2" max="2" width="6.5703125" style="237" customWidth="1"/>
    <col min="3" max="3" width="9.28515625" style="237" bestFit="1" customWidth="1"/>
    <col min="4" max="4" width="35.140625" style="237" customWidth="1"/>
    <col min="5" max="5" width="9.28515625" style="237" bestFit="1" customWidth="1"/>
    <col min="6" max="6" width="20.140625" style="237" customWidth="1"/>
    <col min="7" max="7" width="17.28515625" style="237" customWidth="1"/>
    <col min="8" max="8" width="22.5703125" style="236" customWidth="1"/>
    <col min="9" max="9" width="10.7109375" style="237" bestFit="1" customWidth="1"/>
    <col min="10" max="10" width="17.28515625" style="237" customWidth="1"/>
    <col min="11" max="11" width="12.7109375" style="237" customWidth="1"/>
    <col min="12" max="12" width="19" style="237" bestFit="1" customWidth="1"/>
    <col min="13" max="13" width="9.140625" style="237"/>
    <col min="14" max="14" width="24.7109375" style="1408" customWidth="1"/>
    <col min="15" max="15" width="21.7109375" style="237" customWidth="1"/>
    <col min="16" max="16" width="21" style="237" customWidth="1"/>
    <col min="17" max="17" width="15" style="237" bestFit="1" customWidth="1"/>
    <col min="18" max="18" width="9.140625" style="237"/>
    <col min="19" max="19" width="19" style="237" customWidth="1"/>
    <col min="20" max="20" width="16.85546875" style="237" bestFit="1" customWidth="1"/>
    <col min="21" max="22" width="18.85546875" style="237" customWidth="1"/>
    <col min="23" max="16384" width="9.140625" style="237"/>
  </cols>
  <sheetData>
    <row r="1" spans="1:20">
      <c r="A1" s="1651" t="s">
        <v>20</v>
      </c>
      <c r="B1" s="1654" t="s">
        <v>193</v>
      </c>
      <c r="C1" s="513"/>
      <c r="D1" s="1654" t="s">
        <v>381</v>
      </c>
      <c r="E1" s="1642" t="s">
        <v>431</v>
      </c>
      <c r="F1" s="1643"/>
      <c r="G1" s="1657" t="s">
        <v>382</v>
      </c>
      <c r="H1" s="1658"/>
      <c r="I1" s="1658"/>
      <c r="J1" s="1659"/>
      <c r="K1" s="1642" t="s">
        <v>432</v>
      </c>
      <c r="L1" s="1643"/>
    </row>
    <row r="2" spans="1:20">
      <c r="A2" s="1652"/>
      <c r="B2" s="1655"/>
      <c r="C2" s="514" t="s">
        <v>383</v>
      </c>
      <c r="D2" s="1655"/>
      <c r="E2" s="1644"/>
      <c r="F2" s="1645"/>
      <c r="G2" s="1646" t="s">
        <v>481</v>
      </c>
      <c r="H2" s="1647"/>
      <c r="I2" s="1647"/>
      <c r="J2" s="1648"/>
      <c r="K2" s="1644"/>
      <c r="L2" s="1645"/>
    </row>
    <row r="3" spans="1:20">
      <c r="A3" s="1652"/>
      <c r="B3" s="1655"/>
      <c r="C3" s="514" t="s">
        <v>384</v>
      </c>
      <c r="D3" s="1655"/>
      <c r="E3" s="515" t="s">
        <v>29</v>
      </c>
      <c r="F3" s="516" t="s">
        <v>29</v>
      </c>
      <c r="G3" s="1649" t="s">
        <v>385</v>
      </c>
      <c r="H3" s="1650"/>
      <c r="I3" s="1649" t="s">
        <v>386</v>
      </c>
      <c r="J3" s="1650"/>
      <c r="K3" s="515" t="s">
        <v>29</v>
      </c>
      <c r="L3" s="516" t="s">
        <v>29</v>
      </c>
    </row>
    <row r="4" spans="1:20">
      <c r="A4" s="1652"/>
      <c r="B4" s="1655"/>
      <c r="C4" s="514" t="s">
        <v>387</v>
      </c>
      <c r="D4" s="1655"/>
      <c r="E4" s="517" t="s">
        <v>387</v>
      </c>
      <c r="F4" s="518" t="s">
        <v>30</v>
      </c>
      <c r="G4" s="517" t="s">
        <v>29</v>
      </c>
      <c r="H4" s="518" t="s">
        <v>18</v>
      </c>
      <c r="I4" s="517" t="s">
        <v>29</v>
      </c>
      <c r="J4" s="518" t="s">
        <v>18</v>
      </c>
      <c r="K4" s="517" t="s">
        <v>387</v>
      </c>
      <c r="L4" s="518" t="s">
        <v>30</v>
      </c>
    </row>
    <row r="5" spans="1:20">
      <c r="A5" s="1653"/>
      <c r="B5" s="1656"/>
      <c r="C5" s="514"/>
      <c r="D5" s="1656"/>
      <c r="E5" s="519"/>
      <c r="F5" s="520"/>
      <c r="G5" s="519" t="s">
        <v>387</v>
      </c>
      <c r="H5" s="520" t="s">
        <v>30</v>
      </c>
      <c r="I5" s="519" t="s">
        <v>387</v>
      </c>
      <c r="J5" s="520" t="s">
        <v>30</v>
      </c>
      <c r="K5" s="517"/>
      <c r="L5" s="521"/>
    </row>
    <row r="6" spans="1:20">
      <c r="A6" s="522">
        <v>1</v>
      </c>
      <c r="B6" s="228">
        <v>2</v>
      </c>
      <c r="C6" s="228">
        <v>3</v>
      </c>
      <c r="D6" s="228">
        <v>4</v>
      </c>
      <c r="E6" s="523">
        <v>5</v>
      </c>
      <c r="F6" s="524" t="s">
        <v>388</v>
      </c>
      <c r="G6" s="523">
        <v>7</v>
      </c>
      <c r="H6" s="524" t="s">
        <v>389</v>
      </c>
      <c r="I6" s="523">
        <v>9</v>
      </c>
      <c r="J6" s="524" t="s">
        <v>390</v>
      </c>
      <c r="K6" s="523">
        <v>11</v>
      </c>
      <c r="L6" s="524" t="s">
        <v>331</v>
      </c>
    </row>
    <row r="7" spans="1:20">
      <c r="A7" s="525"/>
      <c r="B7" s="526"/>
      <c r="C7" s="526"/>
      <c r="D7" s="526"/>
      <c r="E7" s="664"/>
      <c r="F7" s="528"/>
      <c r="G7" s="527"/>
      <c r="H7" s="528"/>
      <c r="I7" s="527"/>
      <c r="J7" s="528"/>
      <c r="K7" s="527"/>
      <c r="L7" s="528"/>
    </row>
    <row r="8" spans="1:20">
      <c r="A8" s="525">
        <v>1</v>
      </c>
      <c r="B8" s="529" t="s">
        <v>34</v>
      </c>
      <c r="C8" s="529" t="s">
        <v>34</v>
      </c>
      <c r="D8" s="530" t="s">
        <v>33</v>
      </c>
      <c r="E8" s="665">
        <v>0</v>
      </c>
      <c r="F8" s="1247">
        <v>0</v>
      </c>
      <c r="G8" s="532">
        <v>0</v>
      </c>
      <c r="H8" s="531">
        <v>0</v>
      </c>
      <c r="I8" s="532"/>
      <c r="J8" s="532"/>
      <c r="K8" s="532">
        <f>E8+G8-I8</f>
        <v>0</v>
      </c>
      <c r="L8" s="531">
        <f>F8+H8-J8</f>
        <v>0</v>
      </c>
      <c r="O8" s="212"/>
      <c r="P8" s="212"/>
    </row>
    <row r="9" spans="1:20">
      <c r="A9" s="525"/>
      <c r="B9" s="526"/>
      <c r="C9" s="526"/>
      <c r="D9" s="533"/>
      <c r="E9" s="664"/>
      <c r="F9" s="1248"/>
      <c r="G9" s="535"/>
      <c r="H9" s="536"/>
      <c r="I9" s="535"/>
      <c r="J9" s="537"/>
      <c r="K9" s="537"/>
      <c r="L9" s="528"/>
      <c r="O9" s="212"/>
      <c r="P9" s="212"/>
    </row>
    <row r="10" spans="1:20">
      <c r="A10" s="525">
        <v>2</v>
      </c>
      <c r="B10" s="529" t="s">
        <v>59</v>
      </c>
      <c r="C10" s="526"/>
      <c r="D10" s="530" t="s">
        <v>37</v>
      </c>
      <c r="E10" s="666">
        <f>SUM(E11:E20)</f>
        <v>0</v>
      </c>
      <c r="F10" s="1249">
        <f>SUM(F11:F20)</f>
        <v>0</v>
      </c>
      <c r="G10" s="539">
        <f t="shared" ref="G10:L10" si="0">SUM(G11:G20)</f>
        <v>505</v>
      </c>
      <c r="H10" s="539">
        <f t="shared" si="0"/>
        <v>1068440978.1399999</v>
      </c>
      <c r="I10" s="539">
        <f t="shared" si="0"/>
        <v>29</v>
      </c>
      <c r="J10" s="539">
        <f t="shared" si="0"/>
        <v>92358000</v>
      </c>
      <c r="K10" s="539">
        <f t="shared" si="0"/>
        <v>476</v>
      </c>
      <c r="L10" s="539">
        <f t="shared" si="0"/>
        <v>976082978.13999999</v>
      </c>
      <c r="O10" s="212"/>
      <c r="P10" s="212"/>
    </row>
    <row r="11" spans="1:20">
      <c r="A11" s="525"/>
      <c r="B11" s="540"/>
      <c r="C11" s="540" t="s">
        <v>59</v>
      </c>
      <c r="D11" s="533" t="s">
        <v>203</v>
      </c>
      <c r="E11" s="665"/>
      <c r="F11" s="1250"/>
      <c r="G11" s="541"/>
      <c r="H11" s="542"/>
      <c r="I11" s="543"/>
      <c r="J11" s="544"/>
      <c r="K11" s="544">
        <f>E11+G11-I11</f>
        <v>0</v>
      </c>
      <c r="L11" s="545">
        <f>F11+H11-J11</f>
        <v>0</v>
      </c>
      <c r="O11" s="212"/>
      <c r="P11" s="212"/>
    </row>
    <row r="12" spans="1:20">
      <c r="A12" s="525"/>
      <c r="B12" s="540"/>
      <c r="C12" s="540" t="s">
        <v>61</v>
      </c>
      <c r="D12" s="533" t="s">
        <v>204</v>
      </c>
      <c r="E12" s="664">
        <v>0</v>
      </c>
      <c r="F12" s="1251"/>
      <c r="G12" s="1431">
        <f>'MUTASI ok'!S21</f>
        <v>6</v>
      </c>
      <c r="H12" s="1431">
        <f>'MUTASI ok'!T21</f>
        <v>201532462</v>
      </c>
      <c r="I12" s="546"/>
      <c r="J12" s="547"/>
      <c r="K12" s="544">
        <f t="shared" ref="K12:L20" si="1">E12+G12-I12</f>
        <v>6</v>
      </c>
      <c r="L12" s="545">
        <f t="shared" si="1"/>
        <v>201532462</v>
      </c>
      <c r="O12" s="1408"/>
      <c r="P12" s="212"/>
      <c r="T12" s="236"/>
    </row>
    <row r="13" spans="1:20">
      <c r="A13" s="525"/>
      <c r="B13" s="540"/>
      <c r="C13" s="540" t="s">
        <v>91</v>
      </c>
      <c r="D13" s="533" t="s">
        <v>205</v>
      </c>
      <c r="E13" s="665">
        <v>0</v>
      </c>
      <c r="F13" s="1252">
        <v>0</v>
      </c>
      <c r="G13" s="548"/>
      <c r="H13" s="549"/>
      <c r="I13" s="543"/>
      <c r="J13" s="544"/>
      <c r="K13" s="544">
        <f t="shared" si="1"/>
        <v>0</v>
      </c>
      <c r="L13" s="545">
        <f t="shared" si="1"/>
        <v>0</v>
      </c>
      <c r="O13" s="212"/>
      <c r="P13" s="212"/>
    </row>
    <row r="14" spans="1:20">
      <c r="A14" s="525"/>
      <c r="B14" s="540"/>
      <c r="C14" s="540" t="s">
        <v>60</v>
      </c>
      <c r="D14" s="533" t="s">
        <v>206</v>
      </c>
      <c r="E14" s="665">
        <v>0</v>
      </c>
      <c r="F14" s="1252">
        <v>0</v>
      </c>
      <c r="G14" s="550"/>
      <c r="H14" s="551"/>
      <c r="I14" s="543"/>
      <c r="J14" s="544"/>
      <c r="K14" s="544">
        <f t="shared" si="1"/>
        <v>0</v>
      </c>
      <c r="L14" s="545">
        <f t="shared" si="1"/>
        <v>0</v>
      </c>
      <c r="N14" s="703"/>
      <c r="O14" s="212"/>
      <c r="P14" s="212"/>
    </row>
    <row r="15" spans="1:20">
      <c r="A15" s="525"/>
      <c r="B15" s="540"/>
      <c r="C15" s="540" t="s">
        <v>69</v>
      </c>
      <c r="D15" s="533" t="s">
        <v>207</v>
      </c>
      <c r="E15" s="664">
        <v>0</v>
      </c>
      <c r="F15" s="1251">
        <v>0</v>
      </c>
      <c r="G15" s="547">
        <f>'MUTASI ok'!S29</f>
        <v>294</v>
      </c>
      <c r="H15" s="547">
        <f>'MUTASI ok'!T29</f>
        <v>400860055.56</v>
      </c>
      <c r="I15" s="546">
        <f>'MUTASI ok'!U29</f>
        <v>29</v>
      </c>
      <c r="J15" s="1371">
        <f>'MUTASI ok'!V29</f>
        <v>92358000</v>
      </c>
      <c r="K15" s="544">
        <f t="shared" si="1"/>
        <v>265</v>
      </c>
      <c r="L15" s="1372">
        <f>F15+H15-J15</f>
        <v>308502055.56</v>
      </c>
      <c r="P15" s="1408"/>
      <c r="Q15" s="1408"/>
      <c r="S15" s="217"/>
    </row>
    <row r="16" spans="1:20">
      <c r="A16" s="525"/>
      <c r="B16" s="540"/>
      <c r="C16" s="540"/>
      <c r="D16" s="533" t="s">
        <v>391</v>
      </c>
      <c r="E16" s="664"/>
      <c r="F16" s="1248"/>
      <c r="G16" s="547"/>
      <c r="H16" s="534"/>
      <c r="I16" s="547"/>
      <c r="J16" s="547"/>
      <c r="K16" s="544">
        <f t="shared" si="1"/>
        <v>0</v>
      </c>
      <c r="L16" s="545">
        <f t="shared" si="1"/>
        <v>0</v>
      </c>
      <c r="O16" s="212"/>
      <c r="P16" s="212"/>
    </row>
    <row r="17" spans="1:22">
      <c r="A17" s="525"/>
      <c r="B17" s="540"/>
      <c r="C17" s="540" t="s">
        <v>209</v>
      </c>
      <c r="D17" s="533" t="s">
        <v>210</v>
      </c>
      <c r="E17" s="664">
        <v>0</v>
      </c>
      <c r="F17" s="1248">
        <v>0</v>
      </c>
      <c r="G17" s="547">
        <f>'MUTASI ok'!S127</f>
        <v>1</v>
      </c>
      <c r="H17" s="547">
        <f>'MUTASI ok'!T127</f>
        <v>1500000</v>
      </c>
      <c r="I17" s="547"/>
      <c r="J17" s="547"/>
      <c r="K17" s="544">
        <f t="shared" si="1"/>
        <v>1</v>
      </c>
      <c r="L17" s="545">
        <f t="shared" si="1"/>
        <v>1500000</v>
      </c>
      <c r="O17" s="212"/>
      <c r="P17" s="212"/>
    </row>
    <row r="18" spans="1:22">
      <c r="A18" s="525"/>
      <c r="B18" s="540"/>
      <c r="C18" s="540" t="s">
        <v>174</v>
      </c>
      <c r="D18" s="533" t="s">
        <v>211</v>
      </c>
      <c r="E18" s="664">
        <v>0</v>
      </c>
      <c r="F18" s="1248">
        <v>0</v>
      </c>
      <c r="G18" s="547">
        <f>'MUTASI ok'!S131</f>
        <v>177</v>
      </c>
      <c r="H18" s="547">
        <f>'MUTASI ok'!T131</f>
        <v>407598460.57999998</v>
      </c>
      <c r="I18" s="547"/>
      <c r="J18" s="547"/>
      <c r="K18" s="544">
        <f t="shared" si="1"/>
        <v>177</v>
      </c>
      <c r="L18" s="545">
        <f t="shared" si="1"/>
        <v>407598460.57999998</v>
      </c>
      <c r="O18" s="212"/>
      <c r="P18" s="212"/>
    </row>
    <row r="19" spans="1:22">
      <c r="A19" s="525"/>
      <c r="B19" s="540"/>
      <c r="C19" s="540" t="s">
        <v>117</v>
      </c>
      <c r="D19" s="533" t="s">
        <v>212</v>
      </c>
      <c r="E19" s="664">
        <v>0</v>
      </c>
      <c r="F19" s="1248">
        <v>0</v>
      </c>
      <c r="G19" s="547">
        <f>'MUTASI ok'!S228</f>
        <v>27</v>
      </c>
      <c r="H19" s="547">
        <f>'MUTASI ok'!T228</f>
        <v>56950000</v>
      </c>
      <c r="I19" s="547"/>
      <c r="J19" s="547"/>
      <c r="K19" s="544">
        <f t="shared" si="1"/>
        <v>27</v>
      </c>
      <c r="L19" s="545">
        <f t="shared" si="1"/>
        <v>56950000</v>
      </c>
      <c r="O19" s="212"/>
      <c r="P19" s="212"/>
    </row>
    <row r="20" spans="1:22">
      <c r="A20" s="525"/>
      <c r="B20" s="526"/>
      <c r="C20" s="540">
        <v>10</v>
      </c>
      <c r="D20" s="533" t="s">
        <v>213</v>
      </c>
      <c r="E20" s="664"/>
      <c r="F20" s="1253"/>
      <c r="G20" s="535"/>
      <c r="H20" s="536"/>
      <c r="I20" s="535"/>
      <c r="J20" s="535"/>
      <c r="K20" s="544">
        <f t="shared" si="1"/>
        <v>0</v>
      </c>
      <c r="L20" s="545">
        <f t="shared" si="1"/>
        <v>0</v>
      </c>
      <c r="O20" s="212"/>
      <c r="P20" s="212"/>
      <c r="V20" s="217"/>
    </row>
    <row r="21" spans="1:22">
      <c r="A21" s="525"/>
      <c r="B21" s="526"/>
      <c r="C21" s="552"/>
      <c r="D21" s="533"/>
      <c r="E21" s="664"/>
      <c r="F21" s="1248"/>
      <c r="G21" s="535"/>
      <c r="H21" s="536"/>
      <c r="I21" s="535"/>
      <c r="J21" s="537"/>
      <c r="K21" s="544">
        <f>E21+G21-I21</f>
        <v>0</v>
      </c>
      <c r="L21" s="545">
        <f>F21+H21-J21</f>
        <v>0</v>
      </c>
      <c r="M21" s="554"/>
      <c r="O21" s="212"/>
      <c r="P21" s="212"/>
    </row>
    <row r="22" spans="1:22">
      <c r="A22" s="525">
        <v>3</v>
      </c>
      <c r="B22" s="529" t="s">
        <v>61</v>
      </c>
      <c r="C22" s="526"/>
      <c r="D22" s="530" t="s">
        <v>214</v>
      </c>
      <c r="E22" s="666">
        <f>SUM(E23:E24)</f>
        <v>0</v>
      </c>
      <c r="F22" s="666">
        <f>SUM(F23:F24)</f>
        <v>0</v>
      </c>
      <c r="G22" s="538">
        <f t="shared" ref="G22:L22" si="2">SUM(G23:G24)</f>
        <v>3</v>
      </c>
      <c r="H22" s="538">
        <f t="shared" si="2"/>
        <v>1298293188.0407941</v>
      </c>
      <c r="I22" s="538">
        <f t="shared" si="2"/>
        <v>0</v>
      </c>
      <c r="J22" s="538">
        <f t="shared" si="2"/>
        <v>0</v>
      </c>
      <c r="K22" s="538">
        <f t="shared" si="2"/>
        <v>3</v>
      </c>
      <c r="L22" s="553">
        <f t="shared" si="2"/>
        <v>1298293188.0407941</v>
      </c>
      <c r="O22" s="212"/>
      <c r="P22" s="212"/>
    </row>
    <row r="23" spans="1:22">
      <c r="A23" s="525"/>
      <c r="B23" s="526"/>
      <c r="C23" s="514">
        <v>11</v>
      </c>
      <c r="D23" s="533" t="s">
        <v>215</v>
      </c>
      <c r="E23" s="664">
        <v>0</v>
      </c>
      <c r="F23" s="1253">
        <v>0</v>
      </c>
      <c r="G23" s="535">
        <f>'MUTASI ok'!S243</f>
        <v>3</v>
      </c>
      <c r="H23" s="535">
        <f>'MUTASI ok'!T243</f>
        <v>1298293188.0407941</v>
      </c>
      <c r="I23" s="535"/>
      <c r="J23" s="535"/>
      <c r="K23" s="544">
        <f>E23+G23-I23</f>
        <v>3</v>
      </c>
      <c r="L23" s="555">
        <f>F23+H23-J23</f>
        <v>1298293188.0407941</v>
      </c>
      <c r="O23" s="212"/>
      <c r="P23" s="212"/>
    </row>
    <row r="24" spans="1:22">
      <c r="A24" s="525"/>
      <c r="B24" s="526"/>
      <c r="C24" s="514">
        <v>12</v>
      </c>
      <c r="D24" s="533" t="s">
        <v>216</v>
      </c>
      <c r="E24" s="665">
        <v>0</v>
      </c>
      <c r="F24" s="1247">
        <v>0</v>
      </c>
      <c r="G24" s="544"/>
      <c r="H24" s="545"/>
      <c r="I24" s="544"/>
      <c r="J24" s="544"/>
      <c r="K24" s="544">
        <f>E24+G24-I24</f>
        <v>0</v>
      </c>
      <c r="L24" s="555">
        <f>F24+H24-J24</f>
        <v>0</v>
      </c>
      <c r="O24" s="212"/>
      <c r="P24" s="212"/>
    </row>
    <row r="25" spans="1:22">
      <c r="A25" s="525"/>
      <c r="B25" s="526"/>
      <c r="C25" s="526"/>
      <c r="D25" s="533"/>
      <c r="E25" s="664"/>
      <c r="F25" s="1248"/>
      <c r="G25" s="535"/>
      <c r="H25" s="536"/>
      <c r="I25" s="535"/>
      <c r="J25" s="537"/>
      <c r="K25" s="537"/>
      <c r="L25" s="528"/>
      <c r="O25" s="212"/>
      <c r="P25" s="212"/>
    </row>
    <row r="26" spans="1:22">
      <c r="A26" s="525">
        <v>4</v>
      </c>
      <c r="B26" s="529" t="s">
        <v>91</v>
      </c>
      <c r="C26" s="526"/>
      <c r="D26" s="530" t="s">
        <v>217</v>
      </c>
      <c r="E26" s="666">
        <f>SUM(E27:E30)</f>
        <v>0</v>
      </c>
      <c r="F26" s="1249">
        <f>SUM(F27:F30)</f>
        <v>0</v>
      </c>
      <c r="G26" s="539">
        <f t="shared" ref="G26:L26" si="3">SUM(G27:G30)</f>
        <v>1</v>
      </c>
      <c r="H26" s="539">
        <f t="shared" si="3"/>
        <v>3401000</v>
      </c>
      <c r="I26" s="539">
        <f t="shared" si="3"/>
        <v>0</v>
      </c>
      <c r="J26" s="539">
        <f t="shared" si="3"/>
        <v>0</v>
      </c>
      <c r="K26" s="539">
        <f t="shared" si="3"/>
        <v>1</v>
      </c>
      <c r="L26" s="539">
        <f t="shared" si="3"/>
        <v>3401000</v>
      </c>
      <c r="O26" s="212"/>
      <c r="P26" s="212"/>
    </row>
    <row r="27" spans="1:22">
      <c r="A27" s="525"/>
      <c r="B27" s="526"/>
      <c r="C27" s="514">
        <v>13</v>
      </c>
      <c r="D27" s="533" t="s">
        <v>218</v>
      </c>
      <c r="E27" s="665">
        <v>0</v>
      </c>
      <c r="F27" s="1247">
        <v>0</v>
      </c>
      <c r="G27" s="544"/>
      <c r="H27" s="545"/>
      <c r="I27" s="544"/>
      <c r="J27" s="544"/>
      <c r="K27" s="556">
        <f t="shared" ref="K27:L30" si="4">E27+G27-I27</f>
        <v>0</v>
      </c>
      <c r="L27" s="556">
        <f t="shared" si="4"/>
        <v>0</v>
      </c>
      <c r="O27" s="212"/>
      <c r="P27" s="169"/>
    </row>
    <row r="28" spans="1:22">
      <c r="A28" s="525"/>
      <c r="B28" s="526"/>
      <c r="C28" s="514">
        <v>14</v>
      </c>
      <c r="D28" s="533" t="s">
        <v>392</v>
      </c>
      <c r="E28" s="665">
        <v>0</v>
      </c>
      <c r="F28" s="1247">
        <v>0</v>
      </c>
      <c r="G28" s="544"/>
      <c r="H28" s="545"/>
      <c r="I28" s="544"/>
      <c r="J28" s="544"/>
      <c r="K28" s="556">
        <f t="shared" si="4"/>
        <v>0</v>
      </c>
      <c r="L28" s="556">
        <f t="shared" si="4"/>
        <v>0</v>
      </c>
      <c r="O28" s="557"/>
    </row>
    <row r="29" spans="1:22">
      <c r="A29" s="525"/>
      <c r="B29" s="526"/>
      <c r="C29" s="514">
        <v>15</v>
      </c>
      <c r="D29" s="533" t="s">
        <v>393</v>
      </c>
      <c r="E29" s="667">
        <v>0</v>
      </c>
      <c r="F29" s="1254">
        <v>0</v>
      </c>
      <c r="G29" s="559">
        <f>'MUTASI ok'!S250</f>
        <v>1</v>
      </c>
      <c r="H29" s="559">
        <f>'MUTASI ok'!T250</f>
        <v>3401000</v>
      </c>
      <c r="I29" s="559"/>
      <c r="J29" s="559"/>
      <c r="K29" s="544">
        <f t="shared" si="4"/>
        <v>1</v>
      </c>
      <c r="L29" s="545">
        <f t="shared" si="4"/>
        <v>3401000</v>
      </c>
      <c r="O29" s="212"/>
    </row>
    <row r="30" spans="1:22">
      <c r="A30" s="525"/>
      <c r="B30" s="526"/>
      <c r="C30" s="514">
        <v>16</v>
      </c>
      <c r="D30" s="533" t="s">
        <v>219</v>
      </c>
      <c r="E30" s="665">
        <v>0</v>
      </c>
      <c r="F30" s="1247">
        <v>0</v>
      </c>
      <c r="G30" s="544">
        <v>0</v>
      </c>
      <c r="H30" s="545">
        <v>0</v>
      </c>
      <c r="I30" s="544">
        <v>0</v>
      </c>
      <c r="J30" s="544">
        <v>0</v>
      </c>
      <c r="K30" s="556">
        <f t="shared" si="4"/>
        <v>0</v>
      </c>
      <c r="L30" s="555">
        <f t="shared" si="4"/>
        <v>0</v>
      </c>
      <c r="O30" s="212"/>
    </row>
    <row r="31" spans="1:22">
      <c r="A31" s="525"/>
      <c r="B31" s="526"/>
      <c r="C31" s="526"/>
      <c r="D31" s="533"/>
      <c r="E31" s="664"/>
      <c r="F31" s="1248"/>
      <c r="G31" s="535"/>
      <c r="H31" s="536"/>
      <c r="I31" s="535"/>
      <c r="J31" s="537"/>
      <c r="K31" s="537"/>
      <c r="L31" s="528"/>
      <c r="O31" s="212"/>
    </row>
    <row r="32" spans="1:22">
      <c r="A32" s="525">
        <v>5</v>
      </c>
      <c r="B32" s="529" t="s">
        <v>60</v>
      </c>
      <c r="C32" s="526"/>
      <c r="D32" s="530" t="s">
        <v>66</v>
      </c>
      <c r="E32" s="666">
        <f>SUM(E33:E36)</f>
        <v>0</v>
      </c>
      <c r="F32" s="666">
        <f t="shared" ref="F32:L32" si="5">SUM(F33:F36)</f>
        <v>0</v>
      </c>
      <c r="G32" s="538">
        <f t="shared" si="5"/>
        <v>0</v>
      </c>
      <c r="H32" s="538">
        <f t="shared" si="5"/>
        <v>0</v>
      </c>
      <c r="I32" s="538">
        <f t="shared" si="5"/>
        <v>0</v>
      </c>
      <c r="J32" s="538">
        <f t="shared" si="5"/>
        <v>0</v>
      </c>
      <c r="K32" s="538">
        <f t="shared" si="5"/>
        <v>0</v>
      </c>
      <c r="L32" s="538">
        <f t="shared" si="5"/>
        <v>0</v>
      </c>
      <c r="O32" s="212"/>
    </row>
    <row r="33" spans="1:15">
      <c r="A33" s="525"/>
      <c r="B33" s="526"/>
      <c r="C33" s="514">
        <v>17</v>
      </c>
      <c r="D33" s="533" t="s">
        <v>221</v>
      </c>
      <c r="E33" s="664">
        <v>0</v>
      </c>
      <c r="F33" s="1248">
        <v>0</v>
      </c>
      <c r="G33" s="559">
        <v>0</v>
      </c>
      <c r="H33" s="558">
        <v>0</v>
      </c>
      <c r="I33" s="559"/>
      <c r="J33" s="560"/>
      <c r="K33" s="560">
        <f>E33+G33-I33</f>
        <v>0</v>
      </c>
      <c r="L33" s="561">
        <f>F33+H33-J33</f>
        <v>0</v>
      </c>
      <c r="O33" s="212"/>
    </row>
    <row r="34" spans="1:15">
      <c r="A34" s="525"/>
      <c r="B34" s="526"/>
      <c r="C34" s="514">
        <v>18</v>
      </c>
      <c r="D34" s="533" t="s">
        <v>222</v>
      </c>
      <c r="E34" s="665">
        <v>0</v>
      </c>
      <c r="F34" s="1255">
        <v>0</v>
      </c>
      <c r="G34" s="544"/>
      <c r="H34" s="545"/>
      <c r="I34" s="544"/>
      <c r="J34" s="544"/>
      <c r="K34" s="544">
        <v>0</v>
      </c>
      <c r="L34" s="544">
        <v>0</v>
      </c>
      <c r="O34" s="212"/>
    </row>
    <row r="35" spans="1:15">
      <c r="A35" s="525"/>
      <c r="B35" s="526"/>
      <c r="C35" s="514">
        <v>19</v>
      </c>
      <c r="D35" s="533" t="s">
        <v>223</v>
      </c>
      <c r="E35" s="665">
        <v>0</v>
      </c>
      <c r="F35" s="1255">
        <v>0</v>
      </c>
      <c r="G35" s="544"/>
      <c r="H35" s="545"/>
      <c r="I35" s="544"/>
      <c r="J35" s="544"/>
      <c r="K35" s="544">
        <v>0</v>
      </c>
      <c r="L35" s="544">
        <v>0</v>
      </c>
      <c r="O35" s="212"/>
    </row>
    <row r="36" spans="1:15">
      <c r="A36" s="525"/>
      <c r="B36" s="526"/>
      <c r="C36" s="526"/>
      <c r="D36" s="533" t="s">
        <v>224</v>
      </c>
      <c r="E36" s="664">
        <v>0</v>
      </c>
      <c r="F36" s="562">
        <v>0</v>
      </c>
      <c r="G36" s="562">
        <v>0</v>
      </c>
      <c r="H36" s="562">
        <v>0</v>
      </c>
      <c r="I36" s="562"/>
      <c r="J36" s="562"/>
      <c r="K36" s="562">
        <f>E36+G36</f>
        <v>0</v>
      </c>
      <c r="L36" s="562">
        <f>F36+H36</f>
        <v>0</v>
      </c>
      <c r="O36" s="212"/>
    </row>
    <row r="37" spans="1:15">
      <c r="A37" s="525"/>
      <c r="B37" s="526"/>
      <c r="C37" s="526"/>
      <c r="D37" s="533"/>
      <c r="E37" s="664"/>
      <c r="F37" s="1256"/>
      <c r="G37" s="535"/>
      <c r="H37" s="536"/>
      <c r="I37" s="535"/>
      <c r="J37" s="537"/>
      <c r="K37" s="537"/>
      <c r="L37" s="563"/>
      <c r="O37" s="212"/>
    </row>
    <row r="38" spans="1:15">
      <c r="A38" s="525">
        <v>6</v>
      </c>
      <c r="B38" s="529" t="s">
        <v>69</v>
      </c>
      <c r="C38" s="526"/>
      <c r="D38" s="530" t="s">
        <v>225</v>
      </c>
      <c r="E38" s="665">
        <v>0</v>
      </c>
      <c r="F38" s="1255">
        <v>0</v>
      </c>
      <c r="G38" s="564"/>
      <c r="H38" s="565"/>
      <c r="I38" s="564"/>
      <c r="J38" s="560"/>
      <c r="K38" s="560"/>
      <c r="L38" s="563"/>
      <c r="O38" s="212"/>
    </row>
    <row r="39" spans="1:15">
      <c r="A39" s="525"/>
      <c r="B39" s="526"/>
      <c r="C39" s="526"/>
      <c r="D39" s="533"/>
      <c r="E39" s="664"/>
      <c r="F39" s="1256"/>
      <c r="G39" s="535"/>
      <c r="H39" s="536"/>
      <c r="I39" s="535"/>
      <c r="J39" s="537"/>
      <c r="K39" s="537"/>
      <c r="L39" s="563"/>
      <c r="O39" s="212"/>
    </row>
    <row r="40" spans="1:15">
      <c r="A40" s="566"/>
      <c r="B40" s="566"/>
      <c r="C40" s="566"/>
      <c r="D40" s="567"/>
      <c r="E40" s="668">
        <f t="shared" ref="E40:L40" si="6">E38+E32+E26+E22+E10+E8</f>
        <v>0</v>
      </c>
      <c r="F40" s="1257">
        <f t="shared" si="6"/>
        <v>0</v>
      </c>
      <c r="G40" s="568">
        <f>G38+G32+G26+G22+G10</f>
        <v>509</v>
      </c>
      <c r="H40" s="568">
        <f t="shared" si="6"/>
        <v>2370135166.1807938</v>
      </c>
      <c r="I40" s="1430">
        <f t="shared" si="6"/>
        <v>29</v>
      </c>
      <c r="J40" s="1430">
        <f t="shared" si="6"/>
        <v>92358000</v>
      </c>
      <c r="K40" s="568">
        <f t="shared" si="6"/>
        <v>480</v>
      </c>
      <c r="L40" s="568">
        <f t="shared" si="6"/>
        <v>2277777166.1807942</v>
      </c>
      <c r="O40" s="212"/>
    </row>
    <row r="41" spans="1:15">
      <c r="J41" s="236"/>
      <c r="L41" s="236"/>
      <c r="O41" s="212"/>
    </row>
    <row r="42" spans="1:15">
      <c r="D42" s="201"/>
      <c r="E42" s="170"/>
      <c r="F42" s="202"/>
      <c r="G42" s="170"/>
      <c r="H42" s="170"/>
      <c r="I42" s="170"/>
      <c r="J42" s="202" t="str">
        <f>'Rekap 2015'!F48</f>
        <v>Demak,   31 Desember 2015</v>
      </c>
      <c r="K42" s="169"/>
      <c r="L42" s="236"/>
      <c r="O42" s="212"/>
    </row>
    <row r="43" spans="1:15" ht="15.75">
      <c r="D43" s="171" t="s">
        <v>67</v>
      </c>
      <c r="E43" s="159"/>
      <c r="F43" s="159"/>
      <c r="G43" s="168"/>
      <c r="H43" s="199"/>
      <c r="I43" s="168"/>
      <c r="J43" s="199"/>
      <c r="K43" s="168"/>
      <c r="L43" s="168"/>
      <c r="O43" s="212"/>
    </row>
    <row r="44" spans="1:15" ht="15.75">
      <c r="D44" s="171" t="s">
        <v>441</v>
      </c>
      <c r="E44" s="159"/>
      <c r="F44" s="114"/>
      <c r="G44" s="168"/>
      <c r="H44" s="199"/>
      <c r="I44" s="168"/>
      <c r="J44" s="199" t="s">
        <v>68</v>
      </c>
      <c r="K44" s="168"/>
      <c r="L44" s="236"/>
      <c r="O44" s="212"/>
    </row>
    <row r="45" spans="1:15" ht="15.75">
      <c r="D45" s="171"/>
      <c r="E45" s="159"/>
      <c r="F45" s="114"/>
      <c r="G45" s="168"/>
      <c r="H45" s="199"/>
      <c r="I45" s="168"/>
      <c r="J45" s="199"/>
      <c r="K45" s="168"/>
      <c r="L45" s="236"/>
      <c r="O45" s="212"/>
    </row>
    <row r="46" spans="1:15" ht="15.75">
      <c r="D46" s="166"/>
      <c r="E46" s="168"/>
      <c r="F46" s="199"/>
      <c r="G46" s="168"/>
      <c r="H46" s="199"/>
      <c r="I46" s="168"/>
      <c r="J46" s="165"/>
      <c r="K46" s="168"/>
      <c r="L46" s="236"/>
    </row>
    <row r="47" spans="1:15" ht="15.75">
      <c r="D47" s="166"/>
      <c r="E47" s="168"/>
      <c r="F47" s="199"/>
      <c r="G47" s="168"/>
      <c r="H47" s="199"/>
      <c r="I47" s="168"/>
      <c r="J47" s="199"/>
      <c r="K47" s="168"/>
      <c r="L47" s="236"/>
    </row>
    <row r="48" spans="1:15" ht="15.75">
      <c r="D48" s="164" t="s">
        <v>436</v>
      </c>
      <c r="E48" s="135"/>
      <c r="F48" s="199"/>
      <c r="G48" s="168"/>
      <c r="H48" s="199"/>
      <c r="I48" s="168"/>
      <c r="J48" s="163" t="s">
        <v>440</v>
      </c>
      <c r="K48" s="168"/>
      <c r="L48" s="236"/>
    </row>
    <row r="49" spans="4:12" ht="15.75">
      <c r="D49" s="171" t="s">
        <v>443</v>
      </c>
      <c r="E49" s="159"/>
      <c r="F49" s="199"/>
      <c r="G49" s="168"/>
      <c r="H49" s="199"/>
      <c r="I49" s="168"/>
      <c r="J49" s="162" t="s">
        <v>445</v>
      </c>
      <c r="K49" s="168"/>
      <c r="L49" s="236"/>
    </row>
    <row r="50" spans="4:12">
      <c r="E50" s="169"/>
      <c r="F50" s="236"/>
      <c r="G50" s="169"/>
      <c r="I50" s="169"/>
      <c r="J50" s="236"/>
      <c r="K50" s="169"/>
      <c r="L50" s="236"/>
    </row>
    <row r="56" spans="4:12">
      <c r="I56" s="236"/>
    </row>
    <row r="57" spans="4:12">
      <c r="I57" s="236"/>
    </row>
    <row r="58" spans="4:12">
      <c r="I58" s="236"/>
    </row>
    <row r="59" spans="4:12">
      <c r="I59" s="236"/>
    </row>
    <row r="60" spans="4:12">
      <c r="I60" s="236"/>
    </row>
    <row r="61" spans="4:12">
      <c r="F61" s="114"/>
      <c r="I61" s="236"/>
    </row>
    <row r="62" spans="4:12">
      <c r="F62" s="114"/>
      <c r="I62" s="236"/>
    </row>
    <row r="63" spans="4:12">
      <c r="F63" s="114"/>
      <c r="I63" s="236"/>
    </row>
    <row r="64" spans="4:12">
      <c r="F64" s="114"/>
      <c r="I64" s="236"/>
    </row>
    <row r="65" spans="6:6">
      <c r="F65" s="114"/>
    </row>
    <row r="66" spans="6:6">
      <c r="F66" s="114"/>
    </row>
  </sheetData>
  <mergeCells count="9">
    <mergeCell ref="K1:L2"/>
    <mergeCell ref="G2:J2"/>
    <mergeCell ref="G3:H3"/>
    <mergeCell ref="I3:J3"/>
    <mergeCell ref="A1:A5"/>
    <mergeCell ref="B1:B5"/>
    <mergeCell ref="D1:D5"/>
    <mergeCell ref="E1:F2"/>
    <mergeCell ref="G1:J1"/>
  </mergeCells>
  <printOptions horizontalCentered="1"/>
  <pageMargins left="0.12" right="0.11811023622047245" top="0.86" bottom="0.12" header="0.51181102362204722" footer="0.12"/>
  <pageSetup paperSize="400" scale="75" orientation="landscape" verticalDpi="300" r:id="rId1"/>
  <headerFooter>
    <oddHeader>&amp;RRekap  Mutasi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BL270"/>
  <sheetViews>
    <sheetView tabSelected="1" topLeftCell="E78" zoomScale="80" zoomScaleNormal="80" workbookViewId="0">
      <selection activeCell="S84" sqref="S84:T92"/>
    </sheetView>
  </sheetViews>
  <sheetFormatPr defaultRowHeight="12"/>
  <cols>
    <col min="1" max="1" width="4.5703125" style="1208" customWidth="1"/>
    <col min="2" max="2" width="42.42578125" style="1208" customWidth="1"/>
    <col min="3" max="7" width="5.7109375" style="1208" customWidth="1"/>
    <col min="8" max="8" width="35.5703125" style="1208" customWidth="1"/>
    <col min="9" max="9" width="16.42578125" style="1208" customWidth="1"/>
    <col min="10" max="10" width="16.28515625" style="1208" bestFit="1" customWidth="1"/>
    <col min="11" max="11" width="9.85546875" style="1208" customWidth="1"/>
    <col min="12" max="12" width="9.140625" style="1208"/>
    <col min="13" max="13" width="6.5703125" style="1208" customWidth="1"/>
    <col min="14" max="14" width="9.28515625" style="1208" customWidth="1"/>
    <col min="15" max="15" width="6.85546875" style="1208" customWidth="1"/>
    <col min="16" max="16" width="8.28515625" style="1208" customWidth="1"/>
    <col min="17" max="17" width="6.85546875" style="1208" customWidth="1"/>
    <col min="18" max="18" width="7.28515625" style="1208" customWidth="1"/>
    <col min="19" max="19" width="10" style="1208" bestFit="1" customWidth="1"/>
    <col min="20" max="20" width="23" style="1208" customWidth="1"/>
    <col min="21" max="21" width="10.140625" style="1208" customWidth="1"/>
    <col min="22" max="22" width="20.85546875" style="1208" bestFit="1" customWidth="1"/>
    <col min="23" max="23" width="9.7109375" style="1208" customWidth="1"/>
    <col min="24" max="24" width="20.7109375" style="1241" customWidth="1"/>
    <col min="25" max="25" width="19.42578125" style="1208" customWidth="1"/>
    <col min="26" max="26" width="30.5703125" style="58" customWidth="1"/>
    <col min="27" max="27" width="0" style="58" hidden="1" customWidth="1"/>
    <col min="28" max="28" width="18" style="64" hidden="1" customWidth="1"/>
    <col min="29" max="31" width="16.28515625" style="58" hidden="1" customWidth="1"/>
    <col min="32" max="32" width="0" style="58" hidden="1" customWidth="1"/>
    <col min="33" max="33" width="15.140625" style="58" hidden="1" customWidth="1"/>
    <col min="34" max="34" width="9.28515625" style="58" bestFit="1" customWidth="1"/>
    <col min="35" max="35" width="15.85546875" style="64" bestFit="1" customWidth="1"/>
    <col min="36" max="36" width="9.140625" style="58"/>
    <col min="37" max="37" width="13.5703125" style="58" bestFit="1" customWidth="1"/>
    <col min="38" max="38" width="14.42578125" style="58" bestFit="1" customWidth="1"/>
    <col min="39" max="39" width="9.140625" style="58"/>
    <col min="40" max="16384" width="9.140625" style="1208"/>
  </cols>
  <sheetData>
    <row r="1" spans="1:31">
      <c r="A1" s="1663" t="s">
        <v>394</v>
      </c>
      <c r="B1" s="1663"/>
      <c r="C1" s="1663"/>
      <c r="D1" s="1663"/>
      <c r="E1" s="1663"/>
      <c r="F1" s="1663"/>
      <c r="G1" s="1663"/>
      <c r="H1" s="1663"/>
      <c r="I1" s="1663"/>
      <c r="J1" s="1663"/>
      <c r="K1" s="1663"/>
      <c r="L1" s="1663"/>
      <c r="M1" s="1663"/>
      <c r="N1" s="1663"/>
      <c r="O1" s="1663"/>
      <c r="P1" s="1663"/>
      <c r="Q1" s="1663"/>
      <c r="R1" s="1663"/>
      <c r="S1" s="1663"/>
      <c r="T1" s="1663"/>
      <c r="U1" s="1261"/>
      <c r="V1" s="1261"/>
      <c r="W1" s="1261"/>
      <c r="X1" s="1441"/>
      <c r="Y1" s="919"/>
      <c r="AA1" s="198"/>
    </row>
    <row r="2" spans="1:31">
      <c r="A2" s="1663" t="s">
        <v>395</v>
      </c>
      <c r="B2" s="1663"/>
      <c r="C2" s="1663"/>
      <c r="D2" s="1663"/>
      <c r="E2" s="1663"/>
      <c r="F2" s="1663"/>
      <c r="G2" s="1663"/>
      <c r="H2" s="1663"/>
      <c r="I2" s="1663"/>
      <c r="J2" s="1663"/>
      <c r="K2" s="1663"/>
      <c r="L2" s="1663"/>
      <c r="M2" s="1663"/>
      <c r="N2" s="1663"/>
      <c r="O2" s="1663"/>
      <c r="P2" s="1663"/>
      <c r="Q2" s="1663"/>
      <c r="R2" s="1663"/>
      <c r="S2" s="1663"/>
      <c r="T2" s="1663"/>
      <c r="U2" s="1261"/>
      <c r="V2" s="1261"/>
      <c r="W2" s="1261"/>
      <c r="X2" s="1441"/>
      <c r="Y2" s="919"/>
      <c r="AA2" s="198"/>
    </row>
    <row r="3" spans="1:31">
      <c r="A3" s="1663" t="s">
        <v>800</v>
      </c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  <c r="Q3" s="1663"/>
      <c r="R3" s="1663"/>
      <c r="S3" s="1663"/>
      <c r="T3" s="1663"/>
      <c r="U3" s="1261"/>
      <c r="V3" s="1261"/>
      <c r="W3" s="1261"/>
      <c r="X3" s="1441"/>
      <c r="Y3" s="919"/>
      <c r="AA3" s="198"/>
    </row>
    <row r="4" spans="1:31">
      <c r="A4" s="920"/>
      <c r="B4" s="920"/>
      <c r="C4" s="920"/>
      <c r="D4" s="920"/>
      <c r="E4" s="921"/>
      <c r="F4" s="922"/>
      <c r="G4" s="920"/>
      <c r="H4" s="923"/>
      <c r="I4" s="920"/>
      <c r="J4" s="919"/>
      <c r="K4" s="919"/>
      <c r="L4" s="919"/>
      <c r="M4" s="920"/>
      <c r="N4" s="920"/>
      <c r="O4" s="920"/>
      <c r="P4" s="920"/>
      <c r="Q4" s="920"/>
      <c r="R4" s="921"/>
      <c r="S4" s="920"/>
      <c r="T4" s="1045"/>
      <c r="U4" s="921"/>
      <c r="V4" s="921"/>
      <c r="W4" s="921"/>
      <c r="X4" s="1442"/>
      <c r="Y4" s="919"/>
      <c r="AA4" s="198"/>
    </row>
    <row r="5" spans="1:31">
      <c r="A5" s="920" t="s">
        <v>2</v>
      </c>
      <c r="B5" s="920"/>
      <c r="C5" s="920"/>
      <c r="D5" s="920" t="s">
        <v>3</v>
      </c>
      <c r="E5" s="920"/>
      <c r="F5" s="925"/>
      <c r="G5" s="920"/>
      <c r="H5" s="922"/>
      <c r="I5" s="920"/>
      <c r="J5" s="920"/>
      <c r="K5" s="920"/>
      <c r="L5" s="920"/>
      <c r="M5" s="920"/>
      <c r="N5" s="920"/>
      <c r="O5" s="920"/>
      <c r="P5" s="920"/>
      <c r="Q5" s="920"/>
      <c r="R5" s="921"/>
      <c r="S5" s="920"/>
      <c r="T5" s="1045"/>
      <c r="U5" s="921"/>
      <c r="V5" s="921"/>
      <c r="W5" s="921"/>
      <c r="X5" s="1442"/>
      <c r="Y5" s="919"/>
      <c r="AA5" s="198"/>
    </row>
    <row r="6" spans="1:31">
      <c r="A6" s="920" t="s">
        <v>4</v>
      </c>
      <c r="B6" s="920"/>
      <c r="C6" s="920"/>
      <c r="D6" s="920" t="s">
        <v>5</v>
      </c>
      <c r="E6" s="920"/>
      <c r="F6" s="925"/>
      <c r="G6" s="920"/>
      <c r="H6" s="922"/>
      <c r="I6" s="920"/>
      <c r="J6" s="920"/>
      <c r="K6" s="920"/>
      <c r="L6" s="920"/>
      <c r="M6" s="920"/>
      <c r="N6" s="920"/>
      <c r="O6" s="920"/>
      <c r="P6" s="920"/>
      <c r="Q6" s="920"/>
      <c r="R6" s="921"/>
      <c r="S6" s="920"/>
      <c r="T6" s="1045"/>
      <c r="U6" s="921"/>
      <c r="V6" s="921"/>
      <c r="W6" s="921"/>
      <c r="X6" s="1442"/>
      <c r="Y6" s="919"/>
      <c r="AA6" s="198"/>
    </row>
    <row r="7" spans="1:31">
      <c r="A7" s="920" t="s">
        <v>6</v>
      </c>
      <c r="B7" s="920"/>
      <c r="C7" s="920"/>
      <c r="D7" s="921" t="s">
        <v>655</v>
      </c>
      <c r="E7" s="920"/>
      <c r="F7" s="925"/>
      <c r="G7" s="920"/>
      <c r="H7" s="922"/>
      <c r="I7" s="920"/>
      <c r="J7" s="920"/>
      <c r="K7" s="920"/>
      <c r="L7" s="920"/>
      <c r="M7" s="920"/>
      <c r="N7" s="920"/>
      <c r="O7" s="920"/>
      <c r="P7" s="920"/>
      <c r="Q7" s="920"/>
      <c r="R7" s="921"/>
      <c r="S7" s="920"/>
      <c r="T7" s="1045"/>
      <c r="U7" s="921"/>
      <c r="V7" s="921"/>
      <c r="W7" s="921"/>
      <c r="X7" s="1442"/>
      <c r="Y7" s="919"/>
      <c r="AA7" s="198"/>
    </row>
    <row r="8" spans="1:31">
      <c r="A8" s="920" t="s">
        <v>8</v>
      </c>
      <c r="B8" s="920"/>
      <c r="C8" s="920"/>
      <c r="D8" s="921" t="s">
        <v>7</v>
      </c>
      <c r="E8" s="920"/>
      <c r="F8" s="925"/>
      <c r="G8" s="920"/>
      <c r="H8" s="922"/>
      <c r="I8" s="920"/>
      <c r="J8" s="920"/>
      <c r="K8" s="920"/>
      <c r="L8" s="920"/>
      <c r="M8" s="920"/>
      <c r="N8" s="920"/>
      <c r="O8" s="920"/>
      <c r="P8" s="920"/>
      <c r="Q8" s="920"/>
      <c r="R8" s="921"/>
      <c r="S8" s="920"/>
      <c r="T8" s="1045"/>
      <c r="U8" s="921"/>
      <c r="V8" s="921"/>
      <c r="W8" s="921"/>
      <c r="X8" s="1442"/>
      <c r="Y8" s="919"/>
      <c r="AA8" s="198"/>
    </row>
    <row r="9" spans="1:31">
      <c r="A9" s="920" t="s">
        <v>9</v>
      </c>
      <c r="B9" s="920"/>
      <c r="C9" s="920"/>
      <c r="D9" s="921" t="s">
        <v>10</v>
      </c>
      <c r="E9" s="920"/>
      <c r="F9" s="925"/>
      <c r="G9" s="920"/>
      <c r="H9" s="922"/>
      <c r="I9" s="920"/>
      <c r="J9" s="920"/>
      <c r="K9" s="920"/>
      <c r="L9" s="920"/>
      <c r="M9" s="920"/>
      <c r="N9" s="920"/>
      <c r="O9" s="920"/>
      <c r="P9" s="920"/>
      <c r="Q9" s="920"/>
      <c r="R9" s="921"/>
      <c r="S9" s="920"/>
      <c r="T9" s="1045"/>
      <c r="U9" s="921"/>
      <c r="V9" s="921"/>
      <c r="W9" s="921"/>
      <c r="X9" s="1442"/>
      <c r="Y9" s="919"/>
      <c r="AA9" s="198"/>
    </row>
    <row r="10" spans="1:31" ht="12.75" thickBot="1">
      <c r="A10" s="573"/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4"/>
      <c r="P10" s="574"/>
      <c r="Q10" s="573"/>
      <c r="R10" s="573"/>
      <c r="S10" s="573"/>
      <c r="T10" s="1046"/>
      <c r="U10" s="573"/>
      <c r="V10" s="573"/>
      <c r="W10" s="573"/>
      <c r="X10" s="1366"/>
      <c r="Y10" s="573"/>
      <c r="AA10" s="198"/>
    </row>
    <row r="11" spans="1:31">
      <c r="A11" s="1636" t="s">
        <v>397</v>
      </c>
      <c r="B11" s="1637"/>
      <c r="C11" s="1637"/>
      <c r="D11" s="1637"/>
      <c r="E11" s="1637"/>
      <c r="F11" s="1637"/>
      <c r="G11" s="1638"/>
      <c r="H11" s="1639" t="s">
        <v>398</v>
      </c>
      <c r="I11" s="1640"/>
      <c r="J11" s="1641"/>
      <c r="K11" s="1621" t="s">
        <v>399</v>
      </c>
      <c r="L11" s="575"/>
      <c r="M11" s="575"/>
      <c r="N11" s="576" t="s">
        <v>400</v>
      </c>
      <c r="O11" s="1621" t="s">
        <v>401</v>
      </c>
      <c r="P11" s="577"/>
      <c r="Q11" s="1620" t="s">
        <v>489</v>
      </c>
      <c r="R11" s="1620"/>
      <c r="S11" s="1620" t="s">
        <v>402</v>
      </c>
      <c r="T11" s="1620"/>
      <c r="U11" s="1620" t="s">
        <v>487</v>
      </c>
      <c r="V11" s="1620"/>
      <c r="W11" s="1620" t="s">
        <v>486</v>
      </c>
      <c r="X11" s="1620"/>
      <c r="Y11" s="1616" t="s">
        <v>19</v>
      </c>
      <c r="AA11" s="198"/>
    </row>
    <row r="12" spans="1:31">
      <c r="A12" s="1623" t="s">
        <v>20</v>
      </c>
      <c r="B12" s="1625" t="s">
        <v>22</v>
      </c>
      <c r="C12" s="1626"/>
      <c r="D12" s="1626"/>
      <c r="E12" s="1626"/>
      <c r="F12" s="1627"/>
      <c r="G12" s="1662">
        <f>'MUTASI ok'!S21</f>
        <v>6</v>
      </c>
      <c r="H12" s="1178">
        <f>'MUTASI ok'!T21</f>
        <v>201532462</v>
      </c>
      <c r="I12" s="578"/>
      <c r="J12" s="1209" t="s">
        <v>26</v>
      </c>
      <c r="K12" s="1622"/>
      <c r="L12" s="580" t="s">
        <v>403</v>
      </c>
      <c r="M12" s="580" t="s">
        <v>404</v>
      </c>
      <c r="N12" s="581" t="s">
        <v>405</v>
      </c>
      <c r="O12" s="1622"/>
      <c r="P12" s="578" t="s">
        <v>406</v>
      </c>
      <c r="Q12" s="1616" t="s">
        <v>387</v>
      </c>
      <c r="R12" s="1210"/>
      <c r="S12" s="1616" t="s">
        <v>387</v>
      </c>
      <c r="T12" s="1262"/>
      <c r="U12" s="1616" t="s">
        <v>387</v>
      </c>
      <c r="V12" s="1210"/>
      <c r="W12" s="1616" t="s">
        <v>387</v>
      </c>
      <c r="X12" s="1422"/>
      <c r="Y12" s="1616"/>
      <c r="AA12" s="198"/>
    </row>
    <row r="13" spans="1:31">
      <c r="A13" s="1624"/>
      <c r="B13" s="1628"/>
      <c r="C13" s="1629"/>
      <c r="D13" s="1629"/>
      <c r="E13" s="1629"/>
      <c r="F13" s="1630"/>
      <c r="G13" s="1622"/>
      <c r="H13" s="578" t="s">
        <v>407</v>
      </c>
      <c r="I13" s="578" t="s">
        <v>408</v>
      </c>
      <c r="J13" s="1209" t="s">
        <v>28</v>
      </c>
      <c r="K13" s="1622"/>
      <c r="L13" s="580" t="s">
        <v>409</v>
      </c>
      <c r="M13" s="580" t="s">
        <v>409</v>
      </c>
      <c r="N13" s="581" t="s">
        <v>410</v>
      </c>
      <c r="O13" s="1622"/>
      <c r="P13" s="578" t="s">
        <v>387</v>
      </c>
      <c r="Q13" s="1616"/>
      <c r="R13" s="1190" t="s">
        <v>30</v>
      </c>
      <c r="S13" s="1616"/>
      <c r="T13" s="1263" t="s">
        <v>30</v>
      </c>
      <c r="U13" s="1616"/>
      <c r="V13" s="1190" t="s">
        <v>30</v>
      </c>
      <c r="W13" s="1616"/>
      <c r="X13" s="1423" t="s">
        <v>30</v>
      </c>
      <c r="Y13" s="1616"/>
      <c r="AA13" s="198"/>
    </row>
    <row r="14" spans="1:31">
      <c r="A14" s="1624"/>
      <c r="B14" s="1628"/>
      <c r="C14" s="1629"/>
      <c r="D14" s="1629"/>
      <c r="E14" s="1629"/>
      <c r="F14" s="1630"/>
      <c r="G14" s="1622"/>
      <c r="H14" s="578" t="s">
        <v>387</v>
      </c>
      <c r="I14" s="578" t="s">
        <v>411</v>
      </c>
      <c r="J14" s="1209" t="s">
        <v>412</v>
      </c>
      <c r="K14" s="1622"/>
      <c r="L14" s="580" t="s">
        <v>387</v>
      </c>
      <c r="M14" s="580"/>
      <c r="N14" s="581" t="s">
        <v>413</v>
      </c>
      <c r="O14" s="1622"/>
      <c r="P14" s="578" t="s">
        <v>414</v>
      </c>
      <c r="Q14" s="1616"/>
      <c r="R14" s="1190" t="s">
        <v>415</v>
      </c>
      <c r="S14" s="1616"/>
      <c r="T14" s="1263" t="s">
        <v>415</v>
      </c>
      <c r="U14" s="1616"/>
      <c r="V14" s="1190" t="s">
        <v>415</v>
      </c>
      <c r="W14" s="1616"/>
      <c r="X14" s="1423" t="s">
        <v>415</v>
      </c>
      <c r="Y14" s="1616"/>
      <c r="AA14" s="198"/>
    </row>
    <row r="15" spans="1:31">
      <c r="A15" s="1624"/>
      <c r="B15" s="1631"/>
      <c r="C15" s="1632"/>
      <c r="D15" s="1632"/>
      <c r="E15" s="1632"/>
      <c r="F15" s="1633"/>
      <c r="G15" s="1622"/>
      <c r="H15" s="1264">
        <f>'MUTASI ok'!T29</f>
        <v>400860055.56</v>
      </c>
      <c r="I15" s="1264">
        <f>'MUTASI ok'!U29</f>
        <v>29</v>
      </c>
      <c r="J15" s="1264">
        <f>'MUTASI ok'!V29</f>
        <v>92358000</v>
      </c>
      <c r="K15" s="1622"/>
      <c r="L15" s="580"/>
      <c r="M15" s="580"/>
      <c r="N15" s="581"/>
      <c r="O15" s="1622"/>
      <c r="P15" s="578"/>
      <c r="Q15" s="1616"/>
      <c r="R15" s="1210"/>
      <c r="S15" s="1616"/>
      <c r="T15" s="1262"/>
      <c r="U15" s="1616"/>
      <c r="V15" s="1210"/>
      <c r="W15" s="1616"/>
      <c r="X15" s="1422"/>
      <c r="Y15" s="1616"/>
      <c r="AA15" s="198"/>
    </row>
    <row r="16" spans="1:31">
      <c r="A16" s="1189">
        <v>1</v>
      </c>
      <c r="B16" s="1617">
        <v>2</v>
      </c>
      <c r="C16" s="1618"/>
      <c r="D16" s="1618"/>
      <c r="E16" s="1619"/>
      <c r="F16" s="1189"/>
      <c r="G16" s="1189">
        <v>3</v>
      </c>
      <c r="H16" s="1189">
        <v>4</v>
      </c>
      <c r="I16" s="1189">
        <v>5</v>
      </c>
      <c r="J16" s="1189">
        <v>6</v>
      </c>
      <c r="K16" s="1189">
        <v>7</v>
      </c>
      <c r="L16" s="1189">
        <v>8</v>
      </c>
      <c r="M16" s="1189">
        <v>9</v>
      </c>
      <c r="N16" s="1189">
        <v>10</v>
      </c>
      <c r="O16" s="586">
        <v>11</v>
      </c>
      <c r="P16" s="586">
        <v>12</v>
      </c>
      <c r="Q16" s="1189">
        <v>13</v>
      </c>
      <c r="R16" s="1189">
        <v>14</v>
      </c>
      <c r="S16" s="1189">
        <v>13</v>
      </c>
      <c r="T16" s="1117">
        <v>14</v>
      </c>
      <c r="U16" s="1189">
        <v>15</v>
      </c>
      <c r="V16" s="1189">
        <v>16</v>
      </c>
      <c r="W16" s="1189">
        <v>15</v>
      </c>
      <c r="X16" s="1443">
        <v>16</v>
      </c>
      <c r="Y16" s="1189">
        <v>17</v>
      </c>
      <c r="AA16" s="198"/>
      <c r="AC16" s="64"/>
      <c r="AD16" s="64"/>
      <c r="AE16" s="64"/>
    </row>
    <row r="17" spans="1:37">
      <c r="A17" s="850"/>
      <c r="B17" s="790"/>
      <c r="C17" s="791"/>
      <c r="D17" s="791"/>
      <c r="E17" s="791"/>
      <c r="F17" s="791"/>
      <c r="G17" s="1182">
        <f>'MUTASI ok'!S127</f>
        <v>1</v>
      </c>
      <c r="H17" s="1182">
        <f>'MUTASI ok'!T127</f>
        <v>1500000</v>
      </c>
      <c r="I17" s="793"/>
      <c r="J17" s="791"/>
      <c r="K17" s="794"/>
      <c r="L17" s="795"/>
      <c r="M17" s="794"/>
      <c r="N17" s="796"/>
      <c r="O17" s="926"/>
      <c r="P17" s="926"/>
      <c r="Q17" s="1118"/>
      <c r="R17" s="1211"/>
      <c r="S17" s="1118"/>
      <c r="T17" s="1119"/>
      <c r="U17" s="1211"/>
      <c r="V17" s="1211"/>
      <c r="W17" s="1211"/>
      <c r="X17" s="1220"/>
      <c r="Y17" s="1120"/>
      <c r="AC17" s="1453"/>
      <c r="AE17" s="114"/>
    </row>
    <row r="18" spans="1:37">
      <c r="A18" s="841"/>
      <c r="B18" s="25"/>
      <c r="C18" s="256"/>
      <c r="D18" s="256"/>
      <c r="E18" s="256"/>
      <c r="F18" s="256"/>
      <c r="G18" s="262">
        <f>'MUTASI ok'!S131</f>
        <v>177</v>
      </c>
      <c r="H18" s="262">
        <f>'MUTASI ok'!T131</f>
        <v>407598460.57999998</v>
      </c>
      <c r="I18" s="257"/>
      <c r="J18" s="256"/>
      <c r="K18" s="28"/>
      <c r="L18" s="258"/>
      <c r="M18" s="28"/>
      <c r="N18" s="259"/>
      <c r="O18" s="929"/>
      <c r="P18" s="929"/>
      <c r="Q18" s="71"/>
      <c r="R18" s="1211"/>
      <c r="S18" s="71"/>
      <c r="T18" s="1121"/>
      <c r="U18" s="1211"/>
      <c r="V18" s="1211"/>
      <c r="W18" s="1211"/>
      <c r="X18" s="1220"/>
      <c r="Y18" s="73"/>
    </row>
    <row r="19" spans="1:37">
      <c r="A19" s="851"/>
      <c r="B19" s="800"/>
      <c r="C19" s="801"/>
      <c r="D19" s="801"/>
      <c r="E19" s="801"/>
      <c r="F19" s="801"/>
      <c r="G19" s="801">
        <f>'MUTASI ok'!S228</f>
        <v>27</v>
      </c>
      <c r="H19" s="801">
        <f>'MUTASI ok'!T228</f>
        <v>56950000</v>
      </c>
      <c r="I19" s="789"/>
      <c r="J19" s="803"/>
      <c r="K19" s="789"/>
      <c r="L19" s="789"/>
      <c r="M19" s="789"/>
      <c r="N19" s="788"/>
      <c r="O19" s="803"/>
      <c r="P19" s="803"/>
      <c r="Q19" s="1122"/>
      <c r="R19" s="1211"/>
      <c r="S19" s="1176">
        <f t="shared" ref="S19:X19" si="0">S21+S29+S127+S131+S228</f>
        <v>505</v>
      </c>
      <c r="T19" s="1176">
        <f t="shared" si="0"/>
        <v>1068440978.1399999</v>
      </c>
      <c r="U19" s="1123">
        <f t="shared" si="0"/>
        <v>29</v>
      </c>
      <c r="V19" s="1123">
        <f t="shared" si="0"/>
        <v>92358000</v>
      </c>
      <c r="W19" s="1123">
        <f t="shared" si="0"/>
        <v>476</v>
      </c>
      <c r="X19" s="1176">
        <f t="shared" si="0"/>
        <v>976082978.13999999</v>
      </c>
      <c r="Y19" s="1124"/>
    </row>
    <row r="20" spans="1:37">
      <c r="A20" s="839"/>
      <c r="B20" s="706"/>
      <c r="C20" s="707"/>
      <c r="D20" s="707"/>
      <c r="E20" s="707"/>
      <c r="F20" s="707"/>
      <c r="G20" s="707"/>
      <c r="H20" s="709" t="s">
        <v>485</v>
      </c>
      <c r="I20" s="712"/>
      <c r="J20" s="713"/>
      <c r="K20" s="712"/>
      <c r="L20" s="712"/>
      <c r="M20" s="712"/>
      <c r="N20" s="710"/>
      <c r="O20" s="713"/>
      <c r="P20" s="713"/>
      <c r="Q20" s="750"/>
      <c r="R20" s="1211"/>
      <c r="S20" s="732"/>
      <c r="T20" s="1125"/>
      <c r="U20" s="1211"/>
      <c r="V20" s="1211"/>
      <c r="W20" s="1211"/>
      <c r="X20" s="1220"/>
      <c r="Y20" s="733"/>
      <c r="AH20" s="64"/>
    </row>
    <row r="21" spans="1:37">
      <c r="A21" s="839"/>
      <c r="B21" s="706"/>
      <c r="C21" s="707" t="s">
        <v>168</v>
      </c>
      <c r="D21" s="707" t="s">
        <v>168</v>
      </c>
      <c r="E21" s="707" t="s">
        <v>168</v>
      </c>
      <c r="F21" s="707" t="s">
        <v>168</v>
      </c>
      <c r="G21" s="707" t="s">
        <v>168</v>
      </c>
      <c r="H21" s="805" t="s">
        <v>38</v>
      </c>
      <c r="I21" s="712"/>
      <c r="J21" s="713"/>
      <c r="K21" s="712"/>
      <c r="L21" s="712"/>
      <c r="M21" s="712"/>
      <c r="N21" s="710"/>
      <c r="O21" s="713"/>
      <c r="P21" s="713"/>
      <c r="Q21" s="750"/>
      <c r="R21" s="1211"/>
      <c r="S21" s="1125">
        <f t="shared" ref="S21:X21" si="1">SUM(S22:S27)</f>
        <v>6</v>
      </c>
      <c r="T21" s="1125">
        <f t="shared" si="1"/>
        <v>201532462</v>
      </c>
      <c r="U21" s="1125">
        <f t="shared" si="1"/>
        <v>0</v>
      </c>
      <c r="V21" s="1125">
        <f t="shared" si="1"/>
        <v>0</v>
      </c>
      <c r="W21" s="1125">
        <f t="shared" si="1"/>
        <v>6</v>
      </c>
      <c r="X21" s="1444">
        <f t="shared" si="1"/>
        <v>201532462</v>
      </c>
      <c r="Y21" s="733"/>
      <c r="AH21" s="64"/>
    </row>
    <row r="22" spans="1:37" ht="18.75" customHeight="1">
      <c r="A22" s="841">
        <v>1</v>
      </c>
      <c r="B22" s="129" t="s">
        <v>44</v>
      </c>
      <c r="C22" s="255" t="s">
        <v>59</v>
      </c>
      <c r="D22" s="255" t="s">
        <v>61</v>
      </c>
      <c r="E22" s="255" t="s">
        <v>34</v>
      </c>
      <c r="F22" s="255" t="s">
        <v>60</v>
      </c>
      <c r="G22" s="255" t="s">
        <v>35</v>
      </c>
      <c r="H22" s="256" t="s">
        <v>45</v>
      </c>
      <c r="I22" s="256" t="s">
        <v>46</v>
      </c>
      <c r="J22" s="256" t="s">
        <v>47</v>
      </c>
      <c r="K22" s="256" t="s">
        <v>39</v>
      </c>
      <c r="L22" s="264" t="s">
        <v>43</v>
      </c>
      <c r="M22" s="258">
        <v>2008</v>
      </c>
      <c r="N22" s="256"/>
      <c r="O22" s="258" t="s">
        <v>41</v>
      </c>
      <c r="P22" s="258"/>
      <c r="Q22" s="71" t="s">
        <v>36</v>
      </c>
      <c r="R22" s="1211"/>
      <c r="S22" s="74">
        <v>1</v>
      </c>
      <c r="T22" s="82">
        <v>15042500</v>
      </c>
      <c r="U22" s="1211"/>
      <c r="V22" s="1211"/>
      <c r="W22" s="1211">
        <v>1</v>
      </c>
      <c r="X22" s="1220">
        <v>15042500</v>
      </c>
      <c r="Y22" s="1126" t="s">
        <v>48</v>
      </c>
      <c r="AH22" s="64"/>
    </row>
    <row r="23" spans="1:37">
      <c r="A23" s="841">
        <v>2</v>
      </c>
      <c r="B23" s="129" t="s">
        <v>44</v>
      </c>
      <c r="C23" s="806">
        <v>2</v>
      </c>
      <c r="D23" s="806">
        <v>3</v>
      </c>
      <c r="E23" s="806">
        <v>1</v>
      </c>
      <c r="F23" s="806">
        <v>5</v>
      </c>
      <c r="G23" s="806">
        <f>'MUTASI ok'!S243</f>
        <v>3</v>
      </c>
      <c r="H23" s="1185">
        <f>'MUTASI ok'!T243</f>
        <v>1298293188.0407941</v>
      </c>
      <c r="I23" s="933" t="s">
        <v>50</v>
      </c>
      <c r="J23" s="933" t="s">
        <v>51</v>
      </c>
      <c r="K23" s="933" t="s">
        <v>39</v>
      </c>
      <c r="L23" s="933" t="s">
        <v>52</v>
      </c>
      <c r="M23" s="934">
        <v>1995</v>
      </c>
      <c r="N23" s="256"/>
      <c r="O23" s="258" t="s">
        <v>41</v>
      </c>
      <c r="P23" s="258"/>
      <c r="Q23" s="1127" t="s">
        <v>42</v>
      </c>
      <c r="R23" s="1211"/>
      <c r="S23" s="1133">
        <v>1</v>
      </c>
      <c r="T23" s="1128">
        <v>5000000</v>
      </c>
      <c r="U23" s="1211"/>
      <c r="V23" s="1211"/>
      <c r="W23" s="1211">
        <v>1</v>
      </c>
      <c r="X23" s="1220">
        <v>5000000</v>
      </c>
      <c r="Y23" s="1129" t="s">
        <v>54</v>
      </c>
      <c r="AH23" s="64"/>
    </row>
    <row r="24" spans="1:37">
      <c r="A24" s="841">
        <v>3</v>
      </c>
      <c r="B24" s="129" t="s">
        <v>44</v>
      </c>
      <c r="C24" s="806">
        <v>2</v>
      </c>
      <c r="D24" s="806">
        <v>3</v>
      </c>
      <c r="E24" s="806">
        <v>1</v>
      </c>
      <c r="F24" s="806">
        <v>5</v>
      </c>
      <c r="G24" s="806">
        <v>1</v>
      </c>
      <c r="H24" s="933" t="s">
        <v>45</v>
      </c>
      <c r="I24" s="933" t="s">
        <v>55</v>
      </c>
      <c r="J24" s="933" t="s">
        <v>56</v>
      </c>
      <c r="K24" s="933" t="s">
        <v>39</v>
      </c>
      <c r="L24" s="933" t="s">
        <v>49</v>
      </c>
      <c r="M24" s="934">
        <v>2006</v>
      </c>
      <c r="N24" s="256"/>
      <c r="O24" s="258" t="s">
        <v>41</v>
      </c>
      <c r="P24" s="258"/>
      <c r="Q24" s="1127" t="s">
        <v>36</v>
      </c>
      <c r="R24" s="1211"/>
      <c r="S24" s="1133">
        <v>1</v>
      </c>
      <c r="T24" s="1128">
        <v>10000000</v>
      </c>
      <c r="U24" s="1211"/>
      <c r="V24" s="1211"/>
      <c r="W24" s="1211">
        <v>1</v>
      </c>
      <c r="X24" s="1220">
        <v>10000000</v>
      </c>
      <c r="Y24" s="1129" t="s">
        <v>54</v>
      </c>
      <c r="AH24" s="64"/>
    </row>
    <row r="25" spans="1:37">
      <c r="A25" s="841">
        <v>4</v>
      </c>
      <c r="B25" s="129" t="s">
        <v>44</v>
      </c>
      <c r="C25" s="806">
        <v>2</v>
      </c>
      <c r="D25" s="806">
        <v>3</v>
      </c>
      <c r="E25" s="806">
        <v>1</v>
      </c>
      <c r="F25" s="806">
        <v>5</v>
      </c>
      <c r="G25" s="806">
        <v>1</v>
      </c>
      <c r="H25" s="933" t="s">
        <v>45</v>
      </c>
      <c r="I25" s="256" t="s">
        <v>55</v>
      </c>
      <c r="J25" s="256"/>
      <c r="K25" s="256"/>
      <c r="L25" s="256"/>
      <c r="M25" s="258"/>
      <c r="N25" s="256"/>
      <c r="O25" s="258"/>
      <c r="P25" s="258"/>
      <c r="Q25" s="71" t="s">
        <v>36</v>
      </c>
      <c r="R25" s="1211"/>
      <c r="S25" s="74">
        <v>1</v>
      </c>
      <c r="T25" s="82">
        <v>10000000</v>
      </c>
      <c r="U25" s="1211"/>
      <c r="V25" s="1211"/>
      <c r="W25" s="1211">
        <v>1</v>
      </c>
      <c r="X25" s="1445">
        <v>10000000</v>
      </c>
      <c r="Y25" s="1129" t="s">
        <v>54</v>
      </c>
      <c r="AH25" s="64"/>
    </row>
    <row r="26" spans="1:37">
      <c r="A26" s="841">
        <v>5</v>
      </c>
      <c r="B26" s="129" t="s">
        <v>44</v>
      </c>
      <c r="C26" s="806">
        <v>2</v>
      </c>
      <c r="D26" s="806">
        <v>3</v>
      </c>
      <c r="E26" s="806">
        <v>1</v>
      </c>
      <c r="F26" s="806">
        <v>5</v>
      </c>
      <c r="G26" s="806">
        <v>1</v>
      </c>
      <c r="H26" s="933" t="s">
        <v>45</v>
      </c>
      <c r="I26" s="256" t="s">
        <v>433</v>
      </c>
      <c r="J26" s="256"/>
      <c r="K26" s="256"/>
      <c r="L26" s="256"/>
      <c r="M26" s="258"/>
      <c r="N26" s="256"/>
      <c r="O26" s="258"/>
      <c r="P26" s="258"/>
      <c r="Q26" s="71" t="s">
        <v>36</v>
      </c>
      <c r="R26" s="1211"/>
      <c r="S26" s="74">
        <v>1</v>
      </c>
      <c r="T26" s="82">
        <v>13699962</v>
      </c>
      <c r="U26" s="1211"/>
      <c r="V26" s="1211"/>
      <c r="W26" s="1211">
        <v>1</v>
      </c>
      <c r="X26" s="1445">
        <v>13699962</v>
      </c>
      <c r="Y26" s="1129" t="s">
        <v>54</v>
      </c>
      <c r="AH26" s="64"/>
    </row>
    <row r="27" spans="1:37">
      <c r="A27" s="841">
        <v>6</v>
      </c>
      <c r="B27" s="129" t="s">
        <v>663</v>
      </c>
      <c r="C27" s="806">
        <v>2</v>
      </c>
      <c r="D27" s="806">
        <v>3</v>
      </c>
      <c r="E27" s="806">
        <v>1</v>
      </c>
      <c r="F27" s="806">
        <v>5</v>
      </c>
      <c r="G27" s="806">
        <v>1</v>
      </c>
      <c r="H27" s="256" t="s">
        <v>434</v>
      </c>
      <c r="I27" s="256" t="s">
        <v>435</v>
      </c>
      <c r="J27" s="256"/>
      <c r="K27" s="256"/>
      <c r="L27" s="256"/>
      <c r="M27" s="258"/>
      <c r="N27" s="256"/>
      <c r="O27" s="258"/>
      <c r="P27" s="258"/>
      <c r="Q27" s="71" t="s">
        <v>36</v>
      </c>
      <c r="R27" s="1211"/>
      <c r="S27" s="74">
        <v>1</v>
      </c>
      <c r="T27" s="82">
        <v>147790000</v>
      </c>
      <c r="U27" s="1211"/>
      <c r="V27" s="1211"/>
      <c r="W27" s="1211">
        <v>1</v>
      </c>
      <c r="X27" s="1445">
        <v>147790000</v>
      </c>
      <c r="Y27" s="1129" t="s">
        <v>54</v>
      </c>
      <c r="AH27" s="64"/>
    </row>
    <row r="28" spans="1:37">
      <c r="A28" s="839"/>
      <c r="B28" s="706"/>
      <c r="C28" s="707"/>
      <c r="D28" s="707"/>
      <c r="E28" s="707"/>
      <c r="F28" s="707"/>
      <c r="G28" s="707"/>
      <c r="H28" s="709" t="s">
        <v>450</v>
      </c>
      <c r="I28" s="852"/>
      <c r="J28" s="710"/>
      <c r="K28" s="710"/>
      <c r="L28" s="710"/>
      <c r="M28" s="711"/>
      <c r="N28" s="712"/>
      <c r="O28" s="712"/>
      <c r="P28" s="712"/>
      <c r="Q28" s="732"/>
      <c r="R28" s="1211"/>
      <c r="S28" s="732"/>
      <c r="T28" s="750"/>
      <c r="U28" s="1211"/>
      <c r="V28" s="1211"/>
      <c r="W28" s="1211"/>
      <c r="X28" s="1220"/>
      <c r="Y28" s="733"/>
      <c r="AE28" s="64"/>
      <c r="AK28" s="114"/>
    </row>
    <row r="29" spans="1:37">
      <c r="A29" s="839"/>
      <c r="B29" s="706"/>
      <c r="C29" s="707"/>
      <c r="D29" s="707"/>
      <c r="E29" s="707"/>
      <c r="F29" s="707"/>
      <c r="G29" s="707">
        <f>'MUTASI ok'!S250</f>
        <v>1</v>
      </c>
      <c r="H29" s="1186">
        <f>'MUTASI ok'!T250</f>
        <v>3401000</v>
      </c>
      <c r="I29" s="852"/>
      <c r="J29" s="712"/>
      <c r="K29" s="713"/>
      <c r="L29" s="712"/>
      <c r="M29" s="712"/>
      <c r="N29" s="712"/>
      <c r="O29" s="713"/>
      <c r="P29" s="713"/>
      <c r="Q29" s="732"/>
      <c r="R29" s="1211"/>
      <c r="S29" s="751">
        <f>SUM(S30:S125)</f>
        <v>294</v>
      </c>
      <c r="T29" s="751">
        <f t="shared" ref="T29:V29" si="2">SUM(T30:T125)</f>
        <v>400860055.56</v>
      </c>
      <c r="U29" s="751">
        <f>SUM(U30:U125)</f>
        <v>29</v>
      </c>
      <c r="V29" s="751">
        <f t="shared" si="2"/>
        <v>92358000</v>
      </c>
      <c r="W29" s="751">
        <f>S29-U29</f>
        <v>265</v>
      </c>
      <c r="X29" s="1446">
        <f>T29-V29</f>
        <v>308502055.56</v>
      </c>
      <c r="Y29" s="733"/>
      <c r="AE29" s="1454"/>
      <c r="AG29" s="114"/>
      <c r="AH29" s="64"/>
    </row>
    <row r="30" spans="1:37">
      <c r="A30" s="1214">
        <v>7</v>
      </c>
      <c r="B30" s="129" t="s">
        <v>664</v>
      </c>
      <c r="C30" s="255">
        <v>2</v>
      </c>
      <c r="D30" s="255">
        <v>6</v>
      </c>
      <c r="E30" s="255">
        <v>2</v>
      </c>
      <c r="F30" s="255">
        <v>6</v>
      </c>
      <c r="G30" s="255">
        <v>3</v>
      </c>
      <c r="H30" s="1215" t="s">
        <v>107</v>
      </c>
      <c r="I30" s="258"/>
      <c r="J30" s="258"/>
      <c r="K30" s="1216"/>
      <c r="L30" s="256"/>
      <c r="M30" s="1217">
        <v>2006</v>
      </c>
      <c r="N30" s="258"/>
      <c r="O30" s="258" t="s">
        <v>41</v>
      </c>
      <c r="P30" s="258"/>
      <c r="Q30" s="1218" t="s">
        <v>36</v>
      </c>
      <c r="R30" s="1211"/>
      <c r="S30" s="1218">
        <v>1</v>
      </c>
      <c r="T30" s="1266">
        <v>1000000</v>
      </c>
      <c r="U30" s="1211"/>
      <c r="V30" s="1211"/>
      <c r="W30" s="1211">
        <v>1</v>
      </c>
      <c r="X30" s="1220">
        <v>1000000</v>
      </c>
      <c r="Y30" s="1219" t="s">
        <v>491</v>
      </c>
      <c r="AE30" s="1454"/>
      <c r="AG30" s="114"/>
      <c r="AH30" s="64"/>
    </row>
    <row r="31" spans="1:37">
      <c r="A31" s="1214">
        <v>8</v>
      </c>
      <c r="B31" s="129" t="s">
        <v>665</v>
      </c>
      <c r="C31" s="255">
        <v>2</v>
      </c>
      <c r="D31" s="255">
        <v>6</v>
      </c>
      <c r="E31" s="255">
        <v>2</v>
      </c>
      <c r="F31" s="255">
        <v>4</v>
      </c>
      <c r="G31" s="255">
        <v>11</v>
      </c>
      <c r="H31" s="1215" t="s">
        <v>452</v>
      </c>
      <c r="I31" s="258"/>
      <c r="J31" s="258"/>
      <c r="K31" s="1216"/>
      <c r="L31" s="256"/>
      <c r="M31" s="1217">
        <v>2006</v>
      </c>
      <c r="N31" s="258"/>
      <c r="O31" s="258" t="s">
        <v>41</v>
      </c>
      <c r="P31" s="258"/>
      <c r="Q31" s="1218" t="s">
        <v>42</v>
      </c>
      <c r="R31" s="1211"/>
      <c r="S31" s="1218">
        <v>1</v>
      </c>
      <c r="T31" s="1266">
        <v>2500000</v>
      </c>
      <c r="U31" s="1211"/>
      <c r="V31" s="1211"/>
      <c r="W31" s="1211">
        <v>1</v>
      </c>
      <c r="X31" s="1220">
        <v>2500000</v>
      </c>
      <c r="Y31" s="1219" t="s">
        <v>477</v>
      </c>
      <c r="AH31" s="64"/>
    </row>
    <row r="32" spans="1:37">
      <c r="A32" s="1214">
        <v>9</v>
      </c>
      <c r="B32" s="129" t="s">
        <v>666</v>
      </c>
      <c r="C32" s="255">
        <v>2</v>
      </c>
      <c r="D32" s="255">
        <v>6</v>
      </c>
      <c r="E32" s="255">
        <v>2</v>
      </c>
      <c r="F32" s="255">
        <v>1</v>
      </c>
      <c r="G32" s="255">
        <v>33</v>
      </c>
      <c r="H32" s="1215" t="s">
        <v>453</v>
      </c>
      <c r="I32" s="258"/>
      <c r="J32" s="258"/>
      <c r="K32" s="1216"/>
      <c r="L32" s="256"/>
      <c r="M32" s="1217">
        <v>2007</v>
      </c>
      <c r="N32" s="258"/>
      <c r="O32" s="258" t="s">
        <v>41</v>
      </c>
      <c r="P32" s="258"/>
      <c r="Q32" s="1218" t="s">
        <v>36</v>
      </c>
      <c r="R32" s="1211"/>
      <c r="S32" s="1218">
        <v>4</v>
      </c>
      <c r="T32" s="1266">
        <v>1200000</v>
      </c>
      <c r="U32" s="1211"/>
      <c r="V32" s="1211"/>
      <c r="W32" s="1211">
        <v>4</v>
      </c>
      <c r="X32" s="1220">
        <v>1200000</v>
      </c>
      <c r="Y32" s="1219" t="s">
        <v>474</v>
      </c>
      <c r="AH32" s="64"/>
    </row>
    <row r="33" spans="1:34">
      <c r="A33" s="1214">
        <v>10</v>
      </c>
      <c r="B33" s="129" t="s">
        <v>667</v>
      </c>
      <c r="C33" s="255">
        <v>2</v>
      </c>
      <c r="D33" s="255">
        <v>6</v>
      </c>
      <c r="E33" s="255">
        <v>2</v>
      </c>
      <c r="F33" s="255">
        <v>1</v>
      </c>
      <c r="G33" s="255">
        <v>1</v>
      </c>
      <c r="H33" s="1215" t="s">
        <v>148</v>
      </c>
      <c r="I33" s="258"/>
      <c r="J33" s="258"/>
      <c r="K33" s="1216"/>
      <c r="L33" s="256"/>
      <c r="M33" s="1217">
        <v>2007</v>
      </c>
      <c r="N33" s="258"/>
      <c r="O33" s="258" t="s">
        <v>41</v>
      </c>
      <c r="P33" s="258"/>
      <c r="Q33" s="1218" t="s">
        <v>36</v>
      </c>
      <c r="R33" s="1211"/>
      <c r="S33" s="1218">
        <v>6</v>
      </c>
      <c r="T33" s="1266">
        <v>2400000</v>
      </c>
      <c r="U33" s="1211"/>
      <c r="V33" s="1211"/>
      <c r="W33" s="1211">
        <v>6</v>
      </c>
      <c r="X33" s="1220">
        <v>2400000</v>
      </c>
      <c r="Y33" s="1219" t="s">
        <v>474</v>
      </c>
      <c r="AH33" s="64"/>
    </row>
    <row r="34" spans="1:34">
      <c r="A34" s="1214">
        <v>11</v>
      </c>
      <c r="B34" s="129" t="s">
        <v>668</v>
      </c>
      <c r="C34" s="255">
        <v>2</v>
      </c>
      <c r="D34" s="255">
        <v>8</v>
      </c>
      <c r="E34" s="255">
        <v>1</v>
      </c>
      <c r="F34" s="255">
        <v>8</v>
      </c>
      <c r="G34" s="255">
        <v>59</v>
      </c>
      <c r="H34" s="1215" t="s">
        <v>149</v>
      </c>
      <c r="I34" s="258"/>
      <c r="J34" s="258"/>
      <c r="K34" s="1216"/>
      <c r="L34" s="256"/>
      <c r="M34" s="1217">
        <v>2007</v>
      </c>
      <c r="N34" s="258"/>
      <c r="O34" s="258" t="s">
        <v>41</v>
      </c>
      <c r="P34" s="258"/>
      <c r="Q34" s="1218" t="s">
        <v>36</v>
      </c>
      <c r="R34" s="1211"/>
      <c r="S34" s="1218">
        <v>6</v>
      </c>
      <c r="T34" s="1266">
        <v>2400000</v>
      </c>
      <c r="U34" s="1211"/>
      <c r="V34" s="1211"/>
      <c r="W34" s="1211">
        <v>6</v>
      </c>
      <c r="X34" s="1220">
        <v>2400000</v>
      </c>
      <c r="Y34" s="1219" t="s">
        <v>474</v>
      </c>
      <c r="AH34" s="64"/>
    </row>
    <row r="35" spans="1:34">
      <c r="A35" s="1214">
        <v>12</v>
      </c>
      <c r="B35" s="129" t="s">
        <v>669</v>
      </c>
      <c r="C35" s="255">
        <v>6</v>
      </c>
      <c r="D35" s="255">
        <v>6</v>
      </c>
      <c r="E35" s="255">
        <v>1</v>
      </c>
      <c r="F35" s="255">
        <v>4</v>
      </c>
      <c r="G35" s="255">
        <v>3</v>
      </c>
      <c r="H35" s="1215" t="s">
        <v>454</v>
      </c>
      <c r="I35" s="258"/>
      <c r="J35" s="258"/>
      <c r="K35" s="1216"/>
      <c r="L35" s="256"/>
      <c r="M35" s="1217">
        <v>2007</v>
      </c>
      <c r="N35" s="258"/>
      <c r="O35" s="258" t="s">
        <v>41</v>
      </c>
      <c r="P35" s="258"/>
      <c r="Q35" s="1218" t="s">
        <v>478</v>
      </c>
      <c r="R35" s="1211"/>
      <c r="S35" s="1218">
        <v>1</v>
      </c>
      <c r="T35" s="1266">
        <v>152500</v>
      </c>
      <c r="U35" s="1211"/>
      <c r="V35" s="1211"/>
      <c r="W35" s="1211">
        <v>1</v>
      </c>
      <c r="X35" s="1220">
        <v>152500</v>
      </c>
      <c r="Y35" s="1219" t="s">
        <v>477</v>
      </c>
      <c r="AH35" s="64"/>
    </row>
    <row r="36" spans="1:34">
      <c r="A36" s="1214">
        <v>13</v>
      </c>
      <c r="B36" s="933" t="s">
        <v>670</v>
      </c>
      <c r="C36" s="1197">
        <v>6</v>
      </c>
      <c r="D36" s="1197">
        <v>6</v>
      </c>
      <c r="E36" s="1197">
        <v>1</v>
      </c>
      <c r="F36" s="1197">
        <v>1</v>
      </c>
      <c r="G36" s="1197">
        <v>1</v>
      </c>
      <c r="H36" s="1215" t="s">
        <v>654</v>
      </c>
      <c r="I36" s="933"/>
      <c r="J36" s="933"/>
      <c r="K36" s="1217" t="s">
        <v>449</v>
      </c>
      <c r="L36" s="933"/>
      <c r="M36" s="1217">
        <v>2007</v>
      </c>
      <c r="N36" s="933"/>
      <c r="O36" s="258" t="s">
        <v>41</v>
      </c>
      <c r="P36" s="258"/>
      <c r="Q36" s="1127" t="s">
        <v>36</v>
      </c>
      <c r="R36" s="1211"/>
      <c r="S36" s="1127">
        <v>1</v>
      </c>
      <c r="T36" s="1267">
        <v>200000</v>
      </c>
      <c r="U36" s="1211"/>
      <c r="V36" s="1211"/>
      <c r="W36" s="1211">
        <v>1</v>
      </c>
      <c r="X36" s="1220">
        <v>200000</v>
      </c>
      <c r="Y36" s="1219" t="s">
        <v>474</v>
      </c>
      <c r="AH36" s="64"/>
    </row>
    <row r="37" spans="1:34" ht="21.75" customHeight="1">
      <c r="A37" s="1214">
        <v>15</v>
      </c>
      <c r="B37" s="129" t="s">
        <v>152</v>
      </c>
      <c r="C37" s="255" t="s">
        <v>59</v>
      </c>
      <c r="D37" s="255" t="s">
        <v>69</v>
      </c>
      <c r="E37" s="255" t="s">
        <v>59</v>
      </c>
      <c r="F37" s="255" t="s">
        <v>34</v>
      </c>
      <c r="G37" s="255" t="s">
        <v>35</v>
      </c>
      <c r="H37" s="264" t="s">
        <v>78</v>
      </c>
      <c r="I37" s="258" t="s">
        <v>40</v>
      </c>
      <c r="J37" s="258" t="s">
        <v>40</v>
      </c>
      <c r="K37" s="258" t="s">
        <v>40</v>
      </c>
      <c r="L37" s="256" t="s">
        <v>43</v>
      </c>
      <c r="M37" s="258">
        <v>2010</v>
      </c>
      <c r="N37" s="258" t="s">
        <v>40</v>
      </c>
      <c r="O37" s="258" t="s">
        <v>41</v>
      </c>
      <c r="P37" s="258"/>
      <c r="Q37" s="71" t="s">
        <v>36</v>
      </c>
      <c r="R37" s="1211"/>
      <c r="S37" s="81">
        <v>1</v>
      </c>
      <c r="T37" s="82">
        <v>1500000</v>
      </c>
      <c r="U37" s="1268"/>
      <c r="V37" s="1211"/>
      <c r="W37" s="1211">
        <v>1</v>
      </c>
      <c r="X37" s="1220">
        <v>1500000</v>
      </c>
      <c r="Y37" s="628" t="s">
        <v>79</v>
      </c>
      <c r="AH37" s="64"/>
    </row>
    <row r="38" spans="1:34" ht="21.75" customHeight="1">
      <c r="A38" s="1214">
        <v>16</v>
      </c>
      <c r="B38" s="129" t="s">
        <v>151</v>
      </c>
      <c r="C38" s="255" t="s">
        <v>59</v>
      </c>
      <c r="D38" s="255" t="s">
        <v>69</v>
      </c>
      <c r="E38" s="255" t="s">
        <v>34</v>
      </c>
      <c r="F38" s="255" t="s">
        <v>60</v>
      </c>
      <c r="G38" s="255" t="s">
        <v>74</v>
      </c>
      <c r="H38" s="257" t="s">
        <v>81</v>
      </c>
      <c r="I38" s="258" t="s">
        <v>40</v>
      </c>
      <c r="J38" s="258" t="s">
        <v>40</v>
      </c>
      <c r="K38" s="258" t="s">
        <v>40</v>
      </c>
      <c r="L38" s="256" t="s">
        <v>43</v>
      </c>
      <c r="M38" s="258">
        <v>2010</v>
      </c>
      <c r="N38" s="258" t="s">
        <v>40</v>
      </c>
      <c r="O38" s="258" t="s">
        <v>41</v>
      </c>
      <c r="P38" s="258"/>
      <c r="Q38" s="71" t="s">
        <v>36</v>
      </c>
      <c r="R38" s="1211"/>
      <c r="S38" s="81">
        <v>1</v>
      </c>
      <c r="T38" s="82">
        <v>100000</v>
      </c>
      <c r="U38" s="1211"/>
      <c r="V38" s="1211"/>
      <c r="W38" s="1211">
        <v>1</v>
      </c>
      <c r="X38" s="1220">
        <v>100000</v>
      </c>
      <c r="Y38" s="628" t="s">
        <v>79</v>
      </c>
      <c r="AH38" s="64"/>
    </row>
    <row r="39" spans="1:34" ht="24.75" customHeight="1">
      <c r="A39" s="1214">
        <v>17</v>
      </c>
      <c r="B39" s="129" t="s">
        <v>151</v>
      </c>
      <c r="C39" s="255" t="s">
        <v>59</v>
      </c>
      <c r="D39" s="255" t="s">
        <v>69</v>
      </c>
      <c r="E39" s="255" t="s">
        <v>34</v>
      </c>
      <c r="F39" s="255" t="s">
        <v>60</v>
      </c>
      <c r="G39" s="255" t="s">
        <v>74</v>
      </c>
      <c r="H39" s="257" t="s">
        <v>81</v>
      </c>
      <c r="I39" s="258" t="s">
        <v>40</v>
      </c>
      <c r="J39" s="258" t="s">
        <v>40</v>
      </c>
      <c r="K39" s="258" t="s">
        <v>40</v>
      </c>
      <c r="L39" s="256" t="s">
        <v>43</v>
      </c>
      <c r="M39" s="258">
        <v>2010</v>
      </c>
      <c r="N39" s="258" t="s">
        <v>40</v>
      </c>
      <c r="O39" s="258" t="s">
        <v>41</v>
      </c>
      <c r="P39" s="258"/>
      <c r="Q39" s="71" t="s">
        <v>36</v>
      </c>
      <c r="R39" s="1211"/>
      <c r="S39" s="81">
        <v>1</v>
      </c>
      <c r="T39" s="82">
        <v>100000</v>
      </c>
      <c r="U39" s="1211"/>
      <c r="V39" s="1211"/>
      <c r="W39" s="1211">
        <v>1</v>
      </c>
      <c r="X39" s="1220">
        <v>100000</v>
      </c>
      <c r="Y39" s="628" t="s">
        <v>79</v>
      </c>
      <c r="AH39" s="64"/>
    </row>
    <row r="40" spans="1:34" ht="19.5" customHeight="1">
      <c r="A40" s="1214">
        <v>18</v>
      </c>
      <c r="B40" s="129" t="s">
        <v>153</v>
      </c>
      <c r="C40" s="255" t="s">
        <v>59</v>
      </c>
      <c r="D40" s="255" t="s">
        <v>69</v>
      </c>
      <c r="E40" s="255" t="s">
        <v>59</v>
      </c>
      <c r="F40" s="255" t="s">
        <v>60</v>
      </c>
      <c r="G40" s="255" t="s">
        <v>83</v>
      </c>
      <c r="H40" s="256" t="s">
        <v>84</v>
      </c>
      <c r="I40" s="258" t="s">
        <v>40</v>
      </c>
      <c r="J40" s="258" t="s">
        <v>40</v>
      </c>
      <c r="K40" s="258" t="s">
        <v>40</v>
      </c>
      <c r="L40" s="258" t="s">
        <v>40</v>
      </c>
      <c r="M40" s="258">
        <v>2010</v>
      </c>
      <c r="N40" s="258" t="s">
        <v>40</v>
      </c>
      <c r="O40" s="258" t="s">
        <v>41</v>
      </c>
      <c r="P40" s="258"/>
      <c r="Q40" s="71" t="s">
        <v>36</v>
      </c>
      <c r="R40" s="1211"/>
      <c r="S40" s="81">
        <v>1</v>
      </c>
      <c r="T40" s="82">
        <v>750000</v>
      </c>
      <c r="U40" s="1211"/>
      <c r="V40" s="1211"/>
      <c r="W40" s="1211">
        <v>1</v>
      </c>
      <c r="X40" s="1220">
        <v>750000</v>
      </c>
      <c r="Y40" s="628" t="s">
        <v>85</v>
      </c>
      <c r="AH40" s="64"/>
    </row>
    <row r="41" spans="1:34" ht="22.5" customHeight="1">
      <c r="A41" s="1214">
        <f t="shared" ref="A41:A112" si="3">A40+1</f>
        <v>19</v>
      </c>
      <c r="B41" s="129" t="s">
        <v>154</v>
      </c>
      <c r="C41" s="255" t="s">
        <v>59</v>
      </c>
      <c r="D41" s="255" t="s">
        <v>69</v>
      </c>
      <c r="E41" s="255" t="s">
        <v>59</v>
      </c>
      <c r="F41" s="255" t="s">
        <v>60</v>
      </c>
      <c r="G41" s="255" t="s">
        <v>86</v>
      </c>
      <c r="H41" s="256" t="s">
        <v>88</v>
      </c>
      <c r="I41" s="258" t="s">
        <v>40</v>
      </c>
      <c r="J41" s="258" t="s">
        <v>40</v>
      </c>
      <c r="K41" s="258" t="s">
        <v>40</v>
      </c>
      <c r="L41" s="256" t="s">
        <v>43</v>
      </c>
      <c r="M41" s="258">
        <v>2010</v>
      </c>
      <c r="N41" s="258" t="s">
        <v>40</v>
      </c>
      <c r="O41" s="258" t="s">
        <v>41</v>
      </c>
      <c r="P41" s="258"/>
      <c r="Q41" s="71" t="s">
        <v>36</v>
      </c>
      <c r="R41" s="1211"/>
      <c r="S41" s="81">
        <v>1</v>
      </c>
      <c r="T41" s="82">
        <v>480000</v>
      </c>
      <c r="U41" s="1211"/>
      <c r="V41" s="1211"/>
      <c r="W41" s="1211">
        <v>1</v>
      </c>
      <c r="X41" s="1220">
        <v>480000</v>
      </c>
      <c r="Y41" s="628" t="s">
        <v>85</v>
      </c>
      <c r="AH41" s="64"/>
    </row>
    <row r="42" spans="1:34" ht="23.25" customHeight="1">
      <c r="A42" s="1214">
        <f t="shared" si="3"/>
        <v>20</v>
      </c>
      <c r="B42" s="129" t="s">
        <v>153</v>
      </c>
      <c r="C42" s="255" t="s">
        <v>59</v>
      </c>
      <c r="D42" s="255" t="s">
        <v>69</v>
      </c>
      <c r="E42" s="255" t="s">
        <v>59</v>
      </c>
      <c r="F42" s="255" t="s">
        <v>60</v>
      </c>
      <c r="G42" s="255" t="s">
        <v>83</v>
      </c>
      <c r="H42" s="256" t="s">
        <v>90</v>
      </c>
      <c r="I42" s="258" t="s">
        <v>40</v>
      </c>
      <c r="J42" s="258" t="s">
        <v>40</v>
      </c>
      <c r="K42" s="258" t="s">
        <v>40</v>
      </c>
      <c r="L42" s="256" t="s">
        <v>43</v>
      </c>
      <c r="M42" s="258">
        <v>2010</v>
      </c>
      <c r="N42" s="258" t="s">
        <v>40</v>
      </c>
      <c r="O42" s="258" t="s">
        <v>41</v>
      </c>
      <c r="P42" s="258"/>
      <c r="Q42" s="71" t="s">
        <v>36</v>
      </c>
      <c r="R42" s="1211"/>
      <c r="S42" s="81">
        <v>1</v>
      </c>
      <c r="T42" s="82">
        <v>282000</v>
      </c>
      <c r="U42" s="1211"/>
      <c r="V42" s="1211"/>
      <c r="W42" s="1211">
        <v>1</v>
      </c>
      <c r="X42" s="1220">
        <v>282000</v>
      </c>
      <c r="Y42" s="628" t="s">
        <v>85</v>
      </c>
      <c r="AH42" s="64"/>
    </row>
    <row r="43" spans="1:34" ht="21.75" customHeight="1">
      <c r="A43" s="1214">
        <f t="shared" si="3"/>
        <v>21</v>
      </c>
      <c r="B43" s="129" t="s">
        <v>155</v>
      </c>
      <c r="C43" s="255" t="s">
        <v>59</v>
      </c>
      <c r="D43" s="255" t="s">
        <v>69</v>
      </c>
      <c r="E43" s="255" t="s">
        <v>59</v>
      </c>
      <c r="F43" s="255" t="s">
        <v>91</v>
      </c>
      <c r="G43" s="255" t="s">
        <v>87</v>
      </c>
      <c r="H43" s="256" t="s">
        <v>92</v>
      </c>
      <c r="I43" s="258" t="s">
        <v>40</v>
      </c>
      <c r="J43" s="258" t="s">
        <v>40</v>
      </c>
      <c r="K43" s="258" t="s">
        <v>40</v>
      </c>
      <c r="L43" s="256" t="s">
        <v>43</v>
      </c>
      <c r="M43" s="258">
        <v>2010</v>
      </c>
      <c r="N43" s="258" t="s">
        <v>40</v>
      </c>
      <c r="O43" s="258" t="s">
        <v>41</v>
      </c>
      <c r="P43" s="258"/>
      <c r="Q43" s="71" t="s">
        <v>36</v>
      </c>
      <c r="R43" s="1211"/>
      <c r="S43" s="81">
        <v>1</v>
      </c>
      <c r="T43" s="82">
        <v>3487000</v>
      </c>
      <c r="U43" s="1211"/>
      <c r="V43" s="1211"/>
      <c r="W43" s="1211">
        <v>1</v>
      </c>
      <c r="X43" s="1220">
        <v>3487000</v>
      </c>
      <c r="Y43" s="628" t="s">
        <v>85</v>
      </c>
      <c r="AH43" s="64"/>
    </row>
    <row r="44" spans="1:34" ht="21.75" customHeight="1">
      <c r="A44" s="1214">
        <f t="shared" si="3"/>
        <v>22</v>
      </c>
      <c r="B44" s="129" t="s">
        <v>156</v>
      </c>
      <c r="C44" s="255" t="s">
        <v>59</v>
      </c>
      <c r="D44" s="255" t="s">
        <v>69</v>
      </c>
      <c r="E44" s="255" t="s">
        <v>34</v>
      </c>
      <c r="F44" s="255" t="s">
        <v>91</v>
      </c>
      <c r="G44" s="255" t="s">
        <v>93</v>
      </c>
      <c r="H44" s="256" t="s">
        <v>95</v>
      </c>
      <c r="I44" s="258" t="s">
        <v>40</v>
      </c>
      <c r="J44" s="258" t="s">
        <v>40</v>
      </c>
      <c r="K44" s="258" t="s">
        <v>40</v>
      </c>
      <c r="L44" s="256" t="s">
        <v>43</v>
      </c>
      <c r="M44" s="258">
        <v>2010</v>
      </c>
      <c r="N44" s="258" t="s">
        <v>40</v>
      </c>
      <c r="O44" s="258" t="s">
        <v>41</v>
      </c>
      <c r="P44" s="258"/>
      <c r="Q44" s="71" t="s">
        <v>36</v>
      </c>
      <c r="R44" s="1211"/>
      <c r="S44" s="81">
        <v>1</v>
      </c>
      <c r="T44" s="82">
        <v>1500000</v>
      </c>
      <c r="U44" s="1211"/>
      <c r="V44" s="1211"/>
      <c r="W44" s="1211">
        <v>1</v>
      </c>
      <c r="X44" s="1220">
        <v>1500000</v>
      </c>
      <c r="Y44" s="628" t="s">
        <v>85</v>
      </c>
      <c r="AH44" s="64"/>
    </row>
    <row r="45" spans="1:34" ht="25.5" customHeight="1">
      <c r="A45" s="1214">
        <f t="shared" si="3"/>
        <v>23</v>
      </c>
      <c r="B45" s="129" t="s">
        <v>157</v>
      </c>
      <c r="C45" s="255" t="s">
        <v>59</v>
      </c>
      <c r="D45" s="255" t="s">
        <v>69</v>
      </c>
      <c r="E45" s="255" t="s">
        <v>59</v>
      </c>
      <c r="F45" s="255" t="s">
        <v>34</v>
      </c>
      <c r="G45" s="255" t="s">
        <v>96</v>
      </c>
      <c r="H45" s="256" t="s">
        <v>97</v>
      </c>
      <c r="I45" s="258" t="s">
        <v>40</v>
      </c>
      <c r="J45" s="258" t="s">
        <v>40</v>
      </c>
      <c r="K45" s="258" t="s">
        <v>40</v>
      </c>
      <c r="L45" s="256" t="s">
        <v>43</v>
      </c>
      <c r="M45" s="258">
        <v>2011</v>
      </c>
      <c r="N45" s="258" t="s">
        <v>40</v>
      </c>
      <c r="O45" s="258" t="s">
        <v>41</v>
      </c>
      <c r="P45" s="258"/>
      <c r="Q45" s="71" t="s">
        <v>36</v>
      </c>
      <c r="R45" s="1211"/>
      <c r="S45" s="81">
        <v>1</v>
      </c>
      <c r="T45" s="82">
        <v>3979000</v>
      </c>
      <c r="U45" s="1211"/>
      <c r="V45" s="1211"/>
      <c r="W45" s="1211">
        <v>1</v>
      </c>
      <c r="X45" s="1220">
        <v>3979000</v>
      </c>
      <c r="Y45" s="1130" t="s">
        <v>54</v>
      </c>
      <c r="AH45" s="64"/>
    </row>
    <row r="46" spans="1:34" ht="29.25" customHeight="1">
      <c r="A46" s="1214">
        <f t="shared" si="3"/>
        <v>24</v>
      </c>
      <c r="B46" s="129" t="s">
        <v>152</v>
      </c>
      <c r="C46" s="255" t="s">
        <v>59</v>
      </c>
      <c r="D46" s="255" t="s">
        <v>69</v>
      </c>
      <c r="E46" s="255" t="s">
        <v>59</v>
      </c>
      <c r="F46" s="255" t="s">
        <v>34</v>
      </c>
      <c r="G46" s="255" t="s">
        <v>35</v>
      </c>
      <c r="H46" s="256" t="s">
        <v>99</v>
      </c>
      <c r="I46" s="258" t="s">
        <v>40</v>
      </c>
      <c r="J46" s="258" t="s">
        <v>40</v>
      </c>
      <c r="K46" s="256" t="s">
        <v>100</v>
      </c>
      <c r="L46" s="256" t="s">
        <v>43</v>
      </c>
      <c r="M46" s="258">
        <v>2012</v>
      </c>
      <c r="N46" s="258" t="s">
        <v>40</v>
      </c>
      <c r="O46" s="258" t="s">
        <v>41</v>
      </c>
      <c r="P46" s="258"/>
      <c r="Q46" s="71" t="s">
        <v>36</v>
      </c>
      <c r="R46" s="1211"/>
      <c r="S46" s="81">
        <v>1</v>
      </c>
      <c r="T46" s="82">
        <v>4000000</v>
      </c>
      <c r="U46" s="1211"/>
      <c r="V46" s="1211"/>
      <c r="W46" s="1211">
        <v>1</v>
      </c>
      <c r="X46" s="1220">
        <v>4000000</v>
      </c>
      <c r="Y46" s="1130" t="s">
        <v>101</v>
      </c>
      <c r="AH46" s="64"/>
    </row>
    <row r="47" spans="1:34" ht="24" customHeight="1">
      <c r="A47" s="1214">
        <f t="shared" si="3"/>
        <v>25</v>
      </c>
      <c r="B47" s="129" t="s">
        <v>158</v>
      </c>
      <c r="C47" s="255" t="s">
        <v>59</v>
      </c>
      <c r="D47" s="255" t="s">
        <v>69</v>
      </c>
      <c r="E47" s="255" t="s">
        <v>59</v>
      </c>
      <c r="F47" s="255" t="s">
        <v>34</v>
      </c>
      <c r="G47" s="255" t="s">
        <v>102</v>
      </c>
      <c r="H47" s="256" t="s">
        <v>104</v>
      </c>
      <c r="I47" s="258" t="s">
        <v>40</v>
      </c>
      <c r="J47" s="258" t="s">
        <v>40</v>
      </c>
      <c r="K47" s="256" t="s">
        <v>105</v>
      </c>
      <c r="L47" s="256" t="s">
        <v>43</v>
      </c>
      <c r="M47" s="258">
        <v>2012</v>
      </c>
      <c r="N47" s="258" t="s">
        <v>40</v>
      </c>
      <c r="O47" s="258" t="s">
        <v>41</v>
      </c>
      <c r="P47" s="258"/>
      <c r="Q47" s="71" t="s">
        <v>36</v>
      </c>
      <c r="R47" s="1211"/>
      <c r="S47" s="81">
        <v>1</v>
      </c>
      <c r="T47" s="82">
        <v>1000000</v>
      </c>
      <c r="U47" s="1211"/>
      <c r="V47" s="1211"/>
      <c r="W47" s="1211">
        <v>1</v>
      </c>
      <c r="X47" s="1220">
        <v>1000000</v>
      </c>
      <c r="Y47" s="1130" t="s">
        <v>101</v>
      </c>
      <c r="AH47" s="64"/>
    </row>
    <row r="48" spans="1:34" ht="24" customHeight="1">
      <c r="A48" s="1214">
        <f t="shared" si="3"/>
        <v>26</v>
      </c>
      <c r="B48" s="129" t="s">
        <v>159</v>
      </c>
      <c r="C48" s="255" t="s">
        <v>59</v>
      </c>
      <c r="D48" s="255" t="s">
        <v>69</v>
      </c>
      <c r="E48" s="255" t="s">
        <v>59</v>
      </c>
      <c r="F48" s="255" t="s">
        <v>91</v>
      </c>
      <c r="G48" s="255" t="s">
        <v>93</v>
      </c>
      <c r="H48" s="257" t="s">
        <v>106</v>
      </c>
      <c r="I48" s="258" t="s">
        <v>40</v>
      </c>
      <c r="J48" s="258" t="s">
        <v>40</v>
      </c>
      <c r="K48" s="256"/>
      <c r="L48" s="256" t="s">
        <v>43</v>
      </c>
      <c r="M48" s="258">
        <v>2013</v>
      </c>
      <c r="N48" s="258" t="s">
        <v>40</v>
      </c>
      <c r="O48" s="258" t="s">
        <v>41</v>
      </c>
      <c r="P48" s="258"/>
      <c r="Q48" s="71" t="s">
        <v>36</v>
      </c>
      <c r="R48" s="1211"/>
      <c r="S48" s="175">
        <v>5</v>
      </c>
      <c r="T48" s="1131">
        <v>15000000</v>
      </c>
      <c r="U48" s="1211"/>
      <c r="V48" s="1211"/>
      <c r="W48" s="1211">
        <v>5</v>
      </c>
      <c r="X48" s="1220">
        <v>15000000</v>
      </c>
      <c r="Y48" s="76" t="s">
        <v>54</v>
      </c>
      <c r="AH48" s="64"/>
    </row>
    <row r="49" spans="1:34" ht="24" customHeight="1">
      <c r="A49" s="1214">
        <f t="shared" si="3"/>
        <v>27</v>
      </c>
      <c r="B49" s="129" t="s">
        <v>160</v>
      </c>
      <c r="C49" s="255" t="s">
        <v>59</v>
      </c>
      <c r="D49" s="255" t="s">
        <v>69</v>
      </c>
      <c r="E49" s="255" t="s">
        <v>59</v>
      </c>
      <c r="F49" s="255" t="s">
        <v>69</v>
      </c>
      <c r="G49" s="255" t="s">
        <v>93</v>
      </c>
      <c r="H49" s="257" t="s">
        <v>107</v>
      </c>
      <c r="I49" s="258" t="s">
        <v>40</v>
      </c>
      <c r="J49" s="258" t="s">
        <v>40</v>
      </c>
      <c r="K49" s="256"/>
      <c r="L49" s="256" t="s">
        <v>43</v>
      </c>
      <c r="M49" s="258">
        <v>2013</v>
      </c>
      <c r="N49" s="258" t="s">
        <v>40</v>
      </c>
      <c r="O49" s="258" t="s">
        <v>41</v>
      </c>
      <c r="P49" s="258"/>
      <c r="Q49" s="71" t="s">
        <v>36</v>
      </c>
      <c r="R49" s="1211"/>
      <c r="S49" s="175">
        <v>1</v>
      </c>
      <c r="T49" s="1131">
        <v>1100000</v>
      </c>
      <c r="U49" s="1211"/>
      <c r="V49" s="1211"/>
      <c r="W49" s="1211">
        <v>1</v>
      </c>
      <c r="X49" s="1220">
        <v>1100000</v>
      </c>
      <c r="Y49" s="76" t="s">
        <v>54</v>
      </c>
      <c r="AH49" s="64"/>
    </row>
    <row r="50" spans="1:34" ht="24" customHeight="1">
      <c r="A50" s="1214">
        <f t="shared" si="3"/>
        <v>28</v>
      </c>
      <c r="B50" s="129" t="s">
        <v>161</v>
      </c>
      <c r="C50" s="255" t="s">
        <v>59</v>
      </c>
      <c r="D50" s="255" t="s">
        <v>69</v>
      </c>
      <c r="E50" s="255" t="s">
        <v>91</v>
      </c>
      <c r="F50" s="255" t="s">
        <v>34</v>
      </c>
      <c r="G50" s="255" t="s">
        <v>102</v>
      </c>
      <c r="H50" s="257" t="s">
        <v>108</v>
      </c>
      <c r="I50" s="258" t="s">
        <v>40</v>
      </c>
      <c r="J50" s="258" t="s">
        <v>40</v>
      </c>
      <c r="K50" s="256"/>
      <c r="L50" s="256" t="s">
        <v>43</v>
      </c>
      <c r="M50" s="258">
        <v>2013</v>
      </c>
      <c r="N50" s="258" t="s">
        <v>40</v>
      </c>
      <c r="O50" s="258" t="s">
        <v>41</v>
      </c>
      <c r="P50" s="258"/>
      <c r="Q50" s="71" t="s">
        <v>36</v>
      </c>
      <c r="R50" s="1211"/>
      <c r="S50" s="175">
        <v>1</v>
      </c>
      <c r="T50" s="1131">
        <v>5100000</v>
      </c>
      <c r="U50" s="1211"/>
      <c r="V50" s="1211"/>
      <c r="W50" s="1211">
        <v>1</v>
      </c>
      <c r="X50" s="1220">
        <v>5100000</v>
      </c>
      <c r="Y50" s="76" t="s">
        <v>54</v>
      </c>
      <c r="AH50" s="64"/>
    </row>
    <row r="51" spans="1:34" ht="24" customHeight="1">
      <c r="A51" s="1214">
        <f t="shared" si="3"/>
        <v>29</v>
      </c>
      <c r="B51" s="129" t="s">
        <v>162</v>
      </c>
      <c r="C51" s="255" t="s">
        <v>59</v>
      </c>
      <c r="D51" s="255" t="s">
        <v>69</v>
      </c>
      <c r="E51" s="255" t="s">
        <v>59</v>
      </c>
      <c r="F51" s="255" t="s">
        <v>34</v>
      </c>
      <c r="G51" s="255" t="s">
        <v>87</v>
      </c>
      <c r="H51" s="257" t="s">
        <v>109</v>
      </c>
      <c r="I51" s="258" t="s">
        <v>40</v>
      </c>
      <c r="J51" s="258" t="s">
        <v>40</v>
      </c>
      <c r="K51" s="256"/>
      <c r="L51" s="256" t="s">
        <v>43</v>
      </c>
      <c r="M51" s="258">
        <v>2013</v>
      </c>
      <c r="N51" s="258" t="s">
        <v>40</v>
      </c>
      <c r="O51" s="258" t="s">
        <v>41</v>
      </c>
      <c r="P51" s="258"/>
      <c r="Q51" s="71" t="s">
        <v>36</v>
      </c>
      <c r="R51" s="1211"/>
      <c r="S51" s="175">
        <v>5</v>
      </c>
      <c r="T51" s="1131">
        <v>2000000</v>
      </c>
      <c r="U51" s="1211"/>
      <c r="V51" s="1211"/>
      <c r="W51" s="1211">
        <v>5</v>
      </c>
      <c r="X51" s="1220">
        <v>2000000</v>
      </c>
      <c r="Y51" s="76" t="s">
        <v>54</v>
      </c>
      <c r="AH51" s="64"/>
    </row>
    <row r="52" spans="1:34" ht="23.25" customHeight="1">
      <c r="A52" s="1214">
        <f t="shared" si="3"/>
        <v>30</v>
      </c>
      <c r="B52" s="129" t="s">
        <v>156</v>
      </c>
      <c r="C52" s="255" t="s">
        <v>59</v>
      </c>
      <c r="D52" s="255" t="s">
        <v>69</v>
      </c>
      <c r="E52" s="255" t="s">
        <v>34</v>
      </c>
      <c r="F52" s="255" t="s">
        <v>91</v>
      </c>
      <c r="G52" s="255" t="s">
        <v>93</v>
      </c>
      <c r="H52" s="257" t="s">
        <v>110</v>
      </c>
      <c r="I52" s="258" t="s">
        <v>40</v>
      </c>
      <c r="J52" s="258" t="s">
        <v>40</v>
      </c>
      <c r="K52" s="256"/>
      <c r="L52" s="256" t="s">
        <v>43</v>
      </c>
      <c r="M52" s="258">
        <v>2013</v>
      </c>
      <c r="N52" s="258" t="s">
        <v>40</v>
      </c>
      <c r="O52" s="258" t="s">
        <v>41</v>
      </c>
      <c r="P52" s="258"/>
      <c r="Q52" s="71" t="s">
        <v>36</v>
      </c>
      <c r="R52" s="1211"/>
      <c r="S52" s="175">
        <v>1</v>
      </c>
      <c r="T52" s="1131">
        <v>1500000</v>
      </c>
      <c r="U52" s="1211"/>
      <c r="V52" s="1211"/>
      <c r="W52" s="1211">
        <v>1</v>
      </c>
      <c r="X52" s="1220">
        <v>1500000</v>
      </c>
      <c r="Y52" s="76" t="s">
        <v>54</v>
      </c>
      <c r="AH52" s="64"/>
    </row>
    <row r="53" spans="1:34" ht="23.25" customHeight="1">
      <c r="A53" s="1214">
        <f t="shared" si="3"/>
        <v>31</v>
      </c>
      <c r="B53" s="129" t="s">
        <v>155</v>
      </c>
      <c r="C53" s="255" t="s">
        <v>59</v>
      </c>
      <c r="D53" s="255" t="s">
        <v>69</v>
      </c>
      <c r="E53" s="255" t="s">
        <v>59</v>
      </c>
      <c r="F53" s="255" t="s">
        <v>91</v>
      </c>
      <c r="G53" s="255" t="s">
        <v>87</v>
      </c>
      <c r="H53" s="256" t="s">
        <v>111</v>
      </c>
      <c r="I53" s="258" t="s">
        <v>40</v>
      </c>
      <c r="J53" s="258" t="s">
        <v>40</v>
      </c>
      <c r="K53" s="256"/>
      <c r="L53" s="256" t="s">
        <v>43</v>
      </c>
      <c r="M53" s="258">
        <v>2013</v>
      </c>
      <c r="N53" s="258" t="s">
        <v>40</v>
      </c>
      <c r="O53" s="258" t="s">
        <v>41</v>
      </c>
      <c r="P53" s="258"/>
      <c r="Q53" s="71" t="s">
        <v>36</v>
      </c>
      <c r="R53" s="1211"/>
      <c r="S53" s="175">
        <v>1</v>
      </c>
      <c r="T53" s="1131">
        <v>840000</v>
      </c>
      <c r="U53" s="1211"/>
      <c r="V53" s="1211"/>
      <c r="W53" s="1211">
        <v>1</v>
      </c>
      <c r="X53" s="1220">
        <v>840000</v>
      </c>
      <c r="Y53" s="76" t="s">
        <v>54</v>
      </c>
      <c r="AH53" s="64"/>
    </row>
    <row r="54" spans="1:34" ht="23.25" customHeight="1">
      <c r="A54" s="1214">
        <f t="shared" si="3"/>
        <v>32</v>
      </c>
      <c r="B54" s="129" t="s">
        <v>683</v>
      </c>
      <c r="C54" s="255" t="s">
        <v>59</v>
      </c>
      <c r="D54" s="255" t="s">
        <v>69</v>
      </c>
      <c r="E54" s="255" t="s">
        <v>61</v>
      </c>
      <c r="F54" s="255" t="s">
        <v>91</v>
      </c>
      <c r="G54" s="255" t="s">
        <v>112</v>
      </c>
      <c r="H54" s="256" t="s">
        <v>113</v>
      </c>
      <c r="I54" s="258" t="s">
        <v>116</v>
      </c>
      <c r="J54" s="258"/>
      <c r="K54" s="256" t="s">
        <v>114</v>
      </c>
      <c r="L54" s="256" t="s">
        <v>43</v>
      </c>
      <c r="M54" s="258">
        <v>2006</v>
      </c>
      <c r="N54" s="258" t="s">
        <v>40</v>
      </c>
      <c r="O54" s="258" t="s">
        <v>41</v>
      </c>
      <c r="P54" s="258"/>
      <c r="Q54" s="71" t="s">
        <v>36</v>
      </c>
      <c r="R54" s="1211"/>
      <c r="S54" s="1127">
        <v>1</v>
      </c>
      <c r="T54" s="82">
        <v>6000000</v>
      </c>
      <c r="U54" s="1211"/>
      <c r="V54" s="1211"/>
      <c r="W54" s="1211">
        <v>1</v>
      </c>
      <c r="X54" s="1220">
        <v>6000000</v>
      </c>
      <c r="Y54" s="628" t="s">
        <v>115</v>
      </c>
      <c r="AH54" s="64"/>
    </row>
    <row r="55" spans="1:34" ht="23.25" customHeight="1">
      <c r="A55" s="1214">
        <f t="shared" si="3"/>
        <v>33</v>
      </c>
      <c r="B55" s="129" t="s">
        <v>163</v>
      </c>
      <c r="C55" s="255" t="s">
        <v>59</v>
      </c>
      <c r="D55" s="255" t="s">
        <v>117</v>
      </c>
      <c r="E55" s="255" t="s">
        <v>34</v>
      </c>
      <c r="F55" s="255" t="s">
        <v>118</v>
      </c>
      <c r="G55" s="255" t="s">
        <v>96</v>
      </c>
      <c r="H55" s="256" t="s">
        <v>119</v>
      </c>
      <c r="I55" s="258" t="s">
        <v>40</v>
      </c>
      <c r="J55" s="258" t="s">
        <v>40</v>
      </c>
      <c r="K55" s="256" t="s">
        <v>120</v>
      </c>
      <c r="L55" s="256" t="s">
        <v>43</v>
      </c>
      <c r="M55" s="258">
        <v>2010</v>
      </c>
      <c r="N55" s="258" t="s">
        <v>40</v>
      </c>
      <c r="O55" s="258" t="s">
        <v>41</v>
      </c>
      <c r="P55" s="258"/>
      <c r="Q55" s="71" t="s">
        <v>36</v>
      </c>
      <c r="R55" s="1211"/>
      <c r="S55" s="81">
        <v>1</v>
      </c>
      <c r="T55" s="82">
        <v>700000</v>
      </c>
      <c r="U55" s="1211"/>
      <c r="V55" s="1211"/>
      <c r="W55" s="1211">
        <v>1</v>
      </c>
      <c r="X55" s="1220">
        <v>700000</v>
      </c>
      <c r="Y55" s="628" t="s">
        <v>85</v>
      </c>
      <c r="AH55" s="64"/>
    </row>
    <row r="56" spans="1:34" ht="23.25" customHeight="1">
      <c r="A56" s="1214">
        <f t="shared" si="3"/>
        <v>34</v>
      </c>
      <c r="B56" s="129" t="s">
        <v>164</v>
      </c>
      <c r="C56" s="255" t="s">
        <v>59</v>
      </c>
      <c r="D56" s="255" t="s">
        <v>69</v>
      </c>
      <c r="E56" s="255" t="s">
        <v>61</v>
      </c>
      <c r="F56" s="255" t="s">
        <v>60</v>
      </c>
      <c r="G56" s="255" t="s">
        <v>75</v>
      </c>
      <c r="H56" s="256" t="s">
        <v>122</v>
      </c>
      <c r="I56" s="258" t="s">
        <v>40</v>
      </c>
      <c r="J56" s="258" t="s">
        <v>40</v>
      </c>
      <c r="K56" s="256" t="s">
        <v>120</v>
      </c>
      <c r="L56" s="256" t="s">
        <v>43</v>
      </c>
      <c r="M56" s="258">
        <v>2010</v>
      </c>
      <c r="N56" s="258" t="s">
        <v>40</v>
      </c>
      <c r="O56" s="258" t="s">
        <v>41</v>
      </c>
      <c r="P56" s="258"/>
      <c r="Q56" s="71" t="s">
        <v>36</v>
      </c>
      <c r="R56" s="1211"/>
      <c r="S56" s="81">
        <v>1</v>
      </c>
      <c r="T56" s="82">
        <v>400000</v>
      </c>
      <c r="U56" s="1211"/>
      <c r="V56" s="1211"/>
      <c r="W56" s="1211">
        <v>1</v>
      </c>
      <c r="X56" s="1220">
        <v>400000</v>
      </c>
      <c r="Y56" s="628" t="s">
        <v>85</v>
      </c>
      <c r="AH56" s="64"/>
    </row>
    <row r="57" spans="1:34" ht="23.25" customHeight="1">
      <c r="A57" s="1214">
        <f t="shared" si="3"/>
        <v>35</v>
      </c>
      <c r="B57" s="129" t="s">
        <v>164</v>
      </c>
      <c r="C57" s="255" t="s">
        <v>59</v>
      </c>
      <c r="D57" s="255" t="s">
        <v>69</v>
      </c>
      <c r="E57" s="255" t="s">
        <v>61</v>
      </c>
      <c r="F57" s="255" t="s">
        <v>60</v>
      </c>
      <c r="G57" s="255" t="s">
        <v>75</v>
      </c>
      <c r="H57" s="256" t="s">
        <v>124</v>
      </c>
      <c r="I57" s="258" t="s">
        <v>40</v>
      </c>
      <c r="J57" s="258" t="s">
        <v>40</v>
      </c>
      <c r="K57" s="256" t="s">
        <v>468</v>
      </c>
      <c r="L57" s="256" t="s">
        <v>43</v>
      </c>
      <c r="M57" s="258">
        <v>2010</v>
      </c>
      <c r="N57" s="258" t="s">
        <v>40</v>
      </c>
      <c r="O57" s="258" t="s">
        <v>41</v>
      </c>
      <c r="P57" s="258"/>
      <c r="Q57" s="71" t="s">
        <v>36</v>
      </c>
      <c r="R57" s="1211"/>
      <c r="S57" s="81">
        <v>1</v>
      </c>
      <c r="T57" s="82">
        <v>150000</v>
      </c>
      <c r="U57" s="1211"/>
      <c r="V57" s="1211"/>
      <c r="W57" s="1211">
        <v>1</v>
      </c>
      <c r="X57" s="1220">
        <v>150000</v>
      </c>
      <c r="Y57" s="628" t="s">
        <v>85</v>
      </c>
      <c r="AH57" s="64"/>
    </row>
    <row r="58" spans="1:34" ht="23.25" customHeight="1">
      <c r="A58" s="1214">
        <f t="shared" si="3"/>
        <v>36</v>
      </c>
      <c r="B58" s="129" t="s">
        <v>165</v>
      </c>
      <c r="C58" s="255" t="s">
        <v>59</v>
      </c>
      <c r="D58" s="255" t="s">
        <v>69</v>
      </c>
      <c r="E58" s="255" t="s">
        <v>61</v>
      </c>
      <c r="F58" s="255" t="s">
        <v>60</v>
      </c>
      <c r="G58" s="255" t="s">
        <v>102</v>
      </c>
      <c r="H58" s="256" t="s">
        <v>126</v>
      </c>
      <c r="I58" s="258" t="s">
        <v>40</v>
      </c>
      <c r="J58" s="258" t="s">
        <v>40</v>
      </c>
      <c r="K58" s="256" t="s">
        <v>468</v>
      </c>
      <c r="L58" s="256" t="s">
        <v>43</v>
      </c>
      <c r="M58" s="258">
        <v>2010</v>
      </c>
      <c r="N58" s="258" t="s">
        <v>40</v>
      </c>
      <c r="O58" s="258" t="s">
        <v>41</v>
      </c>
      <c r="P58" s="258"/>
      <c r="Q58" s="71" t="s">
        <v>36</v>
      </c>
      <c r="R58" s="1211"/>
      <c r="S58" s="81">
        <v>1</v>
      </c>
      <c r="T58" s="82">
        <v>150000</v>
      </c>
      <c r="U58" s="1211"/>
      <c r="V58" s="1211"/>
      <c r="W58" s="1211">
        <v>1</v>
      </c>
      <c r="X58" s="1220">
        <v>150000</v>
      </c>
      <c r="Y58" s="628" t="s">
        <v>85</v>
      </c>
      <c r="AH58" s="64"/>
    </row>
    <row r="59" spans="1:34" ht="23.25" customHeight="1">
      <c r="A59" s="1214">
        <f t="shared" si="3"/>
        <v>37</v>
      </c>
      <c r="B59" s="129" t="s">
        <v>164</v>
      </c>
      <c r="C59" s="255" t="s">
        <v>59</v>
      </c>
      <c r="D59" s="255" t="s">
        <v>69</v>
      </c>
      <c r="E59" s="255" t="s">
        <v>61</v>
      </c>
      <c r="F59" s="255" t="s">
        <v>60</v>
      </c>
      <c r="G59" s="255" t="s">
        <v>75</v>
      </c>
      <c r="H59" s="256" t="s">
        <v>128</v>
      </c>
      <c r="I59" s="258" t="s">
        <v>40</v>
      </c>
      <c r="J59" s="258" t="s">
        <v>40</v>
      </c>
      <c r="K59" s="256" t="s">
        <v>468</v>
      </c>
      <c r="L59" s="256" t="s">
        <v>43</v>
      </c>
      <c r="M59" s="258">
        <v>2010</v>
      </c>
      <c r="N59" s="258" t="s">
        <v>40</v>
      </c>
      <c r="O59" s="258" t="s">
        <v>41</v>
      </c>
      <c r="P59" s="258"/>
      <c r="Q59" s="71" t="s">
        <v>36</v>
      </c>
      <c r="R59" s="1211"/>
      <c r="S59" s="81">
        <v>1</v>
      </c>
      <c r="T59" s="82">
        <v>100000</v>
      </c>
      <c r="U59" s="1211"/>
      <c r="V59" s="1211"/>
      <c r="W59" s="1211">
        <v>1</v>
      </c>
      <c r="X59" s="1220">
        <v>100000</v>
      </c>
      <c r="Y59" s="628" t="s">
        <v>85</v>
      </c>
      <c r="AH59" s="64"/>
    </row>
    <row r="60" spans="1:34" ht="23.25" customHeight="1">
      <c r="A60" s="1214">
        <f t="shared" si="3"/>
        <v>38</v>
      </c>
      <c r="B60" s="129" t="s">
        <v>164</v>
      </c>
      <c r="C60" s="255" t="s">
        <v>59</v>
      </c>
      <c r="D60" s="255" t="s">
        <v>69</v>
      </c>
      <c r="E60" s="255" t="s">
        <v>61</v>
      </c>
      <c r="F60" s="255" t="s">
        <v>60</v>
      </c>
      <c r="G60" s="255" t="s">
        <v>75</v>
      </c>
      <c r="H60" s="256" t="s">
        <v>130</v>
      </c>
      <c r="I60" s="258" t="s">
        <v>40</v>
      </c>
      <c r="J60" s="258" t="s">
        <v>40</v>
      </c>
      <c r="K60" s="256" t="s">
        <v>468</v>
      </c>
      <c r="L60" s="256" t="s">
        <v>43</v>
      </c>
      <c r="M60" s="258">
        <v>2010</v>
      </c>
      <c r="N60" s="258" t="s">
        <v>40</v>
      </c>
      <c r="O60" s="258" t="s">
        <v>41</v>
      </c>
      <c r="P60" s="258"/>
      <c r="Q60" s="71" t="s">
        <v>36</v>
      </c>
      <c r="R60" s="1211"/>
      <c r="S60" s="81">
        <v>1</v>
      </c>
      <c r="T60" s="82">
        <v>200000</v>
      </c>
      <c r="U60" s="1211"/>
      <c r="V60" s="1211"/>
      <c r="W60" s="1211">
        <v>1</v>
      </c>
      <c r="X60" s="1220">
        <v>200000</v>
      </c>
      <c r="Y60" s="628" t="s">
        <v>85</v>
      </c>
      <c r="AH60" s="64"/>
    </row>
    <row r="61" spans="1:34" ht="23.25" customHeight="1">
      <c r="A61" s="1214">
        <f t="shared" si="3"/>
        <v>39</v>
      </c>
      <c r="B61" s="129" t="s">
        <v>166</v>
      </c>
      <c r="C61" s="255" t="s">
        <v>59</v>
      </c>
      <c r="D61" s="255" t="s">
        <v>69</v>
      </c>
      <c r="E61" s="255" t="s">
        <v>61</v>
      </c>
      <c r="F61" s="255" t="s">
        <v>91</v>
      </c>
      <c r="G61" s="255" t="s">
        <v>131</v>
      </c>
      <c r="H61" s="256" t="s">
        <v>132</v>
      </c>
      <c r="I61" s="258" t="s">
        <v>40</v>
      </c>
      <c r="J61" s="258" t="s">
        <v>40</v>
      </c>
      <c r="K61" s="256" t="s">
        <v>468</v>
      </c>
      <c r="L61" s="256" t="s">
        <v>43</v>
      </c>
      <c r="M61" s="258">
        <v>2011</v>
      </c>
      <c r="N61" s="258" t="s">
        <v>40</v>
      </c>
      <c r="O61" s="258" t="s">
        <v>41</v>
      </c>
      <c r="P61" s="258"/>
      <c r="Q61" s="71" t="s">
        <v>36</v>
      </c>
      <c r="R61" s="1211"/>
      <c r="S61" s="81">
        <v>1</v>
      </c>
      <c r="T61" s="82">
        <v>536000</v>
      </c>
      <c r="U61" s="1211"/>
      <c r="V61" s="1211"/>
      <c r="W61" s="1211">
        <v>1</v>
      </c>
      <c r="X61" s="1220">
        <v>536000</v>
      </c>
      <c r="Y61" s="1130" t="s">
        <v>54</v>
      </c>
      <c r="AH61" s="64"/>
    </row>
    <row r="62" spans="1:34" ht="23.25" customHeight="1">
      <c r="A62" s="1214">
        <f t="shared" si="3"/>
        <v>40</v>
      </c>
      <c r="B62" s="129" t="s">
        <v>166</v>
      </c>
      <c r="C62" s="255" t="s">
        <v>59</v>
      </c>
      <c r="D62" s="255" t="s">
        <v>69</v>
      </c>
      <c r="E62" s="255" t="s">
        <v>61</v>
      </c>
      <c r="F62" s="255" t="s">
        <v>91</v>
      </c>
      <c r="G62" s="255" t="s">
        <v>131</v>
      </c>
      <c r="H62" s="256" t="s">
        <v>132</v>
      </c>
      <c r="I62" s="258" t="s">
        <v>40</v>
      </c>
      <c r="J62" s="258" t="s">
        <v>40</v>
      </c>
      <c r="K62" s="256" t="s">
        <v>468</v>
      </c>
      <c r="L62" s="256" t="s">
        <v>43</v>
      </c>
      <c r="M62" s="258">
        <v>2012</v>
      </c>
      <c r="N62" s="258" t="s">
        <v>40</v>
      </c>
      <c r="O62" s="258" t="s">
        <v>41</v>
      </c>
      <c r="P62" s="258"/>
      <c r="Q62" s="71" t="s">
        <v>36</v>
      </c>
      <c r="R62" s="1211"/>
      <c r="S62" s="81">
        <v>1</v>
      </c>
      <c r="T62" s="82">
        <v>850000</v>
      </c>
      <c r="U62" s="1211"/>
      <c r="V62" s="1211"/>
      <c r="W62" s="1211">
        <v>1</v>
      </c>
      <c r="X62" s="1220">
        <v>850000</v>
      </c>
      <c r="Y62" s="1130" t="s">
        <v>101</v>
      </c>
      <c r="AH62" s="64"/>
    </row>
    <row r="63" spans="1:34" ht="23.25" customHeight="1">
      <c r="A63" s="1214">
        <f t="shared" si="3"/>
        <v>41</v>
      </c>
      <c r="B63" s="129" t="s">
        <v>731</v>
      </c>
      <c r="C63" s="1196" t="s">
        <v>59</v>
      </c>
      <c r="D63" s="1196" t="s">
        <v>69</v>
      </c>
      <c r="E63" s="1196" t="s">
        <v>61</v>
      </c>
      <c r="F63" s="1196" t="s">
        <v>91</v>
      </c>
      <c r="G63" s="1196" t="s">
        <v>231</v>
      </c>
      <c r="H63" s="256" t="s">
        <v>508</v>
      </c>
      <c r="I63" s="258"/>
      <c r="J63" s="258"/>
      <c r="K63" s="256" t="s">
        <v>120</v>
      </c>
      <c r="L63" s="256" t="s">
        <v>43</v>
      </c>
      <c r="M63" s="258">
        <v>2012</v>
      </c>
      <c r="N63" s="258"/>
      <c r="O63" s="258" t="s">
        <v>41</v>
      </c>
      <c r="P63" s="258"/>
      <c r="Q63" s="71" t="s">
        <v>36</v>
      </c>
      <c r="R63" s="1211"/>
      <c r="S63" s="81">
        <v>1</v>
      </c>
      <c r="T63" s="82">
        <v>4769000</v>
      </c>
      <c r="U63" s="1211"/>
      <c r="V63" s="1211"/>
      <c r="W63" s="1211">
        <v>1</v>
      </c>
      <c r="X63" s="1220">
        <v>4769000</v>
      </c>
      <c r="Y63" s="1172" t="s">
        <v>658</v>
      </c>
      <c r="AH63" s="64"/>
    </row>
    <row r="64" spans="1:34" ht="23.25" customHeight="1">
      <c r="A64" s="1214">
        <f t="shared" si="3"/>
        <v>42</v>
      </c>
      <c r="B64" s="129" t="s">
        <v>732</v>
      </c>
      <c r="C64" s="1196" t="s">
        <v>59</v>
      </c>
      <c r="D64" s="1196" t="s">
        <v>69</v>
      </c>
      <c r="E64" s="1196" t="s">
        <v>61</v>
      </c>
      <c r="F64" s="1196" t="s">
        <v>91</v>
      </c>
      <c r="G64" s="1196" t="s">
        <v>174</v>
      </c>
      <c r="H64" s="256" t="s">
        <v>509</v>
      </c>
      <c r="I64" s="258"/>
      <c r="J64" s="258"/>
      <c r="K64" s="256" t="s">
        <v>120</v>
      </c>
      <c r="L64" s="256" t="s">
        <v>43</v>
      </c>
      <c r="M64" s="258">
        <v>2012</v>
      </c>
      <c r="N64" s="258"/>
      <c r="O64" s="258" t="s">
        <v>41</v>
      </c>
      <c r="P64" s="258"/>
      <c r="Q64" s="71" t="s">
        <v>36</v>
      </c>
      <c r="R64" s="1211"/>
      <c r="S64" s="81">
        <v>1</v>
      </c>
      <c r="T64" s="82">
        <v>500000</v>
      </c>
      <c r="U64" s="1211"/>
      <c r="V64" s="1211"/>
      <c r="W64" s="1211">
        <v>1</v>
      </c>
      <c r="X64" s="1220">
        <v>500000</v>
      </c>
      <c r="Y64" s="1172" t="s">
        <v>657</v>
      </c>
      <c r="AH64" s="64"/>
    </row>
    <row r="65" spans="1:34" ht="23.25" customHeight="1">
      <c r="A65" s="1214">
        <f t="shared" si="3"/>
        <v>43</v>
      </c>
      <c r="B65" s="129" t="s">
        <v>167</v>
      </c>
      <c r="C65" s="255" t="s">
        <v>59</v>
      </c>
      <c r="D65" s="255" t="s">
        <v>69</v>
      </c>
      <c r="E65" s="255" t="s">
        <v>61</v>
      </c>
      <c r="F65" s="255" t="s">
        <v>59</v>
      </c>
      <c r="G65" s="255" t="s">
        <v>86</v>
      </c>
      <c r="H65" s="256" t="s">
        <v>134</v>
      </c>
      <c r="I65" s="258" t="s">
        <v>40</v>
      </c>
      <c r="J65" s="258" t="s">
        <v>40</v>
      </c>
      <c r="K65" s="256" t="s">
        <v>468</v>
      </c>
      <c r="L65" s="256" t="s">
        <v>43</v>
      </c>
      <c r="M65" s="258">
        <v>2013</v>
      </c>
      <c r="N65" s="258" t="s">
        <v>40</v>
      </c>
      <c r="O65" s="258" t="s">
        <v>41</v>
      </c>
      <c r="P65" s="258"/>
      <c r="Q65" s="71" t="s">
        <v>36</v>
      </c>
      <c r="R65" s="1211"/>
      <c r="S65" s="175">
        <v>1</v>
      </c>
      <c r="T65" s="82">
        <v>9000000</v>
      </c>
      <c r="U65" s="1268"/>
      <c r="V65" s="1211"/>
      <c r="W65" s="1211">
        <v>1</v>
      </c>
      <c r="X65" s="1220">
        <v>9000000</v>
      </c>
      <c r="Y65" s="1172" t="s">
        <v>656</v>
      </c>
      <c r="AH65" s="64"/>
    </row>
    <row r="66" spans="1:34" ht="23.25" customHeight="1">
      <c r="A66" s="1214">
        <f t="shared" si="3"/>
        <v>44</v>
      </c>
      <c r="B66" s="129" t="s">
        <v>166</v>
      </c>
      <c r="C66" s="255" t="s">
        <v>59</v>
      </c>
      <c r="D66" s="255" t="s">
        <v>69</v>
      </c>
      <c r="E66" s="255" t="s">
        <v>61</v>
      </c>
      <c r="F66" s="255" t="s">
        <v>91</v>
      </c>
      <c r="G66" s="255" t="s">
        <v>131</v>
      </c>
      <c r="H66" s="257" t="s">
        <v>132</v>
      </c>
      <c r="I66" s="258" t="s">
        <v>40</v>
      </c>
      <c r="J66" s="258" t="s">
        <v>40</v>
      </c>
      <c r="K66" s="256" t="s">
        <v>468</v>
      </c>
      <c r="L66" s="256" t="s">
        <v>43</v>
      </c>
      <c r="M66" s="258">
        <v>2013</v>
      </c>
      <c r="N66" s="258" t="s">
        <v>40</v>
      </c>
      <c r="O66" s="258" t="s">
        <v>41</v>
      </c>
      <c r="P66" s="258"/>
      <c r="Q66" s="71" t="s">
        <v>36</v>
      </c>
      <c r="R66" s="1211"/>
      <c r="S66" s="175">
        <v>1</v>
      </c>
      <c r="T66" s="82">
        <v>503000</v>
      </c>
      <c r="U66" s="1211"/>
      <c r="V66" s="1211"/>
      <c r="W66" s="1211">
        <v>1</v>
      </c>
      <c r="X66" s="1220">
        <v>503000</v>
      </c>
      <c r="Y66" s="1130" t="s">
        <v>54</v>
      </c>
      <c r="AH66" s="64"/>
    </row>
    <row r="67" spans="1:34" ht="23.25" customHeight="1">
      <c r="A67" s="1214">
        <f t="shared" si="3"/>
        <v>45</v>
      </c>
      <c r="B67" s="129" t="s">
        <v>166</v>
      </c>
      <c r="C67" s="255" t="s">
        <v>59</v>
      </c>
      <c r="D67" s="255" t="s">
        <v>69</v>
      </c>
      <c r="E67" s="255" t="s">
        <v>61</v>
      </c>
      <c r="F67" s="255" t="s">
        <v>91</v>
      </c>
      <c r="G67" s="255" t="s">
        <v>131</v>
      </c>
      <c r="H67" s="257" t="s">
        <v>132</v>
      </c>
      <c r="I67" s="258" t="s">
        <v>40</v>
      </c>
      <c r="J67" s="258" t="s">
        <v>40</v>
      </c>
      <c r="K67" s="256" t="s">
        <v>468</v>
      </c>
      <c r="L67" s="256" t="s">
        <v>43</v>
      </c>
      <c r="M67" s="258">
        <v>2013</v>
      </c>
      <c r="N67" s="258" t="s">
        <v>40</v>
      </c>
      <c r="O67" s="258" t="s">
        <v>41</v>
      </c>
      <c r="P67" s="258"/>
      <c r="Q67" s="71" t="s">
        <v>36</v>
      </c>
      <c r="R67" s="1211"/>
      <c r="S67" s="175">
        <v>1</v>
      </c>
      <c r="T67" s="82">
        <v>1000000</v>
      </c>
      <c r="U67" s="1211"/>
      <c r="V67" s="1211"/>
      <c r="W67" s="1211">
        <v>1</v>
      </c>
      <c r="X67" s="1220">
        <v>1000000</v>
      </c>
      <c r="Y67" s="1130" t="s">
        <v>54</v>
      </c>
      <c r="AH67" s="64"/>
    </row>
    <row r="68" spans="1:34">
      <c r="A68" s="1214">
        <f t="shared" si="3"/>
        <v>46</v>
      </c>
      <c r="B68" s="129" t="s">
        <v>671</v>
      </c>
      <c r="C68" s="1104">
        <v>2</v>
      </c>
      <c r="D68" s="1104">
        <v>6</v>
      </c>
      <c r="E68" s="1104">
        <v>2</v>
      </c>
      <c r="F68" s="1104">
        <v>1</v>
      </c>
      <c r="G68" s="810">
        <v>3</v>
      </c>
      <c r="H68" s="966" t="s">
        <v>136</v>
      </c>
      <c r="I68" s="786"/>
      <c r="J68" s="787"/>
      <c r="K68" s="256" t="s">
        <v>468</v>
      </c>
      <c r="L68" s="812" t="s">
        <v>43</v>
      </c>
      <c r="M68" s="813">
        <v>2014</v>
      </c>
      <c r="N68" s="786"/>
      <c r="O68" s="813" t="s">
        <v>41</v>
      </c>
      <c r="P68" s="813"/>
      <c r="Q68" s="1132" t="s">
        <v>36</v>
      </c>
      <c r="R68" s="1211"/>
      <c r="S68" s="1133">
        <v>1</v>
      </c>
      <c r="T68" s="247">
        <v>3000000</v>
      </c>
      <c r="U68" s="1211"/>
      <c r="V68" s="1211"/>
      <c r="W68" s="1211">
        <v>1</v>
      </c>
      <c r="X68" s="1220">
        <v>3000000</v>
      </c>
      <c r="Y68" s="1134" t="s">
        <v>135</v>
      </c>
      <c r="AH68" s="64"/>
    </row>
    <row r="69" spans="1:34">
      <c r="A69" s="1214">
        <f t="shared" si="3"/>
        <v>47</v>
      </c>
      <c r="B69" s="129" t="s">
        <v>672</v>
      </c>
      <c r="C69" s="1104">
        <v>2</v>
      </c>
      <c r="D69" s="1104">
        <v>6</v>
      </c>
      <c r="E69" s="1104">
        <v>2</v>
      </c>
      <c r="F69" s="1104">
        <v>1</v>
      </c>
      <c r="G69" s="810">
        <v>3</v>
      </c>
      <c r="H69" s="966" t="s">
        <v>137</v>
      </c>
      <c r="I69" s="786"/>
      <c r="J69" s="787"/>
      <c r="K69" s="256" t="s">
        <v>468</v>
      </c>
      <c r="L69" s="812" t="s">
        <v>43</v>
      </c>
      <c r="M69" s="813">
        <v>2014</v>
      </c>
      <c r="N69" s="786"/>
      <c r="O69" s="813" t="s">
        <v>41</v>
      </c>
      <c r="P69" s="813"/>
      <c r="Q69" s="1132" t="s">
        <v>36</v>
      </c>
      <c r="R69" s="1211"/>
      <c r="S69" s="1133">
        <v>1</v>
      </c>
      <c r="T69" s="247">
        <v>3150000</v>
      </c>
      <c r="U69" s="1211"/>
      <c r="V69" s="1211"/>
      <c r="W69" s="1211">
        <v>1</v>
      </c>
      <c r="X69" s="1220">
        <v>3150000</v>
      </c>
      <c r="Y69" s="1134" t="s">
        <v>135</v>
      </c>
      <c r="AH69" s="64"/>
    </row>
    <row r="70" spans="1:34">
      <c r="A70" s="1214">
        <f t="shared" si="3"/>
        <v>48</v>
      </c>
      <c r="B70" s="129" t="s">
        <v>673</v>
      </c>
      <c r="C70" s="1104">
        <v>2</v>
      </c>
      <c r="D70" s="1104">
        <v>6</v>
      </c>
      <c r="E70" s="1104">
        <v>2</v>
      </c>
      <c r="F70" s="1104">
        <v>1</v>
      </c>
      <c r="G70" s="810">
        <v>33</v>
      </c>
      <c r="H70" s="966" t="s">
        <v>138</v>
      </c>
      <c r="I70" s="786"/>
      <c r="J70" s="787"/>
      <c r="K70" s="256" t="s">
        <v>468</v>
      </c>
      <c r="L70" s="812" t="s">
        <v>43</v>
      </c>
      <c r="M70" s="813">
        <v>2014</v>
      </c>
      <c r="N70" s="786"/>
      <c r="O70" s="813" t="s">
        <v>41</v>
      </c>
      <c r="P70" s="813"/>
      <c r="Q70" s="1132" t="s">
        <v>36</v>
      </c>
      <c r="R70" s="1211"/>
      <c r="S70" s="1133">
        <v>2</v>
      </c>
      <c r="T70" s="247">
        <v>6000000</v>
      </c>
      <c r="U70" s="1211"/>
      <c r="V70" s="1211"/>
      <c r="W70" s="1211">
        <v>2</v>
      </c>
      <c r="X70" s="1220">
        <v>6000000</v>
      </c>
      <c r="Y70" s="1134" t="s">
        <v>135</v>
      </c>
      <c r="AH70" s="64"/>
    </row>
    <row r="71" spans="1:34">
      <c r="A71" s="1214">
        <f t="shared" si="3"/>
        <v>49</v>
      </c>
      <c r="B71" s="129" t="s">
        <v>674</v>
      </c>
      <c r="C71" s="1104">
        <v>2</v>
      </c>
      <c r="D71" s="1104">
        <v>6</v>
      </c>
      <c r="E71" s="1104">
        <v>3</v>
      </c>
      <c r="F71" s="1104">
        <v>2</v>
      </c>
      <c r="G71" s="810">
        <v>2</v>
      </c>
      <c r="H71" s="966" t="s">
        <v>139</v>
      </c>
      <c r="I71" s="967"/>
      <c r="J71" s="933"/>
      <c r="K71" s="968" t="s">
        <v>468</v>
      </c>
      <c r="L71" s="968" t="s">
        <v>140</v>
      </c>
      <c r="M71" s="934">
        <v>2014</v>
      </c>
      <c r="N71" s="934"/>
      <c r="O71" s="934" t="s">
        <v>41</v>
      </c>
      <c r="P71" s="934"/>
      <c r="Q71" s="1127" t="s">
        <v>36</v>
      </c>
      <c r="R71" s="1211"/>
      <c r="S71" s="1127">
        <v>5</v>
      </c>
      <c r="T71" s="1135">
        <v>59850000</v>
      </c>
      <c r="U71" s="1211"/>
      <c r="V71" s="1211"/>
      <c r="W71" s="1211">
        <v>5</v>
      </c>
      <c r="X71" s="1220">
        <v>59850000</v>
      </c>
      <c r="Y71" s="1134" t="s">
        <v>101</v>
      </c>
      <c r="AH71" s="64"/>
    </row>
    <row r="72" spans="1:34">
      <c r="A72" s="1214">
        <f t="shared" si="3"/>
        <v>50</v>
      </c>
      <c r="B72" s="129" t="s">
        <v>675</v>
      </c>
      <c r="C72" s="1104">
        <v>2</v>
      </c>
      <c r="D72" s="1104">
        <v>6</v>
      </c>
      <c r="E72" s="1104">
        <v>4</v>
      </c>
      <c r="F72" s="1104">
        <v>3</v>
      </c>
      <c r="G72" s="810">
        <v>7</v>
      </c>
      <c r="H72" s="933" t="s">
        <v>141</v>
      </c>
      <c r="I72" s="820"/>
      <c r="J72" s="820"/>
      <c r="K72" s="821" t="s">
        <v>39</v>
      </c>
      <c r="L72" s="968" t="s">
        <v>641</v>
      </c>
      <c r="M72" s="822">
        <v>2014</v>
      </c>
      <c r="N72" s="933"/>
      <c r="O72" s="970" t="s">
        <v>41</v>
      </c>
      <c r="P72" s="970"/>
      <c r="Q72" s="1127" t="s">
        <v>36</v>
      </c>
      <c r="R72" s="1211"/>
      <c r="S72" s="1127">
        <v>8</v>
      </c>
      <c r="T72" s="254">
        <v>3200000</v>
      </c>
      <c r="U72" s="1211"/>
      <c r="V72" s="1211"/>
      <c r="W72" s="1211">
        <v>8</v>
      </c>
      <c r="X72" s="1220">
        <v>3200000</v>
      </c>
      <c r="Y72" s="1134" t="s">
        <v>101</v>
      </c>
      <c r="AH72" s="64"/>
    </row>
    <row r="73" spans="1:34">
      <c r="A73" s="1214">
        <f t="shared" si="3"/>
        <v>51</v>
      </c>
      <c r="B73" s="129" t="s">
        <v>676</v>
      </c>
      <c r="C73" s="1104">
        <v>2</v>
      </c>
      <c r="D73" s="1104">
        <v>6</v>
      </c>
      <c r="E73" s="1104">
        <v>3</v>
      </c>
      <c r="F73" s="1104">
        <v>5</v>
      </c>
      <c r="G73" s="810">
        <v>3</v>
      </c>
      <c r="H73" s="933" t="s">
        <v>132</v>
      </c>
      <c r="I73" s="820"/>
      <c r="J73" s="820"/>
      <c r="K73" s="821" t="s">
        <v>39</v>
      </c>
      <c r="L73" s="968" t="s">
        <v>641</v>
      </c>
      <c r="M73" s="822">
        <v>2014</v>
      </c>
      <c r="N73" s="933"/>
      <c r="O73" s="970" t="s">
        <v>41</v>
      </c>
      <c r="P73" s="970"/>
      <c r="Q73" s="1127" t="s">
        <v>36</v>
      </c>
      <c r="R73" s="1211"/>
      <c r="S73" s="1127">
        <v>1</v>
      </c>
      <c r="T73" s="254">
        <v>600000</v>
      </c>
      <c r="U73" s="1211"/>
      <c r="V73" s="1211"/>
      <c r="W73" s="1211">
        <v>1</v>
      </c>
      <c r="X73" s="1220">
        <v>600000</v>
      </c>
      <c r="Y73" s="1134" t="s">
        <v>101</v>
      </c>
      <c r="AH73" s="64"/>
    </row>
    <row r="74" spans="1:34">
      <c r="A74" s="1214">
        <f t="shared" si="3"/>
        <v>52</v>
      </c>
      <c r="B74" s="129" t="s">
        <v>677</v>
      </c>
      <c r="C74" s="1104">
        <v>2</v>
      </c>
      <c r="D74" s="1104">
        <v>6</v>
      </c>
      <c r="E74" s="1104">
        <v>4</v>
      </c>
      <c r="F74" s="1104">
        <v>3</v>
      </c>
      <c r="G74" s="810">
        <v>7</v>
      </c>
      <c r="H74" s="933" t="s">
        <v>143</v>
      </c>
      <c r="I74" s="820"/>
      <c r="J74" s="820"/>
      <c r="K74" s="821" t="s">
        <v>39</v>
      </c>
      <c r="L74" s="968" t="s">
        <v>641</v>
      </c>
      <c r="M74" s="822">
        <v>2014</v>
      </c>
      <c r="N74" s="933"/>
      <c r="O74" s="970" t="s">
        <v>41</v>
      </c>
      <c r="P74" s="970"/>
      <c r="Q74" s="1127" t="s">
        <v>36</v>
      </c>
      <c r="R74" s="1211"/>
      <c r="S74" s="1127">
        <v>21</v>
      </c>
      <c r="T74" s="254">
        <v>8610000</v>
      </c>
      <c r="U74" s="1211"/>
      <c r="V74" s="1211"/>
      <c r="W74" s="1211">
        <v>21</v>
      </c>
      <c r="X74" s="1220">
        <v>8610000</v>
      </c>
      <c r="Y74" s="1134" t="s">
        <v>101</v>
      </c>
      <c r="AH74" s="64"/>
    </row>
    <row r="75" spans="1:34">
      <c r="A75" s="1214">
        <f t="shared" si="3"/>
        <v>53</v>
      </c>
      <c r="B75" s="129" t="s">
        <v>678</v>
      </c>
      <c r="C75" s="1104">
        <v>2</v>
      </c>
      <c r="D75" s="1104">
        <v>6</v>
      </c>
      <c r="E75" s="1104">
        <v>2</v>
      </c>
      <c r="F75" s="1104">
        <v>1</v>
      </c>
      <c r="G75" s="810">
        <v>33</v>
      </c>
      <c r="H75" s="933" t="s">
        <v>144</v>
      </c>
      <c r="I75" s="820"/>
      <c r="J75" s="820"/>
      <c r="K75" s="821" t="s">
        <v>39</v>
      </c>
      <c r="L75" s="968" t="s">
        <v>641</v>
      </c>
      <c r="M75" s="822">
        <v>2014</v>
      </c>
      <c r="N75" s="933"/>
      <c r="O75" s="970" t="s">
        <v>41</v>
      </c>
      <c r="P75" s="970"/>
      <c r="Q75" s="1127" t="s">
        <v>36</v>
      </c>
      <c r="R75" s="1211"/>
      <c r="S75" s="1127">
        <v>4</v>
      </c>
      <c r="T75" s="254">
        <v>6000000</v>
      </c>
      <c r="U75" s="1211"/>
      <c r="V75" s="1211"/>
      <c r="W75" s="1211">
        <v>4</v>
      </c>
      <c r="X75" s="1220">
        <v>6000000</v>
      </c>
      <c r="Y75" s="1134" t="s">
        <v>101</v>
      </c>
      <c r="AH75" s="64"/>
    </row>
    <row r="76" spans="1:34">
      <c r="A76" s="1214">
        <f t="shared" si="3"/>
        <v>54</v>
      </c>
      <c r="B76" s="129" t="s">
        <v>679</v>
      </c>
      <c r="C76" s="1104">
        <v>2</v>
      </c>
      <c r="D76" s="1104">
        <v>6</v>
      </c>
      <c r="E76" s="1104">
        <v>2</v>
      </c>
      <c r="F76" s="1104">
        <v>1</v>
      </c>
      <c r="G76" s="810">
        <v>1</v>
      </c>
      <c r="H76" s="933" t="s">
        <v>106</v>
      </c>
      <c r="I76" s="820"/>
      <c r="J76" s="820"/>
      <c r="K76" s="821" t="s">
        <v>39</v>
      </c>
      <c r="L76" s="968" t="s">
        <v>641</v>
      </c>
      <c r="M76" s="822">
        <v>2014</v>
      </c>
      <c r="N76" s="933"/>
      <c r="O76" s="970" t="s">
        <v>41</v>
      </c>
      <c r="P76" s="970"/>
      <c r="Q76" s="1127" t="s">
        <v>36</v>
      </c>
      <c r="R76" s="1211"/>
      <c r="S76" s="1127">
        <v>4</v>
      </c>
      <c r="T76" s="254">
        <v>16000000</v>
      </c>
      <c r="U76" s="1211"/>
      <c r="V76" s="1211"/>
      <c r="W76" s="1211">
        <v>4</v>
      </c>
      <c r="X76" s="1220">
        <v>16000000</v>
      </c>
      <c r="Y76" s="1134" t="s">
        <v>101</v>
      </c>
      <c r="AH76" s="64"/>
    </row>
    <row r="77" spans="1:34">
      <c r="A77" s="1214">
        <f t="shared" si="3"/>
        <v>55</v>
      </c>
      <c r="B77" s="129" t="s">
        <v>676</v>
      </c>
      <c r="C77" s="1104">
        <v>2</v>
      </c>
      <c r="D77" s="1104">
        <v>6</v>
      </c>
      <c r="E77" s="1104">
        <v>3</v>
      </c>
      <c r="F77" s="1104">
        <v>5</v>
      </c>
      <c r="G77" s="810">
        <v>3</v>
      </c>
      <c r="H77" s="933" t="s">
        <v>132</v>
      </c>
      <c r="I77" s="820"/>
      <c r="J77" s="820"/>
      <c r="K77" s="821" t="s">
        <v>39</v>
      </c>
      <c r="L77" s="968" t="s">
        <v>641</v>
      </c>
      <c r="M77" s="822">
        <v>2014</v>
      </c>
      <c r="N77" s="933"/>
      <c r="O77" s="970" t="s">
        <v>41</v>
      </c>
      <c r="P77" s="970"/>
      <c r="Q77" s="1127" t="s">
        <v>36</v>
      </c>
      <c r="R77" s="1211"/>
      <c r="S77" s="1127">
        <v>2</v>
      </c>
      <c r="T77" s="254">
        <v>4000000</v>
      </c>
      <c r="U77" s="1211"/>
      <c r="V77" s="1211"/>
      <c r="W77" s="1211">
        <v>2</v>
      </c>
      <c r="X77" s="1220">
        <v>4000000</v>
      </c>
      <c r="Y77" s="1134" t="s">
        <v>101</v>
      </c>
      <c r="AH77" s="64"/>
    </row>
    <row r="78" spans="1:34">
      <c r="A78" s="1214">
        <f t="shared" si="3"/>
        <v>56</v>
      </c>
      <c r="B78" s="129" t="s">
        <v>680</v>
      </c>
      <c r="C78" s="1104">
        <v>2</v>
      </c>
      <c r="D78" s="1104">
        <v>6</v>
      </c>
      <c r="E78" s="1104">
        <v>2</v>
      </c>
      <c r="F78" s="1104">
        <v>1</v>
      </c>
      <c r="G78" s="810">
        <v>1</v>
      </c>
      <c r="H78" s="933" t="s">
        <v>145</v>
      </c>
      <c r="I78" s="820"/>
      <c r="J78" s="820"/>
      <c r="K78" s="821" t="s">
        <v>39</v>
      </c>
      <c r="L78" s="968" t="s">
        <v>641</v>
      </c>
      <c r="M78" s="822">
        <v>2014</v>
      </c>
      <c r="N78" s="933"/>
      <c r="O78" s="970" t="s">
        <v>41</v>
      </c>
      <c r="P78" s="970"/>
      <c r="Q78" s="1127" t="s">
        <v>36</v>
      </c>
      <c r="R78" s="1211"/>
      <c r="S78" s="1127">
        <v>3</v>
      </c>
      <c r="T78" s="254">
        <v>4800000</v>
      </c>
      <c r="U78" s="1211"/>
      <c r="V78" s="1211"/>
      <c r="W78" s="1211">
        <v>3</v>
      </c>
      <c r="X78" s="1220">
        <v>4800000</v>
      </c>
      <c r="Y78" s="1134" t="s">
        <v>101</v>
      </c>
      <c r="AH78" s="64"/>
    </row>
    <row r="79" spans="1:34">
      <c r="A79" s="1214">
        <f t="shared" si="3"/>
        <v>57</v>
      </c>
      <c r="B79" s="129" t="s">
        <v>679</v>
      </c>
      <c r="C79" s="1104">
        <v>2</v>
      </c>
      <c r="D79" s="1104">
        <v>6</v>
      </c>
      <c r="E79" s="1104">
        <v>2</v>
      </c>
      <c r="F79" s="1104">
        <v>1</v>
      </c>
      <c r="G79" s="810">
        <v>1</v>
      </c>
      <c r="H79" s="933" t="s">
        <v>106</v>
      </c>
      <c r="I79" s="820"/>
      <c r="J79" s="820"/>
      <c r="K79" s="821" t="s">
        <v>39</v>
      </c>
      <c r="L79" s="968" t="s">
        <v>641</v>
      </c>
      <c r="M79" s="822">
        <v>2014</v>
      </c>
      <c r="N79" s="933"/>
      <c r="O79" s="970" t="s">
        <v>41</v>
      </c>
      <c r="P79" s="970"/>
      <c r="Q79" s="1127" t="s">
        <v>36</v>
      </c>
      <c r="R79" s="1211"/>
      <c r="S79" s="1127">
        <v>1</v>
      </c>
      <c r="T79" s="254">
        <v>3800000</v>
      </c>
      <c r="U79" s="1211"/>
      <c r="V79" s="1211"/>
      <c r="W79" s="1211">
        <v>1</v>
      </c>
      <c r="X79" s="1220">
        <v>3800000</v>
      </c>
      <c r="Y79" s="1134" t="s">
        <v>101</v>
      </c>
      <c r="AH79" s="64"/>
    </row>
    <row r="80" spans="1:34">
      <c r="A80" s="1214">
        <f t="shared" si="3"/>
        <v>58</v>
      </c>
      <c r="B80" s="129" t="s">
        <v>681</v>
      </c>
      <c r="C80" s="1104">
        <v>2</v>
      </c>
      <c r="D80" s="1104">
        <v>6</v>
      </c>
      <c r="E80" s="1104">
        <v>3</v>
      </c>
      <c r="F80" s="1104">
        <v>2</v>
      </c>
      <c r="G80" s="810">
        <v>2</v>
      </c>
      <c r="H80" s="933" t="s">
        <v>147</v>
      </c>
      <c r="I80" s="820"/>
      <c r="J80" s="820"/>
      <c r="K80" s="821" t="s">
        <v>39</v>
      </c>
      <c r="L80" s="968" t="s">
        <v>43</v>
      </c>
      <c r="M80" s="822">
        <v>2014</v>
      </c>
      <c r="N80" s="933"/>
      <c r="O80" s="970" t="s">
        <v>41</v>
      </c>
      <c r="P80" s="970"/>
      <c r="Q80" s="1127" t="s">
        <v>36</v>
      </c>
      <c r="R80" s="1211"/>
      <c r="S80" s="1127">
        <v>1</v>
      </c>
      <c r="T80" s="254">
        <v>6000000</v>
      </c>
      <c r="U80" s="1211"/>
      <c r="V80" s="1211"/>
      <c r="W80" s="1211">
        <v>1</v>
      </c>
      <c r="X80" s="1220">
        <v>6000000</v>
      </c>
      <c r="Y80" s="1134" t="s">
        <v>101</v>
      </c>
      <c r="AH80" s="64"/>
    </row>
    <row r="81" spans="1:39">
      <c r="A81" s="1214">
        <f t="shared" si="3"/>
        <v>59</v>
      </c>
      <c r="B81" s="129" t="s">
        <v>677</v>
      </c>
      <c r="C81" s="1104">
        <v>2</v>
      </c>
      <c r="D81" s="1104">
        <v>6</v>
      </c>
      <c r="E81" s="1104">
        <v>4</v>
      </c>
      <c r="F81" s="1104">
        <v>3</v>
      </c>
      <c r="G81" s="810">
        <v>7</v>
      </c>
      <c r="H81" s="933" t="s">
        <v>143</v>
      </c>
      <c r="I81" s="820"/>
      <c r="J81" s="820"/>
      <c r="K81" s="821" t="s">
        <v>39</v>
      </c>
      <c r="L81" s="968" t="s">
        <v>140</v>
      </c>
      <c r="M81" s="822">
        <v>2014</v>
      </c>
      <c r="N81" s="933"/>
      <c r="O81" s="970" t="s">
        <v>41</v>
      </c>
      <c r="P81" s="970"/>
      <c r="Q81" s="1127" t="s">
        <v>36</v>
      </c>
      <c r="R81" s="1211"/>
      <c r="S81" s="1127">
        <v>4</v>
      </c>
      <c r="T81" s="254">
        <v>1700000</v>
      </c>
      <c r="U81" s="1211"/>
      <c r="V81" s="1211"/>
      <c r="W81" s="1211">
        <v>4</v>
      </c>
      <c r="X81" s="1220">
        <v>1700000</v>
      </c>
      <c r="Y81" s="1134" t="s">
        <v>101</v>
      </c>
      <c r="AH81" s="64"/>
    </row>
    <row r="82" spans="1:39">
      <c r="A82" s="1214">
        <f t="shared" si="3"/>
        <v>60</v>
      </c>
      <c r="B82" s="129" t="s">
        <v>667</v>
      </c>
      <c r="C82" s="1104">
        <v>2</v>
      </c>
      <c r="D82" s="1104">
        <v>6</v>
      </c>
      <c r="E82" s="1104">
        <v>2</v>
      </c>
      <c r="F82" s="1104">
        <v>1</v>
      </c>
      <c r="G82" s="810">
        <v>1</v>
      </c>
      <c r="H82" s="933" t="s">
        <v>148</v>
      </c>
      <c r="I82" s="820"/>
      <c r="J82" s="820"/>
      <c r="K82" s="821" t="s">
        <v>100</v>
      </c>
      <c r="L82" s="968" t="s">
        <v>140</v>
      </c>
      <c r="M82" s="822">
        <v>2014</v>
      </c>
      <c r="N82" s="933"/>
      <c r="O82" s="970" t="s">
        <v>41</v>
      </c>
      <c r="P82" s="970"/>
      <c r="Q82" s="1127" t="s">
        <v>36</v>
      </c>
      <c r="R82" s="1211"/>
      <c r="S82" s="1127">
        <v>1</v>
      </c>
      <c r="T82" s="254">
        <v>3000000</v>
      </c>
      <c r="U82" s="1211"/>
      <c r="V82" s="1211"/>
      <c r="W82" s="1211">
        <v>1</v>
      </c>
      <c r="X82" s="1220">
        <v>3000000</v>
      </c>
      <c r="Y82" s="1134" t="s">
        <v>101</v>
      </c>
    </row>
    <row r="83" spans="1:39">
      <c r="A83" s="1214">
        <f t="shared" si="3"/>
        <v>61</v>
      </c>
      <c r="B83" s="129" t="s">
        <v>682</v>
      </c>
      <c r="C83" s="1104">
        <v>2</v>
      </c>
      <c r="D83" s="1104">
        <v>6</v>
      </c>
      <c r="E83" s="1104">
        <v>2</v>
      </c>
      <c r="F83" s="1104">
        <v>1</v>
      </c>
      <c r="G83" s="810">
        <v>5</v>
      </c>
      <c r="H83" s="933" t="s">
        <v>149</v>
      </c>
      <c r="I83" s="820"/>
      <c r="J83" s="820"/>
      <c r="K83" s="821" t="s">
        <v>100</v>
      </c>
      <c r="L83" s="968" t="s">
        <v>140</v>
      </c>
      <c r="M83" s="822">
        <v>2014</v>
      </c>
      <c r="N83" s="933"/>
      <c r="O83" s="970" t="s">
        <v>41</v>
      </c>
      <c r="P83" s="970"/>
      <c r="Q83" s="1127" t="s">
        <v>36</v>
      </c>
      <c r="R83" s="1211"/>
      <c r="S83" s="1127">
        <v>1</v>
      </c>
      <c r="T83" s="254">
        <v>4000000</v>
      </c>
      <c r="U83" s="1211"/>
      <c r="V83" s="1211"/>
      <c r="W83" s="1211">
        <v>1</v>
      </c>
      <c r="X83" s="1220">
        <v>4000000</v>
      </c>
      <c r="Y83" s="1134" t="s">
        <v>101</v>
      </c>
    </row>
    <row r="84" spans="1:39" s="1223" customFormat="1">
      <c r="A84" s="1221"/>
      <c r="B84" s="1165" t="s">
        <v>670</v>
      </c>
      <c r="C84" s="1199">
        <v>6</v>
      </c>
      <c r="D84" s="1199">
        <v>6</v>
      </c>
      <c r="E84" s="1199">
        <v>1</v>
      </c>
      <c r="F84" s="1199">
        <v>1</v>
      </c>
      <c r="G84" s="1200">
        <v>1</v>
      </c>
      <c r="H84" s="1160" t="s">
        <v>76</v>
      </c>
      <c r="I84" s="1161"/>
      <c r="J84" s="1161"/>
      <c r="K84" s="1162"/>
      <c r="L84" s="1163" t="s">
        <v>43</v>
      </c>
      <c r="M84" s="1164"/>
      <c r="N84" s="1165"/>
      <c r="O84" s="970" t="s">
        <v>41</v>
      </c>
      <c r="P84" s="1166"/>
      <c r="Q84" s="1167" t="s">
        <v>36</v>
      </c>
      <c r="R84" s="1222"/>
      <c r="S84" s="1167">
        <v>1</v>
      </c>
      <c r="T84" s="1168">
        <v>200000</v>
      </c>
      <c r="U84" s="1222">
        <v>1</v>
      </c>
      <c r="V84" s="1269">
        <v>200000</v>
      </c>
      <c r="W84" s="1222"/>
      <c r="X84" s="1447"/>
      <c r="Y84" s="1169" t="s">
        <v>480</v>
      </c>
      <c r="Z84" s="58"/>
      <c r="AA84" s="58"/>
      <c r="AB84" s="64"/>
      <c r="AC84" s="58"/>
      <c r="AD84" s="58"/>
      <c r="AE84" s="58"/>
      <c r="AF84" s="58"/>
      <c r="AG84" s="58"/>
      <c r="AH84" s="64"/>
      <c r="AI84" s="64"/>
      <c r="AJ84" s="58"/>
      <c r="AK84" s="58"/>
      <c r="AL84" s="58"/>
      <c r="AM84" s="58"/>
    </row>
    <row r="85" spans="1:39" s="1223" customFormat="1">
      <c r="A85" s="1221"/>
      <c r="B85" s="1158" t="s">
        <v>683</v>
      </c>
      <c r="C85" s="1187" t="s">
        <v>59</v>
      </c>
      <c r="D85" s="1187" t="s">
        <v>69</v>
      </c>
      <c r="E85" s="1187" t="s">
        <v>61</v>
      </c>
      <c r="F85" s="1187" t="s">
        <v>91</v>
      </c>
      <c r="G85" s="1201" t="s">
        <v>112</v>
      </c>
      <c r="H85" s="1160" t="s">
        <v>490</v>
      </c>
      <c r="I85" s="1161"/>
      <c r="J85" s="1161"/>
      <c r="K85" s="1162"/>
      <c r="L85" s="1163" t="s">
        <v>43</v>
      </c>
      <c r="M85" s="1164"/>
      <c r="N85" s="1165"/>
      <c r="O85" s="970" t="s">
        <v>41</v>
      </c>
      <c r="P85" s="1166"/>
      <c r="Q85" s="1167" t="s">
        <v>36</v>
      </c>
      <c r="R85" s="1222"/>
      <c r="S85" s="1167">
        <v>1</v>
      </c>
      <c r="T85" s="1168">
        <v>6000000</v>
      </c>
      <c r="U85" s="1222">
        <v>1</v>
      </c>
      <c r="V85" s="1269">
        <v>6000000</v>
      </c>
      <c r="W85" s="1222"/>
      <c r="X85" s="1447"/>
      <c r="Y85" s="1169" t="s">
        <v>480</v>
      </c>
      <c r="Z85" s="58"/>
      <c r="AA85" s="58"/>
      <c r="AB85" s="64"/>
      <c r="AC85" s="58"/>
      <c r="AD85" s="58"/>
      <c r="AE85" s="58"/>
      <c r="AF85" s="58"/>
      <c r="AG85" s="58"/>
      <c r="AH85" s="64"/>
      <c r="AI85" s="64"/>
      <c r="AJ85" s="58"/>
      <c r="AK85" s="58"/>
      <c r="AL85" s="58"/>
      <c r="AM85" s="58"/>
    </row>
    <row r="86" spans="1:39" s="1223" customFormat="1">
      <c r="A86" s="1221"/>
      <c r="B86" s="1158" t="s">
        <v>162</v>
      </c>
      <c r="C86" s="1187" t="s">
        <v>59</v>
      </c>
      <c r="D86" s="1187" t="s">
        <v>69</v>
      </c>
      <c r="E86" s="1187" t="s">
        <v>59</v>
      </c>
      <c r="F86" s="1187" t="s">
        <v>34</v>
      </c>
      <c r="G86" s="1201">
        <v>6</v>
      </c>
      <c r="H86" s="1160" t="s">
        <v>109</v>
      </c>
      <c r="I86" s="1161"/>
      <c r="J86" s="1161"/>
      <c r="K86" s="1162"/>
      <c r="L86" s="1163" t="s">
        <v>43</v>
      </c>
      <c r="M86" s="1164"/>
      <c r="N86" s="1165"/>
      <c r="O86" s="970" t="s">
        <v>41</v>
      </c>
      <c r="P86" s="1166"/>
      <c r="Q86" s="1167" t="s">
        <v>36</v>
      </c>
      <c r="R86" s="1222"/>
      <c r="S86" s="1167">
        <v>8</v>
      </c>
      <c r="T86" s="1168">
        <v>3200000</v>
      </c>
      <c r="U86" s="1222">
        <v>8</v>
      </c>
      <c r="V86" s="1269">
        <v>3200000</v>
      </c>
      <c r="W86" s="1222"/>
      <c r="X86" s="1447"/>
      <c r="Y86" s="1169" t="s">
        <v>480</v>
      </c>
      <c r="Z86" s="58"/>
      <c r="AA86" s="58"/>
      <c r="AB86" s="64"/>
      <c r="AC86" s="58"/>
      <c r="AD86" s="58"/>
      <c r="AE86" s="58"/>
      <c r="AF86" s="58"/>
      <c r="AG86" s="58"/>
      <c r="AH86" s="64"/>
      <c r="AI86" s="64"/>
      <c r="AJ86" s="58"/>
      <c r="AK86" s="58"/>
      <c r="AL86" s="58"/>
      <c r="AM86" s="58"/>
    </row>
    <row r="87" spans="1:39" s="1223" customFormat="1">
      <c r="A87" s="1221"/>
      <c r="B87" s="1158" t="s">
        <v>679</v>
      </c>
      <c r="C87" s="1159">
        <v>2</v>
      </c>
      <c r="D87" s="1159">
        <v>6</v>
      </c>
      <c r="E87" s="1159">
        <v>2</v>
      </c>
      <c r="F87" s="1159">
        <v>1</v>
      </c>
      <c r="G87" s="1159">
        <v>1</v>
      </c>
      <c r="H87" s="1160" t="s">
        <v>106</v>
      </c>
      <c r="I87" s="1161"/>
      <c r="J87" s="1161"/>
      <c r="K87" s="1162"/>
      <c r="L87" s="1163" t="s">
        <v>43</v>
      </c>
      <c r="M87" s="1164"/>
      <c r="N87" s="1165"/>
      <c r="O87" s="970" t="s">
        <v>41</v>
      </c>
      <c r="P87" s="1166"/>
      <c r="Q87" s="1167" t="s">
        <v>36</v>
      </c>
      <c r="R87" s="1222"/>
      <c r="S87" s="1167">
        <v>1</v>
      </c>
      <c r="T87" s="1168">
        <v>3000000</v>
      </c>
      <c r="U87" s="1222">
        <v>1</v>
      </c>
      <c r="V87" s="1269">
        <v>3000000</v>
      </c>
      <c r="W87" s="1222"/>
      <c r="X87" s="1447"/>
      <c r="Y87" s="1169" t="s">
        <v>480</v>
      </c>
      <c r="Z87" s="58"/>
      <c r="AA87" s="58"/>
      <c r="AB87" s="64"/>
      <c r="AC87" s="58"/>
      <c r="AD87" s="58"/>
      <c r="AE87" s="58"/>
      <c r="AF87" s="58"/>
      <c r="AG87" s="58"/>
      <c r="AH87" s="64"/>
      <c r="AI87" s="64"/>
      <c r="AJ87" s="58"/>
      <c r="AK87" s="58"/>
      <c r="AL87" s="58"/>
      <c r="AM87" s="58"/>
    </row>
    <row r="88" spans="1:39" s="1223" customFormat="1">
      <c r="A88" s="1221"/>
      <c r="B88" s="1158" t="s">
        <v>672</v>
      </c>
      <c r="C88" s="1159">
        <v>2</v>
      </c>
      <c r="D88" s="1159">
        <v>6</v>
      </c>
      <c r="E88" s="1159">
        <v>2</v>
      </c>
      <c r="F88" s="1159">
        <v>1</v>
      </c>
      <c r="G88" s="1159">
        <v>3</v>
      </c>
      <c r="H88" s="1160" t="s">
        <v>142</v>
      </c>
      <c r="I88" s="1161"/>
      <c r="J88" s="1161"/>
      <c r="K88" s="1162"/>
      <c r="L88" s="1163" t="s">
        <v>43</v>
      </c>
      <c r="M88" s="1164"/>
      <c r="N88" s="1165"/>
      <c r="O88" s="970" t="s">
        <v>41</v>
      </c>
      <c r="P88" s="1166"/>
      <c r="Q88" s="1167" t="s">
        <v>36</v>
      </c>
      <c r="R88" s="1222"/>
      <c r="S88" s="1167">
        <v>1</v>
      </c>
      <c r="T88" s="1168">
        <v>3150000</v>
      </c>
      <c r="U88" s="1222">
        <v>1</v>
      </c>
      <c r="V88" s="1269">
        <v>3150000</v>
      </c>
      <c r="W88" s="1222"/>
      <c r="X88" s="1447"/>
      <c r="Y88" s="1169" t="s">
        <v>480</v>
      </c>
      <c r="Z88" s="58"/>
      <c r="AA88" s="58"/>
      <c r="AB88" s="64"/>
      <c r="AC88" s="58"/>
      <c r="AD88" s="58"/>
      <c r="AE88" s="58"/>
      <c r="AF88" s="58"/>
      <c r="AG88" s="58"/>
      <c r="AH88" s="64"/>
      <c r="AI88" s="64"/>
      <c r="AJ88" s="58"/>
      <c r="AK88" s="58"/>
      <c r="AL88" s="58"/>
      <c r="AM88" s="58"/>
    </row>
    <row r="89" spans="1:39" s="1223" customFormat="1">
      <c r="A89" s="1221"/>
      <c r="B89" s="1158" t="s">
        <v>679</v>
      </c>
      <c r="C89" s="1159">
        <v>2</v>
      </c>
      <c r="D89" s="1159">
        <v>6</v>
      </c>
      <c r="E89" s="1159">
        <v>2</v>
      </c>
      <c r="F89" s="1159">
        <v>1</v>
      </c>
      <c r="G89" s="1159">
        <v>1</v>
      </c>
      <c r="H89" s="1160" t="s">
        <v>106</v>
      </c>
      <c r="I89" s="1161"/>
      <c r="J89" s="1161"/>
      <c r="K89" s="1162"/>
      <c r="L89" s="1163" t="s">
        <v>43</v>
      </c>
      <c r="M89" s="1164"/>
      <c r="N89" s="1165"/>
      <c r="O89" s="970" t="s">
        <v>41</v>
      </c>
      <c r="P89" s="1166"/>
      <c r="Q89" s="1167" t="s">
        <v>36</v>
      </c>
      <c r="R89" s="1222"/>
      <c r="S89" s="1167">
        <v>2</v>
      </c>
      <c r="T89" s="1168">
        <v>6000000</v>
      </c>
      <c r="U89" s="1222">
        <v>2</v>
      </c>
      <c r="V89" s="1269">
        <v>6000000</v>
      </c>
      <c r="W89" s="1222"/>
      <c r="X89" s="1447"/>
      <c r="Y89" s="1169" t="s">
        <v>480</v>
      </c>
      <c r="Z89" s="58"/>
      <c r="AA89" s="58"/>
      <c r="AB89" s="64"/>
      <c r="AC89" s="58"/>
      <c r="AD89" s="58"/>
      <c r="AE89" s="58"/>
      <c r="AF89" s="58"/>
      <c r="AG89" s="58"/>
      <c r="AH89" s="64"/>
      <c r="AI89" s="64"/>
      <c r="AJ89" s="58"/>
      <c r="AK89" s="58"/>
      <c r="AL89" s="58"/>
      <c r="AM89" s="58"/>
    </row>
    <row r="90" spans="1:39" s="1223" customFormat="1">
      <c r="A90" s="1221"/>
      <c r="B90" s="1158" t="s">
        <v>167</v>
      </c>
      <c r="C90" s="1159">
        <v>2</v>
      </c>
      <c r="D90" s="1159">
        <v>6</v>
      </c>
      <c r="E90" s="1159">
        <v>2</v>
      </c>
      <c r="F90" s="1159">
        <v>2</v>
      </c>
      <c r="G90" s="1159">
        <v>2</v>
      </c>
      <c r="H90" s="1160" t="s">
        <v>456</v>
      </c>
      <c r="I90" s="1161"/>
      <c r="J90" s="1161"/>
      <c r="K90" s="1162"/>
      <c r="L90" s="1163" t="s">
        <v>43</v>
      </c>
      <c r="M90" s="1164"/>
      <c r="N90" s="1165"/>
      <c r="O90" s="970" t="s">
        <v>41</v>
      </c>
      <c r="P90" s="1166"/>
      <c r="Q90" s="1167" t="s">
        <v>36</v>
      </c>
      <c r="R90" s="1222"/>
      <c r="S90" s="1167">
        <v>5</v>
      </c>
      <c r="T90" s="1168">
        <v>59850000</v>
      </c>
      <c r="U90" s="1222">
        <v>5</v>
      </c>
      <c r="V90" s="1269">
        <v>59850000</v>
      </c>
      <c r="W90" s="1222"/>
      <c r="X90" s="1447"/>
      <c r="Y90" s="1169" t="s">
        <v>480</v>
      </c>
      <c r="Z90" s="58"/>
      <c r="AA90" s="58"/>
      <c r="AB90" s="64"/>
      <c r="AC90" s="58"/>
      <c r="AD90" s="58"/>
      <c r="AE90" s="58"/>
      <c r="AF90" s="58"/>
      <c r="AG90" s="58"/>
      <c r="AH90" s="64"/>
      <c r="AI90" s="64"/>
      <c r="AJ90" s="58"/>
      <c r="AK90" s="58"/>
      <c r="AL90" s="58"/>
      <c r="AM90" s="58"/>
    </row>
    <row r="91" spans="1:39" s="1223" customFormat="1">
      <c r="A91" s="1221"/>
      <c r="B91" s="1158"/>
      <c r="C91" s="1187"/>
      <c r="D91" s="1187"/>
      <c r="E91" s="1187"/>
      <c r="F91" s="1187"/>
      <c r="G91" s="1201"/>
      <c r="H91" s="1160" t="s">
        <v>762</v>
      </c>
      <c r="I91" s="1161"/>
      <c r="J91" s="1161"/>
      <c r="K91" s="1162"/>
      <c r="L91" s="1163" t="s">
        <v>43</v>
      </c>
      <c r="M91" s="1164"/>
      <c r="N91" s="1165"/>
      <c r="O91" s="970" t="s">
        <v>41</v>
      </c>
      <c r="P91" s="1166"/>
      <c r="Q91" s="1167" t="s">
        <v>36</v>
      </c>
      <c r="R91" s="1222"/>
      <c r="S91" s="1167">
        <v>4</v>
      </c>
      <c r="T91" s="1168">
        <v>3979000</v>
      </c>
      <c r="U91" s="1222">
        <v>4</v>
      </c>
      <c r="V91" s="1269">
        <v>3979000</v>
      </c>
      <c r="W91" s="1222"/>
      <c r="X91" s="1447"/>
      <c r="Y91" s="1169" t="s">
        <v>480</v>
      </c>
      <c r="Z91" s="58"/>
      <c r="AA91" s="58"/>
      <c r="AB91" s="64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</row>
    <row r="92" spans="1:39" s="1223" customFormat="1">
      <c r="A92" s="1221"/>
      <c r="B92" s="1158"/>
      <c r="C92" s="1159"/>
      <c r="D92" s="1159"/>
      <c r="E92" s="1159"/>
      <c r="F92" s="1159"/>
      <c r="G92" s="1159"/>
      <c r="H92" s="1160" t="s">
        <v>761</v>
      </c>
      <c r="I92" s="1161"/>
      <c r="J92" s="1161"/>
      <c r="K92" s="1162"/>
      <c r="L92" s="1163" t="s">
        <v>43</v>
      </c>
      <c r="M92" s="1164"/>
      <c r="N92" s="1165"/>
      <c r="O92" s="970" t="s">
        <v>41</v>
      </c>
      <c r="P92" s="1166"/>
      <c r="Q92" s="1167" t="s">
        <v>36</v>
      </c>
      <c r="R92" s="1222"/>
      <c r="S92" s="1167">
        <v>1</v>
      </c>
      <c r="T92" s="1168">
        <v>1500000</v>
      </c>
      <c r="U92" s="1222">
        <v>1</v>
      </c>
      <c r="V92" s="1269">
        <v>1500000</v>
      </c>
      <c r="W92" s="1222"/>
      <c r="X92" s="1447"/>
      <c r="Y92" s="1169" t="s">
        <v>480</v>
      </c>
      <c r="Z92" s="58"/>
      <c r="AA92" s="58"/>
      <c r="AB92" s="64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</row>
    <row r="93" spans="1:39">
      <c r="A93" s="1214">
        <f>A83+1</f>
        <v>62</v>
      </c>
      <c r="B93" s="971" t="s">
        <v>679</v>
      </c>
      <c r="C93" s="1188">
        <v>2</v>
      </c>
      <c r="D93" s="1188">
        <v>6</v>
      </c>
      <c r="E93" s="1188">
        <v>2</v>
      </c>
      <c r="F93" s="1188">
        <v>1</v>
      </c>
      <c r="G93" s="1203">
        <v>1</v>
      </c>
      <c r="H93" s="973" t="s">
        <v>462</v>
      </c>
      <c r="I93" s="974"/>
      <c r="J93" s="974" t="s">
        <v>40</v>
      </c>
      <c r="K93" s="974" t="s">
        <v>463</v>
      </c>
      <c r="L93" s="973" t="s">
        <v>43</v>
      </c>
      <c r="M93" s="974">
        <v>2015</v>
      </c>
      <c r="N93" s="975"/>
      <c r="O93" s="974" t="s">
        <v>41</v>
      </c>
      <c r="P93" s="974"/>
      <c r="Q93" s="1136" t="s">
        <v>36</v>
      </c>
      <c r="R93" s="1224"/>
      <c r="S93" s="1137">
        <v>2</v>
      </c>
      <c r="T93" s="1138">
        <v>8500000</v>
      </c>
      <c r="U93" s="1224"/>
      <c r="V93" s="1224"/>
      <c r="W93" s="1224">
        <v>2</v>
      </c>
      <c r="X93" s="1174">
        <v>8500000</v>
      </c>
      <c r="Y93" s="981" t="s">
        <v>101</v>
      </c>
      <c r="Z93" s="64">
        <v>8500000</v>
      </c>
      <c r="AH93" s="64"/>
      <c r="AI93" s="64">
        <f>SUM(Z93:Z117)</f>
        <v>23072000</v>
      </c>
    </row>
    <row r="94" spans="1:39" s="1226" customFormat="1">
      <c r="A94" s="1214">
        <f t="shared" si="3"/>
        <v>63</v>
      </c>
      <c r="B94" s="971" t="s">
        <v>684</v>
      </c>
      <c r="C94" s="972">
        <v>2</v>
      </c>
      <c r="D94" s="972">
        <v>6</v>
      </c>
      <c r="E94" s="972">
        <v>3</v>
      </c>
      <c r="F94" s="972">
        <v>2</v>
      </c>
      <c r="G94" s="972">
        <v>2</v>
      </c>
      <c r="H94" s="973" t="s">
        <v>455</v>
      </c>
      <c r="I94" s="974"/>
      <c r="J94" s="974"/>
      <c r="K94" s="974" t="s">
        <v>463</v>
      </c>
      <c r="L94" s="973" t="s">
        <v>43</v>
      </c>
      <c r="M94" s="974">
        <v>2015</v>
      </c>
      <c r="N94" s="975"/>
      <c r="O94" s="974" t="s">
        <v>41</v>
      </c>
      <c r="P94" s="974"/>
      <c r="Q94" s="1136" t="s">
        <v>36</v>
      </c>
      <c r="R94" s="1224"/>
      <c r="S94" s="1137">
        <v>1</v>
      </c>
      <c r="T94" s="1138">
        <v>1466000</v>
      </c>
      <c r="U94" s="1270"/>
      <c r="V94" s="1224"/>
      <c r="W94" s="1224">
        <v>1</v>
      </c>
      <c r="X94" s="1174">
        <v>1466000</v>
      </c>
      <c r="Y94" s="981" t="s">
        <v>101</v>
      </c>
      <c r="Z94" s="64">
        <v>1446000</v>
      </c>
      <c r="AA94" s="58"/>
      <c r="AB94" s="64"/>
      <c r="AC94" s="58"/>
      <c r="AD94" s="58"/>
      <c r="AE94" s="58"/>
      <c r="AF94" s="58"/>
      <c r="AG94" s="58"/>
      <c r="AH94" s="58"/>
      <c r="AI94" s="64">
        <v>23092000</v>
      </c>
      <c r="AJ94" s="58"/>
      <c r="AK94" s="58"/>
      <c r="AL94" s="58"/>
      <c r="AM94" s="58"/>
    </row>
    <row r="95" spans="1:39" s="1226" customFormat="1">
      <c r="A95" s="1214">
        <f t="shared" si="3"/>
        <v>64</v>
      </c>
      <c r="B95" s="971" t="s">
        <v>685</v>
      </c>
      <c r="C95" s="972" t="s">
        <v>59</v>
      </c>
      <c r="D95" s="972" t="s">
        <v>69</v>
      </c>
      <c r="E95" s="972" t="s">
        <v>61</v>
      </c>
      <c r="F95" s="972" t="s">
        <v>59</v>
      </c>
      <c r="G95" s="972">
        <v>2</v>
      </c>
      <c r="H95" s="973" t="s">
        <v>456</v>
      </c>
      <c r="I95" s="974"/>
      <c r="J95" s="974"/>
      <c r="K95" s="974" t="s">
        <v>463</v>
      </c>
      <c r="L95" s="973" t="s">
        <v>43</v>
      </c>
      <c r="M95" s="974">
        <v>2015</v>
      </c>
      <c r="N95" s="975"/>
      <c r="O95" s="974" t="s">
        <v>41</v>
      </c>
      <c r="P95" s="974"/>
      <c r="Q95" s="1136" t="s">
        <v>36</v>
      </c>
      <c r="R95" s="1224"/>
      <c r="S95" s="1137">
        <v>1</v>
      </c>
      <c r="T95" s="1138">
        <v>5000000</v>
      </c>
      <c r="U95" s="1224"/>
      <c r="V95" s="1224"/>
      <c r="W95" s="1224">
        <v>1</v>
      </c>
      <c r="X95" s="1174">
        <v>5000000</v>
      </c>
      <c r="Y95" s="981" t="s">
        <v>101</v>
      </c>
      <c r="Z95" s="64">
        <v>5000000</v>
      </c>
      <c r="AA95" s="58"/>
      <c r="AB95" s="64"/>
      <c r="AC95" s="58"/>
      <c r="AD95" s="58"/>
      <c r="AE95" s="58"/>
      <c r="AF95" s="58"/>
      <c r="AG95" s="58"/>
      <c r="AH95" s="58"/>
      <c r="AI95" s="64"/>
      <c r="AJ95" s="58"/>
      <c r="AK95" s="58"/>
      <c r="AL95" s="58"/>
      <c r="AM95" s="58"/>
    </row>
    <row r="96" spans="1:39" s="1226" customFormat="1">
      <c r="A96" s="1214">
        <f t="shared" si="3"/>
        <v>65</v>
      </c>
      <c r="B96" s="971" t="s">
        <v>676</v>
      </c>
      <c r="C96" s="1188">
        <v>2</v>
      </c>
      <c r="D96" s="1188">
        <v>6</v>
      </c>
      <c r="E96" s="1188">
        <v>3</v>
      </c>
      <c r="F96" s="1188">
        <v>5</v>
      </c>
      <c r="G96" s="1203">
        <v>3</v>
      </c>
      <c r="H96" s="973" t="s">
        <v>457</v>
      </c>
      <c r="I96" s="974"/>
      <c r="J96" s="974"/>
      <c r="K96" s="974" t="s">
        <v>463</v>
      </c>
      <c r="L96" s="973" t="s">
        <v>43</v>
      </c>
      <c r="M96" s="974">
        <v>2015</v>
      </c>
      <c r="N96" s="975"/>
      <c r="O96" s="974" t="s">
        <v>41</v>
      </c>
      <c r="P96" s="974"/>
      <c r="Q96" s="1136" t="s">
        <v>36</v>
      </c>
      <c r="R96" s="1224"/>
      <c r="S96" s="1137">
        <v>1</v>
      </c>
      <c r="T96" s="1138">
        <v>2000000</v>
      </c>
      <c r="U96" s="1224"/>
      <c r="V96" s="1224"/>
      <c r="W96" s="1224">
        <v>1</v>
      </c>
      <c r="X96" s="1174">
        <v>2000000</v>
      </c>
      <c r="Y96" s="981" t="s">
        <v>101</v>
      </c>
      <c r="Z96" s="64">
        <v>2000000</v>
      </c>
      <c r="AA96" s="58"/>
      <c r="AB96" s="64"/>
      <c r="AC96" s="58"/>
      <c r="AD96" s="58"/>
      <c r="AE96" s="58"/>
      <c r="AF96" s="58"/>
      <c r="AG96" s="58"/>
      <c r="AH96" s="64"/>
      <c r="AI96" s="64"/>
      <c r="AJ96" s="58"/>
      <c r="AK96" s="58"/>
      <c r="AL96" s="58"/>
      <c r="AM96" s="58"/>
    </row>
    <row r="97" spans="1:39" s="1226" customFormat="1">
      <c r="A97" s="1214">
        <f t="shared" si="3"/>
        <v>66</v>
      </c>
      <c r="B97" s="971" t="s">
        <v>686</v>
      </c>
      <c r="C97" s="972">
        <v>2</v>
      </c>
      <c r="D97" s="972">
        <v>6</v>
      </c>
      <c r="E97" s="972">
        <v>2</v>
      </c>
      <c r="F97" s="972">
        <v>6</v>
      </c>
      <c r="G97" s="972">
        <v>10</v>
      </c>
      <c r="H97" s="973" t="s">
        <v>511</v>
      </c>
      <c r="I97" s="974"/>
      <c r="J97" s="974"/>
      <c r="K97" s="974" t="s">
        <v>512</v>
      </c>
      <c r="L97" s="973" t="s">
        <v>43</v>
      </c>
      <c r="M97" s="974">
        <v>2015</v>
      </c>
      <c r="N97" s="975"/>
      <c r="O97" s="974" t="s">
        <v>41</v>
      </c>
      <c r="P97" s="974"/>
      <c r="Q97" s="1136" t="s">
        <v>36</v>
      </c>
      <c r="R97" s="1224"/>
      <c r="S97" s="1137">
        <v>24</v>
      </c>
      <c r="T97" s="1138">
        <v>200000</v>
      </c>
      <c r="U97" s="1224"/>
      <c r="V97" s="1224"/>
      <c r="W97" s="1224">
        <v>24</v>
      </c>
      <c r="X97" s="1174">
        <v>200000</v>
      </c>
      <c r="Y97" s="981" t="s">
        <v>101</v>
      </c>
      <c r="Z97" s="64">
        <v>200000</v>
      </c>
      <c r="AA97" s="58"/>
      <c r="AB97" s="64"/>
      <c r="AC97" s="58"/>
      <c r="AD97" s="58"/>
      <c r="AE97" s="58"/>
      <c r="AF97" s="58"/>
      <c r="AG97" s="58"/>
      <c r="AH97" s="64"/>
      <c r="AI97" s="64"/>
      <c r="AJ97" s="58"/>
      <c r="AK97" s="58"/>
      <c r="AL97" s="58"/>
      <c r="AM97" s="58"/>
    </row>
    <row r="98" spans="1:39" s="1226" customFormat="1">
      <c r="A98" s="1214">
        <f t="shared" si="3"/>
        <v>67</v>
      </c>
      <c r="B98" s="971" t="s">
        <v>687</v>
      </c>
      <c r="C98" s="972">
        <v>2</v>
      </c>
      <c r="D98" s="972">
        <v>6</v>
      </c>
      <c r="E98" s="972">
        <v>2</v>
      </c>
      <c r="F98" s="972">
        <v>6</v>
      </c>
      <c r="G98" s="972">
        <v>10</v>
      </c>
      <c r="H98" s="973" t="s">
        <v>513</v>
      </c>
      <c r="I98" s="974"/>
      <c r="J98" s="974"/>
      <c r="K98" s="974" t="s">
        <v>512</v>
      </c>
      <c r="L98" s="973" t="s">
        <v>43</v>
      </c>
      <c r="M98" s="974">
        <v>2015</v>
      </c>
      <c r="N98" s="975"/>
      <c r="O98" s="974" t="s">
        <v>41</v>
      </c>
      <c r="P98" s="974"/>
      <c r="Q98" s="1136" t="s">
        <v>36</v>
      </c>
      <c r="R98" s="1224"/>
      <c r="S98" s="1137">
        <v>24</v>
      </c>
      <c r="T98" s="1138">
        <v>100000</v>
      </c>
      <c r="U98" s="1224"/>
      <c r="V98" s="1224"/>
      <c r="W98" s="1224">
        <v>24</v>
      </c>
      <c r="X98" s="1174">
        <v>100000</v>
      </c>
      <c r="Y98" s="981" t="s">
        <v>101</v>
      </c>
      <c r="Z98" s="64">
        <v>100000</v>
      </c>
      <c r="AA98" s="58"/>
      <c r="AB98" s="64"/>
      <c r="AC98" s="58"/>
      <c r="AD98" s="58"/>
      <c r="AE98" s="58"/>
      <c r="AF98" s="58"/>
      <c r="AG98" s="58"/>
      <c r="AH98" s="64"/>
      <c r="AI98" s="64"/>
      <c r="AJ98" s="58"/>
      <c r="AK98" s="58"/>
      <c r="AL98" s="58"/>
      <c r="AM98" s="58"/>
    </row>
    <row r="99" spans="1:39" s="1226" customFormat="1">
      <c r="A99" s="1214">
        <f t="shared" si="3"/>
        <v>68</v>
      </c>
      <c r="B99" s="971" t="s">
        <v>688</v>
      </c>
      <c r="C99" s="972">
        <v>2</v>
      </c>
      <c r="D99" s="972">
        <v>6</v>
      </c>
      <c r="E99" s="972">
        <v>2</v>
      </c>
      <c r="F99" s="972">
        <v>6</v>
      </c>
      <c r="G99" s="972">
        <v>10</v>
      </c>
      <c r="H99" s="973" t="s">
        <v>514</v>
      </c>
      <c r="I99" s="974"/>
      <c r="J99" s="974"/>
      <c r="K99" s="974" t="s">
        <v>515</v>
      </c>
      <c r="L99" s="973" t="s">
        <v>43</v>
      </c>
      <c r="M99" s="974">
        <v>2015</v>
      </c>
      <c r="N99" s="975"/>
      <c r="O99" s="974" t="s">
        <v>41</v>
      </c>
      <c r="P99" s="974"/>
      <c r="Q99" s="1136" t="s">
        <v>36</v>
      </c>
      <c r="R99" s="1224"/>
      <c r="S99" s="1137">
        <v>24</v>
      </c>
      <c r="T99" s="1138">
        <v>50000</v>
      </c>
      <c r="U99" s="1224"/>
      <c r="V99" s="1224"/>
      <c r="W99" s="1224">
        <v>24</v>
      </c>
      <c r="X99" s="1174">
        <v>50000</v>
      </c>
      <c r="Y99" s="981" t="s">
        <v>101</v>
      </c>
      <c r="Z99" s="64">
        <v>50000</v>
      </c>
      <c r="AA99" s="58"/>
      <c r="AB99" s="64"/>
      <c r="AC99" s="58"/>
      <c r="AD99" s="58"/>
      <c r="AE99" s="58"/>
      <c r="AF99" s="58"/>
      <c r="AG99" s="58"/>
      <c r="AH99" s="64"/>
      <c r="AI99" s="64"/>
      <c r="AJ99" s="58"/>
      <c r="AK99" s="58"/>
      <c r="AL99" s="58"/>
      <c r="AM99" s="58"/>
    </row>
    <row r="100" spans="1:39" s="1226" customFormat="1">
      <c r="A100" s="1214">
        <f t="shared" si="3"/>
        <v>69</v>
      </c>
      <c r="B100" s="971" t="s">
        <v>689</v>
      </c>
      <c r="C100" s="972">
        <v>2</v>
      </c>
      <c r="D100" s="972">
        <v>6</v>
      </c>
      <c r="E100" s="972">
        <v>2</v>
      </c>
      <c r="F100" s="972">
        <v>6</v>
      </c>
      <c r="G100" s="972">
        <v>10</v>
      </c>
      <c r="H100" s="973" t="s">
        <v>516</v>
      </c>
      <c r="I100" s="974"/>
      <c r="J100" s="974"/>
      <c r="K100" s="974" t="s">
        <v>512</v>
      </c>
      <c r="L100" s="973" t="s">
        <v>43</v>
      </c>
      <c r="M100" s="974">
        <v>2015</v>
      </c>
      <c r="N100" s="975"/>
      <c r="O100" s="974" t="s">
        <v>41</v>
      </c>
      <c r="P100" s="974"/>
      <c r="Q100" s="1136" t="s">
        <v>36</v>
      </c>
      <c r="R100" s="1224"/>
      <c r="S100" s="1137">
        <v>12</v>
      </c>
      <c r="T100" s="1138">
        <v>80000</v>
      </c>
      <c r="U100" s="1224"/>
      <c r="V100" s="1224"/>
      <c r="W100" s="1224">
        <v>12</v>
      </c>
      <c r="X100" s="1174">
        <v>80000</v>
      </c>
      <c r="Y100" s="981" t="s">
        <v>101</v>
      </c>
      <c r="Z100" s="64">
        <v>80000</v>
      </c>
      <c r="AA100" s="58"/>
      <c r="AB100" s="64"/>
      <c r="AC100" s="58"/>
      <c r="AD100" s="58"/>
      <c r="AE100" s="58"/>
      <c r="AF100" s="58"/>
      <c r="AG100" s="58"/>
      <c r="AH100" s="64"/>
      <c r="AI100" s="64"/>
      <c r="AJ100" s="58"/>
      <c r="AK100" s="58"/>
      <c r="AL100" s="58"/>
      <c r="AM100" s="58"/>
    </row>
    <row r="101" spans="1:39" s="1226" customFormat="1">
      <c r="A101" s="1214">
        <f t="shared" si="3"/>
        <v>70</v>
      </c>
      <c r="B101" s="971" t="s">
        <v>690</v>
      </c>
      <c r="C101" s="972">
        <v>2</v>
      </c>
      <c r="D101" s="972">
        <v>6</v>
      </c>
      <c r="E101" s="972">
        <v>2</v>
      </c>
      <c r="F101" s="972">
        <v>6</v>
      </c>
      <c r="G101" s="972">
        <v>10</v>
      </c>
      <c r="H101" s="973" t="s">
        <v>517</v>
      </c>
      <c r="I101" s="974"/>
      <c r="J101" s="974"/>
      <c r="K101" s="974" t="s">
        <v>518</v>
      </c>
      <c r="L101" s="973" t="s">
        <v>43</v>
      </c>
      <c r="M101" s="974">
        <v>2015</v>
      </c>
      <c r="N101" s="975"/>
      <c r="O101" s="974" t="s">
        <v>41</v>
      </c>
      <c r="P101" s="974"/>
      <c r="Q101" s="1136" t="s">
        <v>36</v>
      </c>
      <c r="R101" s="1224"/>
      <c r="S101" s="1137">
        <v>1</v>
      </c>
      <c r="T101" s="1138">
        <v>400000</v>
      </c>
      <c r="U101" s="1224"/>
      <c r="V101" s="1224"/>
      <c r="W101" s="1224">
        <v>1</v>
      </c>
      <c r="X101" s="1174">
        <v>400000</v>
      </c>
      <c r="Y101" s="981" t="s">
        <v>101</v>
      </c>
      <c r="Z101" s="64">
        <v>400000</v>
      </c>
      <c r="AA101" s="58"/>
      <c r="AB101" s="64"/>
      <c r="AC101" s="58"/>
      <c r="AD101" s="58"/>
      <c r="AE101" s="58"/>
      <c r="AF101" s="58"/>
      <c r="AG101" s="58"/>
      <c r="AH101" s="64"/>
      <c r="AI101" s="64"/>
      <c r="AJ101" s="58"/>
      <c r="AK101" s="58"/>
      <c r="AL101" s="58"/>
      <c r="AM101" s="58"/>
    </row>
    <row r="102" spans="1:39" s="1226" customFormat="1">
      <c r="A102" s="1214">
        <f t="shared" si="3"/>
        <v>71</v>
      </c>
      <c r="B102" s="971" t="s">
        <v>691</v>
      </c>
      <c r="C102" s="972" t="s">
        <v>59</v>
      </c>
      <c r="D102" s="972" t="s">
        <v>69</v>
      </c>
      <c r="E102" s="972" t="s">
        <v>59</v>
      </c>
      <c r="F102" s="972" t="s">
        <v>60</v>
      </c>
      <c r="G102" s="972">
        <v>2</v>
      </c>
      <c r="H102" s="973" t="s">
        <v>88</v>
      </c>
      <c r="I102" s="974"/>
      <c r="J102" s="974"/>
      <c r="K102" s="974" t="s">
        <v>515</v>
      </c>
      <c r="L102" s="973" t="s">
        <v>43</v>
      </c>
      <c r="M102" s="974">
        <v>2015</v>
      </c>
      <c r="N102" s="975"/>
      <c r="O102" s="974" t="s">
        <v>41</v>
      </c>
      <c r="P102" s="974"/>
      <c r="Q102" s="1136" t="s">
        <v>36</v>
      </c>
      <c r="R102" s="1224"/>
      <c r="S102" s="1137">
        <v>1</v>
      </c>
      <c r="T102" s="1138">
        <v>400000</v>
      </c>
      <c r="U102" s="1224"/>
      <c r="V102" s="1224"/>
      <c r="W102" s="1224">
        <v>1</v>
      </c>
      <c r="X102" s="1174">
        <v>400000</v>
      </c>
      <c r="Y102" s="1433" t="s">
        <v>101</v>
      </c>
      <c r="Z102" s="64">
        <v>400000</v>
      </c>
      <c r="AA102" s="58"/>
      <c r="AB102" s="64"/>
      <c r="AC102" s="58"/>
      <c r="AD102" s="58"/>
      <c r="AE102" s="58"/>
      <c r="AF102" s="58"/>
      <c r="AG102" s="58"/>
      <c r="AH102" s="64"/>
      <c r="AI102" s="64"/>
      <c r="AJ102" s="58"/>
      <c r="AK102" s="58"/>
      <c r="AL102" s="58"/>
      <c r="AM102" s="58"/>
    </row>
    <row r="103" spans="1:39" s="1226" customFormat="1">
      <c r="A103" s="1214">
        <f t="shared" si="3"/>
        <v>72</v>
      </c>
      <c r="B103" s="947" t="s">
        <v>692</v>
      </c>
      <c r="C103" s="1204">
        <v>2</v>
      </c>
      <c r="D103" s="1204">
        <v>6</v>
      </c>
      <c r="E103" s="1204">
        <v>2</v>
      </c>
      <c r="F103" s="1204">
        <v>1</v>
      </c>
      <c r="G103" s="1204">
        <v>1</v>
      </c>
      <c r="H103" s="947" t="s">
        <v>492</v>
      </c>
      <c r="I103" s="947"/>
      <c r="J103" s="947"/>
      <c r="K103" s="954" t="s">
        <v>100</v>
      </c>
      <c r="L103" s="947"/>
      <c r="M103" s="954">
        <v>2007</v>
      </c>
      <c r="N103" s="947"/>
      <c r="O103" s="605" t="s">
        <v>41</v>
      </c>
      <c r="P103" s="605"/>
      <c r="Q103" s="1139" t="s">
        <v>36</v>
      </c>
      <c r="R103" s="603"/>
      <c r="S103" s="1139">
        <v>1</v>
      </c>
      <c r="T103" s="1271">
        <v>400000</v>
      </c>
      <c r="U103" s="603"/>
      <c r="V103" s="603"/>
      <c r="W103" s="1432">
        <v>1</v>
      </c>
      <c r="X103" s="1449">
        <v>400000</v>
      </c>
      <c r="Y103" s="1228" t="s">
        <v>493</v>
      </c>
      <c r="AA103" s="58"/>
      <c r="AB103" s="64"/>
      <c r="AC103" s="58"/>
      <c r="AD103" s="58"/>
      <c r="AE103" s="58"/>
      <c r="AF103" s="58"/>
      <c r="AG103" s="58"/>
      <c r="AH103" s="58"/>
      <c r="AI103" s="64"/>
      <c r="AJ103" s="58"/>
      <c r="AK103" s="58"/>
      <c r="AL103" s="58"/>
      <c r="AM103" s="58"/>
    </row>
    <row r="104" spans="1:39" s="1229" customFormat="1">
      <c r="A104" s="1214">
        <f t="shared" si="3"/>
        <v>73</v>
      </c>
      <c r="B104" s="947" t="s">
        <v>693</v>
      </c>
      <c r="C104" s="1204">
        <v>2</v>
      </c>
      <c r="D104" s="1204">
        <v>6</v>
      </c>
      <c r="E104" s="1204">
        <v>2</v>
      </c>
      <c r="F104" s="1204">
        <v>1</v>
      </c>
      <c r="G104" s="1204">
        <v>1</v>
      </c>
      <c r="H104" s="947" t="s">
        <v>494</v>
      </c>
      <c r="I104" s="947"/>
      <c r="J104" s="947"/>
      <c r="K104" s="954" t="s">
        <v>495</v>
      </c>
      <c r="L104" s="947"/>
      <c r="M104" s="954">
        <v>2007</v>
      </c>
      <c r="N104" s="947"/>
      <c r="O104" s="605" t="s">
        <v>41</v>
      </c>
      <c r="P104" s="605"/>
      <c r="Q104" s="1139" t="s">
        <v>36</v>
      </c>
      <c r="R104" s="603"/>
      <c r="S104" s="1139">
        <v>1</v>
      </c>
      <c r="T104" s="1271">
        <v>350000</v>
      </c>
      <c r="U104" s="603"/>
      <c r="V104" s="603"/>
      <c r="W104" s="1432">
        <v>1</v>
      </c>
      <c r="X104" s="1449">
        <v>350000</v>
      </c>
      <c r="Y104" s="1228" t="s">
        <v>496</v>
      </c>
      <c r="Z104" s="58"/>
      <c r="AA104" s="58"/>
      <c r="AB104" s="64"/>
      <c r="AC104" s="58"/>
      <c r="AD104" s="58"/>
      <c r="AE104" s="58"/>
      <c r="AF104" s="58"/>
      <c r="AG104" s="58"/>
      <c r="AH104" s="58"/>
      <c r="AI104" s="64"/>
      <c r="AJ104" s="58"/>
      <c r="AK104" s="58"/>
      <c r="AL104" s="58"/>
      <c r="AM104" s="58"/>
    </row>
    <row r="105" spans="1:39" s="1229" customFormat="1">
      <c r="A105" s="1214">
        <f t="shared" si="3"/>
        <v>74</v>
      </c>
      <c r="B105" s="947" t="s">
        <v>694</v>
      </c>
      <c r="C105" s="1204">
        <v>2</v>
      </c>
      <c r="D105" s="1204">
        <v>6</v>
      </c>
      <c r="E105" s="1204">
        <v>2</v>
      </c>
      <c r="F105" s="1204">
        <v>1</v>
      </c>
      <c r="G105" s="1204">
        <v>5</v>
      </c>
      <c r="H105" s="947" t="s">
        <v>497</v>
      </c>
      <c r="I105" s="947"/>
      <c r="J105" s="947"/>
      <c r="K105" s="954" t="s">
        <v>100</v>
      </c>
      <c r="L105" s="947"/>
      <c r="M105" s="954">
        <v>2007</v>
      </c>
      <c r="N105" s="947"/>
      <c r="O105" s="605" t="s">
        <v>41</v>
      </c>
      <c r="P105" s="605"/>
      <c r="Q105" s="1139" t="s">
        <v>36</v>
      </c>
      <c r="R105" s="603"/>
      <c r="S105" s="1139">
        <v>13</v>
      </c>
      <c r="T105" s="1271">
        <v>5200000</v>
      </c>
      <c r="U105" s="603"/>
      <c r="V105" s="603"/>
      <c r="W105" s="1432">
        <v>13</v>
      </c>
      <c r="X105" s="1449">
        <v>5200000</v>
      </c>
      <c r="Y105" s="1228" t="s">
        <v>474</v>
      </c>
      <c r="Z105" s="58"/>
      <c r="AA105" s="58"/>
      <c r="AB105" s="64"/>
      <c r="AC105" s="58"/>
      <c r="AD105" s="58"/>
      <c r="AE105" s="58"/>
      <c r="AF105" s="58"/>
      <c r="AG105" s="58"/>
      <c r="AH105" s="58"/>
      <c r="AI105" s="64"/>
      <c r="AJ105" s="58"/>
      <c r="AK105" s="58"/>
      <c r="AL105" s="58"/>
      <c r="AM105" s="58"/>
    </row>
    <row r="106" spans="1:39" s="1229" customFormat="1">
      <c r="A106" s="1214">
        <f t="shared" si="3"/>
        <v>75</v>
      </c>
      <c r="B106" s="947" t="s">
        <v>695</v>
      </c>
      <c r="C106" s="1204">
        <v>2</v>
      </c>
      <c r="D106" s="1204">
        <v>6</v>
      </c>
      <c r="E106" s="1204">
        <v>2</v>
      </c>
      <c r="F106" s="1204">
        <v>1</v>
      </c>
      <c r="G106" s="1204">
        <v>3</v>
      </c>
      <c r="H106" s="947" t="s">
        <v>498</v>
      </c>
      <c r="I106" s="947"/>
      <c r="J106" s="947"/>
      <c r="K106" s="954" t="s">
        <v>100</v>
      </c>
      <c r="L106" s="947"/>
      <c r="M106" s="954">
        <v>2008</v>
      </c>
      <c r="N106" s="947"/>
      <c r="O106" s="605" t="s">
        <v>41</v>
      </c>
      <c r="P106" s="605"/>
      <c r="Q106" s="1139" t="s">
        <v>36</v>
      </c>
      <c r="R106" s="603"/>
      <c r="S106" s="1139">
        <v>2</v>
      </c>
      <c r="T106" s="1271">
        <v>600000</v>
      </c>
      <c r="U106" s="603"/>
      <c r="V106" s="603"/>
      <c r="W106" s="603">
        <v>2</v>
      </c>
      <c r="X106" s="1174">
        <v>600000</v>
      </c>
      <c r="Y106" s="1228" t="s">
        <v>499</v>
      </c>
      <c r="Z106" s="58"/>
      <c r="AA106" s="58"/>
      <c r="AB106" s="64"/>
      <c r="AC106" s="58"/>
      <c r="AD106" s="58"/>
      <c r="AE106" s="58"/>
      <c r="AF106" s="58"/>
      <c r="AG106" s="58"/>
      <c r="AH106" s="58"/>
      <c r="AI106" s="64"/>
      <c r="AJ106" s="58"/>
      <c r="AK106" s="58"/>
      <c r="AL106" s="58"/>
      <c r="AM106" s="58"/>
    </row>
    <row r="107" spans="1:39" s="1229" customFormat="1">
      <c r="A107" s="1214">
        <f t="shared" si="3"/>
        <v>76</v>
      </c>
      <c r="B107" s="947" t="s">
        <v>696</v>
      </c>
      <c r="C107" s="1204">
        <v>2</v>
      </c>
      <c r="D107" s="1204">
        <v>6</v>
      </c>
      <c r="E107" s="1204">
        <v>1</v>
      </c>
      <c r="F107" s="1204">
        <v>4</v>
      </c>
      <c r="G107" s="1204">
        <v>3</v>
      </c>
      <c r="H107" s="947" t="s">
        <v>454</v>
      </c>
      <c r="I107" s="947"/>
      <c r="J107" s="947"/>
      <c r="K107" s="954" t="s">
        <v>39</v>
      </c>
      <c r="L107" s="947"/>
      <c r="M107" s="954">
        <v>2010</v>
      </c>
      <c r="N107" s="947"/>
      <c r="O107" s="605" t="s">
        <v>41</v>
      </c>
      <c r="P107" s="605"/>
      <c r="Q107" s="1139" t="s">
        <v>36</v>
      </c>
      <c r="R107" s="603"/>
      <c r="S107" s="1139">
        <v>1</v>
      </c>
      <c r="T107" s="1272">
        <v>1500000</v>
      </c>
      <c r="U107" s="603">
        <v>1</v>
      </c>
      <c r="V107" s="1750">
        <v>1500000</v>
      </c>
      <c r="W107" s="603">
        <v>0</v>
      </c>
      <c r="X107" s="1434">
        <v>0</v>
      </c>
      <c r="Y107" s="1228" t="s">
        <v>648</v>
      </c>
      <c r="Z107" s="58"/>
      <c r="AA107" s="58"/>
      <c r="AB107" s="64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</row>
    <row r="108" spans="1:39" s="1229" customFormat="1">
      <c r="A108" s="1214">
        <f t="shared" si="3"/>
        <v>77</v>
      </c>
      <c r="B108" s="947" t="s">
        <v>697</v>
      </c>
      <c r="C108" s="1204">
        <v>6</v>
      </c>
      <c r="D108" s="1204">
        <v>2</v>
      </c>
      <c r="E108" s="1204">
        <v>2</v>
      </c>
      <c r="F108" s="1204">
        <v>1</v>
      </c>
      <c r="G108" s="1204">
        <v>49</v>
      </c>
      <c r="H108" s="947" t="s">
        <v>500</v>
      </c>
      <c r="I108" s="947"/>
      <c r="J108" s="947"/>
      <c r="K108" s="954" t="s">
        <v>100</v>
      </c>
      <c r="L108" s="947"/>
      <c r="M108" s="954">
        <v>2008</v>
      </c>
      <c r="N108" s="947"/>
      <c r="O108" s="605" t="s">
        <v>41</v>
      </c>
      <c r="P108" s="605"/>
      <c r="Q108" s="1139" t="s">
        <v>36</v>
      </c>
      <c r="R108" s="603"/>
      <c r="S108" s="1139">
        <v>4</v>
      </c>
      <c r="T108" s="1271">
        <v>500000</v>
      </c>
      <c r="U108" s="603"/>
      <c r="V108" s="1332"/>
      <c r="W108" s="603">
        <v>4</v>
      </c>
      <c r="X108" s="1174">
        <v>500000</v>
      </c>
      <c r="Y108" s="1228" t="s">
        <v>501</v>
      </c>
      <c r="Z108" s="58"/>
      <c r="AA108" s="58"/>
      <c r="AB108" s="64"/>
      <c r="AC108" s="58"/>
      <c r="AD108" s="58"/>
      <c r="AE108" s="58"/>
      <c r="AF108" s="58"/>
      <c r="AG108" s="58"/>
      <c r="AH108" s="58"/>
      <c r="AI108" s="64"/>
      <c r="AJ108" s="58"/>
      <c r="AK108" s="58"/>
      <c r="AL108" s="58"/>
      <c r="AM108" s="58"/>
    </row>
    <row r="109" spans="1:39" s="1229" customFormat="1">
      <c r="A109" s="1214">
        <f t="shared" si="3"/>
        <v>78</v>
      </c>
      <c r="B109" s="947" t="s">
        <v>698</v>
      </c>
      <c r="C109" s="1204">
        <v>6</v>
      </c>
      <c r="D109" s="1204">
        <v>2</v>
      </c>
      <c r="E109" s="1204">
        <v>2</v>
      </c>
      <c r="F109" s="1204">
        <v>1</v>
      </c>
      <c r="G109" s="1204">
        <v>49</v>
      </c>
      <c r="H109" s="947" t="s">
        <v>649</v>
      </c>
      <c r="I109" s="947"/>
      <c r="J109" s="947"/>
      <c r="K109" s="954" t="s">
        <v>646</v>
      </c>
      <c r="L109" s="947"/>
      <c r="M109" s="954">
        <v>2011</v>
      </c>
      <c r="N109" s="947"/>
      <c r="O109" s="605" t="s">
        <v>41</v>
      </c>
      <c r="P109" s="605"/>
      <c r="Q109" s="1139" t="s">
        <v>36</v>
      </c>
      <c r="R109" s="603"/>
      <c r="S109" s="1139">
        <v>4</v>
      </c>
      <c r="T109" s="1272">
        <v>3979000</v>
      </c>
      <c r="U109" s="603">
        <v>4</v>
      </c>
      <c r="V109" s="1332">
        <v>3979000</v>
      </c>
      <c r="W109" s="603">
        <v>0</v>
      </c>
      <c r="X109" s="1434">
        <v>0</v>
      </c>
      <c r="Y109" s="1230">
        <v>3979000</v>
      </c>
      <c r="Z109" s="58"/>
      <c r="AA109" s="58"/>
      <c r="AB109" s="64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</row>
    <row r="110" spans="1:39" s="1229" customFormat="1">
      <c r="A110" s="1214">
        <f t="shared" si="3"/>
        <v>79</v>
      </c>
      <c r="B110" s="947" t="s">
        <v>699</v>
      </c>
      <c r="C110" s="1204">
        <v>2</v>
      </c>
      <c r="D110" s="1204">
        <v>6</v>
      </c>
      <c r="E110" s="1204">
        <v>2</v>
      </c>
      <c r="F110" s="1204">
        <v>4</v>
      </c>
      <c r="G110" s="1204">
        <v>11</v>
      </c>
      <c r="H110" s="947" t="s">
        <v>502</v>
      </c>
      <c r="I110" s="947"/>
      <c r="J110" s="947"/>
      <c r="K110" s="954" t="s">
        <v>463</v>
      </c>
      <c r="L110" s="947"/>
      <c r="M110" s="954">
        <v>2008</v>
      </c>
      <c r="N110" s="947"/>
      <c r="O110" s="605" t="s">
        <v>41</v>
      </c>
      <c r="P110" s="605"/>
      <c r="Q110" s="1139" t="s">
        <v>36</v>
      </c>
      <c r="R110" s="603"/>
      <c r="S110" s="1139">
        <v>2</v>
      </c>
      <c r="T110" s="1271">
        <v>4000000</v>
      </c>
      <c r="U110" s="603"/>
      <c r="V110" s="603"/>
      <c r="W110" s="1432">
        <v>2</v>
      </c>
      <c r="X110" s="1449">
        <v>4000000</v>
      </c>
      <c r="Y110" s="1228" t="s">
        <v>503</v>
      </c>
      <c r="Z110" s="58"/>
      <c r="AA110" s="58"/>
      <c r="AB110" s="64"/>
      <c r="AC110" s="58"/>
      <c r="AD110" s="58"/>
      <c r="AE110" s="58"/>
      <c r="AF110" s="58"/>
      <c r="AG110" s="58"/>
      <c r="AH110" s="58"/>
      <c r="AI110" s="64"/>
      <c r="AJ110" s="64"/>
      <c r="AK110" s="58"/>
      <c r="AL110" s="58"/>
      <c r="AM110" s="58"/>
    </row>
    <row r="111" spans="1:39" s="1229" customFormat="1">
      <c r="A111" s="1214">
        <f t="shared" si="3"/>
        <v>80</v>
      </c>
      <c r="B111" s="947" t="s">
        <v>700</v>
      </c>
      <c r="C111" s="1204">
        <v>2</v>
      </c>
      <c r="D111" s="1204">
        <v>6</v>
      </c>
      <c r="E111" s="1204">
        <v>2</v>
      </c>
      <c r="F111" s="1204">
        <v>1</v>
      </c>
      <c r="G111" s="1204">
        <v>1</v>
      </c>
      <c r="H111" s="947" t="s">
        <v>504</v>
      </c>
      <c r="I111" s="947"/>
      <c r="J111" s="947"/>
      <c r="K111" s="954" t="s">
        <v>505</v>
      </c>
      <c r="L111" s="947"/>
      <c r="M111" s="954">
        <v>2013</v>
      </c>
      <c r="N111" s="947"/>
      <c r="O111" s="605" t="s">
        <v>41</v>
      </c>
      <c r="P111" s="605"/>
      <c r="Q111" s="1139" t="s">
        <v>36</v>
      </c>
      <c r="R111" s="603"/>
      <c r="S111" s="1139">
        <v>3</v>
      </c>
      <c r="T111" s="1271">
        <v>4500000</v>
      </c>
      <c r="U111" s="603"/>
      <c r="V111" s="603"/>
      <c r="W111" s="1432">
        <v>3</v>
      </c>
      <c r="X111" s="1449">
        <v>4500000</v>
      </c>
      <c r="Y111" s="1228" t="s">
        <v>506</v>
      </c>
      <c r="Z111" s="58"/>
      <c r="AA111" s="58"/>
      <c r="AB111" s="64"/>
      <c r="AC111" s="58"/>
      <c r="AD111" s="58"/>
      <c r="AE111" s="58"/>
      <c r="AF111" s="58"/>
      <c r="AG111" s="58"/>
      <c r="AH111" s="58"/>
      <c r="AI111" s="64"/>
      <c r="AJ111" s="64"/>
      <c r="AK111" s="58"/>
      <c r="AL111" s="58"/>
      <c r="AM111" s="58"/>
    </row>
    <row r="112" spans="1:39" s="1229" customFormat="1">
      <c r="A112" s="1214">
        <f t="shared" si="3"/>
        <v>81</v>
      </c>
      <c r="B112" s="947" t="s">
        <v>693</v>
      </c>
      <c r="C112" s="1204">
        <v>2</v>
      </c>
      <c r="D112" s="1204">
        <v>6</v>
      </c>
      <c r="E112" s="1204">
        <v>2</v>
      </c>
      <c r="F112" s="1204">
        <v>1</v>
      </c>
      <c r="G112" s="1204">
        <v>1</v>
      </c>
      <c r="H112" s="947" t="s">
        <v>494</v>
      </c>
      <c r="I112" s="947"/>
      <c r="J112" s="947"/>
      <c r="K112" s="954" t="s">
        <v>495</v>
      </c>
      <c r="L112" s="947"/>
      <c r="M112" s="954">
        <v>2013</v>
      </c>
      <c r="N112" s="947"/>
      <c r="O112" s="605" t="s">
        <v>41</v>
      </c>
      <c r="P112" s="605"/>
      <c r="Q112" s="1139" t="s">
        <v>36</v>
      </c>
      <c r="R112" s="603"/>
      <c r="S112" s="1139">
        <v>1</v>
      </c>
      <c r="T112" s="1271">
        <v>1200000</v>
      </c>
      <c r="U112" s="603"/>
      <c r="V112" s="603"/>
      <c r="W112" s="1432">
        <v>1</v>
      </c>
      <c r="X112" s="1449">
        <v>1200000</v>
      </c>
      <c r="Y112" s="1228" t="s">
        <v>507</v>
      </c>
      <c r="Z112" s="58"/>
      <c r="AA112" s="58"/>
      <c r="AB112" s="64"/>
      <c r="AC112" s="58"/>
      <c r="AD112" s="58"/>
      <c r="AE112" s="58"/>
      <c r="AF112" s="58"/>
      <c r="AG112" s="58"/>
      <c r="AH112" s="58"/>
      <c r="AI112" s="64"/>
      <c r="AJ112" s="64"/>
      <c r="AK112" s="58"/>
      <c r="AL112" s="58"/>
      <c r="AM112" s="58"/>
    </row>
    <row r="113" spans="1:39" s="1229" customFormat="1">
      <c r="A113" s="1214">
        <f>A112+1</f>
        <v>82</v>
      </c>
      <c r="B113" s="600" t="s">
        <v>701</v>
      </c>
      <c r="C113" s="1205">
        <v>2</v>
      </c>
      <c r="D113" s="1205">
        <v>6</v>
      </c>
      <c r="E113" s="1205">
        <v>1</v>
      </c>
      <c r="F113" s="1205">
        <v>4</v>
      </c>
      <c r="G113" s="1205">
        <v>10</v>
      </c>
      <c r="H113" s="947" t="s">
        <v>626</v>
      </c>
      <c r="I113" s="1033" t="s">
        <v>628</v>
      </c>
      <c r="J113" s="1033"/>
      <c r="K113" s="1034" t="s">
        <v>627</v>
      </c>
      <c r="L113" s="1035"/>
      <c r="M113" s="1036">
        <v>2013</v>
      </c>
      <c r="N113" s="947"/>
      <c r="O113" s="1037" t="s">
        <v>41</v>
      </c>
      <c r="P113" s="1037"/>
      <c r="Q113" s="1139" t="s">
        <v>36</v>
      </c>
      <c r="R113" s="603"/>
      <c r="S113" s="1139">
        <v>1</v>
      </c>
      <c r="T113" s="1140">
        <v>7650000</v>
      </c>
      <c r="U113" s="603"/>
      <c r="V113" s="603"/>
      <c r="W113" s="1432">
        <v>1</v>
      </c>
      <c r="X113" s="1449">
        <v>7650000</v>
      </c>
      <c r="Y113" s="1141" t="s">
        <v>499</v>
      </c>
      <c r="Z113" s="58"/>
      <c r="AA113" s="58"/>
      <c r="AB113" s="64"/>
      <c r="AC113" s="58"/>
      <c r="AD113" s="58"/>
      <c r="AE113" s="58"/>
      <c r="AF113" s="58"/>
      <c r="AG113" s="58"/>
      <c r="AH113" s="58"/>
      <c r="AI113" s="64"/>
      <c r="AJ113" s="64"/>
      <c r="AK113" s="58"/>
      <c r="AL113" s="58"/>
      <c r="AM113" s="58"/>
    </row>
    <row r="114" spans="1:39" s="1229" customFormat="1">
      <c r="A114" s="1214">
        <f>A113+1</f>
        <v>83</v>
      </c>
      <c r="B114" s="1097" t="s">
        <v>702</v>
      </c>
      <c r="C114" s="825">
        <v>2</v>
      </c>
      <c r="D114" s="825">
        <v>6</v>
      </c>
      <c r="E114" s="825">
        <v>3</v>
      </c>
      <c r="F114" s="825">
        <v>6</v>
      </c>
      <c r="G114" s="1206" t="s">
        <v>91</v>
      </c>
      <c r="H114" s="1198" t="s">
        <v>510</v>
      </c>
      <c r="I114" s="605"/>
      <c r="J114" s="604"/>
      <c r="K114" s="604" t="s">
        <v>642</v>
      </c>
      <c r="L114" s="605" t="s">
        <v>641</v>
      </c>
      <c r="M114" s="605">
        <v>2012</v>
      </c>
      <c r="N114" s="605"/>
      <c r="O114" s="605" t="s">
        <v>640</v>
      </c>
      <c r="P114" s="605"/>
      <c r="Q114" s="1142" t="s">
        <v>36</v>
      </c>
      <c r="R114" s="603"/>
      <c r="S114" s="1143">
        <v>1</v>
      </c>
      <c r="T114" s="1174">
        <v>771555.56</v>
      </c>
      <c r="U114" s="603"/>
      <c r="V114" s="603"/>
      <c r="W114" s="1432">
        <v>1</v>
      </c>
      <c r="X114" s="1449">
        <v>771555.56</v>
      </c>
      <c r="Y114" s="1144" t="s">
        <v>639</v>
      </c>
      <c r="Z114" s="58"/>
      <c r="AA114" s="58"/>
      <c r="AB114" s="64"/>
      <c r="AC114" s="58"/>
      <c r="AD114" s="58"/>
      <c r="AE114" s="58"/>
      <c r="AF114" s="58"/>
      <c r="AG114" s="58"/>
      <c r="AH114" s="58"/>
      <c r="AI114" s="64"/>
      <c r="AJ114" s="64"/>
      <c r="AK114" s="58"/>
      <c r="AL114" s="58"/>
      <c r="AM114" s="58"/>
    </row>
    <row r="115" spans="1:39" s="1226" customFormat="1">
      <c r="A115" s="1214"/>
      <c r="B115" s="971"/>
      <c r="C115" s="972"/>
      <c r="D115" s="972"/>
      <c r="E115" s="972"/>
      <c r="F115" s="972"/>
      <c r="G115" s="972"/>
      <c r="H115" s="1377" t="s">
        <v>764</v>
      </c>
      <c r="I115" s="1378" t="s">
        <v>765</v>
      </c>
      <c r="J115" s="1378"/>
      <c r="K115" s="1378" t="s">
        <v>39</v>
      </c>
      <c r="L115" s="1379" t="s">
        <v>43</v>
      </c>
      <c r="M115" s="1378">
        <v>2015</v>
      </c>
      <c r="N115" s="1380"/>
      <c r="O115" s="1378" t="s">
        <v>41</v>
      </c>
      <c r="Q115" s="1381" t="s">
        <v>36</v>
      </c>
      <c r="R115" s="1405"/>
      <c r="S115" s="1405">
        <v>2</v>
      </c>
      <c r="T115" s="1406">
        <v>4000000</v>
      </c>
      <c r="U115" s="1405"/>
      <c r="V115" s="1405"/>
      <c r="W115" s="1382">
        <v>2</v>
      </c>
      <c r="X115" s="1174">
        <v>4000000</v>
      </c>
      <c r="Y115" s="1384" t="s">
        <v>767</v>
      </c>
      <c r="Z115" s="114">
        <f>X115</f>
        <v>4000000</v>
      </c>
      <c r="AA115" s="58"/>
      <c r="AB115" s="58"/>
      <c r="AC115" s="58"/>
      <c r="AD115" s="58"/>
      <c r="AE115" s="58"/>
      <c r="AF115" s="58"/>
      <c r="AG115" s="58"/>
      <c r="AH115" s="64"/>
      <c r="AI115" s="64"/>
      <c r="AJ115" s="58"/>
      <c r="AK115" s="58"/>
      <c r="AL115" s="58"/>
      <c r="AM115" s="58"/>
    </row>
    <row r="116" spans="1:39" s="1226" customFormat="1">
      <c r="A116" s="1214"/>
      <c r="B116" s="971"/>
      <c r="C116" s="972"/>
      <c r="D116" s="972"/>
      <c r="E116" s="972"/>
      <c r="F116" s="972"/>
      <c r="G116" s="972"/>
      <c r="H116" s="1377" t="s">
        <v>109</v>
      </c>
      <c r="I116" s="1378" t="s">
        <v>766</v>
      </c>
      <c r="J116" s="1378"/>
      <c r="K116" s="1378" t="s">
        <v>449</v>
      </c>
      <c r="L116" s="1379" t="s">
        <v>43</v>
      </c>
      <c r="M116" s="1378">
        <v>2015</v>
      </c>
      <c r="N116" s="1380"/>
      <c r="O116" s="1378" t="s">
        <v>41</v>
      </c>
      <c r="Q116" s="1381" t="s">
        <v>36</v>
      </c>
      <c r="R116" s="1405"/>
      <c r="S116" s="1405">
        <v>2</v>
      </c>
      <c r="T116" s="1406">
        <v>896000</v>
      </c>
      <c r="U116" s="1405"/>
      <c r="V116" s="1405"/>
      <c r="W116" s="1382">
        <v>2</v>
      </c>
      <c r="X116" s="1174">
        <v>896000</v>
      </c>
      <c r="Y116" s="1384" t="s">
        <v>767</v>
      </c>
      <c r="Z116" s="114">
        <f>X116</f>
        <v>896000</v>
      </c>
      <c r="AA116" s="58"/>
      <c r="AB116" s="58"/>
      <c r="AC116" s="58"/>
      <c r="AD116" s="58"/>
      <c r="AE116" s="58"/>
      <c r="AF116" s="58"/>
      <c r="AG116" s="58"/>
      <c r="AH116" s="64"/>
      <c r="AI116" s="64"/>
      <c r="AJ116" s="58"/>
      <c r="AK116" s="58"/>
      <c r="AL116" s="64"/>
      <c r="AM116" s="58"/>
    </row>
    <row r="117" spans="1:39" s="1226" customFormat="1">
      <c r="A117" s="1214"/>
      <c r="B117" s="971"/>
      <c r="C117" s="972"/>
      <c r="D117" s="972"/>
      <c r="E117" s="972"/>
      <c r="F117" s="972"/>
      <c r="G117" s="972"/>
      <c r="H117" s="1377" t="s">
        <v>768</v>
      </c>
      <c r="I117" s="1378" t="s">
        <v>769</v>
      </c>
      <c r="J117" s="1378"/>
      <c r="K117" s="1378" t="s">
        <v>449</v>
      </c>
      <c r="L117" s="1379" t="s">
        <v>140</v>
      </c>
      <c r="M117" s="1378">
        <v>2015</v>
      </c>
      <c r="N117" s="1380"/>
      <c r="O117" s="1378" t="s">
        <v>41</v>
      </c>
      <c r="Q117" s="1381" t="s">
        <v>36</v>
      </c>
      <c r="R117" s="1405"/>
      <c r="S117" s="1405">
        <v>10</v>
      </c>
      <c r="T117" s="1406">
        <v>4500000</v>
      </c>
      <c r="U117" s="1405"/>
      <c r="V117" s="1405"/>
      <c r="W117" s="1382">
        <v>10</v>
      </c>
      <c r="X117" s="1434">
        <v>4500000</v>
      </c>
      <c r="Y117" s="1384" t="s">
        <v>770</v>
      </c>
      <c r="Z117" s="58"/>
      <c r="AA117" s="58"/>
      <c r="AB117" s="58"/>
      <c r="AC117" s="58"/>
      <c r="AD117" s="58"/>
      <c r="AE117" s="58"/>
      <c r="AF117" s="58"/>
      <c r="AG117" s="58"/>
      <c r="AH117" s="64"/>
      <c r="AI117" s="64"/>
      <c r="AJ117" s="58"/>
      <c r="AK117" s="58"/>
      <c r="AL117" s="58"/>
      <c r="AM117" s="58"/>
    </row>
    <row r="118" spans="1:39" s="1226" customFormat="1">
      <c r="A118" s="1214"/>
      <c r="B118" s="971"/>
      <c r="C118" s="972"/>
      <c r="D118" s="972"/>
      <c r="E118" s="972"/>
      <c r="F118" s="972"/>
      <c r="G118" s="972"/>
      <c r="H118" s="1377" t="s">
        <v>812</v>
      </c>
      <c r="I118" s="1378" t="s">
        <v>772</v>
      </c>
      <c r="J118" s="1378"/>
      <c r="K118" s="1378" t="s">
        <v>100</v>
      </c>
      <c r="L118" s="1379" t="s">
        <v>140</v>
      </c>
      <c r="M118" s="1378">
        <v>2015</v>
      </c>
      <c r="N118" s="1380"/>
      <c r="O118" s="1378" t="s">
        <v>41</v>
      </c>
      <c r="Q118" s="1381" t="s">
        <v>36</v>
      </c>
      <c r="R118" s="1405"/>
      <c r="S118" s="1405">
        <v>1</v>
      </c>
      <c r="T118" s="1406">
        <v>4000000</v>
      </c>
      <c r="U118" s="1405"/>
      <c r="V118" s="1405"/>
      <c r="W118" s="1382">
        <v>1</v>
      </c>
      <c r="X118" s="1434">
        <v>4000000</v>
      </c>
      <c r="Y118" s="1384" t="s">
        <v>813</v>
      </c>
      <c r="Z118" s="58"/>
      <c r="AA118" s="58"/>
      <c r="AB118" s="58"/>
      <c r="AC118" s="58"/>
      <c r="AD118" s="58"/>
      <c r="AE118" s="58"/>
      <c r="AF118" s="58"/>
      <c r="AG118" s="58"/>
      <c r="AH118" s="58"/>
      <c r="AI118" s="64"/>
      <c r="AJ118" s="58"/>
      <c r="AK118" s="58"/>
      <c r="AL118" s="64"/>
      <c r="AM118" s="58"/>
    </row>
    <row r="119" spans="1:39" s="1226" customFormat="1">
      <c r="A119" s="1214"/>
      <c r="B119" s="971"/>
      <c r="C119" s="972"/>
      <c r="D119" s="972"/>
      <c r="E119" s="972"/>
      <c r="F119" s="972"/>
      <c r="G119" s="972"/>
      <c r="H119" s="1377" t="s">
        <v>771</v>
      </c>
      <c r="I119" s="1378" t="s">
        <v>772</v>
      </c>
      <c r="J119" s="1378"/>
      <c r="K119" s="1378" t="s">
        <v>105</v>
      </c>
      <c r="L119" s="1379" t="s">
        <v>140</v>
      </c>
      <c r="M119" s="1378">
        <v>2015</v>
      </c>
      <c r="N119" s="1380"/>
      <c r="O119" s="1378" t="s">
        <v>41</v>
      </c>
      <c r="Q119" s="1381" t="s">
        <v>36</v>
      </c>
      <c r="R119" s="1405"/>
      <c r="S119" s="1405">
        <v>1</v>
      </c>
      <c r="T119" s="1406">
        <v>3500000</v>
      </c>
      <c r="U119" s="1405"/>
      <c r="V119" s="1405"/>
      <c r="W119" s="1382">
        <v>1</v>
      </c>
      <c r="X119" s="1434">
        <v>3500000</v>
      </c>
      <c r="Y119" s="1384" t="s">
        <v>770</v>
      </c>
      <c r="Z119" s="58"/>
      <c r="AA119" s="58"/>
      <c r="AB119" s="58"/>
      <c r="AC119" s="58"/>
      <c r="AD119" s="58"/>
      <c r="AE119" s="58"/>
      <c r="AF119" s="58"/>
      <c r="AG119" s="58"/>
      <c r="AH119" s="58"/>
      <c r="AI119" s="64"/>
      <c r="AJ119" s="58"/>
      <c r="AK119" s="58"/>
      <c r="AL119" s="58"/>
      <c r="AM119" s="58"/>
    </row>
    <row r="120" spans="1:39" s="1226" customFormat="1">
      <c r="A120" s="1214"/>
      <c r="B120" s="971"/>
      <c r="C120" s="972"/>
      <c r="D120" s="972"/>
      <c r="E120" s="972"/>
      <c r="F120" s="972"/>
      <c r="G120" s="972"/>
      <c r="H120" s="1377" t="s">
        <v>773</v>
      </c>
      <c r="I120" s="1378" t="s">
        <v>774</v>
      </c>
      <c r="J120" s="1378"/>
      <c r="K120" s="1378" t="s">
        <v>449</v>
      </c>
      <c r="L120" s="1379" t="s">
        <v>140</v>
      </c>
      <c r="M120" s="1378">
        <v>2015</v>
      </c>
      <c r="N120" s="1380"/>
      <c r="O120" s="1378" t="s">
        <v>41</v>
      </c>
      <c r="Q120" s="1381" t="s">
        <v>36</v>
      </c>
      <c r="R120" s="1405"/>
      <c r="S120" s="1405">
        <v>2</v>
      </c>
      <c r="T120" s="1406">
        <v>13200000</v>
      </c>
      <c r="U120" s="1405"/>
      <c r="V120" s="1405"/>
      <c r="W120" s="1382">
        <v>2</v>
      </c>
      <c r="X120" s="1434">
        <v>13200000</v>
      </c>
      <c r="Y120" s="1384" t="s">
        <v>775</v>
      </c>
      <c r="Z120" s="58"/>
      <c r="AA120" s="58"/>
      <c r="AB120" s="58"/>
      <c r="AC120" s="58"/>
      <c r="AD120" s="58"/>
      <c r="AE120" s="58"/>
      <c r="AF120" s="58"/>
      <c r="AG120" s="58"/>
      <c r="AH120" s="58"/>
      <c r="AI120" s="64"/>
      <c r="AJ120" s="58"/>
      <c r="AK120" s="58"/>
      <c r="AL120" s="58"/>
      <c r="AM120" s="58"/>
    </row>
    <row r="121" spans="1:39" s="1226" customFormat="1">
      <c r="A121" s="1214"/>
      <c r="B121" s="971"/>
      <c r="C121" s="972"/>
      <c r="D121" s="972"/>
      <c r="E121" s="972"/>
      <c r="F121" s="972"/>
      <c r="G121" s="972"/>
      <c r="H121" s="1377" t="s">
        <v>509</v>
      </c>
      <c r="I121" s="1378"/>
      <c r="J121" s="1378"/>
      <c r="K121" s="1378" t="s">
        <v>449</v>
      </c>
      <c r="L121" s="1379" t="s">
        <v>140</v>
      </c>
      <c r="M121" s="1378">
        <v>2015</v>
      </c>
      <c r="N121" s="1380"/>
      <c r="O121" s="1378" t="s">
        <v>41</v>
      </c>
      <c r="Q121" s="1381" t="s">
        <v>36</v>
      </c>
      <c r="R121" s="1405"/>
      <c r="S121" s="1405">
        <v>4</v>
      </c>
      <c r="T121" s="1406">
        <v>6000000</v>
      </c>
      <c r="U121" s="1405"/>
      <c r="V121" s="1405"/>
      <c r="W121" s="1382">
        <v>4</v>
      </c>
      <c r="X121" s="1434">
        <v>6000000</v>
      </c>
      <c r="Y121" s="1384" t="s">
        <v>775</v>
      </c>
      <c r="Z121" s="58"/>
      <c r="AA121" s="58"/>
      <c r="AB121" s="58"/>
      <c r="AC121" s="58"/>
      <c r="AD121" s="58"/>
      <c r="AE121" s="58"/>
      <c r="AF121" s="58"/>
      <c r="AG121" s="58"/>
      <c r="AH121" s="58"/>
      <c r="AI121" s="64"/>
      <c r="AJ121" s="58"/>
      <c r="AK121" s="58"/>
      <c r="AL121" s="58"/>
      <c r="AM121" s="58"/>
    </row>
    <row r="122" spans="1:39" s="1226" customFormat="1">
      <c r="A122" s="1214"/>
      <c r="B122" s="971"/>
      <c r="C122" s="972"/>
      <c r="D122" s="972"/>
      <c r="E122" s="972"/>
      <c r="F122" s="972"/>
      <c r="G122" s="972"/>
      <c r="H122" s="1377" t="s">
        <v>776</v>
      </c>
      <c r="I122" s="1378" t="s">
        <v>777</v>
      </c>
      <c r="J122" s="1378"/>
      <c r="K122" s="1378" t="s">
        <v>449</v>
      </c>
      <c r="L122" s="1379" t="s">
        <v>140</v>
      </c>
      <c r="M122" s="1378">
        <v>2015</v>
      </c>
      <c r="N122" s="1380"/>
      <c r="O122" s="1378" t="s">
        <v>41</v>
      </c>
      <c r="Q122" s="1381" t="s">
        <v>36</v>
      </c>
      <c r="R122" s="1405"/>
      <c r="S122" s="1405">
        <v>1</v>
      </c>
      <c r="T122" s="1406">
        <v>8000000</v>
      </c>
      <c r="U122" s="1405"/>
      <c r="V122" s="1405"/>
      <c r="W122" s="1382">
        <v>1</v>
      </c>
      <c r="X122" s="1434">
        <v>8000000</v>
      </c>
      <c r="Y122" s="1384" t="s">
        <v>775</v>
      </c>
      <c r="Z122" s="58"/>
      <c r="AA122" s="58"/>
      <c r="AB122" s="58"/>
      <c r="AC122" s="58"/>
      <c r="AD122" s="58"/>
      <c r="AE122" s="58"/>
      <c r="AF122" s="58"/>
      <c r="AG122" s="58"/>
      <c r="AH122" s="58"/>
      <c r="AI122" s="64"/>
      <c r="AJ122" s="58"/>
      <c r="AK122" s="58"/>
      <c r="AL122" s="58"/>
      <c r="AM122" s="58"/>
    </row>
    <row r="123" spans="1:39" s="1226" customFormat="1">
      <c r="A123" s="1214"/>
      <c r="B123" s="971"/>
      <c r="C123" s="972"/>
      <c r="D123" s="972"/>
      <c r="E123" s="972"/>
      <c r="F123" s="972"/>
      <c r="G123" s="972"/>
      <c r="H123" s="1377" t="s">
        <v>773</v>
      </c>
      <c r="I123" s="1378" t="s">
        <v>774</v>
      </c>
      <c r="J123" s="1378"/>
      <c r="K123" s="1378" t="s">
        <v>518</v>
      </c>
      <c r="L123" s="1379" t="s">
        <v>140</v>
      </c>
      <c r="M123" s="1378">
        <v>2015</v>
      </c>
      <c r="N123" s="1380"/>
      <c r="O123" s="1378" t="s">
        <v>640</v>
      </c>
      <c r="Q123" s="1381" t="s">
        <v>36</v>
      </c>
      <c r="R123" s="1405"/>
      <c r="S123" s="1405">
        <v>1</v>
      </c>
      <c r="T123" s="1406">
        <v>7400000</v>
      </c>
      <c r="U123" s="1405"/>
      <c r="V123" s="1405"/>
      <c r="W123" s="1382">
        <v>1</v>
      </c>
      <c r="X123" s="1434">
        <v>7400000</v>
      </c>
      <c r="Y123" s="1384" t="s">
        <v>775</v>
      </c>
      <c r="Z123" s="58"/>
      <c r="AA123" s="58"/>
      <c r="AB123" s="58"/>
      <c r="AC123" s="58"/>
      <c r="AD123" s="58"/>
      <c r="AE123" s="58"/>
      <c r="AF123" s="58"/>
      <c r="AG123" s="58"/>
      <c r="AH123" s="64"/>
      <c r="AI123" s="64"/>
      <c r="AJ123" s="58"/>
      <c r="AK123" s="58"/>
      <c r="AL123" s="58"/>
      <c r="AM123" s="58"/>
    </row>
    <row r="124" spans="1:39" s="1229" customFormat="1">
      <c r="A124" s="1214"/>
      <c r="B124" s="1097"/>
      <c r="C124" s="825"/>
      <c r="D124" s="825"/>
      <c r="E124" s="825"/>
      <c r="F124" s="825"/>
      <c r="G124" s="1396"/>
      <c r="H124" s="1390" t="s">
        <v>148</v>
      </c>
      <c r="I124" s="1387"/>
      <c r="J124" s="1377"/>
      <c r="K124" s="1377" t="s">
        <v>100</v>
      </c>
      <c r="L124" s="1387" t="s">
        <v>43</v>
      </c>
      <c r="M124" s="1387">
        <v>2013</v>
      </c>
      <c r="N124" s="1387"/>
      <c r="O124" s="1387" t="s">
        <v>640</v>
      </c>
      <c r="Q124" s="1381" t="s">
        <v>36</v>
      </c>
      <c r="R124" s="1405"/>
      <c r="S124" s="1405">
        <v>1</v>
      </c>
      <c r="T124" s="1406">
        <v>1200000</v>
      </c>
      <c r="W124" s="1382">
        <v>1</v>
      </c>
      <c r="X124" s="1383">
        <v>1200000</v>
      </c>
      <c r="Y124" s="1397" t="s">
        <v>814</v>
      </c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</row>
    <row r="125" spans="1:39" s="1229" customFormat="1">
      <c r="A125" s="1214"/>
      <c r="B125" s="1097"/>
      <c r="C125" s="825"/>
      <c r="D125" s="825"/>
      <c r="E125" s="825"/>
      <c r="F125" s="825"/>
      <c r="G125" s="1396"/>
      <c r="H125" s="1390" t="s">
        <v>148</v>
      </c>
      <c r="I125" s="1387"/>
      <c r="J125" s="1377"/>
      <c r="K125" s="1377" t="s">
        <v>100</v>
      </c>
      <c r="L125" s="1387" t="s">
        <v>43</v>
      </c>
      <c r="M125" s="1387">
        <v>2013</v>
      </c>
      <c r="N125" s="1387"/>
      <c r="O125" s="1387" t="s">
        <v>640</v>
      </c>
      <c r="Q125" s="1381" t="s">
        <v>36</v>
      </c>
      <c r="R125" s="1405"/>
      <c r="S125" s="1405">
        <v>1</v>
      </c>
      <c r="T125" s="1406">
        <v>1300000</v>
      </c>
      <c r="W125" s="1382">
        <v>1</v>
      </c>
      <c r="X125" s="1383">
        <v>1300000</v>
      </c>
      <c r="Y125" s="1397" t="s">
        <v>814</v>
      </c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</row>
    <row r="126" spans="1:39">
      <c r="A126" s="831"/>
      <c r="B126" s="832"/>
      <c r="C126" s="833"/>
      <c r="D126" s="833"/>
      <c r="E126" s="833"/>
      <c r="F126" s="833"/>
      <c r="G126" s="833"/>
      <c r="H126" s="834" t="s">
        <v>482</v>
      </c>
      <c r="I126" s="710"/>
      <c r="J126" s="712"/>
      <c r="K126" s="710"/>
      <c r="L126" s="710"/>
      <c r="M126" s="712"/>
      <c r="N126" s="712"/>
      <c r="O126" s="712"/>
      <c r="P126" s="712"/>
      <c r="Q126" s="732"/>
      <c r="R126" s="1432"/>
      <c r="S126" s="734"/>
      <c r="T126" s="735"/>
      <c r="U126" s="1211"/>
      <c r="V126" s="1211"/>
      <c r="W126" s="1211"/>
      <c r="X126" s="1220"/>
      <c r="Y126" s="736"/>
      <c r="AL126" s="64"/>
    </row>
    <row r="127" spans="1:39">
      <c r="A127" s="839"/>
      <c r="B127" s="710"/>
      <c r="C127" s="707" t="s">
        <v>168</v>
      </c>
      <c r="D127" s="707" t="s">
        <v>168</v>
      </c>
      <c r="E127" s="707" t="s">
        <v>168</v>
      </c>
      <c r="F127" s="707" t="s">
        <v>168</v>
      </c>
      <c r="G127" s="707" t="s">
        <v>168</v>
      </c>
      <c r="H127" s="805" t="s">
        <v>62</v>
      </c>
      <c r="I127" s="709"/>
      <c r="J127" s="710"/>
      <c r="K127" s="838"/>
      <c r="L127" s="838"/>
      <c r="M127" s="838"/>
      <c r="N127" s="710"/>
      <c r="O127" s="712"/>
      <c r="P127" s="712"/>
      <c r="Q127" s="751">
        <v>0</v>
      </c>
      <c r="R127" s="1432"/>
      <c r="S127" s="751">
        <f t="shared" ref="S127:X127" si="4">SUM(S128)</f>
        <v>1</v>
      </c>
      <c r="T127" s="751">
        <f t="shared" si="4"/>
        <v>1500000</v>
      </c>
      <c r="U127" s="751">
        <f t="shared" si="4"/>
        <v>0</v>
      </c>
      <c r="V127" s="751">
        <f t="shared" si="4"/>
        <v>0</v>
      </c>
      <c r="W127" s="751">
        <f t="shared" si="4"/>
        <v>1</v>
      </c>
      <c r="X127" s="1446">
        <f t="shared" si="4"/>
        <v>1500000</v>
      </c>
      <c r="Y127" s="1145"/>
      <c r="AL127" s="64"/>
    </row>
    <row r="128" spans="1:39" ht="16.5" customHeight="1">
      <c r="A128" s="841">
        <v>91</v>
      </c>
      <c r="B128" s="129" t="s">
        <v>169</v>
      </c>
      <c r="C128" s="255" t="s">
        <v>59</v>
      </c>
      <c r="D128" s="255" t="s">
        <v>69</v>
      </c>
      <c r="E128" s="255" t="s">
        <v>59</v>
      </c>
      <c r="F128" s="255" t="s">
        <v>69</v>
      </c>
      <c r="G128" s="255" t="s">
        <v>131</v>
      </c>
      <c r="H128" s="257" t="s">
        <v>171</v>
      </c>
      <c r="I128" s="258" t="s">
        <v>40</v>
      </c>
      <c r="J128" s="258" t="s">
        <v>40</v>
      </c>
      <c r="K128" s="256" t="s">
        <v>172</v>
      </c>
      <c r="L128" s="256" t="s">
        <v>43</v>
      </c>
      <c r="M128" s="258">
        <v>2013</v>
      </c>
      <c r="N128" s="258" t="s">
        <v>40</v>
      </c>
      <c r="O128" s="258" t="s">
        <v>41</v>
      </c>
      <c r="P128" s="258"/>
      <c r="Q128" s="71" t="s">
        <v>36</v>
      </c>
      <c r="R128" s="1211"/>
      <c r="S128" s="71">
        <v>1</v>
      </c>
      <c r="T128" s="82">
        <v>1500000</v>
      </c>
      <c r="U128" s="1211"/>
      <c r="V128" s="1211"/>
      <c r="W128" s="1211">
        <v>1</v>
      </c>
      <c r="X128" s="1220">
        <v>1500000</v>
      </c>
      <c r="Y128" s="628" t="s">
        <v>54</v>
      </c>
    </row>
    <row r="129" spans="1:38">
      <c r="A129" s="841"/>
      <c r="B129" s="827"/>
      <c r="C129" s="828"/>
      <c r="D129" s="828"/>
      <c r="E129" s="828"/>
      <c r="F129" s="828"/>
      <c r="G129" s="828"/>
      <c r="H129" s="256"/>
      <c r="I129" s="256"/>
      <c r="J129" s="258"/>
      <c r="K129" s="256"/>
      <c r="L129" s="256"/>
      <c r="M129" s="258"/>
      <c r="N129" s="258"/>
      <c r="O129" s="258"/>
      <c r="P129" s="258"/>
      <c r="Q129" s="71"/>
      <c r="R129" s="1211"/>
      <c r="S129" s="74"/>
      <c r="T129" s="75"/>
      <c r="U129" s="1211"/>
      <c r="V129" s="1211"/>
      <c r="W129" s="1211"/>
      <c r="X129" s="1220"/>
      <c r="Y129" s="76"/>
      <c r="AK129" s="64"/>
      <c r="AL129" s="64"/>
    </row>
    <row r="130" spans="1:38">
      <c r="A130" s="841"/>
      <c r="B130" s="832"/>
      <c r="C130" s="833"/>
      <c r="D130" s="833"/>
      <c r="E130" s="833"/>
      <c r="F130" s="833"/>
      <c r="G130" s="833"/>
      <c r="H130" s="834" t="s">
        <v>483</v>
      </c>
      <c r="I130" s="710"/>
      <c r="J130" s="712"/>
      <c r="K130" s="710"/>
      <c r="L130" s="710"/>
      <c r="M130" s="712"/>
      <c r="N130" s="712"/>
      <c r="O130" s="712"/>
      <c r="P130" s="712"/>
      <c r="Q130" s="732"/>
      <c r="R130" s="1211"/>
      <c r="S130" s="734"/>
      <c r="T130" s="735"/>
      <c r="U130" s="1211"/>
      <c r="V130" s="1211"/>
      <c r="W130" s="1211"/>
      <c r="X130" s="1220"/>
      <c r="Y130" s="736"/>
    </row>
    <row r="131" spans="1:38">
      <c r="A131" s="841"/>
      <c r="B131" s="710"/>
      <c r="C131" s="707" t="s">
        <v>168</v>
      </c>
      <c r="D131" s="707" t="s">
        <v>168</v>
      </c>
      <c r="E131" s="707" t="s">
        <v>168</v>
      </c>
      <c r="F131" s="707" t="s">
        <v>168</v>
      </c>
      <c r="G131" s="707" t="s">
        <v>168</v>
      </c>
      <c r="H131" s="805" t="s">
        <v>173</v>
      </c>
      <c r="I131" s="709"/>
      <c r="J131" s="710"/>
      <c r="K131" s="710"/>
      <c r="L131" s="710"/>
      <c r="M131" s="710"/>
      <c r="N131" s="710"/>
      <c r="O131" s="712"/>
      <c r="P131" s="712"/>
      <c r="Q131" s="751">
        <v>0</v>
      </c>
      <c r="R131" s="1211"/>
      <c r="S131" s="751">
        <f t="shared" ref="S131:X131" si="5">SUM(S132:S224)</f>
        <v>177</v>
      </c>
      <c r="T131" s="751">
        <f t="shared" si="5"/>
        <v>407598460.57999998</v>
      </c>
      <c r="U131" s="751">
        <f t="shared" si="5"/>
        <v>0</v>
      </c>
      <c r="V131" s="751">
        <f t="shared" si="5"/>
        <v>0</v>
      </c>
      <c r="W131" s="751">
        <f t="shared" si="5"/>
        <v>177</v>
      </c>
      <c r="X131" s="1446">
        <f t="shared" si="5"/>
        <v>407598460.57999998</v>
      </c>
      <c r="Y131" s="752"/>
      <c r="AE131" s="64"/>
      <c r="AG131" s="114"/>
      <c r="AL131" s="64"/>
    </row>
    <row r="132" spans="1:38">
      <c r="A132" s="841">
        <v>92</v>
      </c>
      <c r="B132" s="129" t="s">
        <v>733</v>
      </c>
      <c r="C132" s="255">
        <v>2</v>
      </c>
      <c r="D132" s="255">
        <v>8</v>
      </c>
      <c r="E132" s="255">
        <v>1</v>
      </c>
      <c r="F132" s="255">
        <v>3</v>
      </c>
      <c r="G132" s="255">
        <v>65</v>
      </c>
      <c r="H132" s="257" t="s">
        <v>519</v>
      </c>
      <c r="I132" s="258" t="s">
        <v>520</v>
      </c>
      <c r="J132" s="258"/>
      <c r="K132" s="258"/>
      <c r="L132" s="258" t="s">
        <v>43</v>
      </c>
      <c r="M132" s="258">
        <v>2007</v>
      </c>
      <c r="N132" s="258"/>
      <c r="O132" s="258" t="s">
        <v>41</v>
      </c>
      <c r="P132" s="258"/>
      <c r="Q132" s="71" t="s">
        <v>36</v>
      </c>
      <c r="R132" s="1211"/>
      <c r="S132" s="81">
        <v>2</v>
      </c>
      <c r="T132" s="1146">
        <v>1352325</v>
      </c>
      <c r="U132" s="1211"/>
      <c r="V132" s="1211"/>
      <c r="W132" s="1231">
        <v>2</v>
      </c>
      <c r="X132" s="1450">
        <v>1352325</v>
      </c>
      <c r="Y132" s="1134" t="s">
        <v>135</v>
      </c>
    </row>
    <row r="133" spans="1:38">
      <c r="A133" s="841">
        <v>93</v>
      </c>
      <c r="B133" s="129" t="s">
        <v>734</v>
      </c>
      <c r="C133" s="255">
        <v>2</v>
      </c>
      <c r="D133" s="255">
        <v>8</v>
      </c>
      <c r="E133" s="255">
        <v>1</v>
      </c>
      <c r="F133" s="255">
        <v>3</v>
      </c>
      <c r="G133" s="255">
        <v>65</v>
      </c>
      <c r="H133" s="257" t="s">
        <v>521</v>
      </c>
      <c r="I133" s="258" t="s">
        <v>520</v>
      </c>
      <c r="J133" s="258"/>
      <c r="K133" s="258"/>
      <c r="L133" s="258" t="s">
        <v>43</v>
      </c>
      <c r="M133" s="258">
        <v>2007</v>
      </c>
      <c r="N133" s="258"/>
      <c r="O133" s="258" t="s">
        <v>41</v>
      </c>
      <c r="P133" s="258"/>
      <c r="Q133" s="71" t="s">
        <v>36</v>
      </c>
      <c r="R133" s="1211"/>
      <c r="S133" s="81">
        <v>2</v>
      </c>
      <c r="T133" s="1146">
        <v>17388150</v>
      </c>
      <c r="U133" s="1211"/>
      <c r="V133" s="1211"/>
      <c r="W133" s="1231">
        <v>2</v>
      </c>
      <c r="X133" s="1450">
        <v>17388150</v>
      </c>
      <c r="Y133" s="1134" t="s">
        <v>135</v>
      </c>
    </row>
    <row r="134" spans="1:38">
      <c r="A134" s="841">
        <v>91</v>
      </c>
      <c r="B134" s="129" t="s">
        <v>704</v>
      </c>
      <c r="C134" s="255">
        <v>2</v>
      </c>
      <c r="D134" s="255">
        <v>6</v>
      </c>
      <c r="E134" s="255">
        <v>2</v>
      </c>
      <c r="F134" s="255">
        <v>2</v>
      </c>
      <c r="G134" s="255">
        <v>5</v>
      </c>
      <c r="H134" s="257" t="s">
        <v>522</v>
      </c>
      <c r="I134" s="258" t="s">
        <v>520</v>
      </c>
      <c r="J134" s="258"/>
      <c r="K134" s="258"/>
      <c r="L134" s="258" t="s">
        <v>43</v>
      </c>
      <c r="M134" s="258">
        <v>2007</v>
      </c>
      <c r="N134" s="258"/>
      <c r="O134" s="258" t="s">
        <v>41</v>
      </c>
      <c r="P134" s="258"/>
      <c r="Q134" s="71" t="s">
        <v>36</v>
      </c>
      <c r="R134" s="1211"/>
      <c r="S134" s="81">
        <v>1</v>
      </c>
      <c r="T134" s="1146">
        <v>888712.5</v>
      </c>
      <c r="U134" s="1211"/>
      <c r="V134" s="1211"/>
      <c r="W134" s="1231">
        <v>1</v>
      </c>
      <c r="X134" s="1450">
        <v>888712.5</v>
      </c>
      <c r="Y134" s="1134" t="s">
        <v>135</v>
      </c>
    </row>
    <row r="135" spans="1:38">
      <c r="A135" s="841">
        <f t="shared" ref="A135:A198" si="6">A134+1</f>
        <v>92</v>
      </c>
      <c r="B135" s="129" t="s">
        <v>705</v>
      </c>
      <c r="C135" s="255">
        <v>2</v>
      </c>
      <c r="D135" s="255">
        <v>6</v>
      </c>
      <c r="E135" s="255">
        <v>2</v>
      </c>
      <c r="F135" s="255">
        <v>2</v>
      </c>
      <c r="G135" s="255">
        <v>5</v>
      </c>
      <c r="H135" s="257" t="s">
        <v>523</v>
      </c>
      <c r="I135" s="258" t="s">
        <v>520</v>
      </c>
      <c r="J135" s="258"/>
      <c r="K135" s="258"/>
      <c r="L135" s="258" t="s">
        <v>43</v>
      </c>
      <c r="M135" s="258">
        <v>2007</v>
      </c>
      <c r="N135" s="258"/>
      <c r="O135" s="258" t="s">
        <v>41</v>
      </c>
      <c r="P135" s="258"/>
      <c r="Q135" s="71" t="s">
        <v>36</v>
      </c>
      <c r="R135" s="1211"/>
      <c r="S135" s="81">
        <v>3</v>
      </c>
      <c r="T135" s="1146">
        <v>689475</v>
      </c>
      <c r="U135" s="1211"/>
      <c r="V135" s="1211"/>
      <c r="W135" s="1231">
        <v>3</v>
      </c>
      <c r="X135" s="1450">
        <v>689475</v>
      </c>
      <c r="Y135" s="1134" t="s">
        <v>135</v>
      </c>
    </row>
    <row r="136" spans="1:38">
      <c r="A136" s="841">
        <f t="shared" si="6"/>
        <v>93</v>
      </c>
      <c r="B136" s="129" t="s">
        <v>735</v>
      </c>
      <c r="C136" s="255">
        <v>2</v>
      </c>
      <c r="D136" s="255">
        <v>6</v>
      </c>
      <c r="E136" s="255">
        <v>1</v>
      </c>
      <c r="F136" s="255">
        <v>3</v>
      </c>
      <c r="G136" s="255">
        <v>65</v>
      </c>
      <c r="H136" s="257" t="s">
        <v>524</v>
      </c>
      <c r="I136" s="258" t="s">
        <v>525</v>
      </c>
      <c r="J136" s="258"/>
      <c r="K136" s="258"/>
      <c r="L136" s="258" t="s">
        <v>43</v>
      </c>
      <c r="M136" s="258">
        <v>2007</v>
      </c>
      <c r="N136" s="258"/>
      <c r="O136" s="258" t="s">
        <v>41</v>
      </c>
      <c r="P136" s="258"/>
      <c r="Q136" s="71" t="s">
        <v>36</v>
      </c>
      <c r="R136" s="1211"/>
      <c r="S136" s="81">
        <v>1</v>
      </c>
      <c r="T136" s="1146">
        <v>1884375</v>
      </c>
      <c r="U136" s="1211"/>
      <c r="V136" s="1211"/>
      <c r="W136" s="1231">
        <v>1</v>
      </c>
      <c r="X136" s="1450">
        <v>1884375</v>
      </c>
      <c r="Y136" s="1134" t="s">
        <v>135</v>
      </c>
    </row>
    <row r="137" spans="1:38">
      <c r="A137" s="841">
        <f t="shared" si="6"/>
        <v>94</v>
      </c>
      <c r="B137" s="129" t="s">
        <v>706</v>
      </c>
      <c r="C137" s="255">
        <v>2</v>
      </c>
      <c r="D137" s="255">
        <v>6</v>
      </c>
      <c r="E137" s="255">
        <v>1</v>
      </c>
      <c r="F137" s="255">
        <v>13</v>
      </c>
      <c r="G137" s="255">
        <v>2</v>
      </c>
      <c r="H137" s="257" t="s">
        <v>526</v>
      </c>
      <c r="I137" s="258" t="s">
        <v>527</v>
      </c>
      <c r="J137" s="258"/>
      <c r="K137" s="258"/>
      <c r="L137" s="258" t="s">
        <v>43</v>
      </c>
      <c r="M137" s="258">
        <v>2007</v>
      </c>
      <c r="N137" s="258"/>
      <c r="O137" s="258" t="s">
        <v>41</v>
      </c>
      <c r="P137" s="258"/>
      <c r="Q137" s="71" t="s">
        <v>36</v>
      </c>
      <c r="R137" s="1211"/>
      <c r="S137" s="81">
        <v>1</v>
      </c>
      <c r="T137" s="1146">
        <v>11000000</v>
      </c>
      <c r="U137" s="1211"/>
      <c r="V137" s="1211"/>
      <c r="W137" s="1231">
        <v>1</v>
      </c>
      <c r="X137" s="1450">
        <v>11000000</v>
      </c>
      <c r="Y137" s="1134" t="s">
        <v>135</v>
      </c>
    </row>
    <row r="138" spans="1:38">
      <c r="A138" s="841">
        <f t="shared" si="6"/>
        <v>95</v>
      </c>
      <c r="B138" s="129" t="s">
        <v>736</v>
      </c>
      <c r="C138" s="255">
        <v>2</v>
      </c>
      <c r="D138" s="255">
        <v>6</v>
      </c>
      <c r="E138" s="255">
        <v>1</v>
      </c>
      <c r="F138" s="255">
        <v>3</v>
      </c>
      <c r="G138" s="255">
        <v>65</v>
      </c>
      <c r="H138" s="257" t="s">
        <v>528</v>
      </c>
      <c r="I138" s="258" t="s">
        <v>529</v>
      </c>
      <c r="J138" s="258"/>
      <c r="K138" s="258"/>
      <c r="L138" s="258" t="s">
        <v>43</v>
      </c>
      <c r="M138" s="258">
        <v>2007</v>
      </c>
      <c r="N138" s="258"/>
      <c r="O138" s="258" t="s">
        <v>41</v>
      </c>
      <c r="P138" s="258"/>
      <c r="Q138" s="71" t="s">
        <v>36</v>
      </c>
      <c r="R138" s="1211"/>
      <c r="S138" s="81">
        <v>1</v>
      </c>
      <c r="T138" s="1146">
        <v>9625000</v>
      </c>
      <c r="U138" s="1211"/>
      <c r="V138" s="1211"/>
      <c r="W138" s="1231">
        <v>1</v>
      </c>
      <c r="X138" s="1450">
        <v>9625000</v>
      </c>
      <c r="Y138" s="1134" t="s">
        <v>135</v>
      </c>
    </row>
    <row r="139" spans="1:38">
      <c r="A139" s="841">
        <f t="shared" si="6"/>
        <v>96</v>
      </c>
      <c r="B139" s="129" t="s">
        <v>737</v>
      </c>
      <c r="C139" s="255">
        <v>2</v>
      </c>
      <c r="D139" s="255">
        <v>6</v>
      </c>
      <c r="E139" s="255">
        <v>1</v>
      </c>
      <c r="F139" s="255">
        <v>3</v>
      </c>
      <c r="G139" s="255">
        <v>65</v>
      </c>
      <c r="H139" s="257" t="s">
        <v>530</v>
      </c>
      <c r="I139" s="258" t="s">
        <v>531</v>
      </c>
      <c r="J139" s="258"/>
      <c r="K139" s="258"/>
      <c r="L139" s="258" t="s">
        <v>43</v>
      </c>
      <c r="M139" s="258">
        <v>2007</v>
      </c>
      <c r="N139" s="258"/>
      <c r="O139" s="258" t="s">
        <v>41</v>
      </c>
      <c r="P139" s="258"/>
      <c r="Q139" s="71" t="s">
        <v>36</v>
      </c>
      <c r="R139" s="1211"/>
      <c r="S139" s="81">
        <v>1</v>
      </c>
      <c r="T139" s="1146">
        <v>1650000</v>
      </c>
      <c r="U139" s="1211"/>
      <c r="V139" s="1211"/>
      <c r="W139" s="1231">
        <v>1</v>
      </c>
      <c r="X139" s="1450">
        <v>1650000</v>
      </c>
      <c r="Y139" s="1134" t="s">
        <v>135</v>
      </c>
    </row>
    <row r="140" spans="1:38">
      <c r="A140" s="841">
        <f t="shared" si="6"/>
        <v>97</v>
      </c>
      <c r="B140" s="129" t="s">
        <v>707</v>
      </c>
      <c r="C140" s="255">
        <v>2</v>
      </c>
      <c r="D140" s="255">
        <v>9</v>
      </c>
      <c r="E140" s="255">
        <v>1</v>
      </c>
      <c r="F140" s="255">
        <v>1</v>
      </c>
      <c r="G140" s="255">
        <v>5</v>
      </c>
      <c r="H140" s="257" t="s">
        <v>532</v>
      </c>
      <c r="I140" s="258" t="s">
        <v>533</v>
      </c>
      <c r="J140" s="258"/>
      <c r="K140" s="258"/>
      <c r="L140" s="258" t="s">
        <v>43</v>
      </c>
      <c r="M140" s="258">
        <v>2007</v>
      </c>
      <c r="N140" s="258"/>
      <c r="O140" s="258" t="s">
        <v>41</v>
      </c>
      <c r="P140" s="258"/>
      <c r="Q140" s="71" t="s">
        <v>36</v>
      </c>
      <c r="R140" s="1211"/>
      <c r="S140" s="81">
        <v>1</v>
      </c>
      <c r="T140" s="1146">
        <v>1650000</v>
      </c>
      <c r="U140" s="1211"/>
      <c r="V140" s="1211"/>
      <c r="W140" s="1231">
        <v>1</v>
      </c>
      <c r="X140" s="1450">
        <v>1650000</v>
      </c>
      <c r="Y140" s="1134" t="s">
        <v>135</v>
      </c>
    </row>
    <row r="141" spans="1:38">
      <c r="A141" s="841">
        <f t="shared" si="6"/>
        <v>98</v>
      </c>
      <c r="B141" s="129" t="s">
        <v>738</v>
      </c>
      <c r="C141" s="255">
        <v>2</v>
      </c>
      <c r="D141" s="255">
        <v>8</v>
      </c>
      <c r="E141" s="255">
        <v>1</v>
      </c>
      <c r="F141" s="255">
        <v>1</v>
      </c>
      <c r="G141" s="255">
        <v>44</v>
      </c>
      <c r="H141" s="257" t="s">
        <v>534</v>
      </c>
      <c r="I141" s="258" t="s">
        <v>535</v>
      </c>
      <c r="J141" s="258"/>
      <c r="K141" s="258"/>
      <c r="L141" s="258" t="s">
        <v>43</v>
      </c>
      <c r="M141" s="258">
        <v>2007</v>
      </c>
      <c r="N141" s="258"/>
      <c r="O141" s="258" t="s">
        <v>41</v>
      </c>
      <c r="P141" s="258"/>
      <c r="Q141" s="71" t="s">
        <v>36</v>
      </c>
      <c r="R141" s="1211"/>
      <c r="S141" s="81">
        <v>1</v>
      </c>
      <c r="T141" s="1146">
        <v>250000</v>
      </c>
      <c r="U141" s="1211"/>
      <c r="V141" s="1211"/>
      <c r="W141" s="1231">
        <v>1</v>
      </c>
      <c r="X141" s="1450">
        <v>250000</v>
      </c>
      <c r="Y141" s="1134" t="s">
        <v>135</v>
      </c>
    </row>
    <row r="142" spans="1:38">
      <c r="A142" s="841">
        <f t="shared" si="6"/>
        <v>99</v>
      </c>
      <c r="B142" s="129" t="s">
        <v>739</v>
      </c>
      <c r="C142" s="255">
        <v>2</v>
      </c>
      <c r="D142" s="255">
        <v>8</v>
      </c>
      <c r="E142" s="255">
        <v>1</v>
      </c>
      <c r="F142" s="255">
        <v>1</v>
      </c>
      <c r="G142" s="255">
        <v>8</v>
      </c>
      <c r="H142" s="257" t="s">
        <v>536</v>
      </c>
      <c r="I142" s="258" t="s">
        <v>535</v>
      </c>
      <c r="J142" s="258"/>
      <c r="K142" s="258"/>
      <c r="L142" s="258" t="s">
        <v>43</v>
      </c>
      <c r="M142" s="258">
        <v>2007</v>
      </c>
      <c r="N142" s="258"/>
      <c r="O142" s="258" t="s">
        <v>41</v>
      </c>
      <c r="P142" s="258"/>
      <c r="Q142" s="71" t="s">
        <v>36</v>
      </c>
      <c r="R142" s="1211"/>
      <c r="S142" s="81">
        <v>1</v>
      </c>
      <c r="T142" s="1146">
        <v>120000</v>
      </c>
      <c r="U142" s="1211"/>
      <c r="V142" s="1211"/>
      <c r="W142" s="1231">
        <v>1</v>
      </c>
      <c r="X142" s="1450">
        <v>120000</v>
      </c>
      <c r="Y142" s="1134" t="s">
        <v>135</v>
      </c>
    </row>
    <row r="143" spans="1:38">
      <c r="A143" s="841">
        <f t="shared" si="6"/>
        <v>100</v>
      </c>
      <c r="B143" s="129" t="s">
        <v>740</v>
      </c>
      <c r="C143" s="255">
        <v>2</v>
      </c>
      <c r="D143" s="255">
        <v>8</v>
      </c>
      <c r="E143" s="255">
        <v>1</v>
      </c>
      <c r="F143" s="255">
        <v>4</v>
      </c>
      <c r="G143" s="255">
        <v>9</v>
      </c>
      <c r="H143" s="257" t="s">
        <v>537</v>
      </c>
      <c r="I143" s="258" t="s">
        <v>538</v>
      </c>
      <c r="J143" s="258"/>
      <c r="K143" s="258"/>
      <c r="L143" s="258" t="s">
        <v>43</v>
      </c>
      <c r="M143" s="258">
        <v>2007</v>
      </c>
      <c r="N143" s="258"/>
      <c r="O143" s="258" t="s">
        <v>41</v>
      </c>
      <c r="P143" s="258"/>
      <c r="Q143" s="71" t="s">
        <v>36</v>
      </c>
      <c r="R143" s="1211"/>
      <c r="S143" s="81">
        <v>1</v>
      </c>
      <c r="T143" s="1146">
        <v>65000</v>
      </c>
      <c r="U143" s="1211"/>
      <c r="V143" s="1211"/>
      <c r="W143" s="1231">
        <v>1</v>
      </c>
      <c r="X143" s="1450">
        <v>65000</v>
      </c>
      <c r="Y143" s="1134" t="s">
        <v>135</v>
      </c>
    </row>
    <row r="144" spans="1:38">
      <c r="A144" s="841">
        <f t="shared" si="6"/>
        <v>101</v>
      </c>
      <c r="B144" s="129" t="s">
        <v>741</v>
      </c>
      <c r="C144" s="255">
        <v>2</v>
      </c>
      <c r="D144" s="255">
        <v>8</v>
      </c>
      <c r="E144" s="255">
        <v>1</v>
      </c>
      <c r="F144" s="255">
        <v>1</v>
      </c>
      <c r="G144" s="255">
        <v>68</v>
      </c>
      <c r="H144" s="257" t="s">
        <v>539</v>
      </c>
      <c r="I144" s="258" t="s">
        <v>540</v>
      </c>
      <c r="J144" s="258"/>
      <c r="K144" s="258"/>
      <c r="L144" s="258" t="s">
        <v>43</v>
      </c>
      <c r="M144" s="258">
        <v>2007</v>
      </c>
      <c r="N144" s="258"/>
      <c r="O144" s="258" t="s">
        <v>41</v>
      </c>
      <c r="P144" s="258"/>
      <c r="Q144" s="71" t="s">
        <v>36</v>
      </c>
      <c r="R144" s="1211"/>
      <c r="S144" s="81">
        <v>1</v>
      </c>
      <c r="T144" s="1146">
        <v>9325000</v>
      </c>
      <c r="U144" s="1211"/>
      <c r="V144" s="1211"/>
      <c r="W144" s="1231">
        <v>1</v>
      </c>
      <c r="X144" s="1450">
        <v>9325000</v>
      </c>
      <c r="Y144" s="1134" t="s">
        <v>135</v>
      </c>
    </row>
    <row r="145" spans="1:25">
      <c r="A145" s="841">
        <f t="shared" si="6"/>
        <v>102</v>
      </c>
      <c r="B145" s="129" t="s">
        <v>742</v>
      </c>
      <c r="C145" s="255">
        <v>2</v>
      </c>
      <c r="D145" s="255">
        <v>9</v>
      </c>
      <c r="E145" s="255">
        <v>1</v>
      </c>
      <c r="F145" s="255">
        <v>1</v>
      </c>
      <c r="G145" s="255">
        <v>5</v>
      </c>
      <c r="H145" s="257" t="s">
        <v>541</v>
      </c>
      <c r="I145" s="258" t="s">
        <v>531</v>
      </c>
      <c r="J145" s="258"/>
      <c r="K145" s="258"/>
      <c r="L145" s="258" t="s">
        <v>43</v>
      </c>
      <c r="M145" s="258">
        <v>2007</v>
      </c>
      <c r="N145" s="258"/>
      <c r="O145" s="258" t="s">
        <v>41</v>
      </c>
      <c r="P145" s="258"/>
      <c r="Q145" s="71" t="s">
        <v>36</v>
      </c>
      <c r="R145" s="1211"/>
      <c r="S145" s="81">
        <v>4</v>
      </c>
      <c r="T145" s="1173">
        <v>4076923.08</v>
      </c>
      <c r="U145" s="1211"/>
      <c r="V145" s="1211"/>
      <c r="W145" s="1231">
        <v>4</v>
      </c>
      <c r="X145" s="1450">
        <v>4076923.08</v>
      </c>
      <c r="Y145" s="1134" t="s">
        <v>135</v>
      </c>
    </row>
    <row r="146" spans="1:25">
      <c r="A146" s="841">
        <f t="shared" si="6"/>
        <v>103</v>
      </c>
      <c r="B146" s="129" t="s">
        <v>743</v>
      </c>
      <c r="C146" s="255">
        <v>2</v>
      </c>
      <c r="D146" s="255">
        <v>7</v>
      </c>
      <c r="E146" s="255">
        <v>2</v>
      </c>
      <c r="F146" s="255">
        <v>2</v>
      </c>
      <c r="G146" s="255">
        <v>4</v>
      </c>
      <c r="H146" s="257" t="s">
        <v>542</v>
      </c>
      <c r="I146" s="258" t="s">
        <v>543</v>
      </c>
      <c r="J146" s="258"/>
      <c r="K146" s="258"/>
      <c r="L146" s="258" t="s">
        <v>43</v>
      </c>
      <c r="M146" s="258">
        <v>2007</v>
      </c>
      <c r="N146" s="258"/>
      <c r="O146" s="258" t="s">
        <v>41</v>
      </c>
      <c r="P146" s="258"/>
      <c r="Q146" s="71" t="s">
        <v>36</v>
      </c>
      <c r="R146" s="1211"/>
      <c r="S146" s="81">
        <v>1</v>
      </c>
      <c r="T146" s="1146">
        <v>1396500</v>
      </c>
      <c r="U146" s="1211"/>
      <c r="V146" s="1211"/>
      <c r="W146" s="1231">
        <v>1</v>
      </c>
      <c r="X146" s="1450">
        <v>1396500</v>
      </c>
      <c r="Y146" s="1134" t="s">
        <v>135</v>
      </c>
    </row>
    <row r="147" spans="1:25">
      <c r="A147" s="841">
        <f t="shared" si="6"/>
        <v>104</v>
      </c>
      <c r="B147" s="129" t="s">
        <v>744</v>
      </c>
      <c r="C147" s="255">
        <v>2</v>
      </c>
      <c r="D147" s="255">
        <v>8</v>
      </c>
      <c r="E147" s="255">
        <v>1</v>
      </c>
      <c r="F147" s="255">
        <v>2</v>
      </c>
      <c r="G147" s="255">
        <v>39</v>
      </c>
      <c r="H147" s="257" t="s">
        <v>544</v>
      </c>
      <c r="I147" s="258" t="s">
        <v>545</v>
      </c>
      <c r="J147" s="258"/>
      <c r="K147" s="258"/>
      <c r="L147" s="258" t="s">
        <v>43</v>
      </c>
      <c r="M147" s="258">
        <v>2007</v>
      </c>
      <c r="N147" s="258"/>
      <c r="O147" s="258" t="s">
        <v>41</v>
      </c>
      <c r="P147" s="258"/>
      <c r="Q147" s="71" t="s">
        <v>36</v>
      </c>
      <c r="R147" s="1211"/>
      <c r="S147" s="81">
        <v>1</v>
      </c>
      <c r="T147" s="1146">
        <v>1163800</v>
      </c>
      <c r="U147" s="1211"/>
      <c r="V147" s="1211"/>
      <c r="W147" s="1231">
        <v>1</v>
      </c>
      <c r="X147" s="1450">
        <v>1163800</v>
      </c>
      <c r="Y147" s="1134" t="s">
        <v>135</v>
      </c>
    </row>
    <row r="148" spans="1:25">
      <c r="A148" s="841">
        <f t="shared" si="6"/>
        <v>105</v>
      </c>
      <c r="B148" s="129" t="s">
        <v>745</v>
      </c>
      <c r="C148" s="255">
        <v>2</v>
      </c>
      <c r="D148" s="255">
        <v>8</v>
      </c>
      <c r="E148" s="255">
        <v>1</v>
      </c>
      <c r="F148" s="255">
        <v>2</v>
      </c>
      <c r="G148" s="255">
        <v>47</v>
      </c>
      <c r="H148" s="257" t="s">
        <v>546</v>
      </c>
      <c r="I148" s="258" t="s">
        <v>545</v>
      </c>
      <c r="J148" s="258"/>
      <c r="K148" s="258"/>
      <c r="L148" s="258" t="s">
        <v>43</v>
      </c>
      <c r="M148" s="258">
        <v>2007</v>
      </c>
      <c r="N148" s="258"/>
      <c r="O148" s="258" t="s">
        <v>41</v>
      </c>
      <c r="P148" s="258"/>
      <c r="Q148" s="71" t="s">
        <v>36</v>
      </c>
      <c r="R148" s="1211"/>
      <c r="S148" s="81">
        <v>1</v>
      </c>
      <c r="T148" s="1146">
        <v>510000</v>
      </c>
      <c r="U148" s="1211"/>
      <c r="V148" s="1211"/>
      <c r="W148" s="1231">
        <v>1</v>
      </c>
      <c r="X148" s="1450">
        <v>510000</v>
      </c>
      <c r="Y148" s="1134" t="s">
        <v>135</v>
      </c>
    </row>
    <row r="149" spans="1:25">
      <c r="A149" s="841">
        <f t="shared" si="6"/>
        <v>106</v>
      </c>
      <c r="B149" s="129" t="s">
        <v>703</v>
      </c>
      <c r="C149" s="255">
        <v>2</v>
      </c>
      <c r="D149" s="255">
        <v>8</v>
      </c>
      <c r="E149" s="255">
        <v>1</v>
      </c>
      <c r="F149" s="255">
        <v>8</v>
      </c>
      <c r="G149" s="255">
        <v>1</v>
      </c>
      <c r="H149" s="257" t="s">
        <v>547</v>
      </c>
      <c r="I149" s="258" t="s">
        <v>548</v>
      </c>
      <c r="J149" s="258"/>
      <c r="K149" s="258"/>
      <c r="L149" s="258" t="s">
        <v>43</v>
      </c>
      <c r="M149" s="258">
        <v>2007</v>
      </c>
      <c r="N149" s="258"/>
      <c r="O149" s="258" t="s">
        <v>41</v>
      </c>
      <c r="P149" s="258"/>
      <c r="Q149" s="71" t="s">
        <v>36</v>
      </c>
      <c r="R149" s="1211"/>
      <c r="S149" s="81">
        <v>1</v>
      </c>
      <c r="T149" s="1146">
        <v>25750000</v>
      </c>
      <c r="U149" s="1211"/>
      <c r="V149" s="1211"/>
      <c r="W149" s="1231">
        <v>1</v>
      </c>
      <c r="X149" s="1450">
        <v>25750000</v>
      </c>
      <c r="Y149" s="1134" t="s">
        <v>135</v>
      </c>
    </row>
    <row r="150" spans="1:25">
      <c r="A150" s="841">
        <f t="shared" si="6"/>
        <v>107</v>
      </c>
      <c r="B150" s="129" t="s">
        <v>746</v>
      </c>
      <c r="C150" s="255">
        <v>2</v>
      </c>
      <c r="D150" s="255">
        <v>4</v>
      </c>
      <c r="E150" s="255">
        <v>3</v>
      </c>
      <c r="F150" s="255">
        <v>9</v>
      </c>
      <c r="G150" s="255">
        <v>13</v>
      </c>
      <c r="H150" s="257" t="s">
        <v>549</v>
      </c>
      <c r="I150" s="258" t="s">
        <v>550</v>
      </c>
      <c r="J150" s="258"/>
      <c r="K150" s="258"/>
      <c r="L150" s="258" t="s">
        <v>43</v>
      </c>
      <c r="M150" s="258">
        <v>2007</v>
      </c>
      <c r="N150" s="258"/>
      <c r="O150" s="258" t="s">
        <v>41</v>
      </c>
      <c r="P150" s="258"/>
      <c r="Q150" s="71" t="s">
        <v>36</v>
      </c>
      <c r="R150" s="1211"/>
      <c r="S150" s="81">
        <v>1</v>
      </c>
      <c r="T150" s="1146">
        <v>800000</v>
      </c>
      <c r="U150" s="1211"/>
      <c r="V150" s="1211"/>
      <c r="W150" s="1231">
        <v>1</v>
      </c>
      <c r="X150" s="1450">
        <v>800000</v>
      </c>
      <c r="Y150" s="1134" t="s">
        <v>135</v>
      </c>
    </row>
    <row r="151" spans="1:25">
      <c r="A151" s="841">
        <f t="shared" si="6"/>
        <v>108</v>
      </c>
      <c r="B151" s="129" t="s">
        <v>747</v>
      </c>
      <c r="C151" s="255">
        <v>2</v>
      </c>
      <c r="D151" s="255">
        <v>7</v>
      </c>
      <c r="E151" s="255">
        <v>2</v>
      </c>
      <c r="F151" s="255">
        <v>2</v>
      </c>
      <c r="G151" s="255">
        <v>4</v>
      </c>
      <c r="H151" s="257" t="s">
        <v>551</v>
      </c>
      <c r="I151" s="258" t="s">
        <v>552</v>
      </c>
      <c r="J151" s="258"/>
      <c r="K151" s="258"/>
      <c r="L151" s="258" t="s">
        <v>43</v>
      </c>
      <c r="M151" s="258">
        <v>2007</v>
      </c>
      <c r="N151" s="258"/>
      <c r="O151" s="258" t="s">
        <v>41</v>
      </c>
      <c r="P151" s="258"/>
      <c r="Q151" s="71" t="s">
        <v>36</v>
      </c>
      <c r="R151" s="1211"/>
      <c r="S151" s="81">
        <v>1</v>
      </c>
      <c r="T151" s="1146">
        <v>1050000</v>
      </c>
      <c r="U151" s="1211"/>
      <c r="V151" s="1211"/>
      <c r="W151" s="1231">
        <v>1</v>
      </c>
      <c r="X151" s="1450">
        <v>1050000</v>
      </c>
      <c r="Y151" s="1134" t="s">
        <v>135</v>
      </c>
    </row>
    <row r="152" spans="1:25">
      <c r="A152" s="841">
        <f t="shared" si="6"/>
        <v>109</v>
      </c>
      <c r="B152" s="129" t="s">
        <v>748</v>
      </c>
      <c r="C152" s="255">
        <v>2</v>
      </c>
      <c r="D152" s="255">
        <v>9</v>
      </c>
      <c r="E152" s="255">
        <v>2</v>
      </c>
      <c r="F152" s="255">
        <v>5</v>
      </c>
      <c r="G152" s="255">
        <v>69</v>
      </c>
      <c r="H152" s="257" t="s">
        <v>553</v>
      </c>
      <c r="I152" s="258" t="s">
        <v>554</v>
      </c>
      <c r="J152" s="258"/>
      <c r="K152" s="258"/>
      <c r="L152" s="258" t="s">
        <v>43</v>
      </c>
      <c r="M152" s="258">
        <v>2007</v>
      </c>
      <c r="N152" s="258"/>
      <c r="O152" s="258" t="s">
        <v>41</v>
      </c>
      <c r="P152" s="258"/>
      <c r="Q152" s="71" t="s">
        <v>36</v>
      </c>
      <c r="R152" s="1211"/>
      <c r="S152" s="81">
        <v>1</v>
      </c>
      <c r="T152" s="1146">
        <v>30000</v>
      </c>
      <c r="U152" s="1211"/>
      <c r="V152" s="1211"/>
      <c r="W152" s="1231">
        <v>1</v>
      </c>
      <c r="X152" s="1450">
        <v>30000</v>
      </c>
      <c r="Y152" s="1134" t="s">
        <v>135</v>
      </c>
    </row>
    <row r="153" spans="1:25">
      <c r="A153" s="841">
        <f t="shared" si="6"/>
        <v>110</v>
      </c>
      <c r="B153" s="129" t="s">
        <v>749</v>
      </c>
      <c r="C153" s="255">
        <v>2</v>
      </c>
      <c r="D153" s="255">
        <v>6</v>
      </c>
      <c r="E153" s="255">
        <v>2</v>
      </c>
      <c r="F153" s="255">
        <v>6</v>
      </c>
      <c r="G153" s="255">
        <v>50</v>
      </c>
      <c r="H153" s="257" t="s">
        <v>555</v>
      </c>
      <c r="I153" s="258" t="s">
        <v>556</v>
      </c>
      <c r="J153" s="258"/>
      <c r="K153" s="258"/>
      <c r="L153" s="258" t="s">
        <v>43</v>
      </c>
      <c r="M153" s="258">
        <v>2007</v>
      </c>
      <c r="N153" s="258"/>
      <c r="O153" s="258" t="s">
        <v>41</v>
      </c>
      <c r="P153" s="258"/>
      <c r="Q153" s="71" t="s">
        <v>36</v>
      </c>
      <c r="R153" s="1211"/>
      <c r="S153" s="81">
        <v>1</v>
      </c>
      <c r="T153" s="1146">
        <v>10000</v>
      </c>
      <c r="U153" s="1211"/>
      <c r="V153" s="1211"/>
      <c r="W153" s="1231">
        <v>1</v>
      </c>
      <c r="X153" s="1450">
        <v>10000</v>
      </c>
      <c r="Y153" s="1134" t="s">
        <v>135</v>
      </c>
    </row>
    <row r="154" spans="1:25">
      <c r="A154" s="841">
        <f t="shared" si="6"/>
        <v>111</v>
      </c>
      <c r="B154" s="129" t="s">
        <v>750</v>
      </c>
      <c r="C154" s="255">
        <v>2</v>
      </c>
      <c r="D154" s="255">
        <v>6</v>
      </c>
      <c r="E154" s="255">
        <v>2</v>
      </c>
      <c r="F154" s="255">
        <v>6</v>
      </c>
      <c r="G154" s="255">
        <v>50</v>
      </c>
      <c r="H154" s="257" t="s">
        <v>557</v>
      </c>
      <c r="I154" s="258" t="s">
        <v>556</v>
      </c>
      <c r="J154" s="258"/>
      <c r="K154" s="258"/>
      <c r="L154" s="258" t="s">
        <v>43</v>
      </c>
      <c r="M154" s="258">
        <v>2007</v>
      </c>
      <c r="N154" s="258"/>
      <c r="O154" s="258" t="s">
        <v>41</v>
      </c>
      <c r="P154" s="258"/>
      <c r="Q154" s="71" t="s">
        <v>36</v>
      </c>
      <c r="R154" s="1211"/>
      <c r="S154" s="81">
        <v>1</v>
      </c>
      <c r="T154" s="1146">
        <v>60000</v>
      </c>
      <c r="U154" s="1211"/>
      <c r="V154" s="1211"/>
      <c r="W154" s="1231">
        <v>1</v>
      </c>
      <c r="X154" s="1450">
        <v>60000</v>
      </c>
      <c r="Y154" s="1134" t="s">
        <v>135</v>
      </c>
    </row>
    <row r="155" spans="1:25">
      <c r="A155" s="841">
        <f t="shared" si="6"/>
        <v>112</v>
      </c>
      <c r="B155" s="827" t="s">
        <v>751</v>
      </c>
      <c r="C155" s="828">
        <v>2</v>
      </c>
      <c r="D155" s="828">
        <v>8</v>
      </c>
      <c r="E155" s="828">
        <v>1</v>
      </c>
      <c r="F155" s="828">
        <v>2</v>
      </c>
      <c r="G155" s="828">
        <v>55</v>
      </c>
      <c r="H155" s="853" t="s">
        <v>558</v>
      </c>
      <c r="I155" s="258" t="s">
        <v>556</v>
      </c>
      <c r="J155" s="258"/>
      <c r="K155" s="256"/>
      <c r="L155" s="258" t="s">
        <v>43</v>
      </c>
      <c r="M155" s="258">
        <v>2007</v>
      </c>
      <c r="N155" s="258"/>
      <c r="O155" s="258" t="s">
        <v>41</v>
      </c>
      <c r="P155" s="258"/>
      <c r="Q155" s="71" t="s">
        <v>36</v>
      </c>
      <c r="R155" s="1211"/>
      <c r="S155" s="74">
        <v>1</v>
      </c>
      <c r="T155" s="1146">
        <v>500000</v>
      </c>
      <c r="U155" s="1211"/>
      <c r="V155" s="1211"/>
      <c r="W155" s="1231">
        <v>1</v>
      </c>
      <c r="X155" s="1450">
        <v>500000</v>
      </c>
      <c r="Y155" s="1134" t="s">
        <v>135</v>
      </c>
    </row>
    <row r="156" spans="1:25">
      <c r="A156" s="841">
        <f t="shared" si="6"/>
        <v>113</v>
      </c>
      <c r="B156" s="827" t="s">
        <v>618</v>
      </c>
      <c r="C156" s="828">
        <v>2</v>
      </c>
      <c r="D156" s="828">
        <v>8</v>
      </c>
      <c r="E156" s="828">
        <v>1</v>
      </c>
      <c r="F156" s="828">
        <v>1</v>
      </c>
      <c r="G156" s="828">
        <v>68</v>
      </c>
      <c r="H156" s="853" t="s">
        <v>619</v>
      </c>
      <c r="I156" s="256"/>
      <c r="J156" s="258"/>
      <c r="K156" s="256"/>
      <c r="L156" s="258" t="s">
        <v>43</v>
      </c>
      <c r="M156" s="258">
        <v>2013</v>
      </c>
      <c r="N156" s="258"/>
      <c r="O156" s="258" t="s">
        <v>41</v>
      </c>
      <c r="P156" s="258"/>
      <c r="Q156" s="71" t="s">
        <v>36</v>
      </c>
      <c r="R156" s="1211"/>
      <c r="S156" s="74">
        <v>1</v>
      </c>
      <c r="T156" s="75">
        <v>12375500</v>
      </c>
      <c r="U156" s="1211"/>
      <c r="V156" s="1211"/>
      <c r="W156" s="1231">
        <v>1</v>
      </c>
      <c r="X156" s="1450">
        <v>12375500</v>
      </c>
      <c r="Y156" s="1134" t="s">
        <v>135</v>
      </c>
    </row>
    <row r="157" spans="1:25">
      <c r="A157" s="841">
        <f t="shared" si="6"/>
        <v>114</v>
      </c>
      <c r="B157" s="987" t="s">
        <v>708</v>
      </c>
      <c r="C157" s="988">
        <v>2</v>
      </c>
      <c r="D157" s="988">
        <v>8</v>
      </c>
      <c r="E157" s="988">
        <v>1</v>
      </c>
      <c r="F157" s="988">
        <v>13</v>
      </c>
      <c r="G157" s="1232" t="s">
        <v>59</v>
      </c>
      <c r="H157" s="1233" t="s">
        <v>559</v>
      </c>
      <c r="I157" s="1234" t="s">
        <v>560</v>
      </c>
      <c r="J157" s="1234" t="s">
        <v>561</v>
      </c>
      <c r="K157" s="1234" t="s">
        <v>562</v>
      </c>
      <c r="L157" s="1207"/>
      <c r="M157" s="1234">
        <v>2013</v>
      </c>
      <c r="N157" s="1207"/>
      <c r="O157" s="605" t="s">
        <v>41</v>
      </c>
      <c r="P157" s="1116"/>
      <c r="Q157" s="1235" t="s">
        <v>36</v>
      </c>
      <c r="R157" s="1211"/>
      <c r="S157" s="1234">
        <v>1</v>
      </c>
      <c r="T157" s="1258">
        <v>2220000</v>
      </c>
      <c r="U157" s="1211"/>
      <c r="V157" s="1211"/>
      <c r="W157" s="1231">
        <v>1</v>
      </c>
      <c r="X157" s="1450">
        <v>2220000</v>
      </c>
      <c r="Y157" s="1207" t="s">
        <v>563</v>
      </c>
    </row>
    <row r="158" spans="1:25">
      <c r="A158" s="841">
        <f t="shared" si="6"/>
        <v>115</v>
      </c>
      <c r="B158" s="987" t="s">
        <v>708</v>
      </c>
      <c r="C158" s="988">
        <v>2</v>
      </c>
      <c r="D158" s="988">
        <v>8</v>
      </c>
      <c r="E158" s="988">
        <v>1</v>
      </c>
      <c r="F158" s="988">
        <v>13</v>
      </c>
      <c r="G158" s="1232" t="s">
        <v>59</v>
      </c>
      <c r="H158" s="1233" t="s">
        <v>559</v>
      </c>
      <c r="I158" s="1234" t="s">
        <v>560</v>
      </c>
      <c r="J158" s="1234" t="s">
        <v>561</v>
      </c>
      <c r="K158" s="1234" t="s">
        <v>562</v>
      </c>
      <c r="L158" s="1207"/>
      <c r="M158" s="1234">
        <v>2013</v>
      </c>
      <c r="N158" s="1207"/>
      <c r="O158" s="605" t="s">
        <v>41</v>
      </c>
      <c r="P158" s="1116"/>
      <c r="Q158" s="1235" t="s">
        <v>36</v>
      </c>
      <c r="R158" s="1211"/>
      <c r="S158" s="1234">
        <v>1</v>
      </c>
      <c r="T158" s="1258">
        <v>2220000</v>
      </c>
      <c r="U158" s="1211"/>
      <c r="V158" s="1211"/>
      <c r="W158" s="1231">
        <v>1</v>
      </c>
      <c r="X158" s="1450">
        <v>2220000</v>
      </c>
      <c r="Y158" s="1207" t="s">
        <v>563</v>
      </c>
    </row>
    <row r="159" spans="1:25">
      <c r="A159" s="841">
        <f t="shared" si="6"/>
        <v>116</v>
      </c>
      <c r="B159" s="987" t="s">
        <v>708</v>
      </c>
      <c r="C159" s="988">
        <v>2</v>
      </c>
      <c r="D159" s="988">
        <v>8</v>
      </c>
      <c r="E159" s="988">
        <v>1</v>
      </c>
      <c r="F159" s="988">
        <v>13</v>
      </c>
      <c r="G159" s="1232" t="s">
        <v>59</v>
      </c>
      <c r="H159" s="1233" t="s">
        <v>559</v>
      </c>
      <c r="I159" s="1234" t="s">
        <v>560</v>
      </c>
      <c r="J159" s="1234" t="s">
        <v>561</v>
      </c>
      <c r="K159" s="1234" t="s">
        <v>562</v>
      </c>
      <c r="L159" s="1207"/>
      <c r="M159" s="1234">
        <v>2013</v>
      </c>
      <c r="N159" s="1207"/>
      <c r="O159" s="605" t="s">
        <v>41</v>
      </c>
      <c r="P159" s="1116"/>
      <c r="Q159" s="1235" t="s">
        <v>36</v>
      </c>
      <c r="R159" s="1211"/>
      <c r="S159" s="1234">
        <v>1</v>
      </c>
      <c r="T159" s="1258">
        <v>2220000</v>
      </c>
      <c r="U159" s="1211"/>
      <c r="V159" s="1211"/>
      <c r="W159" s="1231">
        <v>1</v>
      </c>
      <c r="X159" s="1450">
        <v>2220000</v>
      </c>
      <c r="Y159" s="1207" t="s">
        <v>564</v>
      </c>
    </row>
    <row r="160" spans="1:25">
      <c r="A160" s="841">
        <f t="shared" si="6"/>
        <v>117</v>
      </c>
      <c r="B160" s="987" t="s">
        <v>708</v>
      </c>
      <c r="C160" s="988">
        <v>2</v>
      </c>
      <c r="D160" s="988">
        <v>8</v>
      </c>
      <c r="E160" s="988">
        <v>1</v>
      </c>
      <c r="F160" s="988">
        <v>13</v>
      </c>
      <c r="G160" s="1232" t="s">
        <v>59</v>
      </c>
      <c r="H160" s="1233" t="s">
        <v>559</v>
      </c>
      <c r="I160" s="1234" t="s">
        <v>560</v>
      </c>
      <c r="J160" s="1234" t="s">
        <v>561</v>
      </c>
      <c r="K160" s="1234" t="s">
        <v>562</v>
      </c>
      <c r="L160" s="1207"/>
      <c r="M160" s="1234">
        <v>2013</v>
      </c>
      <c r="N160" s="1207"/>
      <c r="O160" s="605" t="s">
        <v>41</v>
      </c>
      <c r="P160" s="1116"/>
      <c r="Q160" s="1235" t="s">
        <v>36</v>
      </c>
      <c r="R160" s="1211"/>
      <c r="S160" s="1234">
        <v>1</v>
      </c>
      <c r="T160" s="1258">
        <v>2220000</v>
      </c>
      <c r="U160" s="1211"/>
      <c r="V160" s="1211"/>
      <c r="W160" s="1231">
        <v>1</v>
      </c>
      <c r="X160" s="1450">
        <v>2220000</v>
      </c>
      <c r="Y160" s="1207" t="s">
        <v>564</v>
      </c>
    </row>
    <row r="161" spans="1:25">
      <c r="A161" s="841">
        <f t="shared" si="6"/>
        <v>118</v>
      </c>
      <c r="B161" s="987" t="s">
        <v>708</v>
      </c>
      <c r="C161" s="988">
        <v>2</v>
      </c>
      <c r="D161" s="988">
        <v>8</v>
      </c>
      <c r="E161" s="988">
        <v>1</v>
      </c>
      <c r="F161" s="988">
        <v>13</v>
      </c>
      <c r="G161" s="1232" t="s">
        <v>59</v>
      </c>
      <c r="H161" s="1233" t="s">
        <v>559</v>
      </c>
      <c r="I161" s="1234" t="s">
        <v>560</v>
      </c>
      <c r="J161" s="1234" t="s">
        <v>561</v>
      </c>
      <c r="K161" s="1234" t="s">
        <v>562</v>
      </c>
      <c r="L161" s="1207"/>
      <c r="M161" s="1234">
        <v>2013</v>
      </c>
      <c r="N161" s="1207"/>
      <c r="O161" s="605" t="s">
        <v>41</v>
      </c>
      <c r="P161" s="1116"/>
      <c r="Q161" s="1235" t="s">
        <v>36</v>
      </c>
      <c r="R161" s="1211"/>
      <c r="S161" s="1234">
        <v>1</v>
      </c>
      <c r="T161" s="1258">
        <v>2220000</v>
      </c>
      <c r="U161" s="1211"/>
      <c r="V161" s="1211"/>
      <c r="W161" s="1231">
        <v>1</v>
      </c>
      <c r="X161" s="1450">
        <v>2220000</v>
      </c>
      <c r="Y161" s="1207" t="s">
        <v>565</v>
      </c>
    </row>
    <row r="162" spans="1:25">
      <c r="A162" s="841">
        <f t="shared" si="6"/>
        <v>119</v>
      </c>
      <c r="B162" s="987" t="s">
        <v>708</v>
      </c>
      <c r="C162" s="988">
        <v>2</v>
      </c>
      <c r="D162" s="988">
        <v>8</v>
      </c>
      <c r="E162" s="988">
        <v>1</v>
      </c>
      <c r="F162" s="988">
        <v>13</v>
      </c>
      <c r="G162" s="1232" t="s">
        <v>59</v>
      </c>
      <c r="H162" s="1233" t="s">
        <v>559</v>
      </c>
      <c r="I162" s="1234" t="s">
        <v>560</v>
      </c>
      <c r="J162" s="1234" t="s">
        <v>561</v>
      </c>
      <c r="K162" s="1234" t="s">
        <v>562</v>
      </c>
      <c r="L162" s="1207"/>
      <c r="M162" s="1234">
        <v>2013</v>
      </c>
      <c r="N162" s="1207"/>
      <c r="O162" s="605" t="s">
        <v>41</v>
      </c>
      <c r="P162" s="1116"/>
      <c r="Q162" s="1235" t="s">
        <v>36</v>
      </c>
      <c r="R162" s="1211"/>
      <c r="S162" s="1234">
        <v>1</v>
      </c>
      <c r="T162" s="1258">
        <v>2220000</v>
      </c>
      <c r="U162" s="1211"/>
      <c r="V162" s="1211"/>
      <c r="W162" s="1231">
        <v>1</v>
      </c>
      <c r="X162" s="1450">
        <v>2220000</v>
      </c>
      <c r="Y162" s="1207" t="s">
        <v>565</v>
      </c>
    </row>
    <row r="163" spans="1:25">
      <c r="A163" s="841">
        <f t="shared" si="6"/>
        <v>120</v>
      </c>
      <c r="B163" s="987" t="s">
        <v>706</v>
      </c>
      <c r="C163" s="988">
        <v>2</v>
      </c>
      <c r="D163" s="988">
        <v>6</v>
      </c>
      <c r="E163" s="988">
        <v>1</v>
      </c>
      <c r="F163" s="988">
        <v>13</v>
      </c>
      <c r="G163" s="1232" t="s">
        <v>59</v>
      </c>
      <c r="H163" s="1236" t="s">
        <v>526</v>
      </c>
      <c r="I163" s="1237" t="s">
        <v>566</v>
      </c>
      <c r="J163" s="1237" t="s">
        <v>561</v>
      </c>
      <c r="K163" s="1237" t="s">
        <v>567</v>
      </c>
      <c r="L163" s="1207"/>
      <c r="M163" s="1234">
        <v>2013</v>
      </c>
      <c r="N163" s="1207"/>
      <c r="O163" s="605" t="s">
        <v>41</v>
      </c>
      <c r="P163" s="1116"/>
      <c r="Q163" s="1235" t="s">
        <v>36</v>
      </c>
      <c r="R163" s="1211"/>
      <c r="S163" s="1237">
        <v>1</v>
      </c>
      <c r="T163" s="1259">
        <v>6595000</v>
      </c>
      <c r="U163" s="1211"/>
      <c r="V163" s="1211"/>
      <c r="W163" s="1231">
        <v>1</v>
      </c>
      <c r="X163" s="1450">
        <v>6595000</v>
      </c>
      <c r="Y163" s="1207" t="s">
        <v>563</v>
      </c>
    </row>
    <row r="164" spans="1:25">
      <c r="A164" s="841">
        <f t="shared" si="6"/>
        <v>121</v>
      </c>
      <c r="B164" s="987" t="s">
        <v>706</v>
      </c>
      <c r="C164" s="988">
        <v>2</v>
      </c>
      <c r="D164" s="988">
        <v>6</v>
      </c>
      <c r="E164" s="988">
        <v>1</v>
      </c>
      <c r="F164" s="988">
        <v>13</v>
      </c>
      <c r="G164" s="1232" t="s">
        <v>59</v>
      </c>
      <c r="H164" s="1236" t="s">
        <v>526</v>
      </c>
      <c r="I164" s="1237" t="s">
        <v>566</v>
      </c>
      <c r="J164" s="1237" t="s">
        <v>561</v>
      </c>
      <c r="K164" s="1237" t="s">
        <v>568</v>
      </c>
      <c r="L164" s="1207"/>
      <c r="M164" s="1234">
        <v>2013</v>
      </c>
      <c r="N164" s="1207"/>
      <c r="O164" s="605" t="s">
        <v>41</v>
      </c>
      <c r="P164" s="1116"/>
      <c r="Q164" s="1235" t="s">
        <v>36</v>
      </c>
      <c r="R164" s="1211"/>
      <c r="S164" s="1237">
        <v>1</v>
      </c>
      <c r="T164" s="1259">
        <v>6595000</v>
      </c>
      <c r="U164" s="1211"/>
      <c r="V164" s="1211"/>
      <c r="W164" s="1231">
        <v>1</v>
      </c>
      <c r="X164" s="1450">
        <v>6595000</v>
      </c>
      <c r="Y164" s="1207" t="s">
        <v>563</v>
      </c>
    </row>
    <row r="165" spans="1:25">
      <c r="A165" s="841">
        <f t="shared" si="6"/>
        <v>122</v>
      </c>
      <c r="B165" s="987" t="s">
        <v>706</v>
      </c>
      <c r="C165" s="988">
        <v>2</v>
      </c>
      <c r="D165" s="988">
        <v>6</v>
      </c>
      <c r="E165" s="988">
        <v>1</v>
      </c>
      <c r="F165" s="988">
        <v>13</v>
      </c>
      <c r="G165" s="1232" t="s">
        <v>59</v>
      </c>
      <c r="H165" s="1236" t="s">
        <v>526</v>
      </c>
      <c r="I165" s="1234" t="s">
        <v>566</v>
      </c>
      <c r="J165" s="1234" t="s">
        <v>561</v>
      </c>
      <c r="K165" s="1234" t="s">
        <v>568</v>
      </c>
      <c r="L165" s="1207"/>
      <c r="M165" s="1234">
        <v>2013</v>
      </c>
      <c r="N165" s="1207"/>
      <c r="O165" s="605" t="s">
        <v>41</v>
      </c>
      <c r="P165" s="1116"/>
      <c r="Q165" s="1235" t="s">
        <v>36</v>
      </c>
      <c r="R165" s="1211"/>
      <c r="S165" s="1237">
        <v>1</v>
      </c>
      <c r="T165" s="1259">
        <v>6595000</v>
      </c>
      <c r="U165" s="1211"/>
      <c r="V165" s="1211"/>
      <c r="W165" s="1231">
        <v>1</v>
      </c>
      <c r="X165" s="1450">
        <v>6595000</v>
      </c>
      <c r="Y165" s="1207" t="s">
        <v>563</v>
      </c>
    </row>
    <row r="166" spans="1:25">
      <c r="A166" s="841">
        <f t="shared" si="6"/>
        <v>123</v>
      </c>
      <c r="B166" s="987" t="s">
        <v>706</v>
      </c>
      <c r="C166" s="988">
        <v>2</v>
      </c>
      <c r="D166" s="988">
        <v>6</v>
      </c>
      <c r="E166" s="988">
        <v>1</v>
      </c>
      <c r="F166" s="988">
        <v>13</v>
      </c>
      <c r="G166" s="1232" t="s">
        <v>59</v>
      </c>
      <c r="H166" s="1236" t="s">
        <v>526</v>
      </c>
      <c r="I166" s="1234" t="s">
        <v>566</v>
      </c>
      <c r="J166" s="1234" t="s">
        <v>561</v>
      </c>
      <c r="K166" s="1234" t="s">
        <v>568</v>
      </c>
      <c r="L166" s="1207"/>
      <c r="M166" s="1234">
        <v>2013</v>
      </c>
      <c r="N166" s="1207"/>
      <c r="O166" s="605" t="s">
        <v>41</v>
      </c>
      <c r="P166" s="1116"/>
      <c r="Q166" s="1235" t="s">
        <v>36</v>
      </c>
      <c r="R166" s="1211"/>
      <c r="S166" s="1237">
        <v>1</v>
      </c>
      <c r="T166" s="1259">
        <v>6595000</v>
      </c>
      <c r="U166" s="1211"/>
      <c r="V166" s="1211"/>
      <c r="W166" s="1231">
        <v>1</v>
      </c>
      <c r="X166" s="1450">
        <v>6595000</v>
      </c>
      <c r="Y166" s="1207" t="s">
        <v>563</v>
      </c>
    </row>
    <row r="167" spans="1:25">
      <c r="A167" s="841">
        <f t="shared" si="6"/>
        <v>124</v>
      </c>
      <c r="B167" s="987" t="s">
        <v>706</v>
      </c>
      <c r="C167" s="988">
        <v>2</v>
      </c>
      <c r="D167" s="988">
        <v>6</v>
      </c>
      <c r="E167" s="988">
        <v>1</v>
      </c>
      <c r="F167" s="988">
        <v>13</v>
      </c>
      <c r="G167" s="1232" t="s">
        <v>59</v>
      </c>
      <c r="H167" s="1236" t="s">
        <v>526</v>
      </c>
      <c r="I167" s="1234" t="s">
        <v>566</v>
      </c>
      <c r="J167" s="1234" t="s">
        <v>561</v>
      </c>
      <c r="K167" s="1234" t="s">
        <v>568</v>
      </c>
      <c r="L167" s="1207"/>
      <c r="M167" s="1234">
        <v>2013</v>
      </c>
      <c r="N167" s="1207"/>
      <c r="O167" s="605" t="s">
        <v>41</v>
      </c>
      <c r="P167" s="1116"/>
      <c r="Q167" s="1235" t="s">
        <v>36</v>
      </c>
      <c r="R167" s="1211"/>
      <c r="S167" s="1237">
        <v>1</v>
      </c>
      <c r="T167" s="1259">
        <v>6595000</v>
      </c>
      <c r="U167" s="1211"/>
      <c r="V167" s="1211"/>
      <c r="W167" s="1231">
        <v>1</v>
      </c>
      <c r="X167" s="1450">
        <v>6595000</v>
      </c>
      <c r="Y167" s="1207" t="s">
        <v>569</v>
      </c>
    </row>
    <row r="168" spans="1:25">
      <c r="A168" s="841">
        <f t="shared" si="6"/>
        <v>125</v>
      </c>
      <c r="B168" s="987" t="s">
        <v>706</v>
      </c>
      <c r="C168" s="988">
        <v>2</v>
      </c>
      <c r="D168" s="988">
        <v>6</v>
      </c>
      <c r="E168" s="988">
        <v>1</v>
      </c>
      <c r="F168" s="988">
        <v>13</v>
      </c>
      <c r="G168" s="1232" t="s">
        <v>59</v>
      </c>
      <c r="H168" s="1236" t="s">
        <v>526</v>
      </c>
      <c r="I168" s="1234" t="s">
        <v>566</v>
      </c>
      <c r="J168" s="1234" t="s">
        <v>561</v>
      </c>
      <c r="K168" s="1234" t="s">
        <v>568</v>
      </c>
      <c r="L168" s="1207"/>
      <c r="M168" s="1234">
        <v>2013</v>
      </c>
      <c r="N168" s="1207"/>
      <c r="O168" s="605" t="s">
        <v>41</v>
      </c>
      <c r="P168" s="1116"/>
      <c r="Q168" s="1235" t="s">
        <v>36</v>
      </c>
      <c r="R168" s="1211"/>
      <c r="S168" s="1237">
        <v>1</v>
      </c>
      <c r="T168" s="1259">
        <v>6595000</v>
      </c>
      <c r="U168" s="1211"/>
      <c r="V168" s="1211"/>
      <c r="W168" s="1231">
        <v>1</v>
      </c>
      <c r="X168" s="1450">
        <v>6595000</v>
      </c>
      <c r="Y168" s="1207" t="s">
        <v>569</v>
      </c>
    </row>
    <row r="169" spans="1:25">
      <c r="A169" s="841">
        <f t="shared" si="6"/>
        <v>126</v>
      </c>
      <c r="B169" s="987" t="s">
        <v>706</v>
      </c>
      <c r="C169" s="988">
        <v>2</v>
      </c>
      <c r="D169" s="988">
        <v>6</v>
      </c>
      <c r="E169" s="988">
        <v>1</v>
      </c>
      <c r="F169" s="988">
        <v>13</v>
      </c>
      <c r="G169" s="1232" t="s">
        <v>59</v>
      </c>
      <c r="H169" s="1236" t="s">
        <v>526</v>
      </c>
      <c r="I169" s="1234" t="s">
        <v>566</v>
      </c>
      <c r="J169" s="1234" t="s">
        <v>561</v>
      </c>
      <c r="K169" s="1234" t="s">
        <v>568</v>
      </c>
      <c r="L169" s="1207"/>
      <c r="M169" s="1234">
        <v>2013</v>
      </c>
      <c r="N169" s="1207"/>
      <c r="O169" s="605" t="s">
        <v>41</v>
      </c>
      <c r="P169" s="1116"/>
      <c r="Q169" s="1235" t="s">
        <v>36</v>
      </c>
      <c r="R169" s="1211"/>
      <c r="S169" s="1234">
        <v>1</v>
      </c>
      <c r="T169" s="1258">
        <v>6595000</v>
      </c>
      <c r="U169" s="1211"/>
      <c r="V169" s="1211"/>
      <c r="W169" s="1231">
        <v>1</v>
      </c>
      <c r="X169" s="1450">
        <v>6595000</v>
      </c>
      <c r="Y169" s="1207" t="s">
        <v>570</v>
      </c>
    </row>
    <row r="170" spans="1:25">
      <c r="A170" s="841">
        <f t="shared" si="6"/>
        <v>127</v>
      </c>
      <c r="B170" s="987" t="s">
        <v>706</v>
      </c>
      <c r="C170" s="988">
        <v>2</v>
      </c>
      <c r="D170" s="988">
        <v>6</v>
      </c>
      <c r="E170" s="988">
        <v>1</v>
      </c>
      <c r="F170" s="988">
        <v>13</v>
      </c>
      <c r="G170" s="1232" t="s">
        <v>59</v>
      </c>
      <c r="H170" s="1236" t="s">
        <v>526</v>
      </c>
      <c r="I170" s="1234" t="s">
        <v>566</v>
      </c>
      <c r="J170" s="1234" t="s">
        <v>561</v>
      </c>
      <c r="K170" s="1234" t="s">
        <v>568</v>
      </c>
      <c r="L170" s="1207"/>
      <c r="M170" s="1234">
        <v>2013</v>
      </c>
      <c r="N170" s="1207"/>
      <c r="O170" s="605" t="s">
        <v>41</v>
      </c>
      <c r="P170" s="1116"/>
      <c r="Q170" s="1235" t="s">
        <v>36</v>
      </c>
      <c r="R170" s="1211"/>
      <c r="S170" s="1237">
        <v>1</v>
      </c>
      <c r="T170" s="1258">
        <v>6595000</v>
      </c>
      <c r="U170" s="1211"/>
      <c r="V170" s="1211"/>
      <c r="W170" s="1231">
        <v>1</v>
      </c>
      <c r="X170" s="1450">
        <v>6595000</v>
      </c>
      <c r="Y170" s="1207" t="s">
        <v>570</v>
      </c>
    </row>
    <row r="171" spans="1:25">
      <c r="A171" s="841">
        <f t="shared" si="6"/>
        <v>128</v>
      </c>
      <c r="B171" s="987" t="s">
        <v>709</v>
      </c>
      <c r="C171" s="988">
        <v>2</v>
      </c>
      <c r="D171" s="988">
        <v>6</v>
      </c>
      <c r="E171" s="988">
        <v>1</v>
      </c>
      <c r="F171" s="988">
        <v>13</v>
      </c>
      <c r="G171" s="1232" t="s">
        <v>59</v>
      </c>
      <c r="H171" s="1236" t="s">
        <v>633</v>
      </c>
      <c r="I171" s="1234" t="s">
        <v>566</v>
      </c>
      <c r="J171" s="1234" t="s">
        <v>561</v>
      </c>
      <c r="K171" s="1234" t="s">
        <v>568</v>
      </c>
      <c r="L171" s="1207"/>
      <c r="M171" s="1234">
        <v>2014</v>
      </c>
      <c r="N171" s="1207"/>
      <c r="O171" s="605" t="s">
        <v>41</v>
      </c>
      <c r="P171" s="1116"/>
      <c r="Q171" s="1235" t="s">
        <v>36</v>
      </c>
      <c r="R171" s="1211"/>
      <c r="S171" s="1234">
        <v>1</v>
      </c>
      <c r="T171" s="1258">
        <v>6595000</v>
      </c>
      <c r="U171" s="1211"/>
      <c r="V171" s="1211"/>
      <c r="W171" s="1231">
        <v>1</v>
      </c>
      <c r="X171" s="1450">
        <v>6595000</v>
      </c>
      <c r="Y171" s="1207" t="s">
        <v>496</v>
      </c>
    </row>
    <row r="172" spans="1:25">
      <c r="A172" s="841">
        <f t="shared" si="6"/>
        <v>129</v>
      </c>
      <c r="B172" s="987" t="s">
        <v>709</v>
      </c>
      <c r="C172" s="988">
        <v>2</v>
      </c>
      <c r="D172" s="988">
        <v>6</v>
      </c>
      <c r="E172" s="988">
        <v>1</v>
      </c>
      <c r="F172" s="988">
        <v>13</v>
      </c>
      <c r="G172" s="1232" t="s">
        <v>59</v>
      </c>
      <c r="H172" s="1236" t="s">
        <v>633</v>
      </c>
      <c r="I172" s="1234" t="s">
        <v>566</v>
      </c>
      <c r="J172" s="1234" t="s">
        <v>561</v>
      </c>
      <c r="K172" s="1234" t="s">
        <v>568</v>
      </c>
      <c r="L172" s="1207"/>
      <c r="M172" s="1234">
        <v>2014</v>
      </c>
      <c r="N172" s="1207"/>
      <c r="O172" s="605" t="s">
        <v>41</v>
      </c>
      <c r="P172" s="1116"/>
      <c r="Q172" s="1235" t="s">
        <v>36</v>
      </c>
      <c r="R172" s="1211"/>
      <c r="S172" s="1237">
        <v>1</v>
      </c>
      <c r="T172" s="1258">
        <v>6595000</v>
      </c>
      <c r="U172" s="1268"/>
      <c r="V172" s="1211"/>
      <c r="W172" s="1231">
        <v>1</v>
      </c>
      <c r="X172" s="1450">
        <v>6595000</v>
      </c>
      <c r="Y172" s="1207" t="s">
        <v>571</v>
      </c>
    </row>
    <row r="173" spans="1:25">
      <c r="A173" s="841">
        <f t="shared" si="6"/>
        <v>130</v>
      </c>
      <c r="B173" s="987" t="s">
        <v>752</v>
      </c>
      <c r="C173" s="988">
        <v>2</v>
      </c>
      <c r="D173" s="988">
        <v>3</v>
      </c>
      <c r="E173" s="988">
        <v>4</v>
      </c>
      <c r="F173" s="988">
        <v>3</v>
      </c>
      <c r="G173" s="1238" t="s">
        <v>91</v>
      </c>
      <c r="H173" s="1236" t="s">
        <v>572</v>
      </c>
      <c r="I173" s="1237"/>
      <c r="J173" s="1237" t="s">
        <v>561</v>
      </c>
      <c r="K173" s="1237" t="s">
        <v>568</v>
      </c>
      <c r="L173" s="1207"/>
      <c r="M173" s="1234">
        <v>2013</v>
      </c>
      <c r="N173" s="1207"/>
      <c r="O173" s="605" t="s">
        <v>41</v>
      </c>
      <c r="P173" s="1116"/>
      <c r="Q173" s="1235" t="s">
        <v>36</v>
      </c>
      <c r="R173" s="1211"/>
      <c r="S173" s="1237">
        <v>1</v>
      </c>
      <c r="T173" s="1259">
        <v>1280000</v>
      </c>
      <c r="U173" s="1211"/>
      <c r="V173" s="1211"/>
      <c r="W173" s="1231">
        <v>1</v>
      </c>
      <c r="X173" s="1450">
        <v>1280000</v>
      </c>
      <c r="Y173" s="1207" t="s">
        <v>573</v>
      </c>
    </row>
    <row r="174" spans="1:25">
      <c r="A174" s="841">
        <f t="shared" si="6"/>
        <v>131</v>
      </c>
      <c r="B174" s="987" t="s">
        <v>752</v>
      </c>
      <c r="C174" s="988">
        <v>2</v>
      </c>
      <c r="D174" s="988">
        <v>3</v>
      </c>
      <c r="E174" s="988">
        <v>4</v>
      </c>
      <c r="F174" s="988">
        <v>3</v>
      </c>
      <c r="G174" s="1238" t="s">
        <v>91</v>
      </c>
      <c r="H174" s="1236" t="s">
        <v>572</v>
      </c>
      <c r="I174" s="1237"/>
      <c r="J174" s="1237" t="s">
        <v>561</v>
      </c>
      <c r="K174" s="1237" t="s">
        <v>568</v>
      </c>
      <c r="L174" s="1207"/>
      <c r="M174" s="1234">
        <v>2013</v>
      </c>
      <c r="N174" s="1207"/>
      <c r="O174" s="605" t="s">
        <v>41</v>
      </c>
      <c r="P174" s="1116"/>
      <c r="Q174" s="1235" t="s">
        <v>36</v>
      </c>
      <c r="R174" s="1211"/>
      <c r="S174" s="1237">
        <v>1</v>
      </c>
      <c r="T174" s="1259">
        <v>1280000</v>
      </c>
      <c r="U174" s="1211"/>
      <c r="V174" s="1211"/>
      <c r="W174" s="1231">
        <v>1</v>
      </c>
      <c r="X174" s="1450">
        <v>1280000</v>
      </c>
      <c r="Y174" s="1207" t="s">
        <v>573</v>
      </c>
    </row>
    <row r="175" spans="1:25">
      <c r="A175" s="841">
        <f t="shared" si="6"/>
        <v>132</v>
      </c>
      <c r="B175" s="987" t="s">
        <v>753</v>
      </c>
      <c r="C175" s="988">
        <v>2</v>
      </c>
      <c r="D175" s="988">
        <v>9</v>
      </c>
      <c r="E175" s="988">
        <v>1</v>
      </c>
      <c r="F175" s="988">
        <v>2</v>
      </c>
      <c r="G175" s="1238" t="s">
        <v>59</v>
      </c>
      <c r="H175" s="1236" t="s">
        <v>574</v>
      </c>
      <c r="I175" s="1237" t="s">
        <v>575</v>
      </c>
      <c r="J175" s="1237" t="s">
        <v>561</v>
      </c>
      <c r="K175" s="1237" t="s">
        <v>567</v>
      </c>
      <c r="L175" s="1207"/>
      <c r="M175" s="1234">
        <v>2013</v>
      </c>
      <c r="N175" s="1207"/>
      <c r="O175" s="605" t="s">
        <v>41</v>
      </c>
      <c r="P175" s="1116"/>
      <c r="Q175" s="1235" t="s">
        <v>36</v>
      </c>
      <c r="R175" s="1211"/>
      <c r="S175" s="1237">
        <v>1</v>
      </c>
      <c r="T175" s="1259">
        <v>4930000</v>
      </c>
      <c r="U175" s="1211"/>
      <c r="V175" s="1211"/>
      <c r="W175" s="1231">
        <v>1</v>
      </c>
      <c r="X175" s="1450">
        <v>4930000</v>
      </c>
      <c r="Y175" s="1207" t="s">
        <v>576</v>
      </c>
    </row>
    <row r="176" spans="1:25">
      <c r="A176" s="841">
        <f t="shared" si="6"/>
        <v>133</v>
      </c>
      <c r="B176" s="987" t="s">
        <v>710</v>
      </c>
      <c r="C176" s="988">
        <v>2</v>
      </c>
      <c r="D176" s="988">
        <v>8</v>
      </c>
      <c r="E176" s="988">
        <v>1</v>
      </c>
      <c r="F176" s="988">
        <v>13</v>
      </c>
      <c r="G176" s="1232" t="s">
        <v>34</v>
      </c>
      <c r="H176" s="1236" t="s">
        <v>577</v>
      </c>
      <c r="I176" s="1237" t="s">
        <v>578</v>
      </c>
      <c r="J176" s="1237" t="s">
        <v>579</v>
      </c>
      <c r="K176" s="1237" t="s">
        <v>568</v>
      </c>
      <c r="L176" s="1207"/>
      <c r="M176" s="1234">
        <v>2013</v>
      </c>
      <c r="N176" s="1207"/>
      <c r="O176" s="605" t="s">
        <v>41</v>
      </c>
      <c r="P176" s="1116"/>
      <c r="Q176" s="1235" t="s">
        <v>36</v>
      </c>
      <c r="R176" s="1211"/>
      <c r="S176" s="1237">
        <v>1</v>
      </c>
      <c r="T176" s="1259">
        <v>9430000</v>
      </c>
      <c r="U176" s="1211"/>
      <c r="V176" s="1211"/>
      <c r="W176" s="1231">
        <v>1</v>
      </c>
      <c r="X176" s="1450">
        <v>9430000</v>
      </c>
      <c r="Y176" s="1207" t="s">
        <v>565</v>
      </c>
    </row>
    <row r="177" spans="1:25">
      <c r="A177" s="841">
        <f t="shared" si="6"/>
        <v>134</v>
      </c>
      <c r="B177" s="987" t="s">
        <v>710</v>
      </c>
      <c r="C177" s="988">
        <v>2</v>
      </c>
      <c r="D177" s="988">
        <v>8</v>
      </c>
      <c r="E177" s="988">
        <v>1</v>
      </c>
      <c r="F177" s="988">
        <v>13</v>
      </c>
      <c r="G177" s="1232" t="s">
        <v>34</v>
      </c>
      <c r="H177" s="1236" t="s">
        <v>577</v>
      </c>
      <c r="I177" s="1237" t="s">
        <v>578</v>
      </c>
      <c r="J177" s="1237" t="s">
        <v>579</v>
      </c>
      <c r="K177" s="1237" t="s">
        <v>568</v>
      </c>
      <c r="L177" s="1207"/>
      <c r="M177" s="1234">
        <v>2013</v>
      </c>
      <c r="N177" s="1207"/>
      <c r="O177" s="605" t="s">
        <v>41</v>
      </c>
      <c r="P177" s="1116"/>
      <c r="Q177" s="1235" t="s">
        <v>36</v>
      </c>
      <c r="R177" s="1211"/>
      <c r="S177" s="1237">
        <v>1</v>
      </c>
      <c r="T177" s="1259">
        <v>9430000</v>
      </c>
      <c r="U177" s="1211"/>
      <c r="V177" s="1211"/>
      <c r="W177" s="1231">
        <v>1</v>
      </c>
      <c r="X177" s="1450">
        <v>9430000</v>
      </c>
      <c r="Y177" s="1207" t="s">
        <v>565</v>
      </c>
    </row>
    <row r="178" spans="1:25">
      <c r="A178" s="841">
        <f t="shared" si="6"/>
        <v>135</v>
      </c>
      <c r="B178" s="987" t="s">
        <v>754</v>
      </c>
      <c r="C178" s="988">
        <v>2</v>
      </c>
      <c r="D178" s="988">
        <v>6</v>
      </c>
      <c r="E178" s="988">
        <v>1</v>
      </c>
      <c r="F178" s="988">
        <v>3</v>
      </c>
      <c r="G178" s="1232">
        <v>65</v>
      </c>
      <c r="H178" s="1236" t="s">
        <v>580</v>
      </c>
      <c r="I178" s="1237" t="s">
        <v>581</v>
      </c>
      <c r="J178" s="1237" t="s">
        <v>561</v>
      </c>
      <c r="K178" s="1237" t="s">
        <v>463</v>
      </c>
      <c r="L178" s="1207"/>
      <c r="M178" s="1234">
        <v>2013</v>
      </c>
      <c r="N178" s="1207"/>
      <c r="O178" s="605" t="s">
        <v>41</v>
      </c>
      <c r="P178" s="1116"/>
      <c r="Q178" s="1235" t="s">
        <v>36</v>
      </c>
      <c r="R178" s="1211"/>
      <c r="S178" s="1237">
        <v>1</v>
      </c>
      <c r="T178" s="1259">
        <v>3200000</v>
      </c>
      <c r="U178" s="1211"/>
      <c r="V178" s="1211"/>
      <c r="W178" s="1231">
        <v>1</v>
      </c>
      <c r="X178" s="1450">
        <v>3200000</v>
      </c>
      <c r="Y178" s="1207" t="s">
        <v>576</v>
      </c>
    </row>
    <row r="179" spans="1:25">
      <c r="A179" s="841">
        <f t="shared" si="6"/>
        <v>136</v>
      </c>
      <c r="B179" s="987" t="s">
        <v>755</v>
      </c>
      <c r="C179" s="988">
        <v>2</v>
      </c>
      <c r="D179" s="988">
        <v>9</v>
      </c>
      <c r="E179" s="988">
        <v>1</v>
      </c>
      <c r="F179" s="988">
        <v>20</v>
      </c>
      <c r="G179" s="1238" t="s">
        <v>34</v>
      </c>
      <c r="H179" s="1233" t="s">
        <v>582</v>
      </c>
      <c r="I179" s="1234" t="s">
        <v>583</v>
      </c>
      <c r="J179" s="1234" t="s">
        <v>561</v>
      </c>
      <c r="K179" s="1234" t="s">
        <v>562</v>
      </c>
      <c r="L179" s="1207"/>
      <c r="M179" s="1234">
        <v>2013</v>
      </c>
      <c r="N179" s="1207"/>
      <c r="O179" s="605" t="s">
        <v>41</v>
      </c>
      <c r="P179" s="1116"/>
      <c r="Q179" s="1235" t="s">
        <v>36</v>
      </c>
      <c r="R179" s="1211"/>
      <c r="S179" s="1234">
        <v>1</v>
      </c>
      <c r="T179" s="1258">
        <v>42000000</v>
      </c>
      <c r="U179" s="1211"/>
      <c r="V179" s="1211"/>
      <c r="W179" s="1231">
        <v>1</v>
      </c>
      <c r="X179" s="1450">
        <v>42000000</v>
      </c>
      <c r="Y179" s="1207" t="s">
        <v>584</v>
      </c>
    </row>
    <row r="180" spans="1:25">
      <c r="A180" s="841">
        <f t="shared" si="6"/>
        <v>137</v>
      </c>
      <c r="B180" s="987" t="s">
        <v>711</v>
      </c>
      <c r="C180" s="988">
        <v>2</v>
      </c>
      <c r="D180" s="988">
        <v>8</v>
      </c>
      <c r="E180" s="988">
        <v>1</v>
      </c>
      <c r="F180" s="988">
        <v>12</v>
      </c>
      <c r="G180" s="1232">
        <v>73</v>
      </c>
      <c r="H180" s="1236" t="s">
        <v>585</v>
      </c>
      <c r="I180" s="1237" t="s">
        <v>575</v>
      </c>
      <c r="J180" s="1237" t="s">
        <v>561</v>
      </c>
      <c r="K180" s="1237" t="s">
        <v>567</v>
      </c>
      <c r="L180" s="1207"/>
      <c r="M180" s="1234">
        <v>2013</v>
      </c>
      <c r="N180" s="1207"/>
      <c r="O180" s="605" t="s">
        <v>41</v>
      </c>
      <c r="P180" s="1116"/>
      <c r="Q180" s="1235" t="s">
        <v>36</v>
      </c>
      <c r="R180" s="1211"/>
      <c r="S180" s="1237">
        <v>1</v>
      </c>
      <c r="T180" s="1259">
        <v>26848700</v>
      </c>
      <c r="U180" s="1211"/>
      <c r="V180" s="1211"/>
      <c r="W180" s="1231">
        <v>1</v>
      </c>
      <c r="X180" s="1450">
        <v>26848700</v>
      </c>
      <c r="Y180" s="1207" t="s">
        <v>576</v>
      </c>
    </row>
    <row r="181" spans="1:25">
      <c r="A181" s="841">
        <f t="shared" si="6"/>
        <v>138</v>
      </c>
      <c r="B181" s="987" t="s">
        <v>712</v>
      </c>
      <c r="C181" s="988">
        <v>2</v>
      </c>
      <c r="D181" s="988">
        <v>9</v>
      </c>
      <c r="E181" s="988">
        <v>2</v>
      </c>
      <c r="F181" s="988">
        <v>5</v>
      </c>
      <c r="G181" s="1232">
        <v>15</v>
      </c>
      <c r="H181" s="1233" t="s">
        <v>586</v>
      </c>
      <c r="I181" s="1234" t="s">
        <v>587</v>
      </c>
      <c r="J181" s="1234" t="s">
        <v>588</v>
      </c>
      <c r="K181" s="1234" t="s">
        <v>562</v>
      </c>
      <c r="L181" s="1207"/>
      <c r="M181" s="1234">
        <v>2013</v>
      </c>
      <c r="N181" s="1207"/>
      <c r="O181" s="605" t="s">
        <v>41</v>
      </c>
      <c r="P181" s="1116"/>
      <c r="Q181" s="1235" t="s">
        <v>36</v>
      </c>
      <c r="R181" s="1211"/>
      <c r="S181" s="1234">
        <v>1</v>
      </c>
      <c r="T181" s="1258">
        <v>750000</v>
      </c>
      <c r="U181" s="1211"/>
      <c r="V181" s="1211"/>
      <c r="W181" s="1231">
        <v>1</v>
      </c>
      <c r="X181" s="1450">
        <v>750000</v>
      </c>
      <c r="Y181" s="1207" t="s">
        <v>584</v>
      </c>
    </row>
    <row r="182" spans="1:25">
      <c r="A182" s="841">
        <f t="shared" si="6"/>
        <v>139</v>
      </c>
      <c r="B182" s="987" t="s">
        <v>713</v>
      </c>
      <c r="C182" s="988">
        <v>2</v>
      </c>
      <c r="D182" s="988">
        <v>6</v>
      </c>
      <c r="E182" s="988">
        <v>2</v>
      </c>
      <c r="F182" s="988">
        <v>1</v>
      </c>
      <c r="G182" s="1232" t="s">
        <v>117</v>
      </c>
      <c r="H182" s="1236" t="s">
        <v>589</v>
      </c>
      <c r="I182" s="1237" t="s">
        <v>590</v>
      </c>
      <c r="J182" s="1237" t="s">
        <v>591</v>
      </c>
      <c r="K182" s="1237" t="s">
        <v>591</v>
      </c>
      <c r="L182" s="1207"/>
      <c r="M182" s="1234">
        <v>2013</v>
      </c>
      <c r="N182" s="1207"/>
      <c r="O182" s="605" t="s">
        <v>41</v>
      </c>
      <c r="P182" s="1116"/>
      <c r="Q182" s="1235" t="s">
        <v>36</v>
      </c>
      <c r="R182" s="1211"/>
      <c r="S182" s="1237">
        <v>1</v>
      </c>
      <c r="T182" s="1259">
        <v>2750000</v>
      </c>
      <c r="U182" s="1211"/>
      <c r="V182" s="1211"/>
      <c r="W182" s="1231">
        <v>1</v>
      </c>
      <c r="X182" s="1450">
        <v>2750000</v>
      </c>
      <c r="Y182" s="1207" t="s">
        <v>573</v>
      </c>
    </row>
    <row r="183" spans="1:25">
      <c r="A183" s="841">
        <f t="shared" si="6"/>
        <v>140</v>
      </c>
      <c r="B183" s="987" t="s">
        <v>714</v>
      </c>
      <c r="C183" s="988">
        <v>2</v>
      </c>
      <c r="D183" s="988">
        <v>8</v>
      </c>
      <c r="E183" s="988">
        <v>1</v>
      </c>
      <c r="F183" s="988">
        <v>9</v>
      </c>
      <c r="G183" s="1232">
        <v>70</v>
      </c>
      <c r="H183" s="1236" t="s">
        <v>592</v>
      </c>
      <c r="I183" s="1237" t="s">
        <v>593</v>
      </c>
      <c r="J183" s="1237" t="s">
        <v>561</v>
      </c>
      <c r="K183" s="1237" t="s">
        <v>567</v>
      </c>
      <c r="L183" s="1207"/>
      <c r="M183" s="1234">
        <v>2013</v>
      </c>
      <c r="N183" s="1207"/>
      <c r="O183" s="605" t="s">
        <v>41</v>
      </c>
      <c r="P183" s="1116"/>
      <c r="Q183" s="1235" t="s">
        <v>36</v>
      </c>
      <c r="R183" s="1211"/>
      <c r="S183" s="1237">
        <v>1</v>
      </c>
      <c r="T183" s="1259">
        <v>1100000</v>
      </c>
      <c r="U183" s="1211"/>
      <c r="V183" s="1211"/>
      <c r="W183" s="1231">
        <v>1</v>
      </c>
      <c r="X183" s="1450">
        <v>1100000</v>
      </c>
      <c r="Y183" s="1207" t="s">
        <v>576</v>
      </c>
    </row>
    <row r="184" spans="1:25">
      <c r="A184" s="841">
        <f t="shared" si="6"/>
        <v>141</v>
      </c>
      <c r="B184" s="987" t="s">
        <v>715</v>
      </c>
      <c r="C184" s="988">
        <v>2</v>
      </c>
      <c r="D184" s="988">
        <v>8</v>
      </c>
      <c r="E184" s="988">
        <v>1</v>
      </c>
      <c r="F184" s="988">
        <v>8</v>
      </c>
      <c r="G184" s="1232">
        <v>26</v>
      </c>
      <c r="H184" s="1236" t="s">
        <v>594</v>
      </c>
      <c r="I184" s="1237" t="s">
        <v>575</v>
      </c>
      <c r="J184" s="1237" t="s">
        <v>595</v>
      </c>
      <c r="K184" s="1237" t="s">
        <v>567</v>
      </c>
      <c r="L184" s="1207"/>
      <c r="M184" s="1234">
        <v>2013</v>
      </c>
      <c r="N184" s="1207"/>
      <c r="O184" s="605" t="s">
        <v>41</v>
      </c>
      <c r="P184" s="1116"/>
      <c r="Q184" s="1235" t="s">
        <v>36</v>
      </c>
      <c r="R184" s="1211"/>
      <c r="S184" s="1237">
        <v>1</v>
      </c>
      <c r="T184" s="1259">
        <v>10890000</v>
      </c>
      <c r="U184" s="1211"/>
      <c r="V184" s="1211"/>
      <c r="W184" s="1231">
        <v>1</v>
      </c>
      <c r="X184" s="1450">
        <v>10890000</v>
      </c>
      <c r="Y184" s="1207" t="s">
        <v>576</v>
      </c>
    </row>
    <row r="185" spans="1:25">
      <c r="A185" s="841">
        <f t="shared" si="6"/>
        <v>142</v>
      </c>
      <c r="B185" s="987" t="s">
        <v>716</v>
      </c>
      <c r="C185" s="988">
        <v>2</v>
      </c>
      <c r="D185" s="988">
        <v>8</v>
      </c>
      <c r="E185" s="988">
        <v>1</v>
      </c>
      <c r="F185" s="988">
        <v>10</v>
      </c>
      <c r="G185" s="1232">
        <v>47</v>
      </c>
      <c r="H185" s="1233" t="s">
        <v>596</v>
      </c>
      <c r="I185" s="1234" t="s">
        <v>597</v>
      </c>
      <c r="J185" s="1237" t="s">
        <v>561</v>
      </c>
      <c r="K185" s="1234" t="s">
        <v>463</v>
      </c>
      <c r="L185" s="1207"/>
      <c r="M185" s="1234">
        <v>2013</v>
      </c>
      <c r="N185" s="1207"/>
      <c r="O185" s="605" t="s">
        <v>41</v>
      </c>
      <c r="P185" s="1116"/>
      <c r="Q185" s="1235" t="s">
        <v>36</v>
      </c>
      <c r="R185" s="1211"/>
      <c r="S185" s="1234">
        <v>1</v>
      </c>
      <c r="T185" s="1258">
        <v>1700000</v>
      </c>
      <c r="U185" s="1211"/>
      <c r="V185" s="1211"/>
      <c r="W185" s="1231">
        <v>1</v>
      </c>
      <c r="X185" s="1450">
        <v>1700000</v>
      </c>
      <c r="Y185" s="1207" t="s">
        <v>569</v>
      </c>
    </row>
    <row r="186" spans="1:25">
      <c r="A186" s="841">
        <f t="shared" si="6"/>
        <v>143</v>
      </c>
      <c r="B186" s="987" t="s">
        <v>716</v>
      </c>
      <c r="C186" s="988">
        <v>2</v>
      </c>
      <c r="D186" s="988">
        <v>8</v>
      </c>
      <c r="E186" s="988">
        <v>1</v>
      </c>
      <c r="F186" s="988">
        <v>10</v>
      </c>
      <c r="G186" s="1232">
        <v>47</v>
      </c>
      <c r="H186" s="1233" t="s">
        <v>596</v>
      </c>
      <c r="I186" s="1234"/>
      <c r="J186" s="1237" t="s">
        <v>561</v>
      </c>
      <c r="K186" s="1234" t="s">
        <v>463</v>
      </c>
      <c r="L186" s="1207"/>
      <c r="M186" s="1234">
        <v>2013</v>
      </c>
      <c r="N186" s="1207"/>
      <c r="O186" s="605" t="s">
        <v>41</v>
      </c>
      <c r="P186" s="1116"/>
      <c r="Q186" s="1235" t="s">
        <v>36</v>
      </c>
      <c r="R186" s="1211"/>
      <c r="S186" s="1234">
        <v>1</v>
      </c>
      <c r="T186" s="1258">
        <v>1700000</v>
      </c>
      <c r="U186" s="1211"/>
      <c r="V186" s="1211"/>
      <c r="W186" s="1231">
        <v>1</v>
      </c>
      <c r="X186" s="1450">
        <v>1700000</v>
      </c>
      <c r="Y186" s="1207" t="s">
        <v>576</v>
      </c>
    </row>
    <row r="187" spans="1:25">
      <c r="A187" s="841">
        <f t="shared" si="6"/>
        <v>144</v>
      </c>
      <c r="B187" s="987" t="s">
        <v>717</v>
      </c>
      <c r="C187" s="988">
        <v>2</v>
      </c>
      <c r="D187" s="988">
        <v>6</v>
      </c>
      <c r="E187" s="988">
        <v>2</v>
      </c>
      <c r="F187" s="988">
        <v>1</v>
      </c>
      <c r="G187" s="1232" t="s">
        <v>34</v>
      </c>
      <c r="H187" s="1236" t="s">
        <v>598</v>
      </c>
      <c r="I187" s="1237" t="s">
        <v>575</v>
      </c>
      <c r="J187" s="1237" t="s">
        <v>561</v>
      </c>
      <c r="K187" s="1237" t="s">
        <v>568</v>
      </c>
      <c r="L187" s="1207"/>
      <c r="M187" s="1234">
        <v>2013</v>
      </c>
      <c r="N187" s="1207"/>
      <c r="O187" s="605" t="s">
        <v>41</v>
      </c>
      <c r="P187" s="1116"/>
      <c r="Q187" s="1235" t="s">
        <v>36</v>
      </c>
      <c r="R187" s="1211"/>
      <c r="S187" s="1237">
        <v>1</v>
      </c>
      <c r="T187" s="1259">
        <v>2500000</v>
      </c>
      <c r="U187" s="1211"/>
      <c r="V187" s="1211"/>
      <c r="W187" s="1231">
        <v>1</v>
      </c>
      <c r="X187" s="1450">
        <v>2500000</v>
      </c>
      <c r="Y187" s="1207" t="s">
        <v>576</v>
      </c>
    </row>
    <row r="188" spans="1:25">
      <c r="A188" s="841">
        <f t="shared" si="6"/>
        <v>145</v>
      </c>
      <c r="B188" s="987" t="s">
        <v>717</v>
      </c>
      <c r="C188" s="988">
        <v>2</v>
      </c>
      <c r="D188" s="988">
        <v>6</v>
      </c>
      <c r="E188" s="988">
        <v>2</v>
      </c>
      <c r="F188" s="988">
        <v>1</v>
      </c>
      <c r="G188" s="1232" t="s">
        <v>59</v>
      </c>
      <c r="H188" s="1236" t="s">
        <v>598</v>
      </c>
      <c r="I188" s="1237" t="s">
        <v>575</v>
      </c>
      <c r="J188" s="1237" t="s">
        <v>561</v>
      </c>
      <c r="K188" s="1237" t="s">
        <v>568</v>
      </c>
      <c r="L188" s="1207"/>
      <c r="M188" s="1234">
        <v>2013</v>
      </c>
      <c r="N188" s="1207"/>
      <c r="O188" s="605" t="s">
        <v>41</v>
      </c>
      <c r="P188" s="1116"/>
      <c r="Q188" s="1235" t="s">
        <v>36</v>
      </c>
      <c r="R188" s="1211"/>
      <c r="S188" s="1237">
        <v>1</v>
      </c>
      <c r="T188" s="1259">
        <v>2500000</v>
      </c>
      <c r="U188" s="1211"/>
      <c r="V188" s="1211"/>
      <c r="W188" s="1231">
        <v>1</v>
      </c>
      <c r="X188" s="1450">
        <v>2500000</v>
      </c>
      <c r="Y188" s="1207" t="s">
        <v>565</v>
      </c>
    </row>
    <row r="189" spans="1:25">
      <c r="A189" s="841">
        <f t="shared" si="6"/>
        <v>146</v>
      </c>
      <c r="B189" s="987" t="s">
        <v>717</v>
      </c>
      <c r="C189" s="988">
        <v>2</v>
      </c>
      <c r="D189" s="988">
        <v>6</v>
      </c>
      <c r="E189" s="988">
        <v>2</v>
      </c>
      <c r="F189" s="988">
        <v>1</v>
      </c>
      <c r="G189" s="1232" t="s">
        <v>61</v>
      </c>
      <c r="H189" s="1236" t="s">
        <v>598</v>
      </c>
      <c r="I189" s="1237" t="s">
        <v>575</v>
      </c>
      <c r="J189" s="1237" t="s">
        <v>561</v>
      </c>
      <c r="K189" s="1237" t="s">
        <v>568</v>
      </c>
      <c r="L189" s="1207"/>
      <c r="M189" s="1234">
        <v>2013</v>
      </c>
      <c r="N189" s="1207"/>
      <c r="O189" s="605" t="s">
        <v>41</v>
      </c>
      <c r="P189" s="1116"/>
      <c r="Q189" s="1235" t="s">
        <v>36</v>
      </c>
      <c r="R189" s="1211"/>
      <c r="S189" s="1237">
        <v>1</v>
      </c>
      <c r="T189" s="1259">
        <v>2500000</v>
      </c>
      <c r="U189" s="1211"/>
      <c r="V189" s="1211"/>
      <c r="W189" s="1231">
        <v>1</v>
      </c>
      <c r="X189" s="1450">
        <v>2500000</v>
      </c>
      <c r="Y189" s="1207" t="s">
        <v>563</v>
      </c>
    </row>
    <row r="190" spans="1:25">
      <c r="A190" s="841">
        <f t="shared" si="6"/>
        <v>147</v>
      </c>
      <c r="B190" s="987" t="s">
        <v>718</v>
      </c>
      <c r="C190" s="988">
        <v>2</v>
      </c>
      <c r="D190" s="988">
        <v>8</v>
      </c>
      <c r="E190" s="988">
        <v>2</v>
      </c>
      <c r="F190" s="988">
        <v>1</v>
      </c>
      <c r="G190" s="1232" t="s">
        <v>34</v>
      </c>
      <c r="H190" s="1233" t="s">
        <v>599</v>
      </c>
      <c r="I190" s="1234"/>
      <c r="J190" s="1234" t="s">
        <v>561</v>
      </c>
      <c r="K190" s="1234" t="s">
        <v>567</v>
      </c>
      <c r="L190" s="1207"/>
      <c r="M190" s="1234">
        <v>2013</v>
      </c>
      <c r="N190" s="1207"/>
      <c r="O190" s="605" t="s">
        <v>41</v>
      </c>
      <c r="P190" s="1116"/>
      <c r="Q190" s="1235" t="s">
        <v>36</v>
      </c>
      <c r="R190" s="1211"/>
      <c r="S190" s="1237">
        <v>1</v>
      </c>
      <c r="T190" s="1260">
        <v>1939000</v>
      </c>
      <c r="U190" s="1211"/>
      <c r="V190" s="1211"/>
      <c r="W190" s="1231">
        <v>1</v>
      </c>
      <c r="X190" s="1450">
        <v>1939000</v>
      </c>
      <c r="Y190" s="1207" t="s">
        <v>576</v>
      </c>
    </row>
    <row r="191" spans="1:25">
      <c r="A191" s="841">
        <f t="shared" si="6"/>
        <v>148</v>
      </c>
      <c r="B191" s="987" t="s">
        <v>719</v>
      </c>
      <c r="C191" s="988">
        <v>2</v>
      </c>
      <c r="D191" s="988">
        <v>8</v>
      </c>
      <c r="E191" s="988">
        <v>1</v>
      </c>
      <c r="F191" s="988">
        <v>9</v>
      </c>
      <c r="G191" s="1232">
        <v>74</v>
      </c>
      <c r="H191" s="1236" t="s">
        <v>600</v>
      </c>
      <c r="I191" s="1237"/>
      <c r="J191" s="1237" t="s">
        <v>561</v>
      </c>
      <c r="K191" s="1237" t="s">
        <v>567</v>
      </c>
      <c r="L191" s="1207"/>
      <c r="M191" s="1234">
        <v>2013</v>
      </c>
      <c r="N191" s="1207"/>
      <c r="O191" s="605" t="s">
        <v>41</v>
      </c>
      <c r="P191" s="1116"/>
      <c r="Q191" s="1235" t="s">
        <v>36</v>
      </c>
      <c r="R191" s="1211"/>
      <c r="S191" s="1237">
        <v>1</v>
      </c>
      <c r="T191" s="1259">
        <v>330000</v>
      </c>
      <c r="U191" s="1211"/>
      <c r="V191" s="1211"/>
      <c r="W191" s="1231">
        <v>1</v>
      </c>
      <c r="X191" s="1450">
        <v>330000</v>
      </c>
      <c r="Y191" s="1207" t="s">
        <v>569</v>
      </c>
    </row>
    <row r="192" spans="1:25">
      <c r="A192" s="841">
        <f t="shared" si="6"/>
        <v>149</v>
      </c>
      <c r="B192" s="987" t="s">
        <v>720</v>
      </c>
      <c r="C192" s="988">
        <v>2</v>
      </c>
      <c r="D192" s="988">
        <v>8</v>
      </c>
      <c r="E192" s="988">
        <v>1</v>
      </c>
      <c r="F192" s="988">
        <v>12</v>
      </c>
      <c r="G192" s="1232">
        <v>11</v>
      </c>
      <c r="H192" s="1233" t="s">
        <v>601</v>
      </c>
      <c r="I192" s="1234" t="s">
        <v>575</v>
      </c>
      <c r="J192" s="1234" t="s">
        <v>579</v>
      </c>
      <c r="K192" s="1234" t="s">
        <v>449</v>
      </c>
      <c r="L192" s="1207"/>
      <c r="M192" s="1234">
        <v>2013</v>
      </c>
      <c r="N192" s="1207"/>
      <c r="O192" s="605" t="s">
        <v>41</v>
      </c>
      <c r="P192" s="1116"/>
      <c r="Q192" s="1235" t="s">
        <v>36</v>
      </c>
      <c r="R192" s="1211"/>
      <c r="S192" s="1237">
        <v>1</v>
      </c>
      <c r="T192" s="1260">
        <v>900000</v>
      </c>
      <c r="U192" s="1211"/>
      <c r="V192" s="1211"/>
      <c r="W192" s="1231">
        <v>1</v>
      </c>
      <c r="X192" s="1450">
        <v>900000</v>
      </c>
      <c r="Y192" s="1207" t="s">
        <v>569</v>
      </c>
    </row>
    <row r="193" spans="1:25">
      <c r="A193" s="841">
        <f t="shared" si="6"/>
        <v>150</v>
      </c>
      <c r="B193" s="987" t="s">
        <v>721</v>
      </c>
      <c r="C193" s="988">
        <v>2</v>
      </c>
      <c r="D193" s="988">
        <v>8</v>
      </c>
      <c r="E193" s="988">
        <v>1</v>
      </c>
      <c r="F193" s="988">
        <v>1</v>
      </c>
      <c r="G193" s="1232" t="s">
        <v>34</v>
      </c>
      <c r="H193" s="1233" t="s">
        <v>532</v>
      </c>
      <c r="I193" s="1234"/>
      <c r="J193" s="1237" t="s">
        <v>561</v>
      </c>
      <c r="K193" s="1234" t="s">
        <v>568</v>
      </c>
      <c r="L193" s="1207"/>
      <c r="M193" s="1234">
        <v>2013</v>
      </c>
      <c r="N193" s="1207"/>
      <c r="O193" s="605" t="s">
        <v>41</v>
      </c>
      <c r="P193" s="1116"/>
      <c r="Q193" s="1235" t="s">
        <v>36</v>
      </c>
      <c r="R193" s="1211"/>
      <c r="S193" s="1234">
        <v>1</v>
      </c>
      <c r="T193" s="1260">
        <v>2500000</v>
      </c>
      <c r="U193" s="1211"/>
      <c r="V193" s="1211"/>
      <c r="W193" s="1231">
        <v>1</v>
      </c>
      <c r="X193" s="1450">
        <v>2500000</v>
      </c>
      <c r="Y193" s="1207" t="s">
        <v>576</v>
      </c>
    </row>
    <row r="194" spans="1:25">
      <c r="A194" s="841">
        <f t="shared" si="6"/>
        <v>151</v>
      </c>
      <c r="B194" s="987" t="s">
        <v>721</v>
      </c>
      <c r="C194" s="988">
        <v>2</v>
      </c>
      <c r="D194" s="988">
        <v>8</v>
      </c>
      <c r="E194" s="988">
        <v>1</v>
      </c>
      <c r="F194" s="988">
        <v>1</v>
      </c>
      <c r="G194" s="1232" t="s">
        <v>34</v>
      </c>
      <c r="H194" s="1236" t="s">
        <v>532</v>
      </c>
      <c r="I194" s="1237" t="s">
        <v>575</v>
      </c>
      <c r="J194" s="1237" t="s">
        <v>602</v>
      </c>
      <c r="K194" s="1237" t="s">
        <v>567</v>
      </c>
      <c r="L194" s="1207"/>
      <c r="M194" s="1234">
        <v>2013</v>
      </c>
      <c r="N194" s="1207"/>
      <c r="O194" s="605" t="s">
        <v>41</v>
      </c>
      <c r="P194" s="1116"/>
      <c r="Q194" s="1235" t="s">
        <v>36</v>
      </c>
      <c r="R194" s="1211"/>
      <c r="S194" s="1237">
        <v>1</v>
      </c>
      <c r="T194" s="1260">
        <v>2500000</v>
      </c>
      <c r="U194" s="1211"/>
      <c r="V194" s="1211"/>
      <c r="W194" s="1231">
        <v>1</v>
      </c>
      <c r="X194" s="1450">
        <v>2500000</v>
      </c>
      <c r="Y194" s="1207" t="s">
        <v>603</v>
      </c>
    </row>
    <row r="195" spans="1:25">
      <c r="A195" s="841">
        <f t="shared" si="6"/>
        <v>152</v>
      </c>
      <c r="B195" s="987" t="s">
        <v>759</v>
      </c>
      <c r="C195" s="988">
        <v>2</v>
      </c>
      <c r="D195" s="988">
        <v>8</v>
      </c>
      <c r="E195" s="988">
        <v>1</v>
      </c>
      <c r="F195" s="988">
        <v>9</v>
      </c>
      <c r="G195" s="1232">
        <v>57</v>
      </c>
      <c r="H195" s="1233" t="s">
        <v>604</v>
      </c>
      <c r="I195" s="1234" t="s">
        <v>605</v>
      </c>
      <c r="J195" s="1237" t="s">
        <v>561</v>
      </c>
      <c r="K195" s="1234" t="s">
        <v>463</v>
      </c>
      <c r="L195" s="1207"/>
      <c r="M195" s="1234">
        <v>2013</v>
      </c>
      <c r="N195" s="1207"/>
      <c r="O195" s="605" t="s">
        <v>41</v>
      </c>
      <c r="P195" s="1116"/>
      <c r="Q195" s="1235" t="s">
        <v>36</v>
      </c>
      <c r="R195" s="1211"/>
      <c r="S195" s="1234">
        <v>1</v>
      </c>
      <c r="T195" s="1258">
        <v>5550000</v>
      </c>
      <c r="U195" s="1211"/>
      <c r="V195" s="1211"/>
      <c r="W195" s="1231">
        <v>1</v>
      </c>
      <c r="X195" s="1450">
        <v>5550000</v>
      </c>
      <c r="Y195" s="1207" t="s">
        <v>569</v>
      </c>
    </row>
    <row r="196" spans="1:25">
      <c r="A196" s="841">
        <f t="shared" si="6"/>
        <v>153</v>
      </c>
      <c r="B196" s="987" t="s">
        <v>758</v>
      </c>
      <c r="C196" s="988">
        <v>2</v>
      </c>
      <c r="D196" s="988">
        <v>8</v>
      </c>
      <c r="E196" s="988">
        <v>1</v>
      </c>
      <c r="F196" s="988">
        <v>3</v>
      </c>
      <c r="G196" s="1232">
        <v>65</v>
      </c>
      <c r="H196" s="1236" t="s">
        <v>606</v>
      </c>
      <c r="I196" s="1237"/>
      <c r="J196" s="1237" t="s">
        <v>595</v>
      </c>
      <c r="K196" s="1237" t="s">
        <v>39</v>
      </c>
      <c r="L196" s="1207"/>
      <c r="M196" s="1234">
        <v>2013</v>
      </c>
      <c r="N196" s="1207"/>
      <c r="O196" s="605" t="s">
        <v>41</v>
      </c>
      <c r="P196" s="1116"/>
      <c r="Q196" s="1235" t="s">
        <v>36</v>
      </c>
      <c r="R196" s="1211"/>
      <c r="S196" s="1237">
        <v>1</v>
      </c>
      <c r="T196" s="1259">
        <v>3000000</v>
      </c>
      <c r="U196" s="1211"/>
      <c r="V196" s="1211"/>
      <c r="W196" s="1231">
        <v>1</v>
      </c>
      <c r="X196" s="1450">
        <v>3000000</v>
      </c>
      <c r="Y196" s="1207" t="s">
        <v>573</v>
      </c>
    </row>
    <row r="197" spans="1:25">
      <c r="A197" s="841">
        <f t="shared" si="6"/>
        <v>154</v>
      </c>
      <c r="B197" s="987" t="s">
        <v>757</v>
      </c>
      <c r="C197" s="988">
        <v>2</v>
      </c>
      <c r="D197" s="988">
        <v>8</v>
      </c>
      <c r="E197" s="988">
        <v>1</v>
      </c>
      <c r="F197" s="988">
        <v>9</v>
      </c>
      <c r="G197" s="1238" t="s">
        <v>756</v>
      </c>
      <c r="H197" s="1236" t="s">
        <v>607</v>
      </c>
      <c r="I197" s="1237"/>
      <c r="J197" s="1237" t="s">
        <v>561</v>
      </c>
      <c r="K197" s="1237" t="s">
        <v>567</v>
      </c>
      <c r="L197" s="1207"/>
      <c r="M197" s="1234">
        <v>2013</v>
      </c>
      <c r="N197" s="1207"/>
      <c r="O197" s="605" t="s">
        <v>41</v>
      </c>
      <c r="P197" s="1116"/>
      <c r="Q197" s="1235" t="s">
        <v>36</v>
      </c>
      <c r="R197" s="1211"/>
      <c r="S197" s="1237">
        <v>1</v>
      </c>
      <c r="T197" s="1259">
        <v>700000</v>
      </c>
      <c r="U197" s="1211"/>
      <c r="V197" s="1211"/>
      <c r="W197" s="1231">
        <v>1</v>
      </c>
      <c r="X197" s="1450">
        <v>700000</v>
      </c>
      <c r="Y197" s="1207" t="s">
        <v>569</v>
      </c>
    </row>
    <row r="198" spans="1:25">
      <c r="A198" s="841">
        <f t="shared" si="6"/>
        <v>155</v>
      </c>
      <c r="B198" s="987" t="s">
        <v>760</v>
      </c>
      <c r="C198" s="988">
        <v>2</v>
      </c>
      <c r="D198" s="988">
        <v>9</v>
      </c>
      <c r="E198" s="988">
        <v>1</v>
      </c>
      <c r="F198" s="988">
        <v>2</v>
      </c>
      <c r="G198" s="1238" t="s">
        <v>60</v>
      </c>
      <c r="H198" s="1236" t="s">
        <v>608</v>
      </c>
      <c r="I198" s="1237" t="s">
        <v>609</v>
      </c>
      <c r="J198" s="1237" t="s">
        <v>561</v>
      </c>
      <c r="K198" s="1237" t="s">
        <v>567</v>
      </c>
      <c r="L198" s="1207"/>
      <c r="M198" s="1234">
        <v>2013</v>
      </c>
      <c r="N198" s="1207"/>
      <c r="O198" s="605" t="s">
        <v>41</v>
      </c>
      <c r="P198" s="1116"/>
      <c r="Q198" s="1235" t="s">
        <v>36</v>
      </c>
      <c r="R198" s="1211"/>
      <c r="S198" s="1237">
        <v>1</v>
      </c>
      <c r="T198" s="1259">
        <v>1900000</v>
      </c>
      <c r="U198" s="1211"/>
      <c r="V198" s="1211"/>
      <c r="W198" s="1231">
        <v>1</v>
      </c>
      <c r="X198" s="1450">
        <v>1900000</v>
      </c>
      <c r="Y198" s="1207" t="s">
        <v>569</v>
      </c>
    </row>
    <row r="199" spans="1:25">
      <c r="A199" s="841">
        <f t="shared" ref="A199:A209" si="7">A198+1</f>
        <v>156</v>
      </c>
      <c r="B199" s="987" t="s">
        <v>722</v>
      </c>
      <c r="C199" s="988">
        <v>2</v>
      </c>
      <c r="D199" s="988">
        <v>8</v>
      </c>
      <c r="E199" s="988">
        <v>1</v>
      </c>
      <c r="F199" s="988">
        <v>12</v>
      </c>
      <c r="G199" s="1232">
        <v>18</v>
      </c>
      <c r="H199" s="1236" t="s">
        <v>610</v>
      </c>
      <c r="I199" s="1237"/>
      <c r="J199" s="1237" t="s">
        <v>561</v>
      </c>
      <c r="K199" s="1237" t="s">
        <v>568</v>
      </c>
      <c r="L199" s="1207"/>
      <c r="M199" s="1234">
        <v>2013</v>
      </c>
      <c r="N199" s="1207"/>
      <c r="O199" s="605" t="s">
        <v>41</v>
      </c>
      <c r="P199" s="1116"/>
      <c r="Q199" s="1235" t="s">
        <v>36</v>
      </c>
      <c r="R199" s="1211"/>
      <c r="S199" s="1234">
        <v>1</v>
      </c>
      <c r="T199" s="1259">
        <v>640000</v>
      </c>
      <c r="U199" s="1211"/>
      <c r="V199" s="1211"/>
      <c r="W199" s="1231">
        <v>1</v>
      </c>
      <c r="X199" s="1450">
        <v>640000</v>
      </c>
      <c r="Y199" s="1207" t="s">
        <v>563</v>
      </c>
    </row>
    <row r="200" spans="1:25">
      <c r="A200" s="841">
        <f t="shared" si="7"/>
        <v>157</v>
      </c>
      <c r="B200" s="987" t="s">
        <v>722</v>
      </c>
      <c r="C200" s="988">
        <v>2</v>
      </c>
      <c r="D200" s="988">
        <v>8</v>
      </c>
      <c r="E200" s="988">
        <v>1</v>
      </c>
      <c r="F200" s="988">
        <v>12</v>
      </c>
      <c r="G200" s="1232">
        <v>18</v>
      </c>
      <c r="H200" s="1236" t="s">
        <v>610</v>
      </c>
      <c r="I200" s="1237"/>
      <c r="J200" s="1237" t="s">
        <v>561</v>
      </c>
      <c r="K200" s="1237" t="s">
        <v>568</v>
      </c>
      <c r="L200" s="1207"/>
      <c r="M200" s="1234">
        <v>2013</v>
      </c>
      <c r="N200" s="1207"/>
      <c r="O200" s="605" t="s">
        <v>41</v>
      </c>
      <c r="P200" s="1116"/>
      <c r="Q200" s="1235" t="s">
        <v>36</v>
      </c>
      <c r="R200" s="1211"/>
      <c r="S200" s="1234">
        <v>1</v>
      </c>
      <c r="T200" s="1259">
        <v>640000</v>
      </c>
      <c r="U200" s="1211"/>
      <c r="V200" s="1211"/>
      <c r="W200" s="1231">
        <v>1</v>
      </c>
      <c r="X200" s="1450">
        <v>640000</v>
      </c>
      <c r="Y200" s="1207" t="s">
        <v>563</v>
      </c>
    </row>
    <row r="201" spans="1:25">
      <c r="A201" s="841">
        <f t="shared" si="7"/>
        <v>158</v>
      </c>
      <c r="B201" s="987" t="s">
        <v>722</v>
      </c>
      <c r="C201" s="988">
        <v>2</v>
      </c>
      <c r="D201" s="988">
        <v>8</v>
      </c>
      <c r="E201" s="988">
        <v>1</v>
      </c>
      <c r="F201" s="988">
        <v>12</v>
      </c>
      <c r="G201" s="1232">
        <v>18</v>
      </c>
      <c r="H201" s="1233" t="s">
        <v>610</v>
      </c>
      <c r="I201" s="1234"/>
      <c r="J201" s="1331" t="s">
        <v>561</v>
      </c>
      <c r="K201" s="1234" t="s">
        <v>568</v>
      </c>
      <c r="L201" s="1207"/>
      <c r="M201" s="1234">
        <v>2013</v>
      </c>
      <c r="N201" s="1207"/>
      <c r="O201" s="605" t="s">
        <v>41</v>
      </c>
      <c r="P201" s="1116"/>
      <c r="Q201" s="1235" t="s">
        <v>36</v>
      </c>
      <c r="R201" s="1211"/>
      <c r="S201" s="1234">
        <v>1</v>
      </c>
      <c r="T201" s="1259">
        <v>640000</v>
      </c>
      <c r="U201" s="1211"/>
      <c r="V201" s="1211"/>
      <c r="W201" s="1231">
        <v>1</v>
      </c>
      <c r="X201" s="1450">
        <v>640000</v>
      </c>
      <c r="Y201" s="1207" t="s">
        <v>563</v>
      </c>
    </row>
    <row r="202" spans="1:25">
      <c r="A202" s="841">
        <f t="shared" si="7"/>
        <v>159</v>
      </c>
      <c r="B202" s="987" t="s">
        <v>722</v>
      </c>
      <c r="C202" s="988">
        <v>2</v>
      </c>
      <c r="D202" s="988">
        <v>8</v>
      </c>
      <c r="E202" s="988">
        <v>1</v>
      </c>
      <c r="F202" s="988">
        <v>12</v>
      </c>
      <c r="G202" s="1232">
        <v>18</v>
      </c>
      <c r="H202" s="1233" t="s">
        <v>610</v>
      </c>
      <c r="I202" s="1234"/>
      <c r="J202" s="1331" t="s">
        <v>561</v>
      </c>
      <c r="K202" s="1234" t="s">
        <v>568</v>
      </c>
      <c r="L202" s="1207"/>
      <c r="M202" s="1234">
        <v>2013</v>
      </c>
      <c r="N202" s="1207"/>
      <c r="O202" s="605" t="s">
        <v>41</v>
      </c>
      <c r="P202" s="1116"/>
      <c r="Q202" s="1235" t="s">
        <v>36</v>
      </c>
      <c r="R202" s="1211"/>
      <c r="S202" s="1234">
        <v>1</v>
      </c>
      <c r="T202" s="1259">
        <v>640000</v>
      </c>
      <c r="U202" s="1211"/>
      <c r="V202" s="1211"/>
      <c r="W202" s="1231">
        <v>1</v>
      </c>
      <c r="X202" s="1450">
        <v>640000</v>
      </c>
      <c r="Y202" s="1207" t="s">
        <v>563</v>
      </c>
    </row>
    <row r="203" spans="1:25">
      <c r="A203" s="841">
        <f t="shared" si="7"/>
        <v>160</v>
      </c>
      <c r="B203" s="987" t="s">
        <v>722</v>
      </c>
      <c r="C203" s="988">
        <v>2</v>
      </c>
      <c r="D203" s="988">
        <v>8</v>
      </c>
      <c r="E203" s="988">
        <v>1</v>
      </c>
      <c r="F203" s="988">
        <v>12</v>
      </c>
      <c r="G203" s="1232">
        <v>18</v>
      </c>
      <c r="H203" s="1233" t="s">
        <v>610</v>
      </c>
      <c r="I203" s="1234"/>
      <c r="J203" s="1331" t="s">
        <v>561</v>
      </c>
      <c r="K203" s="1234" t="s">
        <v>568</v>
      </c>
      <c r="L203" s="1207"/>
      <c r="M203" s="1234">
        <v>2013</v>
      </c>
      <c r="N203" s="1207"/>
      <c r="O203" s="605" t="s">
        <v>41</v>
      </c>
      <c r="P203" s="1116"/>
      <c r="Q203" s="1235" t="s">
        <v>36</v>
      </c>
      <c r="R203" s="1211"/>
      <c r="S203" s="1234">
        <v>1</v>
      </c>
      <c r="T203" s="1259">
        <v>640000</v>
      </c>
      <c r="U203" s="1211"/>
      <c r="V203" s="1211"/>
      <c r="W203" s="1231">
        <v>1</v>
      </c>
      <c r="X203" s="1450">
        <v>640000</v>
      </c>
      <c r="Y203" s="1207" t="s">
        <v>573</v>
      </c>
    </row>
    <row r="204" spans="1:25">
      <c r="A204" s="841">
        <f t="shared" si="7"/>
        <v>161</v>
      </c>
      <c r="B204" s="987" t="s">
        <v>722</v>
      </c>
      <c r="C204" s="988">
        <v>2</v>
      </c>
      <c r="D204" s="988">
        <v>8</v>
      </c>
      <c r="E204" s="988">
        <v>1</v>
      </c>
      <c r="F204" s="988">
        <v>12</v>
      </c>
      <c r="G204" s="1232">
        <v>18</v>
      </c>
      <c r="H204" s="1233" t="s">
        <v>610</v>
      </c>
      <c r="I204" s="1234"/>
      <c r="J204" s="1331" t="s">
        <v>561</v>
      </c>
      <c r="K204" s="1234" t="s">
        <v>568</v>
      </c>
      <c r="L204" s="1207"/>
      <c r="M204" s="1234">
        <v>2013</v>
      </c>
      <c r="N204" s="1207"/>
      <c r="O204" s="605" t="s">
        <v>41</v>
      </c>
      <c r="P204" s="1116"/>
      <c r="Q204" s="1235" t="s">
        <v>36</v>
      </c>
      <c r="R204" s="1211"/>
      <c r="S204" s="1234">
        <v>1</v>
      </c>
      <c r="T204" s="1259">
        <v>640000</v>
      </c>
      <c r="U204" s="1211"/>
      <c r="V204" s="1211"/>
      <c r="W204" s="1231">
        <v>1</v>
      </c>
      <c r="X204" s="1450">
        <v>640000</v>
      </c>
      <c r="Y204" s="1207" t="s">
        <v>573</v>
      </c>
    </row>
    <row r="205" spans="1:25">
      <c r="A205" s="841">
        <f t="shared" si="7"/>
        <v>162</v>
      </c>
      <c r="B205" s="987" t="s">
        <v>723</v>
      </c>
      <c r="C205" s="988">
        <v>2</v>
      </c>
      <c r="D205" s="988">
        <v>6</v>
      </c>
      <c r="E205" s="988">
        <v>8</v>
      </c>
      <c r="F205" s="988">
        <v>1</v>
      </c>
      <c r="G205" s="1232" t="s">
        <v>34</v>
      </c>
      <c r="H205" s="1236" t="s">
        <v>611</v>
      </c>
      <c r="I205" s="1237" t="s">
        <v>612</v>
      </c>
      <c r="J205" s="1237" t="s">
        <v>561</v>
      </c>
      <c r="K205" s="1237" t="s">
        <v>463</v>
      </c>
      <c r="L205" s="1207"/>
      <c r="M205" s="1234">
        <v>2013</v>
      </c>
      <c r="N205" s="1207"/>
      <c r="O205" s="605" t="s">
        <v>41</v>
      </c>
      <c r="P205" s="1116"/>
      <c r="Q205" s="1235" t="s">
        <v>36</v>
      </c>
      <c r="R205" s="1211"/>
      <c r="S205" s="1237">
        <v>1</v>
      </c>
      <c r="T205" s="1259">
        <v>360000</v>
      </c>
      <c r="U205" s="1211"/>
      <c r="V205" s="1211"/>
      <c r="W205" s="1231">
        <v>1</v>
      </c>
      <c r="X205" s="1450">
        <v>360000</v>
      </c>
      <c r="Y205" s="1207" t="s">
        <v>576</v>
      </c>
    </row>
    <row r="206" spans="1:25">
      <c r="A206" s="841">
        <f t="shared" si="7"/>
        <v>163</v>
      </c>
      <c r="B206" s="987" t="s">
        <v>724</v>
      </c>
      <c r="C206" s="988">
        <v>2</v>
      </c>
      <c r="D206" s="988">
        <v>6</v>
      </c>
      <c r="E206" s="988">
        <v>2</v>
      </c>
      <c r="F206" s="988">
        <v>6</v>
      </c>
      <c r="G206" s="1232" t="s">
        <v>61</v>
      </c>
      <c r="H206" s="1236" t="s">
        <v>613</v>
      </c>
      <c r="I206" s="1237" t="s">
        <v>612</v>
      </c>
      <c r="J206" s="1237" t="s">
        <v>561</v>
      </c>
      <c r="K206" s="1237" t="s">
        <v>39</v>
      </c>
      <c r="L206" s="1207"/>
      <c r="M206" s="1234">
        <v>2013</v>
      </c>
      <c r="N206" s="1207"/>
      <c r="O206" s="605" t="s">
        <v>41</v>
      </c>
      <c r="P206" s="1116"/>
      <c r="Q206" s="1235" t="s">
        <v>36</v>
      </c>
      <c r="R206" s="1211"/>
      <c r="S206" s="1237">
        <v>1</v>
      </c>
      <c r="T206" s="1259">
        <v>900000</v>
      </c>
      <c r="U206" s="1211"/>
      <c r="V206" s="1211"/>
      <c r="W206" s="1231">
        <v>1</v>
      </c>
      <c r="X206" s="1450">
        <v>900000</v>
      </c>
      <c r="Y206" s="1207" t="s">
        <v>573</v>
      </c>
    </row>
    <row r="207" spans="1:25">
      <c r="A207" s="841">
        <f t="shared" si="7"/>
        <v>164</v>
      </c>
      <c r="B207" s="987" t="s">
        <v>725</v>
      </c>
      <c r="C207" s="988">
        <v>2</v>
      </c>
      <c r="D207" s="988">
        <v>8</v>
      </c>
      <c r="E207" s="988">
        <v>1</v>
      </c>
      <c r="F207" s="988">
        <v>11</v>
      </c>
      <c r="G207" s="1232" t="s">
        <v>69</v>
      </c>
      <c r="H207" s="1236" t="s">
        <v>614</v>
      </c>
      <c r="I207" s="1237" t="s">
        <v>575</v>
      </c>
      <c r="J207" s="1237" t="s">
        <v>602</v>
      </c>
      <c r="K207" s="1237" t="s">
        <v>567</v>
      </c>
      <c r="L207" s="1207"/>
      <c r="M207" s="1234">
        <v>2013</v>
      </c>
      <c r="N207" s="1207"/>
      <c r="O207" s="605" t="s">
        <v>41</v>
      </c>
      <c r="P207" s="1116"/>
      <c r="Q207" s="1235" t="s">
        <v>36</v>
      </c>
      <c r="R207" s="1211"/>
      <c r="S207" s="1237">
        <v>1</v>
      </c>
      <c r="T207" s="1259">
        <v>3100000</v>
      </c>
      <c r="U207" s="1211"/>
      <c r="V207" s="1211"/>
      <c r="W207" s="1231">
        <v>1</v>
      </c>
      <c r="X207" s="1450">
        <v>3100000</v>
      </c>
      <c r="Y207" s="1207" t="s">
        <v>569</v>
      </c>
    </row>
    <row r="208" spans="1:25">
      <c r="A208" s="841">
        <f t="shared" si="7"/>
        <v>165</v>
      </c>
      <c r="B208" s="987" t="s">
        <v>726</v>
      </c>
      <c r="C208" s="988">
        <v>2</v>
      </c>
      <c r="D208" s="988">
        <v>87</v>
      </c>
      <c r="E208" s="988">
        <v>1</v>
      </c>
      <c r="F208" s="988">
        <v>11</v>
      </c>
      <c r="G208" s="1232">
        <v>6</v>
      </c>
      <c r="H208" s="1233" t="s">
        <v>615</v>
      </c>
      <c r="I208" s="1234" t="s">
        <v>605</v>
      </c>
      <c r="J208" s="1237" t="s">
        <v>595</v>
      </c>
      <c r="K208" s="1234" t="s">
        <v>568</v>
      </c>
      <c r="L208" s="1207"/>
      <c r="M208" s="1234">
        <v>2013</v>
      </c>
      <c r="N208" s="1207"/>
      <c r="O208" s="605" t="s">
        <v>41</v>
      </c>
      <c r="P208" s="1116"/>
      <c r="Q208" s="1235" t="s">
        <v>36</v>
      </c>
      <c r="R208" s="1211"/>
      <c r="S208" s="1234">
        <v>1</v>
      </c>
      <c r="T208" s="1258">
        <v>5100000</v>
      </c>
      <c r="U208" s="1211"/>
      <c r="V208" s="1211"/>
      <c r="W208" s="1231">
        <v>1</v>
      </c>
      <c r="X208" s="1450">
        <v>5100000</v>
      </c>
      <c r="Y208" s="1207" t="s">
        <v>576</v>
      </c>
    </row>
    <row r="209" spans="1:39">
      <c r="A209" s="841">
        <f t="shared" si="7"/>
        <v>166</v>
      </c>
      <c r="B209" s="987" t="s">
        <v>727</v>
      </c>
      <c r="C209" s="988">
        <v>2</v>
      </c>
      <c r="D209" s="988">
        <v>8</v>
      </c>
      <c r="E209" s="988">
        <v>1</v>
      </c>
      <c r="F209" s="988">
        <v>3</v>
      </c>
      <c r="G209" s="1232">
        <v>65</v>
      </c>
      <c r="H209" s="1233" t="s">
        <v>616</v>
      </c>
      <c r="I209" s="1234" t="s">
        <v>617</v>
      </c>
      <c r="J209" s="1234" t="s">
        <v>595</v>
      </c>
      <c r="K209" s="1234" t="s">
        <v>567</v>
      </c>
      <c r="L209" s="1207"/>
      <c r="M209" s="1234">
        <v>2013</v>
      </c>
      <c r="N209" s="1207"/>
      <c r="O209" s="605" t="s">
        <v>41</v>
      </c>
      <c r="P209" s="1116"/>
      <c r="Q209" s="1235" t="s">
        <v>36</v>
      </c>
      <c r="R209" s="1211"/>
      <c r="S209" s="1237">
        <v>1</v>
      </c>
      <c r="T209" s="1260">
        <v>660000</v>
      </c>
      <c r="U209" s="1211"/>
      <c r="V209" s="1211"/>
      <c r="W209" s="1231">
        <v>1</v>
      </c>
      <c r="X209" s="1450">
        <v>660000</v>
      </c>
      <c r="Y209" s="1207" t="s">
        <v>576</v>
      </c>
    </row>
    <row r="210" spans="1:39" s="1405" customFormat="1">
      <c r="A210" s="1398"/>
      <c r="B210" s="1399"/>
      <c r="C210" s="1400"/>
      <c r="D210" s="1400"/>
      <c r="E210" s="1400"/>
      <c r="F210" s="1400"/>
      <c r="G210" s="1400"/>
      <c r="H210" s="1390" t="s">
        <v>532</v>
      </c>
      <c r="I210" s="1401" t="s">
        <v>515</v>
      </c>
      <c r="J210" s="1387"/>
      <c r="K210" s="1377" t="s">
        <v>567</v>
      </c>
      <c r="L210" s="1387"/>
      <c r="M210" s="1387">
        <v>2007</v>
      </c>
      <c r="N210" s="1387"/>
      <c r="O210" s="1387" t="s">
        <v>41</v>
      </c>
      <c r="P210" s="1387"/>
      <c r="Q210" s="1402" t="s">
        <v>36</v>
      </c>
      <c r="R210" s="1382"/>
      <c r="S210" s="1403">
        <v>1</v>
      </c>
      <c r="T210" s="1404">
        <v>1650000</v>
      </c>
      <c r="U210" s="1382"/>
      <c r="V210" s="1382"/>
      <c r="W210" s="1391">
        <v>1</v>
      </c>
      <c r="X210" s="1434">
        <v>1650000</v>
      </c>
      <c r="Y210" s="1392" t="s">
        <v>571</v>
      </c>
      <c r="Z210" s="58"/>
      <c r="AA210" s="58"/>
      <c r="AB210" s="64"/>
      <c r="AC210" s="58"/>
      <c r="AD210" s="58"/>
      <c r="AE210" s="58"/>
      <c r="AF210" s="58"/>
      <c r="AG210" s="58"/>
      <c r="AH210" s="58"/>
      <c r="AI210" s="64"/>
      <c r="AJ210" s="58"/>
      <c r="AK210" s="58"/>
      <c r="AL210" s="58"/>
      <c r="AM210" s="58"/>
    </row>
    <row r="211" spans="1:39" s="1405" customFormat="1">
      <c r="A211" s="1398"/>
      <c r="B211" s="1399"/>
      <c r="C211" s="1400"/>
      <c r="D211" s="1400"/>
      <c r="E211" s="1400"/>
      <c r="F211" s="1400"/>
      <c r="G211" s="1400"/>
      <c r="H211" s="1390" t="s">
        <v>532</v>
      </c>
      <c r="I211" s="1401" t="s">
        <v>515</v>
      </c>
      <c r="J211" s="1387"/>
      <c r="K211" s="1377" t="s">
        <v>567</v>
      </c>
      <c r="L211" s="1387"/>
      <c r="M211" s="1387">
        <v>2013</v>
      </c>
      <c r="N211" s="1387"/>
      <c r="O211" s="1387" t="s">
        <v>41</v>
      </c>
      <c r="P211" s="1387"/>
      <c r="Q211" s="1402" t="s">
        <v>36</v>
      </c>
      <c r="R211" s="1382"/>
      <c r="S211" s="1403">
        <v>1</v>
      </c>
      <c r="T211" s="1404">
        <v>2500000</v>
      </c>
      <c r="U211" s="1382"/>
      <c r="V211" s="1382"/>
      <c r="W211" s="1391">
        <v>1</v>
      </c>
      <c r="X211" s="1434">
        <v>2500000</v>
      </c>
      <c r="Y211" s="1392" t="s">
        <v>576</v>
      </c>
      <c r="Z211" s="58"/>
      <c r="AA211" s="58"/>
      <c r="AB211" s="64"/>
      <c r="AC211" s="58"/>
      <c r="AD211" s="58"/>
      <c r="AE211" s="58"/>
      <c r="AF211" s="58"/>
      <c r="AG211" s="58"/>
      <c r="AH211" s="58"/>
      <c r="AI211" s="64"/>
      <c r="AJ211" s="58"/>
      <c r="AK211" s="58"/>
      <c r="AL211" s="58"/>
      <c r="AM211" s="58"/>
    </row>
    <row r="212" spans="1:39" s="1405" customFormat="1">
      <c r="A212" s="1398"/>
      <c r="B212" s="1399"/>
      <c r="C212" s="1400"/>
      <c r="D212" s="1400"/>
      <c r="E212" s="1400"/>
      <c r="F212" s="1400"/>
      <c r="G212" s="1400"/>
      <c r="H212" s="1390" t="s">
        <v>801</v>
      </c>
      <c r="I212" s="1401" t="s">
        <v>802</v>
      </c>
      <c r="J212" s="1387"/>
      <c r="K212" s="1377" t="s">
        <v>39</v>
      </c>
      <c r="L212" s="1387"/>
      <c r="M212" s="1387">
        <v>2013</v>
      </c>
      <c r="N212" s="1387"/>
      <c r="O212" s="1387" t="s">
        <v>41</v>
      </c>
      <c r="P212" s="1387"/>
      <c r="Q212" s="1402" t="s">
        <v>36</v>
      </c>
      <c r="R212" s="1382"/>
      <c r="S212" s="1403">
        <v>1</v>
      </c>
      <c r="T212" s="1404">
        <v>11000000</v>
      </c>
      <c r="U212" s="1382"/>
      <c r="V212" s="1382"/>
      <c r="W212" s="1391">
        <v>1</v>
      </c>
      <c r="X212" s="1434">
        <v>11000000</v>
      </c>
      <c r="Y212" s="1392" t="s">
        <v>477</v>
      </c>
      <c r="Z212" s="58"/>
      <c r="AA212" s="58"/>
      <c r="AB212" s="64"/>
      <c r="AC212" s="58"/>
      <c r="AD212" s="58"/>
      <c r="AE212" s="58"/>
      <c r="AF212" s="58"/>
      <c r="AG212" s="58"/>
      <c r="AH212" s="58"/>
      <c r="AI212" s="64"/>
      <c r="AJ212" s="58"/>
      <c r="AK212" s="58"/>
      <c r="AL212" s="58"/>
      <c r="AM212" s="58"/>
    </row>
    <row r="213" spans="1:39">
      <c r="A213" s="841"/>
      <c r="B213" s="1020"/>
      <c r="C213" s="1021"/>
      <c r="D213" s="1021"/>
      <c r="E213" s="1021"/>
      <c r="F213" s="1021"/>
      <c r="G213" s="1021"/>
      <c r="H213" s="1390" t="s">
        <v>778</v>
      </c>
      <c r="I213" s="1377" t="s">
        <v>779</v>
      </c>
      <c r="J213" s="1387"/>
      <c r="K213" s="1377"/>
      <c r="L213" s="1387" t="s">
        <v>140</v>
      </c>
      <c r="M213" s="1387">
        <v>2015</v>
      </c>
      <c r="N213" s="1387"/>
      <c r="O213" s="1387" t="s">
        <v>41</v>
      </c>
      <c r="Q213" s="1381" t="s">
        <v>36</v>
      </c>
      <c r="S213" s="1405">
        <v>11</v>
      </c>
      <c r="T213" s="1440">
        <v>7865000</v>
      </c>
      <c r="U213" s="1241"/>
      <c r="W213" s="1391">
        <v>11</v>
      </c>
      <c r="X213" s="1434">
        <v>7865000</v>
      </c>
      <c r="Y213" s="1392" t="s">
        <v>799</v>
      </c>
      <c r="AB213" s="58"/>
    </row>
    <row r="214" spans="1:39">
      <c r="A214" s="841"/>
      <c r="B214" s="1020"/>
      <c r="C214" s="1021"/>
      <c r="D214" s="1021"/>
      <c r="E214" s="1021"/>
      <c r="F214" s="1021"/>
      <c r="G214" s="1021"/>
      <c r="H214" s="1390" t="s">
        <v>780</v>
      </c>
      <c r="I214" s="1377" t="s">
        <v>781</v>
      </c>
      <c r="J214" s="1387"/>
      <c r="K214" s="1377"/>
      <c r="L214" s="1387" t="s">
        <v>140</v>
      </c>
      <c r="M214" s="1387">
        <v>2015</v>
      </c>
      <c r="N214" s="1387"/>
      <c r="O214" s="1387" t="s">
        <v>41</v>
      </c>
      <c r="Q214" s="1381" t="s">
        <v>36</v>
      </c>
      <c r="S214" s="1405">
        <v>11</v>
      </c>
      <c r="T214" s="1405">
        <v>2090000</v>
      </c>
      <c r="U214" s="1241"/>
      <c r="W214" s="1391">
        <v>11</v>
      </c>
      <c r="X214" s="1434">
        <v>2090000</v>
      </c>
      <c r="Y214" s="1392" t="s">
        <v>799</v>
      </c>
      <c r="AB214" s="58"/>
    </row>
    <row r="215" spans="1:39">
      <c r="A215" s="841"/>
      <c r="B215" s="1020"/>
      <c r="C215" s="1021"/>
      <c r="D215" s="1021"/>
      <c r="E215" s="1021"/>
      <c r="F215" s="1021"/>
      <c r="G215" s="1021"/>
      <c r="H215" s="1390" t="s">
        <v>782</v>
      </c>
      <c r="I215" s="1377" t="s">
        <v>781</v>
      </c>
      <c r="J215" s="1387"/>
      <c r="K215" s="1377"/>
      <c r="L215" s="1387" t="s">
        <v>140</v>
      </c>
      <c r="M215" s="1387">
        <v>2015</v>
      </c>
      <c r="N215" s="1387"/>
      <c r="O215" s="1387" t="s">
        <v>41</v>
      </c>
      <c r="Q215" s="1381" t="s">
        <v>36</v>
      </c>
      <c r="S215" s="1405">
        <v>10</v>
      </c>
      <c r="T215" s="1405">
        <v>3400000</v>
      </c>
      <c r="U215" s="1241"/>
      <c r="W215" s="1391">
        <v>10</v>
      </c>
      <c r="X215" s="1434">
        <v>3400000</v>
      </c>
      <c r="Y215" s="1392" t="s">
        <v>799</v>
      </c>
      <c r="AB215" s="58"/>
    </row>
    <row r="216" spans="1:39">
      <c r="A216" s="841"/>
      <c r="B216" s="1020"/>
      <c r="C216" s="1021"/>
      <c r="D216" s="1021"/>
      <c r="E216" s="1021"/>
      <c r="F216" s="1021"/>
      <c r="G216" s="1021"/>
      <c r="H216" s="1390" t="s">
        <v>523</v>
      </c>
      <c r="I216" s="1377" t="s">
        <v>783</v>
      </c>
      <c r="J216" s="1387"/>
      <c r="K216" s="1377"/>
      <c r="L216" s="1387" t="s">
        <v>140</v>
      </c>
      <c r="M216" s="1387">
        <v>2015</v>
      </c>
      <c r="N216" s="1387"/>
      <c r="O216" s="1387" t="s">
        <v>41</v>
      </c>
      <c r="Q216" s="1381" t="s">
        <v>36</v>
      </c>
      <c r="S216" s="1405">
        <v>10</v>
      </c>
      <c r="T216" s="1405">
        <v>5100000</v>
      </c>
      <c r="U216" s="1241"/>
      <c r="W216" s="1391">
        <v>10</v>
      </c>
      <c r="X216" s="1434">
        <v>5100000</v>
      </c>
      <c r="Y216" s="1392" t="s">
        <v>799</v>
      </c>
      <c r="AB216" s="58"/>
    </row>
    <row r="217" spans="1:39">
      <c r="A217" s="841"/>
      <c r="B217" s="1020"/>
      <c r="C217" s="1021"/>
      <c r="D217" s="1021"/>
      <c r="E217" s="1021"/>
      <c r="F217" s="1021"/>
      <c r="G217" s="1021"/>
      <c r="H217" s="1390" t="s">
        <v>784</v>
      </c>
      <c r="I217" s="1377" t="s">
        <v>783</v>
      </c>
      <c r="J217" s="1387"/>
      <c r="K217" s="1377"/>
      <c r="L217" s="1387" t="s">
        <v>140</v>
      </c>
      <c r="M217" s="1387">
        <v>2015</v>
      </c>
      <c r="N217" s="1387"/>
      <c r="O217" s="1387" t="s">
        <v>41</v>
      </c>
      <c r="Q217" s="1381" t="s">
        <v>36</v>
      </c>
      <c r="S217" s="1405">
        <v>12</v>
      </c>
      <c r="T217" s="1405">
        <v>1200000</v>
      </c>
      <c r="U217" s="1241"/>
      <c r="W217" s="1391">
        <v>12</v>
      </c>
      <c r="X217" s="1434">
        <v>1200000</v>
      </c>
      <c r="Y217" s="1392" t="s">
        <v>799</v>
      </c>
      <c r="AB217" s="58"/>
    </row>
    <row r="218" spans="1:39">
      <c r="A218" s="841"/>
      <c r="B218" s="1020"/>
      <c r="C218" s="1021"/>
      <c r="D218" s="1021"/>
      <c r="E218" s="1021"/>
      <c r="F218" s="1021"/>
      <c r="G218" s="1021"/>
      <c r="H218" s="1390" t="s">
        <v>785</v>
      </c>
      <c r="I218" s="1377" t="s">
        <v>781</v>
      </c>
      <c r="J218" s="1387"/>
      <c r="K218" s="1377"/>
      <c r="L218" s="1387" t="s">
        <v>140</v>
      </c>
      <c r="M218" s="1387">
        <v>2015</v>
      </c>
      <c r="N218" s="1387"/>
      <c r="O218" s="1387" t="s">
        <v>41</v>
      </c>
      <c r="Q218" s="1381" t="s">
        <v>36</v>
      </c>
      <c r="S218" s="1405">
        <v>10</v>
      </c>
      <c r="T218" s="1405">
        <v>12190000</v>
      </c>
      <c r="U218" s="1241"/>
      <c r="W218" s="1391">
        <v>10</v>
      </c>
      <c r="X218" s="1434">
        <v>12190000</v>
      </c>
      <c r="Y218" s="1392" t="s">
        <v>799</v>
      </c>
      <c r="AB218" s="58"/>
    </row>
    <row r="219" spans="1:39">
      <c r="A219" s="841"/>
      <c r="B219" s="1020"/>
      <c r="C219" s="1021"/>
      <c r="D219" s="1021"/>
      <c r="E219" s="1021"/>
      <c r="F219" s="1021"/>
      <c r="G219" s="1021"/>
      <c r="H219" s="1390" t="s">
        <v>786</v>
      </c>
      <c r="I219" s="1377" t="s">
        <v>787</v>
      </c>
      <c r="J219" s="1387"/>
      <c r="K219" s="1377"/>
      <c r="L219" s="1387" t="s">
        <v>140</v>
      </c>
      <c r="M219" s="1387">
        <v>2015</v>
      </c>
      <c r="N219" s="1387"/>
      <c r="O219" s="1387" t="s">
        <v>41</v>
      </c>
      <c r="Q219" s="1381" t="s">
        <v>36</v>
      </c>
      <c r="S219" s="1405">
        <v>10</v>
      </c>
      <c r="T219" s="1405">
        <v>750000</v>
      </c>
      <c r="U219" s="1241"/>
      <c r="W219" s="1391">
        <v>10</v>
      </c>
      <c r="X219" s="1434">
        <v>750000</v>
      </c>
      <c r="Y219" s="1392" t="s">
        <v>799</v>
      </c>
      <c r="AB219" s="58"/>
    </row>
    <row r="220" spans="1:39">
      <c r="A220" s="841"/>
      <c r="B220" s="1020"/>
      <c r="C220" s="1021"/>
      <c r="D220" s="1021"/>
      <c r="E220" s="1021"/>
      <c r="F220" s="1021"/>
      <c r="G220" s="1021"/>
      <c r="H220" s="1390" t="s">
        <v>788</v>
      </c>
      <c r="I220" s="1377" t="s">
        <v>789</v>
      </c>
      <c r="J220" s="1387"/>
      <c r="K220" s="1377"/>
      <c r="L220" s="1387" t="s">
        <v>140</v>
      </c>
      <c r="M220" s="1387">
        <v>2015</v>
      </c>
      <c r="N220" s="1387"/>
      <c r="O220" s="1387" t="s">
        <v>41</v>
      </c>
      <c r="Q220" s="1381" t="s">
        <v>36</v>
      </c>
      <c r="S220" s="1405">
        <v>1</v>
      </c>
      <c r="T220" s="1405">
        <v>1338000</v>
      </c>
      <c r="U220" s="1241"/>
      <c r="W220" s="1391">
        <v>1</v>
      </c>
      <c r="X220" s="1434">
        <v>1338000</v>
      </c>
      <c r="Y220" s="1392" t="s">
        <v>799</v>
      </c>
      <c r="AB220" s="58"/>
    </row>
    <row r="221" spans="1:39">
      <c r="A221" s="841"/>
      <c r="B221" s="1020"/>
      <c r="C221" s="1021"/>
      <c r="D221" s="1021"/>
      <c r="E221" s="1021"/>
      <c r="F221" s="1021"/>
      <c r="G221" s="1021"/>
      <c r="H221" s="1390" t="s">
        <v>790</v>
      </c>
      <c r="I221" s="1377" t="s">
        <v>781</v>
      </c>
      <c r="J221" s="1387"/>
      <c r="K221" s="1377"/>
      <c r="L221" s="1387" t="s">
        <v>140</v>
      </c>
      <c r="M221" s="1387">
        <v>2015</v>
      </c>
      <c r="N221" s="1387"/>
      <c r="O221" s="1387" t="s">
        <v>41</v>
      </c>
      <c r="Q221" s="1381" t="s">
        <v>36</v>
      </c>
      <c r="S221" s="1405">
        <v>10</v>
      </c>
      <c r="T221" s="1405">
        <v>700000</v>
      </c>
      <c r="U221" s="1241"/>
      <c r="W221" s="1391">
        <v>10</v>
      </c>
      <c r="X221" s="1434">
        <v>700000</v>
      </c>
      <c r="Y221" s="1392" t="s">
        <v>799</v>
      </c>
      <c r="AB221" s="58"/>
    </row>
    <row r="222" spans="1:39">
      <c r="A222" s="841"/>
      <c r="B222" s="1020"/>
      <c r="C222" s="1021"/>
      <c r="D222" s="1021"/>
      <c r="E222" s="1021"/>
      <c r="F222" s="1021"/>
      <c r="G222" s="1021"/>
      <c r="H222" s="1390" t="s">
        <v>791</v>
      </c>
      <c r="I222" s="1377" t="s">
        <v>792</v>
      </c>
      <c r="J222" s="1387"/>
      <c r="K222" s="1377"/>
      <c r="L222" s="1387" t="s">
        <v>140</v>
      </c>
      <c r="M222" s="1387">
        <v>2015</v>
      </c>
      <c r="N222" s="1387"/>
      <c r="O222" s="1387" t="s">
        <v>41</v>
      </c>
      <c r="Q222" s="1381" t="s">
        <v>36</v>
      </c>
      <c r="S222" s="1405">
        <v>1</v>
      </c>
      <c r="T222" s="1405">
        <v>13167000</v>
      </c>
      <c r="U222" s="1241"/>
      <c r="W222" s="1391">
        <v>1</v>
      </c>
      <c r="X222" s="1434">
        <v>13167000</v>
      </c>
      <c r="Y222" s="1392" t="s">
        <v>799</v>
      </c>
      <c r="AB222" s="58"/>
    </row>
    <row r="223" spans="1:39" ht="22.5" customHeight="1">
      <c r="A223" s="841"/>
      <c r="B223" s="1020"/>
      <c r="C223" s="1021"/>
      <c r="D223" s="1021"/>
      <c r="E223" s="1021"/>
      <c r="F223" s="1021"/>
      <c r="G223" s="1021"/>
      <c r="H223" s="1390" t="s">
        <v>793</v>
      </c>
      <c r="I223" s="1377" t="s">
        <v>792</v>
      </c>
      <c r="J223" s="1387"/>
      <c r="K223" s="1377"/>
      <c r="L223" s="1387" t="s">
        <v>140</v>
      </c>
      <c r="M223" s="1387">
        <v>2015</v>
      </c>
      <c r="N223" s="1387"/>
      <c r="O223" s="1387" t="s">
        <v>41</v>
      </c>
      <c r="Q223" s="1381" t="s">
        <v>36</v>
      </c>
      <c r="S223" s="1405">
        <v>2</v>
      </c>
      <c r="T223" s="1440">
        <v>1700000</v>
      </c>
      <c r="U223" s="1241"/>
      <c r="W223" s="1391">
        <v>2</v>
      </c>
      <c r="X223" s="1434">
        <v>1700000</v>
      </c>
      <c r="Y223" s="1392" t="s">
        <v>799</v>
      </c>
      <c r="AB223" s="58"/>
    </row>
    <row r="224" spans="1:39">
      <c r="A224" s="841">
        <f>A209+1</f>
        <v>167</v>
      </c>
      <c r="B224" s="1020"/>
      <c r="C224" s="1021"/>
      <c r="D224" s="1021"/>
      <c r="E224" s="1021"/>
      <c r="F224" s="1021"/>
      <c r="G224" s="1021">
        <v>69</v>
      </c>
      <c r="H224" s="1022" t="s">
        <v>620</v>
      </c>
      <c r="I224" s="978"/>
      <c r="J224" s="1023"/>
      <c r="K224" s="978"/>
      <c r="L224" s="1023" t="s">
        <v>43</v>
      </c>
      <c r="M224" s="1023">
        <v>2015</v>
      </c>
      <c r="N224" s="1023"/>
      <c r="O224" s="1023" t="s">
        <v>41</v>
      </c>
      <c r="P224" s="1023"/>
      <c r="Q224" s="1136" t="s">
        <v>36</v>
      </c>
      <c r="R224" s="1224"/>
      <c r="S224" s="1147">
        <v>1</v>
      </c>
      <c r="T224" s="1148">
        <v>2000000</v>
      </c>
      <c r="U224" s="1224"/>
      <c r="V224" s="1224"/>
      <c r="W224" s="1225">
        <v>1</v>
      </c>
      <c r="X224" s="1448">
        <v>2000000</v>
      </c>
      <c r="Y224" s="1149" t="s">
        <v>569</v>
      </c>
      <c r="AI224" s="58"/>
    </row>
    <row r="225" spans="1:64" s="58" customFormat="1">
      <c r="A225" s="841"/>
      <c r="B225" s="827"/>
      <c r="C225" s="828"/>
      <c r="D225" s="828"/>
      <c r="E225" s="828"/>
      <c r="F225" s="828"/>
      <c r="G225" s="828"/>
      <c r="H225" s="853"/>
      <c r="I225" s="256"/>
      <c r="J225" s="258"/>
      <c r="K225" s="256"/>
      <c r="L225" s="258"/>
      <c r="M225" s="258"/>
      <c r="N225" s="258"/>
      <c r="O225" s="258"/>
      <c r="P225" s="258"/>
      <c r="Q225" s="71"/>
      <c r="R225" s="243"/>
      <c r="S225" s="74"/>
      <c r="T225" s="75"/>
      <c r="U225" s="243"/>
      <c r="V225" s="243"/>
      <c r="W225" s="243"/>
      <c r="X225" s="1175"/>
      <c r="Y225" s="1134"/>
      <c r="AB225" s="64"/>
      <c r="AI225" s="64"/>
    </row>
    <row r="226" spans="1:64">
      <c r="A226" s="841"/>
      <c r="B226" s="827"/>
      <c r="C226" s="828"/>
      <c r="D226" s="828"/>
      <c r="E226" s="828"/>
      <c r="F226" s="828"/>
      <c r="G226" s="828"/>
      <c r="H226" s="853"/>
      <c r="I226" s="256"/>
      <c r="J226" s="258"/>
      <c r="K226" s="256"/>
      <c r="L226" s="258"/>
      <c r="M226" s="258"/>
      <c r="N226" s="258"/>
      <c r="O226" s="258"/>
      <c r="P226" s="258"/>
      <c r="Q226" s="71"/>
      <c r="R226" s="1211"/>
      <c r="S226" s="74"/>
      <c r="T226" s="75"/>
      <c r="U226" s="1211"/>
      <c r="V226" s="1211"/>
      <c r="W226" s="1211"/>
      <c r="X226" s="1220"/>
      <c r="Y226" s="1134"/>
    </row>
    <row r="227" spans="1:64">
      <c r="A227" s="831"/>
      <c r="B227" s="832"/>
      <c r="C227" s="833"/>
      <c r="D227" s="833"/>
      <c r="E227" s="833"/>
      <c r="F227" s="833"/>
      <c r="G227" s="833"/>
      <c r="H227" s="834" t="s">
        <v>484</v>
      </c>
      <c r="I227" s="710"/>
      <c r="J227" s="712"/>
      <c r="K227" s="710"/>
      <c r="L227" s="710"/>
      <c r="M227" s="712"/>
      <c r="N227" s="712"/>
      <c r="O227" s="712"/>
      <c r="P227" s="712"/>
      <c r="Q227" s="732"/>
      <c r="R227" s="1211"/>
      <c r="S227" s="734"/>
      <c r="T227" s="735"/>
      <c r="U227" s="1211"/>
      <c r="V227" s="1211"/>
      <c r="W227" s="1211"/>
      <c r="X227" s="1220"/>
      <c r="Y227" s="736"/>
    </row>
    <row r="228" spans="1:64">
      <c r="A228" s="839"/>
      <c r="B228" s="710"/>
      <c r="C228" s="707" t="s">
        <v>168</v>
      </c>
      <c r="D228" s="707" t="s">
        <v>168</v>
      </c>
      <c r="E228" s="707" t="s">
        <v>168</v>
      </c>
      <c r="F228" s="707" t="s">
        <v>168</v>
      </c>
      <c r="G228" s="707" t="s">
        <v>168</v>
      </c>
      <c r="H228" s="805" t="s">
        <v>63</v>
      </c>
      <c r="I228" s="710"/>
      <c r="J228" s="712"/>
      <c r="K228" s="710"/>
      <c r="L228" s="710"/>
      <c r="M228" s="712"/>
      <c r="N228" s="712"/>
      <c r="O228" s="712"/>
      <c r="P228" s="712"/>
      <c r="Q228" s="751">
        <v>0</v>
      </c>
      <c r="R228" s="1211"/>
      <c r="S228" s="751">
        <f>SUM(S229:S235)</f>
        <v>27</v>
      </c>
      <c r="T228" s="751">
        <f>SUM(T229:T235)</f>
        <v>56950000</v>
      </c>
      <c r="U228" s="751">
        <f>SUM(U229:U230)</f>
        <v>0</v>
      </c>
      <c r="V228" s="751">
        <f>SUM(V229:V230)</f>
        <v>0</v>
      </c>
      <c r="W228" s="751">
        <f>SUM(W229:W235)</f>
        <v>27</v>
      </c>
      <c r="X228" s="1446">
        <f>SUM(X229:X235)</f>
        <v>56950000</v>
      </c>
      <c r="Y228" s="752"/>
    </row>
    <row r="229" spans="1:64">
      <c r="A229" s="841">
        <v>168</v>
      </c>
      <c r="B229" s="129" t="s">
        <v>728</v>
      </c>
      <c r="C229" s="810">
        <v>2</v>
      </c>
      <c r="D229" s="810">
        <v>9</v>
      </c>
      <c r="E229" s="810">
        <v>1</v>
      </c>
      <c r="F229" s="810">
        <v>2</v>
      </c>
      <c r="G229" s="810">
        <v>10</v>
      </c>
      <c r="H229" s="933" t="s">
        <v>178</v>
      </c>
      <c r="I229" s="933"/>
      <c r="J229" s="933"/>
      <c r="K229" s="933" t="s">
        <v>39</v>
      </c>
      <c r="L229" s="934" t="s">
        <v>140</v>
      </c>
      <c r="M229" s="933">
        <v>2014</v>
      </c>
      <c r="N229" s="933"/>
      <c r="O229" s="933" t="s">
        <v>41</v>
      </c>
      <c r="P229" s="933"/>
      <c r="Q229" s="1127" t="s">
        <v>36</v>
      </c>
      <c r="R229" s="1211"/>
      <c r="S229" s="1129">
        <v>1</v>
      </c>
      <c r="T229" s="1175">
        <v>26000000</v>
      </c>
      <c r="U229" s="1211"/>
      <c r="V229" s="1211"/>
      <c r="W229" s="1211">
        <v>1</v>
      </c>
      <c r="X229" s="1220">
        <v>26000000</v>
      </c>
      <c r="Y229" s="1129" t="s">
        <v>101</v>
      </c>
    </row>
    <row r="230" spans="1:64">
      <c r="A230" s="841">
        <v>169</v>
      </c>
      <c r="B230" s="129" t="s">
        <v>729</v>
      </c>
      <c r="C230" s="810">
        <v>2</v>
      </c>
      <c r="D230" s="810">
        <v>9</v>
      </c>
      <c r="E230" s="810">
        <v>1</v>
      </c>
      <c r="F230" s="810">
        <v>35</v>
      </c>
      <c r="G230" s="810">
        <v>21</v>
      </c>
      <c r="H230" s="933" t="s">
        <v>179</v>
      </c>
      <c r="I230" s="933"/>
      <c r="J230" s="933"/>
      <c r="K230" s="933" t="s">
        <v>39</v>
      </c>
      <c r="L230" s="934" t="s">
        <v>140</v>
      </c>
      <c r="M230" s="933">
        <v>2014</v>
      </c>
      <c r="N230" s="933"/>
      <c r="O230" s="933" t="s">
        <v>41</v>
      </c>
      <c r="P230" s="933"/>
      <c r="Q230" s="1127" t="s">
        <v>36</v>
      </c>
      <c r="R230" s="1211"/>
      <c r="S230" s="1129">
        <v>8</v>
      </c>
      <c r="T230" s="1175">
        <v>4000000</v>
      </c>
      <c r="U230" s="1211"/>
      <c r="V230" s="1211"/>
      <c r="W230" s="1211">
        <v>8</v>
      </c>
      <c r="X230" s="1220">
        <v>4000000</v>
      </c>
      <c r="Y230" s="1129" t="s">
        <v>101</v>
      </c>
    </row>
    <row r="231" spans="1:64">
      <c r="A231" s="854"/>
      <c r="B231" s="600"/>
      <c r="C231" s="1040"/>
      <c r="D231" s="1040"/>
      <c r="E231" s="1040"/>
      <c r="F231" s="1040"/>
      <c r="G231" s="1040"/>
      <c r="H231" s="947" t="s">
        <v>803</v>
      </c>
      <c r="I231" s="947"/>
      <c r="J231" s="947"/>
      <c r="K231" s="947"/>
      <c r="L231" s="954" t="s">
        <v>805</v>
      </c>
      <c r="M231" s="947">
        <v>2007</v>
      </c>
      <c r="N231" s="947"/>
      <c r="O231" s="933" t="s">
        <v>41</v>
      </c>
      <c r="P231" s="947"/>
      <c r="Q231" s="1127" t="s">
        <v>36</v>
      </c>
      <c r="R231" s="603"/>
      <c r="S231" s="1228">
        <v>1</v>
      </c>
      <c r="T231" s="1332">
        <v>5000000</v>
      </c>
      <c r="U231" s="1211"/>
      <c r="V231" s="1211"/>
      <c r="W231" s="1211">
        <v>1</v>
      </c>
      <c r="X231" s="1332">
        <v>5000000</v>
      </c>
      <c r="Y231" s="1129" t="s">
        <v>584</v>
      </c>
    </row>
    <row r="232" spans="1:64">
      <c r="A232" s="854"/>
      <c r="B232" s="600"/>
      <c r="C232" s="1040"/>
      <c r="D232" s="1040"/>
      <c r="E232" s="1040"/>
      <c r="F232" s="1040"/>
      <c r="G232" s="1040"/>
      <c r="H232" s="947" t="s">
        <v>804</v>
      </c>
      <c r="I232" s="947"/>
      <c r="J232" s="947"/>
      <c r="K232" s="947"/>
      <c r="L232" s="954" t="s">
        <v>805</v>
      </c>
      <c r="M232" s="947">
        <v>2013</v>
      </c>
      <c r="N232" s="947"/>
      <c r="O232" s="933" t="s">
        <v>41</v>
      </c>
      <c r="P232" s="947"/>
      <c r="Q232" s="1127" t="s">
        <v>36</v>
      </c>
      <c r="R232" s="603"/>
      <c r="S232" s="1228">
        <v>1</v>
      </c>
      <c r="T232" s="1332">
        <v>5000000</v>
      </c>
      <c r="U232" s="1211"/>
      <c r="V232" s="1211"/>
      <c r="W232" s="1211">
        <v>1</v>
      </c>
      <c r="X232" s="1332">
        <v>5000000</v>
      </c>
      <c r="Y232" s="1129" t="s">
        <v>584</v>
      </c>
    </row>
    <row r="233" spans="1:64" s="1333" customFormat="1">
      <c r="A233" s="1334"/>
      <c r="B233" s="1435"/>
      <c r="C233" s="1436"/>
      <c r="D233" s="1436"/>
      <c r="E233" s="1436"/>
      <c r="F233" s="1436"/>
      <c r="G233" s="1436"/>
      <c r="H233" s="1380" t="s">
        <v>808</v>
      </c>
      <c r="I233" s="1380"/>
      <c r="J233" s="1380"/>
      <c r="K233" s="1380"/>
      <c r="L233" s="1415" t="s">
        <v>140</v>
      </c>
      <c r="M233" s="1380">
        <v>2015</v>
      </c>
      <c r="N233" s="1380"/>
      <c r="O233" s="1380" t="s">
        <v>41</v>
      </c>
      <c r="P233" s="1380"/>
      <c r="Q233" s="1416" t="s">
        <v>36</v>
      </c>
      <c r="R233" s="1382"/>
      <c r="S233" s="1389">
        <v>10</v>
      </c>
      <c r="T233" s="1412">
        <v>9000000</v>
      </c>
      <c r="U233" s="1382"/>
      <c r="V233" s="1382"/>
      <c r="W233" s="1389">
        <v>10</v>
      </c>
      <c r="X233" s="1412">
        <v>9000000</v>
      </c>
      <c r="Y233" s="1389" t="s">
        <v>584</v>
      </c>
      <c r="Z233" s="58"/>
      <c r="AA233" s="58"/>
      <c r="AB233" s="64"/>
      <c r="AC233" s="58"/>
      <c r="AD233" s="58"/>
      <c r="AE233" s="58"/>
      <c r="AF233" s="58"/>
      <c r="AG233" s="58"/>
      <c r="AH233" s="58"/>
      <c r="AI233" s="64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</row>
    <row r="234" spans="1:64" s="1333" customFormat="1">
      <c r="A234" s="1334"/>
      <c r="B234" s="1435"/>
      <c r="C234" s="1436"/>
      <c r="D234" s="1436"/>
      <c r="E234" s="1436"/>
      <c r="F234" s="1436"/>
      <c r="G234" s="1436"/>
      <c r="H234" s="1380" t="s">
        <v>809</v>
      </c>
      <c r="I234" s="1380"/>
      <c r="J234" s="1380"/>
      <c r="K234" s="1380"/>
      <c r="L234" s="1415" t="s">
        <v>140</v>
      </c>
      <c r="M234" s="1380">
        <v>2015</v>
      </c>
      <c r="N234" s="1380"/>
      <c r="O234" s="1380" t="s">
        <v>41</v>
      </c>
      <c r="P234" s="1380"/>
      <c r="Q234" s="1416" t="s">
        <v>36</v>
      </c>
      <c r="R234" s="1382"/>
      <c r="S234" s="1389">
        <v>1</v>
      </c>
      <c r="T234" s="1412">
        <v>5000000</v>
      </c>
      <c r="U234" s="1382"/>
      <c r="V234" s="1382"/>
      <c r="W234" s="1389">
        <v>1</v>
      </c>
      <c r="X234" s="1412">
        <v>5000000</v>
      </c>
      <c r="Y234" s="1389" t="s">
        <v>584</v>
      </c>
      <c r="Z234" s="160"/>
      <c r="AA234" s="160"/>
      <c r="AB234" s="1366"/>
      <c r="AC234" s="160"/>
      <c r="AD234" s="160"/>
      <c r="AE234" s="160"/>
      <c r="AF234" s="160"/>
      <c r="AG234" s="160"/>
      <c r="AH234" s="160"/>
      <c r="AI234" s="1366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  <c r="AV234" s="160"/>
      <c r="AW234" s="160"/>
      <c r="AX234" s="160"/>
      <c r="AY234" s="160"/>
      <c r="AZ234" s="160"/>
      <c r="BA234" s="160"/>
    </row>
    <row r="235" spans="1:64" s="1333" customFormat="1">
      <c r="A235" s="1334"/>
      <c r="B235" s="1435"/>
      <c r="C235" s="1436"/>
      <c r="D235" s="1436"/>
      <c r="E235" s="1436"/>
      <c r="F235" s="1436"/>
      <c r="G235" s="1436"/>
      <c r="H235" s="1380" t="s">
        <v>810</v>
      </c>
      <c r="I235" s="1380"/>
      <c r="J235" s="1380"/>
      <c r="K235" s="1380"/>
      <c r="L235" s="1415" t="s">
        <v>140</v>
      </c>
      <c r="M235" s="1380">
        <v>2015</v>
      </c>
      <c r="N235" s="1380"/>
      <c r="O235" s="1380" t="s">
        <v>41</v>
      </c>
      <c r="P235" s="1380"/>
      <c r="Q235" s="1416" t="s">
        <v>36</v>
      </c>
      <c r="R235" s="1382"/>
      <c r="S235" s="1389">
        <v>5</v>
      </c>
      <c r="T235" s="1412">
        <v>2950000</v>
      </c>
      <c r="U235" s="1382"/>
      <c r="V235" s="1382"/>
      <c r="W235" s="1389">
        <v>5</v>
      </c>
      <c r="X235" s="1412">
        <v>2950000</v>
      </c>
      <c r="Y235" s="1389" t="s">
        <v>584</v>
      </c>
      <c r="Z235" s="160"/>
      <c r="AA235" s="160"/>
      <c r="AB235" s="1366"/>
      <c r="AC235" s="160"/>
      <c r="AD235" s="160"/>
      <c r="AE235" s="160"/>
      <c r="AF235" s="160"/>
      <c r="AG235" s="160"/>
      <c r="AH235" s="160"/>
      <c r="AI235" s="1366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160"/>
    </row>
    <row r="236" spans="1:64" s="1333" customFormat="1">
      <c r="A236" s="1334"/>
      <c r="B236" s="1335"/>
      <c r="C236" s="1336"/>
      <c r="D236" s="1336"/>
      <c r="E236" s="1336"/>
      <c r="F236" s="1336"/>
      <c r="G236" s="1336"/>
      <c r="H236" s="1337"/>
      <c r="I236" s="1337"/>
      <c r="J236" s="1337"/>
      <c r="K236" s="1337"/>
      <c r="L236" s="1338"/>
      <c r="M236" s="1337"/>
      <c r="N236" s="1337"/>
      <c r="O236" s="1337"/>
      <c r="P236" s="1337"/>
      <c r="Q236" s="1339"/>
      <c r="R236" s="1340"/>
      <c r="S236" s="1341"/>
      <c r="T236" s="1342"/>
      <c r="U236" s="1340"/>
      <c r="V236" s="1340"/>
      <c r="W236" s="1340"/>
      <c r="X236" s="1342"/>
      <c r="Y236" s="1360"/>
      <c r="Z236" s="160"/>
      <c r="AA236" s="160"/>
      <c r="AB236" s="1366"/>
      <c r="AC236" s="160"/>
      <c r="AD236" s="160"/>
      <c r="AE236" s="160"/>
      <c r="AF236" s="160"/>
      <c r="AG236" s="160"/>
      <c r="AH236" s="160"/>
      <c r="AI236" s="1366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160"/>
    </row>
    <row r="237" spans="1:64" s="1352" customFormat="1">
      <c r="A237" s="1343"/>
      <c r="B237" s="1344"/>
      <c r="C237" s="1345"/>
      <c r="D237" s="1345"/>
      <c r="E237" s="1345"/>
      <c r="F237" s="1345"/>
      <c r="G237" s="1345"/>
      <c r="H237" s="1346"/>
      <c r="I237" s="1346"/>
      <c r="J237" s="1346"/>
      <c r="K237" s="1346"/>
      <c r="L237" s="1347"/>
      <c r="M237" s="1346"/>
      <c r="N237" s="1346"/>
      <c r="O237" s="1346"/>
      <c r="P237" s="1346"/>
      <c r="Q237" s="1348"/>
      <c r="R237" s="1349"/>
      <c r="S237" s="1350"/>
      <c r="T237" s="1351"/>
      <c r="U237" s="1349"/>
      <c r="V237" s="1349"/>
      <c r="W237" s="1349"/>
      <c r="X237" s="1351"/>
      <c r="Y237" s="1361"/>
      <c r="Z237" s="1367"/>
      <c r="AA237" s="1367"/>
      <c r="AB237" s="1368"/>
      <c r="AC237" s="1367"/>
      <c r="AD237" s="1367"/>
      <c r="AE237" s="1367"/>
      <c r="AF237" s="1367"/>
      <c r="AG237" s="1367"/>
      <c r="AH237" s="1367"/>
      <c r="AI237" s="1368"/>
      <c r="AJ237" s="1367"/>
      <c r="AK237" s="1367"/>
      <c r="AL237" s="1367"/>
      <c r="AM237" s="1367"/>
      <c r="AN237" s="1367"/>
      <c r="AO237" s="1367"/>
      <c r="AP237" s="1367"/>
      <c r="AQ237" s="1367"/>
      <c r="AR237" s="1367"/>
      <c r="AS237" s="1367"/>
      <c r="AT237" s="1367"/>
      <c r="AU237" s="1367"/>
      <c r="AV237" s="1367"/>
      <c r="AW237" s="1367"/>
      <c r="AX237" s="1367"/>
      <c r="AY237" s="1367"/>
      <c r="AZ237" s="1367"/>
      <c r="BA237" s="1367"/>
      <c r="BB237" s="1359"/>
      <c r="BC237" s="1359"/>
      <c r="BD237" s="1359"/>
      <c r="BE237" s="1359"/>
      <c r="BF237" s="1359"/>
      <c r="BG237" s="1359"/>
      <c r="BH237" s="1359"/>
      <c r="BI237" s="1359"/>
      <c r="BJ237" s="1359"/>
      <c r="BK237" s="1359"/>
      <c r="BL237" s="1359"/>
    </row>
    <row r="238" spans="1:64" s="1352" customFormat="1">
      <c r="A238" s="1343"/>
      <c r="B238" s="1344"/>
      <c r="C238" s="1345"/>
      <c r="D238" s="1345"/>
      <c r="E238" s="1345"/>
      <c r="F238" s="1345"/>
      <c r="G238" s="1345"/>
      <c r="H238" s="1346"/>
      <c r="I238" s="1346"/>
      <c r="J238" s="1346"/>
      <c r="K238" s="1346"/>
      <c r="L238" s="1347"/>
      <c r="M238" s="1346"/>
      <c r="N238" s="1346"/>
      <c r="O238" s="1346"/>
      <c r="P238" s="1346"/>
      <c r="Q238" s="1348"/>
      <c r="R238" s="1349"/>
      <c r="S238" s="1350"/>
      <c r="T238" s="1351"/>
      <c r="U238" s="1349"/>
      <c r="V238" s="1349"/>
      <c r="W238" s="1349"/>
      <c r="X238" s="1351"/>
      <c r="Y238" s="1361"/>
      <c r="Z238" s="1367"/>
      <c r="AA238" s="1367"/>
      <c r="AB238" s="1368"/>
      <c r="AC238" s="1367"/>
      <c r="AD238" s="1367"/>
      <c r="AE238" s="1367"/>
      <c r="AF238" s="1367"/>
      <c r="AG238" s="1367"/>
      <c r="AH238" s="1367"/>
      <c r="AI238" s="1368"/>
      <c r="AJ238" s="1367"/>
      <c r="AK238" s="1367"/>
      <c r="AL238" s="1367"/>
      <c r="AM238" s="1367"/>
      <c r="AN238" s="1367"/>
      <c r="AO238" s="1367"/>
      <c r="AP238" s="1367"/>
      <c r="AQ238" s="1367"/>
      <c r="AR238" s="1367"/>
      <c r="AS238" s="1367"/>
      <c r="AT238" s="1367"/>
      <c r="AU238" s="1367"/>
      <c r="AV238" s="1367"/>
      <c r="AW238" s="1367"/>
      <c r="AX238" s="1367"/>
      <c r="AY238" s="1367"/>
      <c r="AZ238" s="1367"/>
      <c r="BA238" s="1367"/>
      <c r="BB238" s="1359"/>
      <c r="BC238" s="1359"/>
      <c r="BD238" s="1359"/>
      <c r="BE238" s="1359"/>
      <c r="BF238" s="1359"/>
      <c r="BG238" s="1359"/>
      <c r="BH238" s="1359"/>
      <c r="BI238" s="1359"/>
      <c r="BJ238" s="1359"/>
      <c r="BK238" s="1359"/>
      <c r="BL238" s="1359"/>
    </row>
    <row r="239" spans="1:64" s="1352" customFormat="1">
      <c r="A239" s="1343"/>
      <c r="B239" s="1344"/>
      <c r="C239" s="1345"/>
      <c r="D239" s="1345"/>
      <c r="E239" s="1345"/>
      <c r="F239" s="1345"/>
      <c r="G239" s="1345"/>
      <c r="H239" s="1346"/>
      <c r="I239" s="1346"/>
      <c r="J239" s="1346"/>
      <c r="K239" s="1346"/>
      <c r="L239" s="1347"/>
      <c r="M239" s="1346"/>
      <c r="N239" s="1346"/>
      <c r="O239" s="1346"/>
      <c r="P239" s="1346"/>
      <c r="Q239" s="1348"/>
      <c r="R239" s="1349"/>
      <c r="S239" s="1350"/>
      <c r="T239" s="1351"/>
      <c r="U239" s="1349"/>
      <c r="V239" s="1349"/>
      <c r="W239" s="1349"/>
      <c r="X239" s="1351"/>
      <c r="Y239" s="1361"/>
      <c r="Z239" s="1367"/>
      <c r="AA239" s="1367"/>
      <c r="AB239" s="1368"/>
      <c r="AC239" s="1367"/>
      <c r="AD239" s="1367"/>
      <c r="AE239" s="1367"/>
      <c r="AF239" s="1367"/>
      <c r="AG239" s="1367"/>
      <c r="AH239" s="1367"/>
      <c r="AI239" s="1368"/>
      <c r="AJ239" s="1367"/>
      <c r="AK239" s="1367"/>
      <c r="AL239" s="1367"/>
      <c r="AM239" s="1367"/>
      <c r="AN239" s="1367"/>
      <c r="AO239" s="1367"/>
      <c r="AP239" s="1367"/>
      <c r="AQ239" s="1367"/>
      <c r="AR239" s="1367"/>
      <c r="AS239" s="1367"/>
      <c r="AT239" s="1367"/>
      <c r="AU239" s="1367"/>
      <c r="AV239" s="1367"/>
      <c r="AW239" s="1367"/>
      <c r="AX239" s="1367"/>
      <c r="AY239" s="1367"/>
      <c r="AZ239" s="1367"/>
      <c r="BA239" s="1367"/>
      <c r="BB239" s="1359"/>
      <c r="BC239" s="1359"/>
      <c r="BD239" s="1359"/>
      <c r="BE239" s="1359"/>
      <c r="BF239" s="1359"/>
      <c r="BG239" s="1359"/>
      <c r="BH239" s="1359"/>
      <c r="BI239" s="1359"/>
      <c r="BJ239" s="1359"/>
      <c r="BK239" s="1359"/>
      <c r="BL239" s="1359"/>
    </row>
    <row r="240" spans="1:64" s="1352" customFormat="1">
      <c r="A240" s="1343"/>
      <c r="B240" s="1344"/>
      <c r="C240" s="1353"/>
      <c r="D240" s="1353"/>
      <c r="E240" s="1353"/>
      <c r="F240" s="1353"/>
      <c r="G240" s="1353"/>
      <c r="H240" s="1354"/>
      <c r="I240" s="1354"/>
      <c r="J240" s="1355"/>
      <c r="K240" s="1354"/>
      <c r="L240" s="1354"/>
      <c r="M240" s="1355"/>
      <c r="N240" s="1355"/>
      <c r="O240" s="1355"/>
      <c r="P240" s="1355"/>
      <c r="Q240" s="1356"/>
      <c r="R240" s="1349"/>
      <c r="S240" s="1357"/>
      <c r="T240" s="1358"/>
      <c r="U240" s="1349"/>
      <c r="V240" s="1349"/>
      <c r="W240" s="1349"/>
      <c r="X240" s="1351"/>
      <c r="Y240" s="1362"/>
      <c r="Z240" s="1367"/>
      <c r="AA240" s="1367"/>
      <c r="AB240" s="1368"/>
      <c r="AC240" s="1367"/>
      <c r="AD240" s="1367"/>
      <c r="AE240" s="1367"/>
      <c r="AF240" s="1367"/>
      <c r="AG240" s="1367"/>
      <c r="AH240" s="1367"/>
      <c r="AI240" s="1368"/>
      <c r="AJ240" s="1367"/>
      <c r="AK240" s="1367"/>
      <c r="AL240" s="1367"/>
      <c r="AM240" s="1367"/>
      <c r="AN240" s="1367"/>
      <c r="AO240" s="1367"/>
      <c r="AP240" s="1367"/>
      <c r="AQ240" s="1367"/>
      <c r="AR240" s="1367"/>
      <c r="AS240" s="1367"/>
      <c r="AT240" s="1367"/>
      <c r="AU240" s="1367"/>
      <c r="AV240" s="1367"/>
      <c r="AW240" s="1367"/>
      <c r="AX240" s="1367"/>
      <c r="AY240" s="1367"/>
      <c r="AZ240" s="1367"/>
      <c r="BA240" s="1367"/>
      <c r="BB240" s="1359"/>
      <c r="BC240" s="1359"/>
      <c r="BD240" s="1359"/>
      <c r="BE240" s="1359"/>
      <c r="BF240" s="1359"/>
      <c r="BG240" s="1359"/>
      <c r="BH240" s="1359"/>
      <c r="BI240" s="1359"/>
      <c r="BJ240" s="1359"/>
      <c r="BK240" s="1359"/>
      <c r="BL240" s="1359"/>
    </row>
    <row r="241" spans="1:64" s="1352" customFormat="1">
      <c r="A241" s="1343"/>
      <c r="B241" s="1344"/>
      <c r="C241" s="1353"/>
      <c r="D241" s="1353"/>
      <c r="E241" s="1353"/>
      <c r="F241" s="1353"/>
      <c r="G241" s="1353"/>
      <c r="H241" s="1354"/>
      <c r="I241" s="1354"/>
      <c r="J241" s="1355"/>
      <c r="K241" s="1354"/>
      <c r="L241" s="1354"/>
      <c r="M241" s="1355"/>
      <c r="N241" s="1355"/>
      <c r="O241" s="1355"/>
      <c r="P241" s="1355"/>
      <c r="Q241" s="1356"/>
      <c r="R241" s="1349"/>
      <c r="S241" s="1357"/>
      <c r="T241" s="1358"/>
      <c r="U241" s="1349"/>
      <c r="V241" s="1349"/>
      <c r="W241" s="1349"/>
      <c r="X241" s="1351"/>
      <c r="Y241" s="1362"/>
      <c r="Z241" s="1367"/>
      <c r="AA241" s="1367"/>
      <c r="AB241" s="1368"/>
      <c r="AC241" s="1367"/>
      <c r="AD241" s="1367"/>
      <c r="AE241" s="1367"/>
      <c r="AF241" s="1367"/>
      <c r="AG241" s="1367"/>
      <c r="AH241" s="1367"/>
      <c r="AI241" s="1368"/>
      <c r="AJ241" s="1367"/>
      <c r="AK241" s="1367"/>
      <c r="AL241" s="1367"/>
      <c r="AM241" s="1367"/>
      <c r="AN241" s="1367"/>
      <c r="AO241" s="1367"/>
      <c r="AP241" s="1367"/>
      <c r="AQ241" s="1367"/>
      <c r="AR241" s="1367"/>
      <c r="AS241" s="1367"/>
      <c r="AT241" s="1367"/>
      <c r="AU241" s="1367"/>
      <c r="AV241" s="1367"/>
      <c r="AW241" s="1367"/>
      <c r="AX241" s="1367"/>
      <c r="AY241" s="1367"/>
      <c r="AZ241" s="1367"/>
      <c r="BA241" s="1367"/>
      <c r="BB241" s="1359"/>
      <c r="BC241" s="1359"/>
      <c r="BD241" s="1359"/>
      <c r="BE241" s="1359"/>
      <c r="BF241" s="1359"/>
      <c r="BG241" s="1359"/>
      <c r="BH241" s="1359"/>
      <c r="BI241" s="1359"/>
      <c r="BJ241" s="1359"/>
      <c r="BK241" s="1359"/>
      <c r="BL241" s="1359"/>
    </row>
    <row r="242" spans="1:64" s="1352" customFormat="1">
      <c r="A242" s="1343"/>
      <c r="B242" s="1344"/>
      <c r="C242" s="1353"/>
      <c r="D242" s="1353"/>
      <c r="E242" s="1353"/>
      <c r="F242" s="1353"/>
      <c r="G242" s="1353"/>
      <c r="H242" s="1354"/>
      <c r="I242" s="1355"/>
      <c r="J242" s="1355"/>
      <c r="K242" s="1355"/>
      <c r="L242" s="1354"/>
      <c r="M242" s="1355"/>
      <c r="N242" s="1355"/>
      <c r="O242" s="1355"/>
      <c r="P242" s="1355"/>
      <c r="Q242" s="1356"/>
      <c r="R242" s="1349"/>
      <c r="S242" s="1357"/>
      <c r="T242" s="1357"/>
      <c r="U242" s="1349"/>
      <c r="V242" s="1349"/>
      <c r="W242" s="1349"/>
      <c r="X242" s="1351"/>
      <c r="Y242" s="1363"/>
      <c r="Z242" s="1367"/>
      <c r="AA242" s="1367"/>
      <c r="AB242" s="1368"/>
      <c r="AC242" s="1367"/>
      <c r="AD242" s="1367"/>
      <c r="AE242" s="1367"/>
      <c r="AF242" s="1367"/>
      <c r="AG242" s="1367"/>
      <c r="AH242" s="1367"/>
      <c r="AI242" s="1368"/>
      <c r="AJ242" s="1367"/>
      <c r="AK242" s="1367"/>
      <c r="AL242" s="1367"/>
      <c r="AM242" s="1367"/>
      <c r="AN242" s="1367"/>
      <c r="AO242" s="1367"/>
      <c r="AP242" s="1367"/>
      <c r="AQ242" s="1367"/>
      <c r="AR242" s="1367"/>
      <c r="AS242" s="1367"/>
      <c r="AT242" s="1367"/>
      <c r="AU242" s="1367"/>
      <c r="AV242" s="1367"/>
      <c r="AW242" s="1367"/>
      <c r="AX242" s="1367"/>
      <c r="AY242" s="1367"/>
      <c r="AZ242" s="1367"/>
      <c r="BA242" s="1367"/>
      <c r="BB242" s="1359"/>
      <c r="BC242" s="1359"/>
      <c r="BD242" s="1359"/>
      <c r="BE242" s="1359"/>
      <c r="BF242" s="1359"/>
      <c r="BG242" s="1359"/>
      <c r="BH242" s="1359"/>
      <c r="BI242" s="1359"/>
      <c r="BJ242" s="1359"/>
      <c r="BK242" s="1359"/>
      <c r="BL242" s="1359"/>
    </row>
    <row r="243" spans="1:64">
      <c r="A243" s="851"/>
      <c r="B243" s="800"/>
      <c r="C243" s="801"/>
      <c r="D243" s="801"/>
      <c r="E243" s="801"/>
      <c r="F243" s="801"/>
      <c r="G243" s="801"/>
      <c r="H243" s="802" t="s">
        <v>64</v>
      </c>
      <c r="I243" s="789"/>
      <c r="J243" s="789"/>
      <c r="K243" s="789"/>
      <c r="L243" s="788"/>
      <c r="M243" s="789"/>
      <c r="N243" s="789"/>
      <c r="O243" s="789"/>
      <c r="P243" s="789"/>
      <c r="Q243" s="1150">
        <v>0</v>
      </c>
      <c r="R243" s="1211"/>
      <c r="S243" s="1150">
        <f>SUM(S244:S246)</f>
        <v>3</v>
      </c>
      <c r="T243" s="1150">
        <f>SUM(T244:T246)</f>
        <v>1298293188.0407941</v>
      </c>
      <c r="U243" s="1150">
        <f t="shared" ref="U243:V243" si="8">SUM(U244:U245)</f>
        <v>0</v>
      </c>
      <c r="V243" s="1150">
        <f t="shared" si="8"/>
        <v>0</v>
      </c>
      <c r="W243" s="1150">
        <f>SUM(W244:W246)</f>
        <v>3</v>
      </c>
      <c r="X243" s="1451">
        <f>SUM(X244:X246)</f>
        <v>1298293188.0407941</v>
      </c>
      <c r="Y243" s="1364"/>
      <c r="Z243" s="160"/>
      <c r="AA243" s="160"/>
      <c r="AB243" s="1366"/>
      <c r="AC243" s="160"/>
      <c r="AD243" s="160"/>
      <c r="AE243" s="160"/>
      <c r="AF243" s="160"/>
      <c r="AG243" s="160"/>
      <c r="AH243" s="160"/>
      <c r="AI243" s="1366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0"/>
      <c r="BB243" s="1293"/>
      <c r="BC243" s="1293"/>
      <c r="BD243" s="1293"/>
      <c r="BE243" s="1293"/>
      <c r="BF243" s="1293"/>
      <c r="BG243" s="1293"/>
      <c r="BH243" s="1293"/>
      <c r="BI243" s="1293"/>
      <c r="BJ243" s="1293"/>
      <c r="BK243" s="1293"/>
      <c r="BL243" s="1293"/>
    </row>
    <row r="244" spans="1:64" ht="24">
      <c r="A244" s="826">
        <v>170</v>
      </c>
      <c r="B244" s="25" t="s">
        <v>235</v>
      </c>
      <c r="C244" s="966" t="s">
        <v>61</v>
      </c>
      <c r="D244" s="966" t="s">
        <v>231</v>
      </c>
      <c r="E244" s="966" t="s">
        <v>34</v>
      </c>
      <c r="F244" s="966" t="s">
        <v>69</v>
      </c>
      <c r="G244" s="966" t="s">
        <v>75</v>
      </c>
      <c r="H244" s="966" t="s">
        <v>180</v>
      </c>
      <c r="I244" s="966"/>
      <c r="J244" s="966" t="s">
        <v>40</v>
      </c>
      <c r="K244" s="966" t="s">
        <v>40</v>
      </c>
      <c r="L244" s="966" t="s">
        <v>43</v>
      </c>
      <c r="M244" s="966">
        <v>2007</v>
      </c>
      <c r="N244" s="966"/>
      <c r="O244" s="966" t="s">
        <v>41</v>
      </c>
      <c r="P244" s="966"/>
      <c r="Q244" s="1152" t="s">
        <v>36</v>
      </c>
      <c r="R244" s="1211"/>
      <c r="S244" s="1152">
        <v>1</v>
      </c>
      <c r="T244" s="1153">
        <v>924647313.04079413</v>
      </c>
      <c r="U244" s="1211"/>
      <c r="V244" s="1211"/>
      <c r="W244" s="1211">
        <v>1</v>
      </c>
      <c r="X244" s="1220">
        <v>924647313.04079413</v>
      </c>
      <c r="Y244" s="1365" t="s">
        <v>181</v>
      </c>
      <c r="Z244" s="160"/>
      <c r="AA244" s="1369"/>
      <c r="AB244" s="1370"/>
      <c r="AC244" s="1369"/>
      <c r="AD244" s="160"/>
      <c r="AE244" s="160"/>
      <c r="AF244" s="160"/>
      <c r="AG244" s="160"/>
      <c r="AH244" s="160"/>
      <c r="AI244" s="1366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  <c r="AV244" s="160"/>
      <c r="AW244" s="160"/>
      <c r="AX244" s="160"/>
      <c r="AY244" s="160"/>
      <c r="AZ244" s="160"/>
      <c r="BA244" s="160"/>
      <c r="BB244" s="1293"/>
      <c r="BC244" s="1293"/>
      <c r="BD244" s="1293"/>
      <c r="BE244" s="1293"/>
      <c r="BF244" s="1293"/>
      <c r="BG244" s="1293"/>
      <c r="BH244" s="1293"/>
      <c r="BI244" s="1293"/>
      <c r="BJ244" s="1293"/>
      <c r="BK244" s="1293"/>
      <c r="BL244" s="1293"/>
    </row>
    <row r="245" spans="1:64" ht="24">
      <c r="A245" s="826">
        <v>171</v>
      </c>
      <c r="B245" s="25" t="s">
        <v>235</v>
      </c>
      <c r="C245" s="966" t="s">
        <v>61</v>
      </c>
      <c r="D245" s="966" t="s">
        <v>231</v>
      </c>
      <c r="E245" s="966" t="s">
        <v>34</v>
      </c>
      <c r="F245" s="966" t="s">
        <v>69</v>
      </c>
      <c r="G245" s="966" t="s">
        <v>75</v>
      </c>
      <c r="H245" s="966" t="s">
        <v>182</v>
      </c>
      <c r="I245" s="966"/>
      <c r="J245" s="966" t="s">
        <v>40</v>
      </c>
      <c r="K245" s="966" t="s">
        <v>40</v>
      </c>
      <c r="L245" s="966" t="s">
        <v>43</v>
      </c>
      <c r="M245" s="966">
        <v>2007</v>
      </c>
      <c r="N245" s="966"/>
      <c r="O245" s="966" t="s">
        <v>41</v>
      </c>
      <c r="P245" s="966"/>
      <c r="Q245" s="1152" t="s">
        <v>36</v>
      </c>
      <c r="R245" s="1211"/>
      <c r="S245" s="1152">
        <v>1</v>
      </c>
      <c r="T245" s="1153">
        <v>133145000</v>
      </c>
      <c r="U245" s="1211"/>
      <c r="V245" s="1211"/>
      <c r="W245" s="1211">
        <v>1</v>
      </c>
      <c r="X245" s="1220">
        <v>133145000</v>
      </c>
      <c r="Y245" s="1365" t="s">
        <v>181</v>
      </c>
      <c r="Z245" s="160"/>
      <c r="AA245" s="160"/>
      <c r="AB245" s="1366"/>
      <c r="AC245" s="160"/>
      <c r="AD245" s="160"/>
      <c r="AE245" s="160"/>
      <c r="AF245" s="160"/>
      <c r="AG245" s="160"/>
      <c r="AH245" s="160"/>
      <c r="AI245" s="1366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160"/>
      <c r="BB245" s="1293"/>
      <c r="BC245" s="1293"/>
      <c r="BD245" s="1293"/>
      <c r="BE245" s="1293"/>
      <c r="BF245" s="1293"/>
      <c r="BG245" s="1293"/>
      <c r="BH245" s="1293"/>
      <c r="BI245" s="1293"/>
      <c r="BJ245" s="1293"/>
      <c r="BK245" s="1293"/>
      <c r="BL245" s="1293"/>
    </row>
    <row r="246" spans="1:64" s="1229" customFormat="1">
      <c r="A246" s="1437"/>
      <c r="B246" s="1438"/>
      <c r="C246" s="1393"/>
      <c r="D246" s="1393"/>
      <c r="E246" s="1393"/>
      <c r="F246" s="1393"/>
      <c r="G246" s="1393"/>
      <c r="H246" s="1393" t="s">
        <v>806</v>
      </c>
      <c r="I246" s="1393"/>
      <c r="J246" s="1393"/>
      <c r="K246" s="1393"/>
      <c r="L246" s="1393" t="s">
        <v>43</v>
      </c>
      <c r="M246" s="1393"/>
      <c r="N246" s="1393"/>
      <c r="O246" s="1393"/>
      <c r="P246" s="1393"/>
      <c r="Q246" s="1394"/>
      <c r="R246" s="1382"/>
      <c r="S246" s="1394">
        <v>1</v>
      </c>
      <c r="T246" s="1439">
        <v>240500875</v>
      </c>
      <c r="U246" s="1382"/>
      <c r="V246" s="1382"/>
      <c r="W246" s="1382">
        <v>1</v>
      </c>
      <c r="X246" s="1412">
        <v>240500875</v>
      </c>
      <c r="Y246" s="1394" t="s">
        <v>807</v>
      </c>
      <c r="Z246" s="58"/>
      <c r="AA246" s="58"/>
      <c r="AB246" s="64"/>
      <c r="AC246" s="58"/>
      <c r="AD246" s="58"/>
      <c r="AE246" s="58"/>
      <c r="AF246" s="58"/>
      <c r="AG246" s="58"/>
      <c r="AH246" s="58"/>
      <c r="AI246" s="64"/>
      <c r="AJ246" s="58"/>
      <c r="AK246" s="58"/>
      <c r="AL246" s="58"/>
      <c r="AM246" s="58"/>
      <c r="AN246" s="1293"/>
      <c r="AO246" s="1293"/>
      <c r="AP246" s="1293"/>
      <c r="AQ246" s="1293"/>
      <c r="AR246" s="1293"/>
      <c r="AS246" s="1293"/>
      <c r="AT246" s="1293"/>
      <c r="AU246" s="1293"/>
      <c r="AV246" s="1293"/>
      <c r="AW246" s="1293"/>
      <c r="AX246" s="1293"/>
      <c r="AY246" s="1293"/>
      <c r="AZ246" s="1293"/>
      <c r="BA246" s="1293"/>
      <c r="BB246" s="1293"/>
      <c r="BC246" s="1293"/>
      <c r="BD246" s="1293"/>
      <c r="BE246" s="1293"/>
      <c r="BF246" s="1293"/>
      <c r="BG246" s="1293"/>
      <c r="BH246" s="1293"/>
      <c r="BI246" s="1293"/>
      <c r="BJ246" s="1293"/>
      <c r="BK246" s="1293"/>
      <c r="BL246" s="1293"/>
    </row>
    <row r="247" spans="1:64">
      <c r="A247" s="826"/>
      <c r="B247" s="25"/>
      <c r="C247" s="966"/>
      <c r="D247" s="966"/>
      <c r="E247" s="966"/>
      <c r="F247" s="966"/>
      <c r="G247" s="966"/>
      <c r="H247" s="966"/>
      <c r="I247" s="966"/>
      <c r="J247" s="966"/>
      <c r="K247" s="966"/>
      <c r="L247" s="966"/>
      <c r="M247" s="966"/>
      <c r="N247" s="966"/>
      <c r="O247" s="966"/>
      <c r="P247" s="966"/>
      <c r="Q247" s="1152"/>
      <c r="R247" s="1211"/>
      <c r="S247" s="1152"/>
      <c r="T247" s="1153"/>
      <c r="U247" s="1211"/>
      <c r="V247" s="1211"/>
      <c r="W247" s="1211"/>
      <c r="X247" s="1220"/>
      <c r="Y247" s="1152"/>
    </row>
    <row r="248" spans="1:64">
      <c r="A248" s="826"/>
      <c r="B248" s="25"/>
      <c r="C248" s="966"/>
      <c r="D248" s="966"/>
      <c r="E248" s="966"/>
      <c r="F248" s="966"/>
      <c r="G248" s="966"/>
      <c r="H248" s="966"/>
      <c r="I248" s="966"/>
      <c r="J248" s="966"/>
      <c r="K248" s="966"/>
      <c r="L248" s="966"/>
      <c r="M248" s="966"/>
      <c r="N248" s="966"/>
      <c r="O248" s="966"/>
      <c r="P248" s="966"/>
      <c r="Q248" s="1152"/>
      <c r="R248" s="1211"/>
      <c r="S248" s="1152"/>
      <c r="T248" s="1153"/>
      <c r="U248" s="1211"/>
      <c r="V248" s="1211"/>
      <c r="W248" s="1211"/>
      <c r="X248" s="1220"/>
      <c r="Y248" s="1152"/>
    </row>
    <row r="249" spans="1:64">
      <c r="A249" s="841"/>
      <c r="B249" s="129"/>
      <c r="C249" s="933"/>
      <c r="D249" s="933"/>
      <c r="E249" s="933"/>
      <c r="F249" s="933"/>
      <c r="G249" s="933"/>
      <c r="H249" s="933"/>
      <c r="I249" s="933"/>
      <c r="J249" s="933"/>
      <c r="K249" s="933"/>
      <c r="L249" s="934"/>
      <c r="M249" s="933"/>
      <c r="N249" s="933"/>
      <c r="O249" s="933"/>
      <c r="P249" s="933"/>
      <c r="Q249" s="1129"/>
      <c r="R249" s="1211"/>
      <c r="S249" s="1129"/>
      <c r="T249" s="1128"/>
      <c r="U249" s="1211"/>
      <c r="V249" s="1211"/>
      <c r="W249" s="1211"/>
      <c r="X249" s="1220"/>
      <c r="Y249" s="1129"/>
    </row>
    <row r="250" spans="1:64">
      <c r="A250" s="851"/>
      <c r="B250" s="800"/>
      <c r="C250" s="801"/>
      <c r="D250" s="801"/>
      <c r="E250" s="801"/>
      <c r="F250" s="801"/>
      <c r="G250" s="801"/>
      <c r="H250" s="802" t="s">
        <v>65</v>
      </c>
      <c r="I250" s="789"/>
      <c r="J250" s="789"/>
      <c r="K250" s="789"/>
      <c r="L250" s="789"/>
      <c r="M250" s="789"/>
      <c r="N250" s="789"/>
      <c r="O250" s="789"/>
      <c r="P250" s="789"/>
      <c r="Q250" s="1154">
        <v>0</v>
      </c>
      <c r="R250" s="1211"/>
      <c r="S250" s="1154">
        <f t="shared" ref="S250:X250" si="9">SUM(S251)</f>
        <v>1</v>
      </c>
      <c r="T250" s="1154">
        <f t="shared" si="9"/>
        <v>3401000</v>
      </c>
      <c r="U250" s="1154">
        <f t="shared" si="9"/>
        <v>0</v>
      </c>
      <c r="V250" s="1154">
        <f t="shared" si="9"/>
        <v>0</v>
      </c>
      <c r="W250" s="1154">
        <f t="shared" si="9"/>
        <v>1</v>
      </c>
      <c r="X250" s="1452">
        <f t="shared" si="9"/>
        <v>3401000</v>
      </c>
      <c r="Y250" s="1151"/>
    </row>
    <row r="251" spans="1:64">
      <c r="A251" s="841">
        <v>172</v>
      </c>
      <c r="B251" s="129" t="s">
        <v>730</v>
      </c>
      <c r="C251" s="945">
        <v>4</v>
      </c>
      <c r="D251" s="945">
        <v>15</v>
      </c>
      <c r="E251" s="945">
        <v>1</v>
      </c>
      <c r="F251" s="945">
        <v>4</v>
      </c>
      <c r="G251" s="945">
        <v>4</v>
      </c>
      <c r="H251" s="933" t="s">
        <v>183</v>
      </c>
      <c r="I251" s="933"/>
      <c r="J251" s="933"/>
      <c r="K251" s="933" t="s">
        <v>39</v>
      </c>
      <c r="L251" s="934" t="s">
        <v>140</v>
      </c>
      <c r="M251" s="933">
        <v>2014</v>
      </c>
      <c r="N251" s="933"/>
      <c r="O251" s="933" t="s">
        <v>41</v>
      </c>
      <c r="P251" s="933"/>
      <c r="Q251" s="1127" t="s">
        <v>36</v>
      </c>
      <c r="R251" s="1211"/>
      <c r="S251" s="1273">
        <v>1</v>
      </c>
      <c r="T251" s="1128">
        <v>3401000</v>
      </c>
      <c r="U251" s="1211"/>
      <c r="V251" s="1211"/>
      <c r="W251" s="1211">
        <v>1</v>
      </c>
      <c r="X251" s="1220">
        <v>3401000</v>
      </c>
      <c r="Y251" s="1129" t="s">
        <v>101</v>
      </c>
    </row>
    <row r="252" spans="1:64">
      <c r="A252" s="841"/>
      <c r="B252" s="129"/>
      <c r="C252" s="255"/>
      <c r="D252" s="255"/>
      <c r="E252" s="255"/>
      <c r="F252" s="255"/>
      <c r="G252" s="255"/>
      <c r="H252" s="256"/>
      <c r="I252" s="258"/>
      <c r="J252" s="258"/>
      <c r="K252" s="258"/>
      <c r="L252" s="258"/>
      <c r="M252" s="258"/>
      <c r="N252" s="258"/>
      <c r="O252" s="258"/>
      <c r="P252" s="258"/>
      <c r="Q252" s="71"/>
      <c r="R252" s="1211"/>
      <c r="S252" s="81"/>
      <c r="T252" s="1155"/>
      <c r="U252" s="1211"/>
      <c r="V252" s="1211"/>
      <c r="W252" s="1211"/>
      <c r="X252" s="1220"/>
      <c r="Y252" s="294"/>
    </row>
    <row r="253" spans="1:64">
      <c r="A253" s="841"/>
      <c r="B253" s="129"/>
      <c r="C253" s="945"/>
      <c r="D253" s="945"/>
      <c r="E253" s="945"/>
      <c r="F253" s="945"/>
      <c r="G253" s="945"/>
      <c r="H253" s="933"/>
      <c r="I253" s="933"/>
      <c r="J253" s="933"/>
      <c r="K253" s="933"/>
      <c r="L253" s="934"/>
      <c r="M253" s="933"/>
      <c r="N253" s="933"/>
      <c r="O253" s="933"/>
      <c r="P253" s="933"/>
      <c r="Q253" s="1127"/>
      <c r="R253" s="1211"/>
      <c r="S253" s="1274"/>
      <c r="T253" s="1128"/>
      <c r="U253" s="1211"/>
      <c r="V253" s="1211"/>
      <c r="W253" s="1211"/>
      <c r="X253" s="1220"/>
      <c r="Y253" s="1129"/>
    </row>
    <row r="254" spans="1:64">
      <c r="A254" s="933"/>
      <c r="B254" s="933"/>
      <c r="C254" s="933"/>
      <c r="D254" s="933"/>
      <c r="E254" s="933"/>
      <c r="F254" s="933"/>
      <c r="G254" s="933"/>
      <c r="H254" s="933"/>
      <c r="I254" s="933"/>
      <c r="J254" s="933"/>
      <c r="K254" s="933"/>
      <c r="L254" s="933"/>
      <c r="M254" s="933"/>
      <c r="N254" s="933"/>
      <c r="O254" s="933"/>
      <c r="P254" s="933"/>
      <c r="Q254" s="1129"/>
      <c r="R254" s="1211"/>
      <c r="S254" s="1129"/>
      <c r="T254" s="1129"/>
      <c r="U254" s="1211"/>
      <c r="V254" s="1211"/>
      <c r="W254" s="1211"/>
      <c r="X254" s="1220"/>
      <c r="Y254" s="73"/>
    </row>
    <row r="255" spans="1:64">
      <c r="A255" s="851"/>
      <c r="B255" s="800"/>
      <c r="C255" s="801"/>
      <c r="D255" s="801"/>
      <c r="E255" s="801"/>
      <c r="F255" s="801"/>
      <c r="G255" s="801"/>
      <c r="H255" s="802" t="s">
        <v>66</v>
      </c>
      <c r="I255" s="789"/>
      <c r="J255" s="789"/>
      <c r="K255" s="789"/>
      <c r="L255" s="788"/>
      <c r="M255" s="789"/>
      <c r="N255" s="789"/>
      <c r="O255" s="789"/>
      <c r="P255" s="789"/>
      <c r="Q255" s="1156"/>
      <c r="R255" s="1211"/>
      <c r="S255" s="1154">
        <v>0</v>
      </c>
      <c r="T255" s="1154">
        <v>0</v>
      </c>
      <c r="U255" s="1154">
        <v>0</v>
      </c>
      <c r="V255" s="1154">
        <v>0</v>
      </c>
      <c r="W255" s="1154">
        <v>0</v>
      </c>
      <c r="X255" s="1452">
        <v>0</v>
      </c>
      <c r="Y255" s="1124"/>
    </row>
    <row r="256" spans="1:64">
      <c r="A256" s="933"/>
      <c r="B256" s="933"/>
      <c r="C256" s="933"/>
      <c r="D256" s="933"/>
      <c r="E256" s="933"/>
      <c r="F256" s="933"/>
      <c r="G256" s="933"/>
      <c r="H256" s="933"/>
      <c r="I256" s="933"/>
      <c r="J256" s="933"/>
      <c r="K256" s="933"/>
      <c r="L256" s="933"/>
      <c r="M256" s="933"/>
      <c r="N256" s="933"/>
      <c r="O256" s="933"/>
      <c r="P256" s="933"/>
      <c r="Q256" s="1129"/>
      <c r="R256" s="1211"/>
      <c r="S256" s="1129"/>
      <c r="T256" s="1129"/>
      <c r="U256" s="1211"/>
      <c r="V256" s="1211"/>
      <c r="W256" s="1211"/>
      <c r="X256" s="1220"/>
      <c r="Y256" s="73"/>
    </row>
    <row r="257" spans="1:35">
      <c r="A257" s="784"/>
      <c r="B257" s="1660"/>
      <c r="C257" s="1661"/>
      <c r="D257" s="1661"/>
      <c r="E257" s="1661"/>
      <c r="F257" s="1661"/>
      <c r="G257" s="1240"/>
      <c r="H257" s="784"/>
      <c r="I257" s="784"/>
      <c r="J257" s="784"/>
      <c r="K257" s="784"/>
      <c r="L257" s="784"/>
      <c r="M257" s="784"/>
      <c r="N257" s="784"/>
      <c r="O257" s="785"/>
      <c r="P257" s="785"/>
      <c r="Q257" s="586"/>
      <c r="R257" s="1211"/>
      <c r="S257" s="1189"/>
      <c r="T257" s="1189"/>
      <c r="U257" s="1211"/>
      <c r="V257" s="1211"/>
      <c r="W257" s="1211"/>
      <c r="X257" s="1220"/>
      <c r="Y257" s="1189"/>
    </row>
    <row r="258" spans="1:35">
      <c r="A258" s="849"/>
      <c r="B258" s="849"/>
      <c r="C258" s="849"/>
      <c r="D258" s="849"/>
      <c r="E258" s="849"/>
      <c r="F258" s="849"/>
      <c r="G258" s="849"/>
      <c r="H258" s="849" t="s">
        <v>488</v>
      </c>
      <c r="I258" s="849"/>
      <c r="J258" s="849"/>
      <c r="K258" s="849"/>
      <c r="L258" s="849"/>
      <c r="M258" s="849"/>
      <c r="N258" s="849"/>
      <c r="O258" s="862"/>
      <c r="P258" s="862"/>
      <c r="Q258" s="1157">
        <v>0</v>
      </c>
      <c r="R258" s="1211"/>
      <c r="S258" s="1157">
        <f t="shared" ref="S258:X258" si="10">S250+S243+S19</f>
        <v>509</v>
      </c>
      <c r="T258" s="1157">
        <f t="shared" si="10"/>
        <v>2370135166.1807938</v>
      </c>
      <c r="U258" s="1157">
        <f t="shared" si="10"/>
        <v>29</v>
      </c>
      <c r="V258" s="1157">
        <f t="shared" si="10"/>
        <v>92358000</v>
      </c>
      <c r="W258" s="1157">
        <f t="shared" si="10"/>
        <v>480</v>
      </c>
      <c r="X258" s="1443">
        <f t="shared" si="10"/>
        <v>2277777166.1807942</v>
      </c>
      <c r="Y258" s="1189"/>
    </row>
    <row r="259" spans="1:35">
      <c r="T259" s="1241"/>
      <c r="V259" s="1241"/>
    </row>
    <row r="260" spans="1:35" s="58" customFormat="1">
      <c r="E260" s="1242"/>
      <c r="F260" s="114"/>
      <c r="G260" s="1242"/>
      <c r="H260" s="1242"/>
      <c r="I260" s="1242"/>
      <c r="J260" s="98" t="s">
        <v>67</v>
      </c>
      <c r="K260" s="1242"/>
      <c r="L260" s="114"/>
      <c r="O260" s="99"/>
      <c r="U260" s="114" t="str">
        <f>'Rekap 2015'!F48</f>
        <v>Demak,   31 Desember 2015</v>
      </c>
      <c r="X260" s="64"/>
      <c r="AI260" s="64"/>
    </row>
    <row r="261" spans="1:35" s="58" customFormat="1">
      <c r="E261" s="1243"/>
      <c r="F261" s="1243"/>
      <c r="G261" s="1242"/>
      <c r="H261" s="114"/>
      <c r="I261" s="1242"/>
      <c r="J261" s="98" t="s">
        <v>441</v>
      </c>
      <c r="K261" s="1242"/>
      <c r="L261" s="1242"/>
      <c r="O261" s="99"/>
      <c r="U261" s="114"/>
      <c r="X261" s="64"/>
      <c r="AI261" s="64"/>
    </row>
    <row r="262" spans="1:35" s="58" customFormat="1">
      <c r="E262" s="1243"/>
      <c r="F262" s="114"/>
      <c r="G262" s="1242"/>
      <c r="H262" s="114"/>
      <c r="I262" s="1242"/>
      <c r="J262" s="98"/>
      <c r="K262" s="1242"/>
      <c r="L262" s="114"/>
      <c r="O262" s="99"/>
      <c r="U262" s="114" t="s">
        <v>68</v>
      </c>
      <c r="X262" s="64"/>
      <c r="AI262" s="64"/>
    </row>
    <row r="263" spans="1:35" s="58" customFormat="1">
      <c r="E263" s="1243"/>
      <c r="F263" s="114"/>
      <c r="G263" s="1242"/>
      <c r="H263" s="114"/>
      <c r="I263" s="1242"/>
      <c r="K263" s="1242"/>
      <c r="L263" s="114"/>
      <c r="O263" s="99"/>
      <c r="U263" s="114"/>
      <c r="X263" s="64"/>
      <c r="AI263" s="64"/>
    </row>
    <row r="264" spans="1:35" s="58" customFormat="1">
      <c r="E264" s="1242"/>
      <c r="F264" s="114"/>
      <c r="G264" s="1242"/>
      <c r="H264" s="114"/>
      <c r="I264" s="1242"/>
      <c r="K264" s="1242"/>
      <c r="L264" s="114"/>
      <c r="U264" s="115"/>
      <c r="X264" s="64"/>
      <c r="AI264" s="64"/>
    </row>
    <row r="265" spans="1:35" s="58" customFormat="1">
      <c r="E265" s="1242"/>
      <c r="F265" s="114"/>
      <c r="G265" s="1242"/>
      <c r="H265" s="114"/>
      <c r="I265" s="1242"/>
      <c r="J265" s="1245" t="s">
        <v>436</v>
      </c>
      <c r="K265" s="1242"/>
      <c r="L265" s="114"/>
      <c r="U265" s="114"/>
      <c r="X265" s="64"/>
      <c r="AI265" s="64"/>
    </row>
    <row r="266" spans="1:35" s="58" customFormat="1">
      <c r="E266" s="1244"/>
      <c r="F266" s="114"/>
      <c r="G266" s="1242"/>
      <c r="H266" s="114"/>
      <c r="I266" s="1242"/>
      <c r="J266" s="98" t="s">
        <v>443</v>
      </c>
      <c r="K266" s="1242"/>
      <c r="L266" s="114"/>
      <c r="U266" s="116" t="s">
        <v>440</v>
      </c>
      <c r="X266" s="64"/>
      <c r="AI266" s="64"/>
    </row>
    <row r="267" spans="1:35" s="58" customFormat="1">
      <c r="E267" s="1243"/>
      <c r="F267" s="114"/>
      <c r="G267" s="1242"/>
      <c r="H267" s="114"/>
      <c r="I267" s="1242"/>
      <c r="K267" s="1242"/>
      <c r="L267" s="114"/>
      <c r="U267" s="119" t="s">
        <v>445</v>
      </c>
      <c r="X267" s="64"/>
      <c r="AI267" s="64"/>
    </row>
    <row r="268" spans="1:35">
      <c r="S268" s="1246"/>
      <c r="T268" s="1246"/>
      <c r="U268" s="1246"/>
      <c r="V268" s="1246"/>
      <c r="W268" s="1246"/>
    </row>
    <row r="270" spans="1:35">
      <c r="T270" s="1246"/>
    </row>
  </sheetData>
  <mergeCells count="21">
    <mergeCell ref="A1:T1"/>
    <mergeCell ref="A2:T2"/>
    <mergeCell ref="A3:T3"/>
    <mergeCell ref="A11:G11"/>
    <mergeCell ref="H11:J11"/>
    <mergeCell ref="K11:K15"/>
    <mergeCell ref="O11:O15"/>
    <mergeCell ref="A12:A15"/>
    <mergeCell ref="B16:E16"/>
    <mergeCell ref="B257:F257"/>
    <mergeCell ref="U11:V11"/>
    <mergeCell ref="W11:X11"/>
    <mergeCell ref="S12:S15"/>
    <mergeCell ref="G12:G15"/>
    <mergeCell ref="Y11:Y15"/>
    <mergeCell ref="S11:T11"/>
    <mergeCell ref="U12:U15"/>
    <mergeCell ref="W12:W15"/>
    <mergeCell ref="B12:F15"/>
    <mergeCell ref="Q12:Q15"/>
    <mergeCell ref="Q11:R11"/>
  </mergeCells>
  <pageMargins left="0.35" right="3.937007874015748E-2" top="0.47244094488188981" bottom="0.35433070866141736" header="0.31496062992125984" footer="0.31496062992125984"/>
  <pageSetup paperSize="400" scale="50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W48"/>
  <sheetViews>
    <sheetView zoomScale="55" zoomScaleNormal="55" workbookViewId="0">
      <selection activeCell="P32" sqref="P32"/>
    </sheetView>
  </sheetViews>
  <sheetFormatPr defaultRowHeight="15"/>
  <cols>
    <col min="1" max="2" width="9.140625" style="237"/>
    <col min="3" max="3" width="8.28515625" style="237" customWidth="1"/>
    <col min="4" max="4" width="8" style="237" customWidth="1"/>
    <col min="5" max="5" width="9.140625" style="237"/>
    <col min="6" max="6" width="6.85546875" style="237" customWidth="1"/>
    <col min="7" max="7" width="7.42578125" style="237" customWidth="1"/>
    <col min="8" max="8" width="16.140625" style="237" bestFit="1" customWidth="1"/>
    <col min="9" max="18" width="9.140625" style="237"/>
    <col min="19" max="19" width="12.42578125" style="237" customWidth="1"/>
    <col min="20" max="20" width="12" style="237" customWidth="1"/>
    <col min="21" max="16384" width="9.140625" style="237"/>
  </cols>
  <sheetData>
    <row r="1" spans="1:20" ht="18">
      <c r="A1" s="1664" t="s">
        <v>228</v>
      </c>
      <c r="B1" s="1664"/>
      <c r="C1" s="1664"/>
      <c r="D1" s="1664"/>
      <c r="E1" s="1664"/>
      <c r="F1" s="1664"/>
      <c r="G1" s="1664"/>
      <c r="H1" s="1664"/>
      <c r="I1" s="1664"/>
      <c r="J1" s="1664"/>
      <c r="K1" s="1664"/>
      <c r="L1" s="1664"/>
      <c r="M1" s="1664"/>
      <c r="N1" s="1664"/>
      <c r="O1" s="1664"/>
      <c r="P1" s="1664"/>
      <c r="Q1" s="1664"/>
      <c r="R1" s="1664"/>
      <c r="S1" s="1664"/>
    </row>
    <row r="2" spans="1:20" ht="18">
      <c r="A2" s="1664" t="s">
        <v>229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1664"/>
      <c r="M2" s="1664"/>
      <c r="N2" s="1664"/>
      <c r="O2" s="1664"/>
      <c r="P2" s="1664"/>
      <c r="Q2" s="1664"/>
      <c r="R2" s="1664"/>
      <c r="S2" s="1664"/>
    </row>
    <row r="3" spans="1:20" ht="18">
      <c r="A3" s="1664" t="s">
        <v>625</v>
      </c>
      <c r="B3" s="1664"/>
      <c r="C3" s="1664"/>
      <c r="D3" s="1664"/>
      <c r="E3" s="1664"/>
      <c r="F3" s="1664"/>
      <c r="G3" s="1664"/>
      <c r="H3" s="1664"/>
      <c r="I3" s="1664"/>
      <c r="J3" s="1664"/>
      <c r="K3" s="1664"/>
      <c r="L3" s="1664"/>
      <c r="M3" s="1664"/>
      <c r="N3" s="1664"/>
      <c r="O3" s="1664"/>
      <c r="P3" s="1664"/>
      <c r="Q3" s="1664"/>
      <c r="R3" s="1664"/>
      <c r="S3" s="1664"/>
    </row>
    <row r="4" spans="1:20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3"/>
      <c r="S4" s="184"/>
    </row>
    <row r="5" spans="1:20">
      <c r="A5" s="184" t="s">
        <v>2</v>
      </c>
      <c r="B5" s="182"/>
      <c r="C5" s="182"/>
      <c r="D5" s="184" t="s">
        <v>3</v>
      </c>
      <c r="E5" s="184"/>
      <c r="F5" s="181"/>
      <c r="G5" s="184"/>
      <c r="H5" s="184"/>
      <c r="I5" s="184"/>
      <c r="J5" s="184"/>
      <c r="K5" s="184"/>
      <c r="L5" s="184"/>
      <c r="M5" s="184"/>
      <c r="N5" s="182"/>
      <c r="O5" s="184"/>
      <c r="P5" s="184"/>
      <c r="Q5" s="184"/>
      <c r="R5" s="183"/>
      <c r="S5" s="184"/>
    </row>
    <row r="6" spans="1:20">
      <c r="A6" s="184" t="s">
        <v>4</v>
      </c>
      <c r="B6" s="182"/>
      <c r="C6" s="182"/>
      <c r="D6" s="184" t="s">
        <v>5</v>
      </c>
      <c r="E6" s="184"/>
      <c r="F6" s="181"/>
      <c r="G6" s="184"/>
      <c r="H6" s="184"/>
      <c r="I6" s="184"/>
      <c r="J6" s="184"/>
      <c r="K6" s="184"/>
      <c r="L6" s="184"/>
      <c r="M6" s="184"/>
      <c r="N6" s="182"/>
      <c r="O6" s="184"/>
      <c r="P6" s="184"/>
      <c r="Q6" s="184"/>
      <c r="R6" s="183"/>
      <c r="S6" s="184"/>
    </row>
    <row r="7" spans="1:20">
      <c r="A7" s="184" t="s">
        <v>6</v>
      </c>
      <c r="B7" s="182"/>
      <c r="C7" s="182"/>
      <c r="D7" s="182" t="s">
        <v>7</v>
      </c>
      <c r="E7" s="184"/>
      <c r="F7" s="181"/>
      <c r="G7" s="184"/>
      <c r="H7" s="184"/>
      <c r="I7" s="184"/>
      <c r="J7" s="184"/>
      <c r="K7" s="184"/>
      <c r="L7" s="184"/>
      <c r="M7" s="184"/>
      <c r="N7" s="182"/>
      <c r="O7" s="184"/>
      <c r="P7" s="184"/>
      <c r="Q7" s="184"/>
      <c r="R7" s="183"/>
      <c r="S7" s="184"/>
    </row>
    <row r="8" spans="1:20">
      <c r="A8" s="184" t="s">
        <v>8</v>
      </c>
      <c r="B8" s="182"/>
      <c r="C8" s="182"/>
      <c r="D8" s="182" t="s">
        <v>7</v>
      </c>
      <c r="E8" s="184"/>
      <c r="F8" s="181"/>
      <c r="G8" s="184"/>
      <c r="H8" s="184"/>
      <c r="I8" s="184"/>
      <c r="J8" s="184"/>
      <c r="K8" s="184"/>
      <c r="L8" s="184"/>
      <c r="M8" s="184"/>
      <c r="N8" s="182"/>
      <c r="O8" s="184"/>
      <c r="P8" s="184"/>
      <c r="Q8" s="184"/>
      <c r="R8" s="183"/>
      <c r="S8" s="184"/>
    </row>
    <row r="9" spans="1:20">
      <c r="A9" s="184" t="s">
        <v>9</v>
      </c>
      <c r="B9" s="182"/>
      <c r="C9" s="182"/>
      <c r="D9" s="182" t="s">
        <v>10</v>
      </c>
      <c r="E9" s="184"/>
      <c r="F9" s="181"/>
      <c r="G9" s="184"/>
      <c r="H9" s="184"/>
      <c r="I9" s="184"/>
      <c r="J9" s="184"/>
      <c r="K9" s="184"/>
      <c r="L9" s="184"/>
      <c r="M9" s="184"/>
      <c r="N9" s="182"/>
      <c r="O9" s="184"/>
      <c r="P9" s="184"/>
      <c r="Q9" s="184"/>
      <c r="R9" s="183"/>
      <c r="S9" s="184"/>
    </row>
    <row r="10" spans="1:20" ht="15.75" thickBot="1"/>
    <row r="11" spans="1:20" s="1" customFormat="1" ht="12" customHeight="1">
      <c r="A11" s="1665" t="s">
        <v>11</v>
      </c>
      <c r="B11" s="1666"/>
      <c r="C11" s="1666"/>
      <c r="D11" s="1666"/>
      <c r="E11" s="1666"/>
      <c r="F11" s="1666"/>
      <c r="G11" s="1666"/>
      <c r="H11" s="1667"/>
      <c r="I11" s="1668" t="s">
        <v>12</v>
      </c>
      <c r="J11" s="1666"/>
      <c r="K11" s="1666"/>
      <c r="L11" s="1667"/>
      <c r="M11" s="1669" t="s">
        <v>13</v>
      </c>
      <c r="N11" s="1669" t="s">
        <v>14</v>
      </c>
      <c r="O11" s="1669" t="s">
        <v>15</v>
      </c>
      <c r="P11" s="1669" t="s">
        <v>16</v>
      </c>
      <c r="Q11" s="1669" t="s">
        <v>17</v>
      </c>
      <c r="R11" s="1681" t="s">
        <v>18</v>
      </c>
      <c r="S11" s="1682"/>
      <c r="T11" s="9" t="s">
        <v>19</v>
      </c>
    </row>
    <row r="12" spans="1:20" s="1" customFormat="1" ht="12.75" customHeight="1">
      <c r="A12" s="1685" t="s">
        <v>20</v>
      </c>
      <c r="B12" s="1672" t="s">
        <v>21</v>
      </c>
      <c r="C12" s="1688" t="s">
        <v>22</v>
      </c>
      <c r="D12" s="1689"/>
      <c r="E12" s="1689"/>
      <c r="F12" s="1689"/>
      <c r="G12" s="1690"/>
      <c r="H12" s="1673">
        <f>'MUTASI ok'!T21</f>
        <v>201532462</v>
      </c>
      <c r="I12" s="1672" t="s">
        <v>24</v>
      </c>
      <c r="J12" s="1672" t="s">
        <v>25</v>
      </c>
      <c r="K12" s="10" t="s">
        <v>26</v>
      </c>
      <c r="L12" s="1672" t="s">
        <v>27</v>
      </c>
      <c r="M12" s="1670"/>
      <c r="N12" s="1670"/>
      <c r="O12" s="1670"/>
      <c r="P12" s="1670"/>
      <c r="Q12" s="1670"/>
      <c r="R12" s="1683"/>
      <c r="S12" s="1684"/>
      <c r="T12" s="11"/>
    </row>
    <row r="13" spans="1:20" s="1" customFormat="1" ht="12" customHeight="1">
      <c r="A13" s="1686"/>
      <c r="B13" s="1670"/>
      <c r="C13" s="1691"/>
      <c r="D13" s="1692"/>
      <c r="E13" s="1692"/>
      <c r="F13" s="1692"/>
      <c r="G13" s="1693"/>
      <c r="H13" s="1670"/>
      <c r="I13" s="1670"/>
      <c r="J13" s="1670"/>
      <c r="K13" s="10" t="s">
        <v>28</v>
      </c>
      <c r="L13" s="1670"/>
      <c r="M13" s="1670"/>
      <c r="N13" s="1670"/>
      <c r="O13" s="1670"/>
      <c r="P13" s="1670"/>
      <c r="Q13" s="1670"/>
      <c r="R13" s="1672" t="s">
        <v>29</v>
      </c>
      <c r="S13" s="1673" t="s">
        <v>30</v>
      </c>
      <c r="T13" s="11"/>
    </row>
    <row r="14" spans="1:20" s="1" customFormat="1" ht="12" customHeight="1">
      <c r="A14" s="1686"/>
      <c r="B14" s="1670"/>
      <c r="C14" s="1691"/>
      <c r="D14" s="1692"/>
      <c r="E14" s="1692"/>
      <c r="F14" s="1692"/>
      <c r="G14" s="1693"/>
      <c r="H14" s="1670"/>
      <c r="I14" s="1670"/>
      <c r="J14" s="1670"/>
      <c r="K14" s="10" t="s">
        <v>31</v>
      </c>
      <c r="L14" s="1670"/>
      <c r="M14" s="1670"/>
      <c r="N14" s="1670"/>
      <c r="O14" s="1670"/>
      <c r="P14" s="1670"/>
      <c r="Q14" s="1670"/>
      <c r="R14" s="1670"/>
      <c r="S14" s="1674"/>
      <c r="T14" s="11"/>
    </row>
    <row r="15" spans="1:20" s="1" customFormat="1" ht="12" customHeight="1">
      <c r="A15" s="1687"/>
      <c r="B15" s="1671"/>
      <c r="C15" s="1683"/>
      <c r="D15" s="1694"/>
      <c r="E15" s="1694"/>
      <c r="F15" s="1694"/>
      <c r="G15" s="1684"/>
      <c r="H15" s="1671"/>
      <c r="I15" s="1671"/>
      <c r="J15" s="1671"/>
      <c r="K15" s="10" t="s">
        <v>32</v>
      </c>
      <c r="L15" s="1671"/>
      <c r="M15" s="1671"/>
      <c r="N15" s="1671"/>
      <c r="O15" s="1671"/>
      <c r="P15" s="1671"/>
      <c r="Q15" s="1671"/>
      <c r="R15" s="1671"/>
      <c r="S15" s="1675"/>
      <c r="T15" s="12"/>
    </row>
    <row r="16" spans="1:20" s="270" customFormat="1" ht="12" customHeight="1" thickBot="1">
      <c r="A16" s="275">
        <v>1</v>
      </c>
      <c r="B16" s="274">
        <v>2</v>
      </c>
      <c r="C16" s="1676">
        <v>3</v>
      </c>
      <c r="D16" s="1677"/>
      <c r="E16" s="1677"/>
      <c r="F16" s="1677"/>
      <c r="G16" s="1678"/>
      <c r="H16" s="273">
        <v>4</v>
      </c>
      <c r="I16" s="273">
        <v>5</v>
      </c>
      <c r="J16" s="273">
        <v>6</v>
      </c>
      <c r="K16" s="273">
        <v>7</v>
      </c>
      <c r="L16" s="273">
        <v>8</v>
      </c>
      <c r="M16" s="273">
        <v>9</v>
      </c>
      <c r="N16" s="273">
        <v>10</v>
      </c>
      <c r="O16" s="273">
        <v>11</v>
      </c>
      <c r="P16" s="273">
        <v>12</v>
      </c>
      <c r="Q16" s="273">
        <v>13</v>
      </c>
      <c r="R16" s="272">
        <v>14</v>
      </c>
      <c r="S16" s="272">
        <v>15</v>
      </c>
      <c r="T16" s="271">
        <v>16</v>
      </c>
    </row>
    <row r="17" spans="1:20" s="1" customFormat="1" ht="12.95" customHeight="1">
      <c r="A17" s="180"/>
      <c r="B17" s="179"/>
      <c r="C17" s="178"/>
      <c r="D17" s="178"/>
      <c r="E17" s="178"/>
      <c r="F17" s="178"/>
      <c r="G17" s="1181"/>
      <c r="H17" s="1181"/>
      <c r="I17" s="89"/>
      <c r="J17" s="91"/>
      <c r="K17" s="90"/>
      <c r="L17" s="90"/>
      <c r="M17" s="90"/>
      <c r="N17" s="90"/>
      <c r="O17" s="90"/>
      <c r="P17" s="90"/>
      <c r="Q17" s="90"/>
      <c r="R17" s="177">
        <f>SUM(R18:R29)</f>
        <v>0</v>
      </c>
      <c r="S17" s="177">
        <f>SUM(S18:S29)</f>
        <v>0</v>
      </c>
      <c r="T17" s="176"/>
    </row>
    <row r="18" spans="1:20" s="1" customFormat="1" ht="12.95" customHeight="1">
      <c r="A18" s="67"/>
      <c r="B18" s="94"/>
      <c r="C18" s="73"/>
      <c r="D18" s="73"/>
      <c r="E18" s="73"/>
      <c r="F18" s="73"/>
      <c r="G18" s="82"/>
      <c r="H18" s="82"/>
      <c r="I18" s="61"/>
      <c r="J18" s="73"/>
      <c r="K18" s="76"/>
      <c r="L18" s="71"/>
      <c r="M18" s="76"/>
      <c r="N18" s="175"/>
      <c r="O18" s="174"/>
      <c r="P18" s="71"/>
      <c r="Q18" s="71"/>
      <c r="R18" s="173"/>
      <c r="S18" s="172"/>
      <c r="T18" s="76"/>
    </row>
    <row r="19" spans="1:20" s="1" customFormat="1" ht="12.95" customHeight="1">
      <c r="A19" s="67"/>
      <c r="B19" s="94"/>
      <c r="C19" s="73"/>
      <c r="D19" s="73"/>
      <c r="E19" s="73"/>
      <c r="F19" s="73"/>
      <c r="G19" s="82"/>
      <c r="H19" s="82"/>
      <c r="I19" s="61"/>
      <c r="J19" s="73"/>
      <c r="K19" s="76"/>
      <c r="L19" s="71"/>
      <c r="M19" s="76"/>
      <c r="N19" s="175"/>
      <c r="O19" s="174"/>
      <c r="P19" s="71"/>
      <c r="Q19" s="71"/>
      <c r="R19" s="173"/>
      <c r="S19" s="172"/>
      <c r="T19" s="76"/>
    </row>
    <row r="20" spans="1:20" s="1" customFormat="1" ht="12.95" customHeight="1">
      <c r="A20" s="67"/>
      <c r="B20" s="94"/>
      <c r="C20" s="73"/>
      <c r="D20" s="73"/>
      <c r="E20" s="73"/>
      <c r="F20" s="73"/>
      <c r="G20" s="73"/>
      <c r="H20" s="73"/>
      <c r="I20" s="61"/>
      <c r="J20" s="73"/>
      <c r="K20" s="76"/>
      <c r="L20" s="71"/>
      <c r="M20" s="76"/>
      <c r="N20" s="175"/>
      <c r="O20" s="174"/>
      <c r="P20" s="71"/>
      <c r="Q20" s="71"/>
      <c r="R20" s="173"/>
      <c r="S20" s="172"/>
      <c r="T20" s="76"/>
    </row>
    <row r="21" spans="1:20" s="1" customFormat="1" ht="12.95" customHeight="1">
      <c r="A21" s="67"/>
      <c r="B21" s="94"/>
      <c r="C21" s="73"/>
      <c r="D21" s="73"/>
      <c r="E21" s="73"/>
      <c r="F21" s="73"/>
      <c r="G21" s="73"/>
      <c r="H21" s="73"/>
      <c r="I21" s="61"/>
      <c r="J21" s="73"/>
      <c r="K21" s="76"/>
      <c r="L21" s="71"/>
      <c r="M21" s="76"/>
      <c r="N21" s="175"/>
      <c r="O21" s="174"/>
      <c r="P21" s="71"/>
      <c r="Q21" s="71"/>
      <c r="R21" s="173"/>
      <c r="S21" s="172"/>
      <c r="T21" s="76"/>
    </row>
    <row r="22" spans="1:20" s="1" customFormat="1" ht="12.95" customHeight="1">
      <c r="A22" s="67"/>
      <c r="B22" s="94"/>
      <c r="C22" s="73"/>
      <c r="D22" s="73"/>
      <c r="E22" s="73"/>
      <c r="F22" s="73"/>
      <c r="G22" s="73"/>
      <c r="H22" s="73"/>
      <c r="I22" s="61"/>
      <c r="J22" s="73"/>
      <c r="K22" s="76"/>
      <c r="L22" s="71"/>
      <c r="M22" s="76"/>
      <c r="N22" s="175"/>
      <c r="O22" s="174"/>
      <c r="P22" s="71"/>
      <c r="Q22" s="71"/>
      <c r="R22" s="173"/>
      <c r="S22" s="172"/>
      <c r="T22" s="76"/>
    </row>
    <row r="23" spans="1:20" s="1" customFormat="1" ht="12.95" customHeight="1">
      <c r="A23" s="67"/>
      <c r="B23" s="94"/>
      <c r="C23" s="73"/>
      <c r="D23" s="73"/>
      <c r="E23" s="73"/>
      <c r="F23" s="73"/>
      <c r="G23" s="82"/>
      <c r="H23" s="82"/>
      <c r="I23" s="61"/>
      <c r="J23" s="73"/>
      <c r="K23" s="76"/>
      <c r="L23" s="71"/>
      <c r="M23" s="76"/>
      <c r="N23" s="175"/>
      <c r="O23" s="174"/>
      <c r="P23" s="71"/>
      <c r="Q23" s="71"/>
      <c r="R23" s="173"/>
      <c r="S23" s="172"/>
      <c r="T23" s="76"/>
    </row>
    <row r="24" spans="1:20" s="1" customFormat="1" ht="12.95" customHeight="1">
      <c r="A24" s="67"/>
      <c r="B24" s="94"/>
      <c r="C24" s="73"/>
      <c r="D24" s="73"/>
      <c r="E24" s="73"/>
      <c r="F24" s="73"/>
      <c r="G24" s="73"/>
      <c r="H24" s="73"/>
      <c r="I24" s="61"/>
      <c r="J24" s="73"/>
      <c r="K24" s="76"/>
      <c r="L24" s="71"/>
      <c r="M24" s="76"/>
      <c r="N24" s="175"/>
      <c r="O24" s="174"/>
      <c r="P24" s="71"/>
      <c r="Q24" s="71"/>
      <c r="R24" s="173"/>
      <c r="S24" s="172"/>
      <c r="T24" s="76"/>
    </row>
    <row r="25" spans="1:20" s="1" customFormat="1" ht="12.95" customHeight="1">
      <c r="A25" s="67"/>
      <c r="B25" s="94"/>
      <c r="C25" s="73"/>
      <c r="D25" s="73"/>
      <c r="E25" s="73"/>
      <c r="F25" s="73"/>
      <c r="G25" s="73"/>
      <c r="H25" s="73"/>
      <c r="I25" s="61"/>
      <c r="J25" s="73"/>
      <c r="K25" s="76"/>
      <c r="L25" s="71"/>
      <c r="M25" s="76"/>
      <c r="N25" s="175"/>
      <c r="O25" s="174"/>
      <c r="P25" s="71"/>
      <c r="Q25" s="71"/>
      <c r="R25" s="173"/>
      <c r="S25" s="172"/>
      <c r="T25" s="76"/>
    </row>
    <row r="26" spans="1:20" s="1" customFormat="1" ht="12.95" customHeight="1">
      <c r="A26" s="67"/>
      <c r="B26" s="94"/>
      <c r="C26" s="73"/>
      <c r="D26" s="73"/>
      <c r="E26" s="73"/>
      <c r="F26" s="73"/>
      <c r="G26" s="73"/>
      <c r="H26" s="73"/>
      <c r="I26" s="61"/>
      <c r="J26" s="73"/>
      <c r="K26" s="76"/>
      <c r="L26" s="71"/>
      <c r="M26" s="76"/>
      <c r="N26" s="175"/>
      <c r="O26" s="174"/>
      <c r="P26" s="71"/>
      <c r="Q26" s="71"/>
      <c r="R26" s="173"/>
      <c r="S26" s="172"/>
      <c r="T26" s="76"/>
    </row>
    <row r="27" spans="1:20" s="1" customFormat="1" ht="12.95" customHeight="1">
      <c r="A27" s="67"/>
      <c r="B27" s="94"/>
      <c r="C27" s="73"/>
      <c r="D27" s="73"/>
      <c r="E27" s="73"/>
      <c r="F27" s="73"/>
      <c r="G27" s="73"/>
      <c r="H27" s="73"/>
      <c r="I27" s="61"/>
      <c r="J27" s="73"/>
      <c r="K27" s="76"/>
      <c r="L27" s="71"/>
      <c r="M27" s="76"/>
      <c r="N27" s="175"/>
      <c r="O27" s="174"/>
      <c r="P27" s="71"/>
      <c r="Q27" s="71"/>
      <c r="R27" s="173"/>
      <c r="S27" s="172"/>
      <c r="T27" s="76"/>
    </row>
    <row r="28" spans="1:20" s="1" customFormat="1" ht="12.95" customHeight="1">
      <c r="A28" s="67"/>
      <c r="B28" s="94"/>
      <c r="C28" s="73"/>
      <c r="D28" s="73"/>
      <c r="E28" s="73"/>
      <c r="F28" s="73"/>
      <c r="G28" s="73"/>
      <c r="H28" s="73"/>
      <c r="I28" s="61"/>
      <c r="J28" s="73"/>
      <c r="K28" s="76"/>
      <c r="L28" s="71"/>
      <c r="M28" s="76"/>
      <c r="N28" s="175"/>
      <c r="O28" s="174"/>
      <c r="P28" s="71"/>
      <c r="Q28" s="71"/>
      <c r="R28" s="173"/>
      <c r="S28" s="172"/>
      <c r="T28" s="76"/>
    </row>
    <row r="29" spans="1:20" s="1" customFormat="1" ht="12.95" customHeight="1">
      <c r="A29" s="67"/>
      <c r="B29" s="94"/>
      <c r="C29" s="73"/>
      <c r="D29" s="73"/>
      <c r="E29" s="73"/>
      <c r="F29" s="73"/>
      <c r="G29" s="82"/>
      <c r="H29" s="82"/>
      <c r="I29" s="61"/>
      <c r="J29" s="73"/>
      <c r="K29" s="76"/>
      <c r="L29" s="71"/>
      <c r="M29" s="76"/>
      <c r="N29" s="175"/>
      <c r="O29" s="174"/>
      <c r="P29" s="71"/>
      <c r="Q29" s="71"/>
      <c r="R29" s="173"/>
      <c r="S29" s="172"/>
      <c r="T29" s="76"/>
    </row>
    <row r="30" spans="1:20">
      <c r="A30" s="1679"/>
      <c r="B30" s="1679"/>
      <c r="C30" s="1679"/>
      <c r="D30" s="1679"/>
      <c r="E30" s="1679"/>
      <c r="F30" s="1679"/>
      <c r="G30" s="1679"/>
      <c r="H30" s="1679"/>
      <c r="I30" s="1679"/>
      <c r="J30" s="1679"/>
      <c r="K30" s="1679"/>
      <c r="L30" s="1679"/>
      <c r="M30" s="1679"/>
      <c r="N30" s="1679"/>
      <c r="O30" s="1679"/>
      <c r="P30" s="1679"/>
      <c r="Q30" s="1679"/>
      <c r="R30" s="1680"/>
      <c r="S30" s="1680"/>
      <c r="T30" s="1680"/>
    </row>
    <row r="31" spans="1:20">
      <c r="F31" s="202"/>
      <c r="P31" s="202" t="str">
        <f>'Rekap 2015'!F48</f>
        <v>Demak,   31 Desember 2015</v>
      </c>
      <c r="R31" s="203"/>
      <c r="S31" s="203"/>
      <c r="T31" s="236"/>
    </row>
    <row r="32" spans="1:20">
      <c r="B32" s="201"/>
      <c r="C32" s="200" t="s">
        <v>67</v>
      </c>
      <c r="D32" s="201"/>
      <c r="E32" s="169"/>
      <c r="F32" s="169"/>
      <c r="H32" s="202"/>
      <c r="I32" s="169"/>
      <c r="J32" s="236"/>
      <c r="K32" s="58"/>
      <c r="L32" s="58"/>
      <c r="M32" s="58"/>
      <c r="P32" s="169"/>
      <c r="R32" s="236"/>
      <c r="S32" s="236"/>
    </row>
    <row r="33" spans="2:23" ht="15.75">
      <c r="B33" s="201"/>
      <c r="C33" s="200" t="s">
        <v>441</v>
      </c>
      <c r="D33" s="201"/>
      <c r="F33" s="202"/>
      <c r="H33" s="199"/>
      <c r="I33" s="168"/>
      <c r="J33" s="236"/>
      <c r="K33" s="58"/>
      <c r="L33" s="58"/>
      <c r="M33" s="58"/>
      <c r="P33" s="202" t="s">
        <v>68</v>
      </c>
      <c r="R33" s="167"/>
      <c r="S33" s="167"/>
    </row>
    <row r="34" spans="2:23" ht="15.75">
      <c r="B34" s="201"/>
      <c r="C34" s="200"/>
      <c r="D34" s="201"/>
      <c r="E34" s="113"/>
      <c r="F34" s="198"/>
      <c r="H34" s="199"/>
      <c r="I34" s="168"/>
      <c r="J34" s="236"/>
      <c r="P34" s="198"/>
      <c r="R34" s="236"/>
      <c r="S34" s="236"/>
    </row>
    <row r="35" spans="2:23" ht="15.75">
      <c r="B35" s="201"/>
      <c r="C35" s="201"/>
      <c r="D35" s="201"/>
      <c r="F35" s="202"/>
      <c r="H35" s="199"/>
      <c r="I35" s="168"/>
      <c r="J35" s="236"/>
      <c r="P35" s="202"/>
      <c r="S35" s="217"/>
    </row>
    <row r="36" spans="2:23" ht="15.75">
      <c r="B36" s="201"/>
      <c r="C36" s="201"/>
      <c r="D36" s="201"/>
      <c r="E36" s="197"/>
      <c r="F36" s="202"/>
      <c r="H36" s="199"/>
      <c r="I36" s="168"/>
      <c r="J36" s="236"/>
      <c r="P36" s="202"/>
      <c r="S36" s="217"/>
    </row>
    <row r="37" spans="2:23" ht="15.75">
      <c r="B37" s="201"/>
      <c r="C37" s="201"/>
      <c r="D37" s="201"/>
      <c r="F37" s="202"/>
      <c r="H37" s="199"/>
      <c r="I37" s="168"/>
      <c r="J37" s="236"/>
      <c r="P37" s="202"/>
      <c r="S37" s="217"/>
    </row>
    <row r="38" spans="2:23" ht="15.75">
      <c r="B38" s="201"/>
      <c r="C38" s="201"/>
      <c r="D38" s="201"/>
      <c r="F38" s="196"/>
      <c r="H38" s="199"/>
      <c r="I38" s="168"/>
      <c r="J38" s="236"/>
      <c r="P38" s="196"/>
    </row>
    <row r="39" spans="2:23" ht="15.75">
      <c r="B39" s="201"/>
      <c r="C39" s="195"/>
      <c r="D39" s="201"/>
      <c r="F39" s="202"/>
      <c r="H39" s="165"/>
      <c r="I39" s="168"/>
      <c r="J39" s="236"/>
      <c r="P39" s="202"/>
      <c r="S39" s="236"/>
    </row>
    <row r="40" spans="2:23" ht="15.75">
      <c r="B40" s="201"/>
      <c r="C40" s="194" t="s">
        <v>436</v>
      </c>
      <c r="D40" s="201"/>
      <c r="F40" s="193"/>
      <c r="H40" s="199"/>
      <c r="I40" s="168"/>
      <c r="J40" s="236"/>
      <c r="P40" s="193" t="s">
        <v>440</v>
      </c>
    </row>
    <row r="41" spans="2:23" ht="15.75">
      <c r="C41" s="200" t="s">
        <v>443</v>
      </c>
      <c r="F41" s="192"/>
      <c r="H41" s="163"/>
      <c r="I41" s="168"/>
      <c r="J41" s="236"/>
      <c r="P41" s="192" t="s">
        <v>445</v>
      </c>
    </row>
    <row r="48" spans="2:23">
      <c r="U48" s="64"/>
      <c r="V48" s="64"/>
      <c r="W48" s="64"/>
    </row>
  </sheetData>
  <mergeCells count="23">
    <mergeCell ref="C16:G16"/>
    <mergeCell ref="A30:Q30"/>
    <mergeCell ref="R30:T30"/>
    <mergeCell ref="R11:S12"/>
    <mergeCell ref="A12:A15"/>
    <mergeCell ref="B12:B15"/>
    <mergeCell ref="C12:G15"/>
    <mergeCell ref="O11:O15"/>
    <mergeCell ref="P11:P15"/>
    <mergeCell ref="Q11:Q15"/>
    <mergeCell ref="H12:H15"/>
    <mergeCell ref="I12:I15"/>
    <mergeCell ref="J12:J15"/>
    <mergeCell ref="A1:S1"/>
    <mergeCell ref="A2:S2"/>
    <mergeCell ref="A3:S3"/>
    <mergeCell ref="A11:H11"/>
    <mergeCell ref="I11:L11"/>
    <mergeCell ref="M11:M15"/>
    <mergeCell ref="N11:N15"/>
    <mergeCell ref="L12:L15"/>
    <mergeCell ref="R13:R15"/>
    <mergeCell ref="S13:S15"/>
  </mergeCells>
  <pageMargins left="0.7" right="0.2" top="0.75" bottom="0.75" header="0.3" footer="0.3"/>
  <pageSetup paperSize="400"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LAMP. REKON 1</vt:lpstr>
      <vt:lpstr>LAMP.BA REKON 2 new</vt:lpstr>
      <vt:lpstr>BA REKON INTERN</vt:lpstr>
      <vt:lpstr>BA REKON EKSTERN</vt:lpstr>
      <vt:lpstr>Rekap 2015</vt:lpstr>
      <vt:lpstr>BI OK</vt:lpstr>
      <vt:lpstr>REKAPMUTASI 2014</vt:lpstr>
      <vt:lpstr>MUTASI ok</vt:lpstr>
      <vt:lpstr>KIB A</vt:lpstr>
      <vt:lpstr>KIB B.</vt:lpstr>
      <vt:lpstr>DAFTAR MUTASI</vt:lpstr>
      <vt:lpstr>dfatr mutasi 2</vt:lpstr>
      <vt:lpstr>BI 2014 2014</vt:lpstr>
      <vt:lpstr>REKAPBI (2014)</vt:lpstr>
      <vt:lpstr>KIB B</vt:lpstr>
      <vt:lpstr>KIB B 15</vt:lpstr>
      <vt:lpstr>KIB C</vt:lpstr>
      <vt:lpstr>KIB D</vt:lpstr>
      <vt:lpstr>KIB F</vt:lpstr>
      <vt:lpstr>KIB E</vt:lpstr>
      <vt:lpstr>cek</vt:lpstr>
      <vt:lpstr>Sheet1</vt:lpstr>
      <vt:lpstr>'BA REKON EKSTERN'!Print_Area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</dc:creator>
  <cp:lastModifiedBy>TOSHIBA</cp:lastModifiedBy>
  <cp:lastPrinted>2016-01-16T05:42:54Z</cp:lastPrinted>
  <dcterms:created xsi:type="dcterms:W3CDTF">2015-07-04T03:38:07Z</dcterms:created>
  <dcterms:modified xsi:type="dcterms:W3CDTF">2016-03-06T10:28:10Z</dcterms:modified>
</cp:coreProperties>
</file>