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N39" i="1"/>
  <c r="I39" i="1"/>
  <c r="H39" i="1"/>
  <c r="D39" i="1"/>
  <c r="E39" i="1" s="1"/>
  <c r="G39" i="1" s="1"/>
  <c r="R38" i="1"/>
  <c r="O38" i="1"/>
  <c r="L38" i="1"/>
  <c r="Q38" i="1" s="1"/>
  <c r="K38" i="1"/>
  <c r="M38" i="1" s="1"/>
  <c r="J38" i="1"/>
  <c r="E38" i="1"/>
  <c r="G38" i="1" s="1"/>
  <c r="C38" i="1"/>
  <c r="B38" i="1"/>
  <c r="A38" i="1"/>
  <c r="R37" i="1"/>
  <c r="Q37" i="1"/>
  <c r="L37" i="1"/>
  <c r="K37" i="1"/>
  <c r="M37" i="1" s="1"/>
  <c r="S37" i="1" s="1"/>
  <c r="J37" i="1"/>
  <c r="G37" i="1"/>
  <c r="E37" i="1"/>
  <c r="C37" i="1"/>
  <c r="B37" i="1"/>
  <c r="A37" i="1"/>
  <c r="R36" i="1"/>
  <c r="S36" i="1" s="1"/>
  <c r="O36" i="1"/>
  <c r="L36" i="1"/>
  <c r="Q36" i="1" s="1"/>
  <c r="K36" i="1"/>
  <c r="M36" i="1" s="1"/>
  <c r="J36" i="1"/>
  <c r="E36" i="1"/>
  <c r="G36" i="1" s="1"/>
  <c r="C36" i="1"/>
  <c r="B36" i="1"/>
  <c r="A36" i="1"/>
  <c r="R35" i="1"/>
  <c r="Q35" i="1"/>
  <c r="L35" i="1"/>
  <c r="K35" i="1"/>
  <c r="M35" i="1" s="1"/>
  <c r="S35" i="1" s="1"/>
  <c r="J35" i="1"/>
  <c r="G35" i="1"/>
  <c r="E35" i="1"/>
  <c r="C35" i="1"/>
  <c r="B35" i="1"/>
  <c r="A35" i="1"/>
  <c r="R34" i="1"/>
  <c r="O34" i="1"/>
  <c r="L34" i="1"/>
  <c r="Q34" i="1" s="1"/>
  <c r="K34" i="1"/>
  <c r="M34" i="1" s="1"/>
  <c r="J34" i="1"/>
  <c r="E34" i="1"/>
  <c r="G34" i="1" s="1"/>
  <c r="C34" i="1"/>
  <c r="B34" i="1"/>
  <c r="A34" i="1"/>
  <c r="R33" i="1"/>
  <c r="Q33" i="1"/>
  <c r="L33" i="1"/>
  <c r="K33" i="1"/>
  <c r="M33" i="1" s="1"/>
  <c r="S33" i="1" s="1"/>
  <c r="J33" i="1"/>
  <c r="G33" i="1"/>
  <c r="E33" i="1"/>
  <c r="C33" i="1"/>
  <c r="B33" i="1"/>
  <c r="A33" i="1"/>
  <c r="R32" i="1"/>
  <c r="S32" i="1" s="1"/>
  <c r="O32" i="1"/>
  <c r="L32" i="1"/>
  <c r="Q32" i="1" s="1"/>
  <c r="K32" i="1"/>
  <c r="M32" i="1" s="1"/>
  <c r="J32" i="1"/>
  <c r="E32" i="1"/>
  <c r="G32" i="1" s="1"/>
  <c r="C32" i="1"/>
  <c r="B32" i="1"/>
  <c r="A32" i="1"/>
  <c r="R31" i="1"/>
  <c r="Q31" i="1"/>
  <c r="L31" i="1"/>
  <c r="K31" i="1"/>
  <c r="M31" i="1" s="1"/>
  <c r="S31" i="1" s="1"/>
  <c r="J31" i="1"/>
  <c r="G31" i="1"/>
  <c r="E31" i="1"/>
  <c r="C31" i="1"/>
  <c r="B31" i="1"/>
  <c r="A31" i="1"/>
  <c r="R30" i="1"/>
  <c r="O30" i="1"/>
  <c r="L30" i="1"/>
  <c r="Q30" i="1" s="1"/>
  <c r="K30" i="1"/>
  <c r="M30" i="1" s="1"/>
  <c r="J30" i="1"/>
  <c r="E30" i="1"/>
  <c r="G30" i="1" s="1"/>
  <c r="C30" i="1"/>
  <c r="B30" i="1"/>
  <c r="A30" i="1"/>
  <c r="R29" i="1"/>
  <c r="Q29" i="1"/>
  <c r="L29" i="1"/>
  <c r="K29" i="1"/>
  <c r="M29" i="1" s="1"/>
  <c r="S29" i="1" s="1"/>
  <c r="J29" i="1"/>
  <c r="G29" i="1"/>
  <c r="E29" i="1"/>
  <c r="C29" i="1"/>
  <c r="B29" i="1"/>
  <c r="A29" i="1"/>
  <c r="R28" i="1"/>
  <c r="S28" i="1" s="1"/>
  <c r="O28" i="1"/>
  <c r="L28" i="1"/>
  <c r="Q28" i="1" s="1"/>
  <c r="K28" i="1"/>
  <c r="M28" i="1" s="1"/>
  <c r="J28" i="1"/>
  <c r="E28" i="1"/>
  <c r="G28" i="1" s="1"/>
  <c r="C28" i="1"/>
  <c r="B28" i="1"/>
  <c r="A28" i="1"/>
  <c r="R27" i="1"/>
  <c r="Q27" i="1"/>
  <c r="L27" i="1"/>
  <c r="K27" i="1"/>
  <c r="M27" i="1" s="1"/>
  <c r="S27" i="1" s="1"/>
  <c r="J27" i="1"/>
  <c r="G27" i="1"/>
  <c r="E27" i="1"/>
  <c r="C27" i="1"/>
  <c r="B27" i="1"/>
  <c r="A27" i="1"/>
  <c r="R26" i="1"/>
  <c r="O26" i="1"/>
  <c r="L26" i="1"/>
  <c r="Q26" i="1" s="1"/>
  <c r="K26" i="1"/>
  <c r="M26" i="1" s="1"/>
  <c r="J26" i="1"/>
  <c r="E26" i="1"/>
  <c r="G26" i="1" s="1"/>
  <c r="C26" i="1"/>
  <c r="B26" i="1"/>
  <c r="A26" i="1"/>
  <c r="R25" i="1"/>
  <c r="Q25" i="1"/>
  <c r="L25" i="1"/>
  <c r="K25" i="1"/>
  <c r="M25" i="1" s="1"/>
  <c r="S25" i="1" s="1"/>
  <c r="J25" i="1"/>
  <c r="G25" i="1"/>
  <c r="E25" i="1"/>
  <c r="C25" i="1"/>
  <c r="B25" i="1"/>
  <c r="A25" i="1"/>
  <c r="R24" i="1"/>
  <c r="S24" i="1" s="1"/>
  <c r="O24" i="1"/>
  <c r="L24" i="1"/>
  <c r="Q24" i="1" s="1"/>
  <c r="K24" i="1"/>
  <c r="M24" i="1" s="1"/>
  <c r="J24" i="1"/>
  <c r="E24" i="1"/>
  <c r="G24" i="1" s="1"/>
  <c r="C24" i="1"/>
  <c r="B24" i="1"/>
  <c r="A24" i="1"/>
  <c r="R23" i="1"/>
  <c r="Q23" i="1"/>
  <c r="L23" i="1"/>
  <c r="K23" i="1"/>
  <c r="M23" i="1" s="1"/>
  <c r="S23" i="1" s="1"/>
  <c r="J23" i="1"/>
  <c r="G23" i="1"/>
  <c r="E23" i="1"/>
  <c r="C23" i="1"/>
  <c r="B23" i="1"/>
  <c r="A23" i="1"/>
  <c r="R22" i="1"/>
  <c r="O22" i="1"/>
  <c r="L22" i="1"/>
  <c r="Q22" i="1" s="1"/>
  <c r="K22" i="1"/>
  <c r="M22" i="1" s="1"/>
  <c r="J22" i="1"/>
  <c r="E22" i="1"/>
  <c r="G22" i="1" s="1"/>
  <c r="C22" i="1"/>
  <c r="B22" i="1"/>
  <c r="A22" i="1"/>
  <c r="R21" i="1"/>
  <c r="Q21" i="1"/>
  <c r="L21" i="1"/>
  <c r="K21" i="1"/>
  <c r="M21" i="1" s="1"/>
  <c r="S21" i="1" s="1"/>
  <c r="J21" i="1"/>
  <c r="G21" i="1"/>
  <c r="E21" i="1"/>
  <c r="C21" i="1"/>
  <c r="B21" i="1"/>
  <c r="A21" i="1"/>
  <c r="R20" i="1"/>
  <c r="S20" i="1" s="1"/>
  <c r="O20" i="1"/>
  <c r="L20" i="1"/>
  <c r="Q20" i="1" s="1"/>
  <c r="K20" i="1"/>
  <c r="M20" i="1" s="1"/>
  <c r="J20" i="1"/>
  <c r="E20" i="1"/>
  <c r="G20" i="1" s="1"/>
  <c r="C20" i="1"/>
  <c r="B20" i="1"/>
  <c r="A20" i="1"/>
  <c r="R19" i="1"/>
  <c r="Q19" i="1"/>
  <c r="L19" i="1"/>
  <c r="K19" i="1"/>
  <c r="O19" i="1" s="1"/>
  <c r="J19" i="1"/>
  <c r="G19" i="1"/>
  <c r="E19" i="1"/>
  <c r="C19" i="1"/>
  <c r="B19" i="1"/>
  <c r="A19" i="1"/>
  <c r="R18" i="1"/>
  <c r="O18" i="1"/>
  <c r="L18" i="1"/>
  <c r="Q18" i="1" s="1"/>
  <c r="K18" i="1"/>
  <c r="M18" i="1" s="1"/>
  <c r="J18" i="1"/>
  <c r="E18" i="1"/>
  <c r="G18" i="1" s="1"/>
  <c r="C18" i="1"/>
  <c r="B18" i="1"/>
  <c r="A18" i="1"/>
  <c r="R17" i="1"/>
  <c r="Q17" i="1"/>
  <c r="L17" i="1"/>
  <c r="K17" i="1"/>
  <c r="O17" i="1" s="1"/>
  <c r="J17" i="1"/>
  <c r="G17" i="1"/>
  <c r="E17" i="1"/>
  <c r="C17" i="1"/>
  <c r="B17" i="1"/>
  <c r="A17" i="1"/>
  <c r="R16" i="1"/>
  <c r="S16" i="1" s="1"/>
  <c r="O16" i="1"/>
  <c r="L16" i="1"/>
  <c r="Q16" i="1" s="1"/>
  <c r="K16" i="1"/>
  <c r="M16" i="1" s="1"/>
  <c r="J16" i="1"/>
  <c r="E16" i="1"/>
  <c r="G16" i="1" s="1"/>
  <c r="C16" i="1"/>
  <c r="B16" i="1"/>
  <c r="A16" i="1"/>
  <c r="R15" i="1"/>
  <c r="Q15" i="1"/>
  <c r="M15" i="1"/>
  <c r="S15" i="1" s="1"/>
  <c r="L15" i="1"/>
  <c r="K15" i="1"/>
  <c r="O15" i="1" s="1"/>
  <c r="J15" i="1"/>
  <c r="G15" i="1"/>
  <c r="E15" i="1"/>
  <c r="C15" i="1"/>
  <c r="B15" i="1"/>
  <c r="A15" i="1"/>
  <c r="R14" i="1"/>
  <c r="S14" i="1" s="1"/>
  <c r="O14" i="1"/>
  <c r="L14" i="1"/>
  <c r="Q14" i="1" s="1"/>
  <c r="K14" i="1"/>
  <c r="M14" i="1" s="1"/>
  <c r="J14" i="1"/>
  <c r="E14" i="1"/>
  <c r="G14" i="1" s="1"/>
  <c r="C14" i="1"/>
  <c r="B14" i="1"/>
  <c r="A14" i="1"/>
  <c r="R13" i="1"/>
  <c r="Q13" i="1"/>
  <c r="L13" i="1"/>
  <c r="K13" i="1"/>
  <c r="M13" i="1" s="1"/>
  <c r="S13" i="1" s="1"/>
  <c r="J13" i="1"/>
  <c r="G13" i="1"/>
  <c r="E13" i="1"/>
  <c r="C13" i="1"/>
  <c r="B13" i="1"/>
  <c r="A13" i="1"/>
  <c r="R12" i="1"/>
  <c r="R39" i="1" s="1"/>
  <c r="O12" i="1"/>
  <c r="L12" i="1"/>
  <c r="L39" i="1" s="1"/>
  <c r="Q39" i="1" s="1"/>
  <c r="K12" i="1"/>
  <c r="K39" i="1" s="1"/>
  <c r="O39" i="1" s="1"/>
  <c r="J12" i="1"/>
  <c r="J39" i="1" s="1"/>
  <c r="E12" i="1"/>
  <c r="G12" i="1" s="1"/>
  <c r="C12" i="1"/>
  <c r="B12" i="1"/>
  <c r="A12" i="1"/>
  <c r="H6" i="1"/>
  <c r="I5" i="1"/>
  <c r="H5" i="1"/>
  <c r="S18" i="1" l="1"/>
  <c r="S22" i="1"/>
  <c r="S26" i="1"/>
  <c r="S30" i="1"/>
  <c r="S34" i="1"/>
  <c r="S38" i="1"/>
  <c r="M17" i="1"/>
  <c r="S17" i="1" s="1"/>
  <c r="M19" i="1"/>
  <c r="S19" i="1" s="1"/>
  <c r="M12" i="1"/>
  <c r="M39" i="1" s="1"/>
  <c r="S39" i="1" s="1"/>
  <c r="Q12" i="1"/>
  <c r="S12" i="1"/>
  <c r="O13" i="1"/>
  <c r="O21" i="1"/>
  <c r="O23" i="1"/>
  <c r="O25" i="1"/>
  <c r="O27" i="1"/>
  <c r="O29" i="1"/>
  <c r="O31" i="1"/>
  <c r="O33" i="1"/>
  <c r="O35" i="1"/>
  <c r="O37" i="1"/>
</calcChain>
</file>

<file path=xl/sharedStrings.xml><?xml version="1.0" encoding="utf-8"?>
<sst xmlns="http://schemas.openxmlformats.org/spreadsheetml/2006/main" count="32" uniqueCount="20">
  <si>
    <t>TABEL 30</t>
  </si>
  <si>
    <t>JUMLAH DAN PERSENTASE PENANGANAN KOMPLIKASI KEBIDANAN DAN KOMPLIKASI NEONATAL</t>
  </si>
  <si>
    <t>MENURUT JENIS KELAMIN, KECAMATAN, DAN PUSKESMAS</t>
  </si>
  <si>
    <t>NO</t>
  </si>
  <si>
    <t>KECAMATAN</t>
  </si>
  <si>
    <t>PUSKESMAS</t>
  </si>
  <si>
    <t>JUMLAH       IBU HAMIL</t>
  </si>
  <si>
    <t xml:space="preserve">PERKIRAAN BUMIL DENGAN KOMPLIKASI KEBIDANAN </t>
  </si>
  <si>
    <t>PENANGANAN KOMPLIKASI KEBIDANAN</t>
  </si>
  <si>
    <t>JUMLAH LAHIR HIDUP</t>
  </si>
  <si>
    <t xml:space="preserve">PERKIRAAN NEONATAL KOMPLIKASI </t>
  </si>
  <si>
    <t>PENANGANAN KOMPLIKASI NEONATAL</t>
  </si>
  <si>
    <t>L</t>
  </si>
  <si>
    <t>P</t>
  </si>
  <si>
    <t>L + P</t>
  </si>
  <si>
    <t>S</t>
  </si>
  <si>
    <t>%</t>
  </si>
  <si>
    <t>JUMLAH (KAB/KOTA)</t>
  </si>
  <si>
    <t>Sumber: Seksi Kesehatan Keluarga dan Gizi</t>
  </si>
  <si>
    <t>SEMESTER 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</si>
</sst>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Symbol"/>
      <family val="1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4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8" xfId="0" applyFont="1" applyBorder="1" applyAlignment="1">
      <alignment vertical="center"/>
    </xf>
    <xf numFmtId="3" fontId="2" fillId="0" borderId="18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3" fontId="7" fillId="0" borderId="19" xfId="1" applyNumberFormat="1" applyFont="1" applyBorder="1" applyAlignment="1">
      <alignment vertical="center"/>
    </xf>
    <xf numFmtId="164" fontId="7" fillId="0" borderId="19" xfId="1" applyNumberFormat="1" applyFont="1" applyBorder="1" applyAlignment="1">
      <alignment vertical="center"/>
    </xf>
    <xf numFmtId="3" fontId="7" fillId="0" borderId="21" xfId="1" applyNumberFormat="1" applyFont="1" applyBorder="1" applyAlignment="1">
      <alignment vertical="center"/>
    </xf>
    <xf numFmtId="0" fontId="8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workbookViewId="0">
      <selection activeCell="A5" sqref="A5"/>
    </sheetView>
  </sheetViews>
  <sheetFormatPr defaultRowHeight="15" x14ac:dyDescent="0.25"/>
  <cols>
    <col min="1" max="1" width="5.7109375" customWidth="1"/>
    <col min="2" max="2" width="19.7109375" customWidth="1"/>
    <col min="3" max="3" width="29.5703125" bestFit="1" customWidth="1"/>
    <col min="4" max="4" width="12.7109375" hidden="1" customWidth="1"/>
    <col min="5" max="5" width="13.28515625" hidden="1" customWidth="1"/>
    <col min="6" max="6" width="9.28515625" hidden="1" customWidth="1"/>
    <col min="7" max="7" width="9.7109375" hidden="1" customWidth="1"/>
    <col min="8" max="10" width="8.7109375" hidden="1" customWidth="1"/>
    <col min="11" max="19" width="8.7109375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6.5" x14ac:dyDescent="0.2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6.5" x14ac:dyDescent="0.25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6.5" x14ac:dyDescent="0.25">
      <c r="A5" s="5"/>
      <c r="B5" s="5"/>
      <c r="C5" s="5"/>
      <c r="D5" s="5"/>
      <c r="E5" s="5"/>
      <c r="F5" s="5"/>
      <c r="G5" s="5"/>
      <c r="H5" s="6" t="str">
        <f>'[1]1'!E5</f>
        <v>KABUPATEN/KOTA</v>
      </c>
      <c r="I5" s="7" t="str">
        <f>'[1]1'!F5</f>
        <v>DEMAK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6.5" x14ac:dyDescent="0.25">
      <c r="A6" s="5"/>
      <c r="B6" s="5"/>
      <c r="C6" s="5"/>
      <c r="D6" s="5"/>
      <c r="E6" s="5"/>
      <c r="F6" s="5"/>
      <c r="G6" s="5"/>
      <c r="H6" s="6" t="str">
        <f>'[1]1'!E6</f>
        <v xml:space="preserve">TAHUN </v>
      </c>
      <c r="I6" s="7" t="s">
        <v>19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5.75" thickBo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x14ac:dyDescent="0.25">
      <c r="A8" s="9" t="s">
        <v>3</v>
      </c>
      <c r="B8" s="10" t="s">
        <v>4</v>
      </c>
      <c r="C8" s="10" t="s">
        <v>5</v>
      </c>
      <c r="D8" s="11" t="s">
        <v>6</v>
      </c>
      <c r="E8" s="12" t="s">
        <v>7</v>
      </c>
      <c r="F8" s="13" t="s">
        <v>8</v>
      </c>
      <c r="G8" s="14"/>
      <c r="H8" s="13" t="s">
        <v>9</v>
      </c>
      <c r="I8" s="15"/>
      <c r="J8" s="14"/>
      <c r="K8" s="16" t="s">
        <v>10</v>
      </c>
      <c r="L8" s="17"/>
      <c r="M8" s="18"/>
      <c r="N8" s="19" t="s">
        <v>11</v>
      </c>
      <c r="O8" s="20"/>
      <c r="P8" s="21"/>
      <c r="Q8" s="21"/>
      <c r="R8" s="21"/>
      <c r="S8" s="20"/>
    </row>
    <row r="9" spans="1:19" x14ac:dyDescent="0.25">
      <c r="A9" s="22"/>
      <c r="B9" s="23"/>
      <c r="C9" s="23"/>
      <c r="D9" s="24"/>
      <c r="E9" s="25"/>
      <c r="F9" s="26"/>
      <c r="G9" s="27"/>
      <c r="H9" s="26"/>
      <c r="I9" s="28"/>
      <c r="J9" s="27"/>
      <c r="K9" s="29"/>
      <c r="L9" s="30"/>
      <c r="M9" s="31"/>
      <c r="N9" s="32" t="s">
        <v>12</v>
      </c>
      <c r="O9" s="33"/>
      <c r="P9" s="34" t="s">
        <v>13</v>
      </c>
      <c r="Q9" s="33"/>
      <c r="R9" s="32" t="s">
        <v>14</v>
      </c>
      <c r="S9" s="33"/>
    </row>
    <row r="10" spans="1:19" ht="15.75" x14ac:dyDescent="0.25">
      <c r="A10" s="23"/>
      <c r="B10" s="35"/>
      <c r="C10" s="35"/>
      <c r="D10" s="36"/>
      <c r="E10" s="37"/>
      <c r="F10" s="38" t="s">
        <v>15</v>
      </c>
      <c r="G10" s="39" t="s">
        <v>16</v>
      </c>
      <c r="H10" s="40" t="s">
        <v>12</v>
      </c>
      <c r="I10" s="40" t="s">
        <v>13</v>
      </c>
      <c r="J10" s="40" t="s">
        <v>14</v>
      </c>
      <c r="K10" s="40" t="s">
        <v>12</v>
      </c>
      <c r="L10" s="40" t="s">
        <v>13</v>
      </c>
      <c r="M10" s="40" t="s">
        <v>14</v>
      </c>
      <c r="N10" s="38" t="s">
        <v>15</v>
      </c>
      <c r="O10" s="41" t="s">
        <v>16</v>
      </c>
      <c r="P10" s="42" t="s">
        <v>15</v>
      </c>
      <c r="Q10" s="41" t="s">
        <v>16</v>
      </c>
      <c r="R10" s="38" t="s">
        <v>15</v>
      </c>
      <c r="S10" s="41" t="s">
        <v>16</v>
      </c>
    </row>
    <row r="11" spans="1:19" x14ac:dyDescent="0.25">
      <c r="A11" s="43">
        <v>1</v>
      </c>
      <c r="B11" s="44">
        <v>2</v>
      </c>
      <c r="C11" s="43">
        <v>3</v>
      </c>
      <c r="D11" s="44">
        <v>4</v>
      </c>
      <c r="E11" s="43">
        <v>5</v>
      </c>
      <c r="F11" s="44">
        <v>6</v>
      </c>
      <c r="G11" s="43">
        <v>7</v>
      </c>
      <c r="H11" s="44">
        <v>8</v>
      </c>
      <c r="I11" s="43">
        <v>9</v>
      </c>
      <c r="J11" s="44">
        <v>10</v>
      </c>
      <c r="K11" s="43">
        <v>11</v>
      </c>
      <c r="L11" s="44">
        <v>12</v>
      </c>
      <c r="M11" s="43">
        <v>13</v>
      </c>
      <c r="N11" s="44">
        <v>14</v>
      </c>
      <c r="O11" s="43">
        <v>15</v>
      </c>
      <c r="P11" s="45">
        <v>16</v>
      </c>
      <c r="Q11" s="43">
        <v>17</v>
      </c>
      <c r="R11" s="44">
        <v>18</v>
      </c>
      <c r="S11" s="43">
        <v>19</v>
      </c>
    </row>
    <row r="12" spans="1:19" x14ac:dyDescent="0.25">
      <c r="A12" s="39">
        <f>'[1]9'!A9</f>
        <v>1</v>
      </c>
      <c r="B12" s="46" t="str">
        <f>'[1]9'!B9</f>
        <v>MRANGGEN</v>
      </c>
      <c r="C12" s="46" t="str">
        <f>'[1]9'!C9</f>
        <v>Puskesmas Mranggen I</v>
      </c>
      <c r="D12" s="47">
        <v>1064</v>
      </c>
      <c r="E12" s="47">
        <f>20%*D12</f>
        <v>212.8</v>
      </c>
      <c r="F12" s="47">
        <v>75</v>
      </c>
      <c r="G12" s="48">
        <f>F12/E12*100</f>
        <v>35.244360902255636</v>
      </c>
      <c r="H12" s="47">
        <v>255</v>
      </c>
      <c r="I12" s="47">
        <v>264</v>
      </c>
      <c r="J12" s="47">
        <f t="shared" ref="J12:J38" si="0">SUM(H12:I12)</f>
        <v>519</v>
      </c>
      <c r="K12" s="47">
        <f t="shared" ref="K12:L27" si="1">15%*H12</f>
        <v>38.25</v>
      </c>
      <c r="L12" s="47">
        <f t="shared" si="1"/>
        <v>39.6</v>
      </c>
      <c r="M12" s="47">
        <f t="shared" ref="M12:M20" si="2">SUM(K12:L12)</f>
        <v>77.849999999999994</v>
      </c>
      <c r="N12" s="47">
        <v>47</v>
      </c>
      <c r="O12" s="48">
        <f>N12/K12*100</f>
        <v>122.87581699346406</v>
      </c>
      <c r="P12" s="47">
        <v>40</v>
      </c>
      <c r="Q12" s="48">
        <f>P12/L12*100</f>
        <v>101.01010101010101</v>
      </c>
      <c r="R12" s="47">
        <f t="shared" ref="R12:R38" si="3">N12+P12</f>
        <v>87</v>
      </c>
      <c r="S12" s="48">
        <f t="shared" ref="S12:S38" si="4">R12/M12*100</f>
        <v>111.75337186897882</v>
      </c>
    </row>
    <row r="13" spans="1:19" x14ac:dyDescent="0.25">
      <c r="A13" s="39">
        <f>'[1]9'!A10</f>
        <v>2</v>
      </c>
      <c r="B13" s="46" t="str">
        <f>'[1]9'!B10</f>
        <v>MRANGGEN</v>
      </c>
      <c r="C13" s="46" t="str">
        <f>'[1]9'!C10</f>
        <v>Puskesmas Mranggen II</v>
      </c>
      <c r="D13" s="47">
        <v>956</v>
      </c>
      <c r="E13" s="47">
        <f t="shared" ref="E13:E38" si="5">20%*D13</f>
        <v>191.20000000000002</v>
      </c>
      <c r="F13" s="47">
        <v>143</v>
      </c>
      <c r="G13" s="48">
        <f t="shared" ref="G13:G18" si="6">F13/E13*100</f>
        <v>74.790794979079493</v>
      </c>
      <c r="H13" s="47">
        <v>304</v>
      </c>
      <c r="I13" s="47">
        <v>240</v>
      </c>
      <c r="J13" s="47">
        <f>SUM(H13:I13)</f>
        <v>544</v>
      </c>
      <c r="K13" s="47">
        <f t="shared" si="1"/>
        <v>45.6</v>
      </c>
      <c r="L13" s="47">
        <f t="shared" si="1"/>
        <v>36</v>
      </c>
      <c r="M13" s="47">
        <f t="shared" si="2"/>
        <v>81.599999999999994</v>
      </c>
      <c r="N13" s="47">
        <v>4</v>
      </c>
      <c r="O13" s="48">
        <f>N13/K13*100</f>
        <v>8.7719298245614024</v>
      </c>
      <c r="P13" s="47">
        <v>7</v>
      </c>
      <c r="Q13" s="48">
        <f>P13/L13*100</f>
        <v>19.444444444444446</v>
      </c>
      <c r="R13" s="47">
        <f t="shared" si="3"/>
        <v>11</v>
      </c>
      <c r="S13" s="48">
        <f t="shared" si="4"/>
        <v>13.480392156862747</v>
      </c>
    </row>
    <row r="14" spans="1:19" x14ac:dyDescent="0.25">
      <c r="A14" s="39">
        <f>'[1]9'!A11</f>
        <v>3</v>
      </c>
      <c r="B14" s="46" t="str">
        <f>'[1]9'!B11</f>
        <v>MRANGGEN</v>
      </c>
      <c r="C14" s="46" t="str">
        <f>'[1]9'!C11</f>
        <v>Puskesmas Mranggen III</v>
      </c>
      <c r="D14" s="47">
        <v>953</v>
      </c>
      <c r="E14" s="47">
        <f>20%*D14</f>
        <v>190.60000000000002</v>
      </c>
      <c r="F14" s="47">
        <v>55</v>
      </c>
      <c r="G14" s="48">
        <f t="shared" si="6"/>
        <v>28.856243441762853</v>
      </c>
      <c r="H14" s="47">
        <v>253</v>
      </c>
      <c r="I14" s="47">
        <v>215</v>
      </c>
      <c r="J14" s="47">
        <f t="shared" si="0"/>
        <v>468</v>
      </c>
      <c r="K14" s="47">
        <f>15%*H14</f>
        <v>37.949999999999996</v>
      </c>
      <c r="L14" s="47">
        <f t="shared" si="1"/>
        <v>32.25</v>
      </c>
      <c r="M14" s="47">
        <f t="shared" si="2"/>
        <v>70.199999999999989</v>
      </c>
      <c r="N14" s="47">
        <v>55</v>
      </c>
      <c r="O14" s="48">
        <f t="shared" ref="O14:O38" si="7">N14/K14*100</f>
        <v>144.92753623188409</v>
      </c>
      <c r="P14" s="47">
        <v>33</v>
      </c>
      <c r="Q14" s="48">
        <f t="shared" ref="Q14:Q19" si="8">P14/L14*100</f>
        <v>102.32558139534885</v>
      </c>
      <c r="R14" s="47">
        <f t="shared" si="3"/>
        <v>88</v>
      </c>
      <c r="S14" s="48">
        <f t="shared" si="4"/>
        <v>125.35612535612537</v>
      </c>
    </row>
    <row r="15" spans="1:19" x14ac:dyDescent="0.25">
      <c r="A15" s="39">
        <f>'[1]9'!A12</f>
        <v>4</v>
      </c>
      <c r="B15" s="46" t="str">
        <f>'[1]9'!B12</f>
        <v>KARANGAWEN</v>
      </c>
      <c r="C15" s="46" t="str">
        <f>'[1]9'!C12</f>
        <v>Puskesmas Karangawen I</v>
      </c>
      <c r="D15" s="47">
        <v>767</v>
      </c>
      <c r="E15" s="47">
        <f t="shared" si="5"/>
        <v>153.4</v>
      </c>
      <c r="F15" s="47">
        <v>205</v>
      </c>
      <c r="G15" s="48">
        <f>F15/E15*100</f>
        <v>133.6375488917862</v>
      </c>
      <c r="H15" s="47">
        <v>181</v>
      </c>
      <c r="I15" s="47">
        <v>193</v>
      </c>
      <c r="J15" s="47">
        <f t="shared" si="0"/>
        <v>374</v>
      </c>
      <c r="K15" s="47">
        <f>15%*H15</f>
        <v>27.15</v>
      </c>
      <c r="L15" s="47">
        <f t="shared" si="1"/>
        <v>28.95</v>
      </c>
      <c r="M15" s="47">
        <f t="shared" si="2"/>
        <v>56.099999999999994</v>
      </c>
      <c r="N15" s="47">
        <v>6</v>
      </c>
      <c r="O15" s="48">
        <f t="shared" si="7"/>
        <v>22.099447513812155</v>
      </c>
      <c r="P15" s="47">
        <v>9</v>
      </c>
      <c r="Q15" s="48">
        <f t="shared" si="8"/>
        <v>31.088082901554404</v>
      </c>
      <c r="R15" s="47">
        <f t="shared" si="3"/>
        <v>15</v>
      </c>
      <c r="S15" s="48">
        <f>R15/M15*100</f>
        <v>26.737967914438503</v>
      </c>
    </row>
    <row r="16" spans="1:19" x14ac:dyDescent="0.25">
      <c r="A16" s="39">
        <f>'[1]9'!A13</f>
        <v>5</v>
      </c>
      <c r="B16" s="46" t="str">
        <f>'[1]9'!B13</f>
        <v>KARANGAWEN</v>
      </c>
      <c r="C16" s="46" t="str">
        <f>'[1]9'!C13</f>
        <v>Puskesmas Karangawen II</v>
      </c>
      <c r="D16" s="47">
        <v>981</v>
      </c>
      <c r="E16" s="47">
        <f t="shared" si="5"/>
        <v>196.20000000000002</v>
      </c>
      <c r="F16" s="47">
        <v>261</v>
      </c>
      <c r="G16" s="48">
        <f t="shared" si="6"/>
        <v>133.02752293577979</v>
      </c>
      <c r="H16" s="47">
        <v>256</v>
      </c>
      <c r="I16" s="47">
        <v>233</v>
      </c>
      <c r="J16" s="47">
        <f>SUM(H16:I16)</f>
        <v>489</v>
      </c>
      <c r="K16" s="47">
        <f t="shared" si="1"/>
        <v>38.4</v>
      </c>
      <c r="L16" s="47">
        <f>15%*I16</f>
        <v>34.949999999999996</v>
      </c>
      <c r="M16" s="47">
        <f t="shared" si="2"/>
        <v>73.349999999999994</v>
      </c>
      <c r="N16" s="47">
        <v>47</v>
      </c>
      <c r="O16" s="48">
        <f t="shared" si="7"/>
        <v>122.39583333333334</v>
      </c>
      <c r="P16" s="47">
        <v>32</v>
      </c>
      <c r="Q16" s="48">
        <f t="shared" si="8"/>
        <v>91.559370529327623</v>
      </c>
      <c r="R16" s="47">
        <f t="shared" si="3"/>
        <v>79</v>
      </c>
      <c r="S16" s="48">
        <f t="shared" si="4"/>
        <v>107.70279481935926</v>
      </c>
    </row>
    <row r="17" spans="1:19" x14ac:dyDescent="0.25">
      <c r="A17" s="39">
        <f>'[1]9'!A14</f>
        <v>6</v>
      </c>
      <c r="B17" s="46" t="str">
        <f>'[1]9'!B14</f>
        <v>GUNTUR</v>
      </c>
      <c r="C17" s="46" t="str">
        <f>'[1]9'!C14</f>
        <v>Puskesmas Guntur I</v>
      </c>
      <c r="D17" s="47">
        <v>961.19999999999993</v>
      </c>
      <c r="E17" s="47">
        <f t="shared" si="5"/>
        <v>192.24</v>
      </c>
      <c r="F17" s="47">
        <v>184</v>
      </c>
      <c r="G17" s="48">
        <f t="shared" si="6"/>
        <v>95.713691219309197</v>
      </c>
      <c r="H17" s="47">
        <v>278</v>
      </c>
      <c r="I17" s="47">
        <v>229</v>
      </c>
      <c r="J17" s="47">
        <f t="shared" si="0"/>
        <v>507</v>
      </c>
      <c r="K17" s="47">
        <f t="shared" si="1"/>
        <v>41.699999999999996</v>
      </c>
      <c r="L17" s="47">
        <f t="shared" si="1"/>
        <v>34.35</v>
      </c>
      <c r="M17" s="47">
        <f t="shared" si="2"/>
        <v>76.05</v>
      </c>
      <c r="N17" s="47">
        <v>44</v>
      </c>
      <c r="O17" s="48">
        <f t="shared" si="7"/>
        <v>105.51558752997603</v>
      </c>
      <c r="P17" s="47">
        <v>21</v>
      </c>
      <c r="Q17" s="48">
        <f t="shared" si="8"/>
        <v>61.135371179039296</v>
      </c>
      <c r="R17" s="47">
        <f t="shared" si="3"/>
        <v>65</v>
      </c>
      <c r="S17" s="48">
        <f t="shared" si="4"/>
        <v>85.470085470085479</v>
      </c>
    </row>
    <row r="18" spans="1:19" x14ac:dyDescent="0.25">
      <c r="A18" s="39">
        <f>'[1]9'!A15</f>
        <v>7</v>
      </c>
      <c r="B18" s="46" t="str">
        <f>'[1]9'!B15</f>
        <v>GUNTUR</v>
      </c>
      <c r="C18" s="46" t="str">
        <f>'[1]9'!C15</f>
        <v>Puskesmas Guntur II</v>
      </c>
      <c r="D18" s="47">
        <v>779</v>
      </c>
      <c r="E18" s="47">
        <f t="shared" si="5"/>
        <v>155.80000000000001</v>
      </c>
      <c r="F18" s="47">
        <v>157</v>
      </c>
      <c r="G18" s="48">
        <f t="shared" si="6"/>
        <v>100.77021822849808</v>
      </c>
      <c r="H18" s="47">
        <v>194</v>
      </c>
      <c r="I18" s="47">
        <v>195</v>
      </c>
      <c r="J18" s="47">
        <f t="shared" si="0"/>
        <v>389</v>
      </c>
      <c r="K18" s="47">
        <f t="shared" si="1"/>
        <v>29.099999999999998</v>
      </c>
      <c r="L18" s="47">
        <f t="shared" si="1"/>
        <v>29.25</v>
      </c>
      <c r="M18" s="47">
        <f t="shared" si="2"/>
        <v>58.349999999999994</v>
      </c>
      <c r="N18" s="47">
        <v>14</v>
      </c>
      <c r="O18" s="48">
        <f t="shared" si="7"/>
        <v>48.109965635738831</v>
      </c>
      <c r="P18" s="47">
        <v>15</v>
      </c>
      <c r="Q18" s="48">
        <f t="shared" si="8"/>
        <v>51.282051282051277</v>
      </c>
      <c r="R18" s="47">
        <f t="shared" si="3"/>
        <v>29</v>
      </c>
      <c r="S18" s="48">
        <f t="shared" si="4"/>
        <v>49.700085689802918</v>
      </c>
    </row>
    <row r="19" spans="1:19" x14ac:dyDescent="0.25">
      <c r="A19" s="39">
        <f>'[1]9'!A16</f>
        <v>8</v>
      </c>
      <c r="B19" s="46" t="str">
        <f>'[1]9'!B16</f>
        <v>SAYUNG</v>
      </c>
      <c r="C19" s="46" t="str">
        <f>'[1]9'!C16</f>
        <v>Puskesmas Sayung I</v>
      </c>
      <c r="D19" s="47">
        <v>812</v>
      </c>
      <c r="E19" s="47">
        <f t="shared" si="5"/>
        <v>162.4</v>
      </c>
      <c r="F19" s="47">
        <v>136</v>
      </c>
      <c r="G19" s="48">
        <f>F19/E19*100</f>
        <v>83.743842364532014</v>
      </c>
      <c r="H19" s="47">
        <v>210</v>
      </c>
      <c r="I19" s="47">
        <v>215</v>
      </c>
      <c r="J19" s="47">
        <f t="shared" si="0"/>
        <v>425</v>
      </c>
      <c r="K19" s="47">
        <f t="shared" si="1"/>
        <v>31.5</v>
      </c>
      <c r="L19" s="47">
        <f t="shared" si="1"/>
        <v>32.25</v>
      </c>
      <c r="M19" s="47">
        <f>SUM(K19:L19)</f>
        <v>63.75</v>
      </c>
      <c r="N19" s="47">
        <v>22</v>
      </c>
      <c r="O19" s="48">
        <f t="shared" si="7"/>
        <v>69.841269841269835</v>
      </c>
      <c r="P19" s="47">
        <v>18</v>
      </c>
      <c r="Q19" s="48">
        <f t="shared" si="8"/>
        <v>55.813953488372093</v>
      </c>
      <c r="R19" s="47">
        <f t="shared" si="3"/>
        <v>40</v>
      </c>
      <c r="S19" s="48">
        <f t="shared" si="4"/>
        <v>62.745098039215684</v>
      </c>
    </row>
    <row r="20" spans="1:19" x14ac:dyDescent="0.25">
      <c r="A20" s="39">
        <f>'[1]9'!A17</f>
        <v>9</v>
      </c>
      <c r="B20" s="46" t="str">
        <f>'[1]9'!B17</f>
        <v>SAYUNG</v>
      </c>
      <c r="C20" s="46" t="str">
        <f>'[1]9'!C17</f>
        <v>Puskesmas Sayung II</v>
      </c>
      <c r="D20" s="47">
        <v>1136</v>
      </c>
      <c r="E20" s="47">
        <f t="shared" si="5"/>
        <v>227.20000000000002</v>
      </c>
      <c r="F20" s="47">
        <v>194</v>
      </c>
      <c r="G20" s="48">
        <f>F20/E20*100</f>
        <v>85.387323943661968</v>
      </c>
      <c r="H20" s="47">
        <v>317</v>
      </c>
      <c r="I20" s="47">
        <v>278</v>
      </c>
      <c r="J20" s="47">
        <f t="shared" si="0"/>
        <v>595</v>
      </c>
      <c r="K20" s="47">
        <f t="shared" si="1"/>
        <v>47.55</v>
      </c>
      <c r="L20" s="47">
        <f t="shared" si="1"/>
        <v>41.699999999999996</v>
      </c>
      <c r="M20" s="47">
        <f t="shared" si="2"/>
        <v>89.25</v>
      </c>
      <c r="N20" s="47">
        <v>19</v>
      </c>
      <c r="O20" s="48">
        <f t="shared" si="7"/>
        <v>39.957939011566772</v>
      </c>
      <c r="P20" s="47">
        <v>12</v>
      </c>
      <c r="Q20" s="48">
        <f>P20/L20*100</f>
        <v>28.776978417266193</v>
      </c>
      <c r="R20" s="47">
        <f t="shared" si="3"/>
        <v>31</v>
      </c>
      <c r="S20" s="48">
        <f t="shared" si="4"/>
        <v>34.733893557422967</v>
      </c>
    </row>
    <row r="21" spans="1:19" x14ac:dyDescent="0.25">
      <c r="A21" s="39">
        <f>'[1]9'!A18</f>
        <v>10</v>
      </c>
      <c r="B21" s="46" t="str">
        <f>'[1]9'!B18</f>
        <v>KARANGTENGAH</v>
      </c>
      <c r="C21" s="46" t="str">
        <f>'[1]9'!C18</f>
        <v>Puskesmas Karang Tengah</v>
      </c>
      <c r="D21" s="47">
        <v>1311</v>
      </c>
      <c r="E21" s="47">
        <f t="shared" si="5"/>
        <v>262.2</v>
      </c>
      <c r="F21" s="47">
        <v>142</v>
      </c>
      <c r="G21" s="48">
        <f t="shared" ref="G21:G38" si="9">F21/E21*100</f>
        <v>54.157131960335626</v>
      </c>
      <c r="H21" s="47">
        <v>377</v>
      </c>
      <c r="I21" s="47">
        <v>330</v>
      </c>
      <c r="J21" s="47">
        <f t="shared" si="0"/>
        <v>707</v>
      </c>
      <c r="K21" s="47">
        <f t="shared" si="1"/>
        <v>56.55</v>
      </c>
      <c r="L21" s="47">
        <f t="shared" si="1"/>
        <v>49.5</v>
      </c>
      <c r="M21" s="47">
        <f>SUM(K21:L21)</f>
        <v>106.05</v>
      </c>
      <c r="N21" s="47">
        <v>36</v>
      </c>
      <c r="O21" s="48">
        <f t="shared" si="7"/>
        <v>63.66047745358091</v>
      </c>
      <c r="P21" s="47">
        <v>29</v>
      </c>
      <c r="Q21" s="48">
        <f t="shared" ref="Q21:Q38" si="10">P21/L21*100</f>
        <v>58.585858585858588</v>
      </c>
      <c r="R21" s="47">
        <f t="shared" si="3"/>
        <v>65</v>
      </c>
      <c r="S21" s="48">
        <f t="shared" si="4"/>
        <v>61.291843470061295</v>
      </c>
    </row>
    <row r="22" spans="1:19" x14ac:dyDescent="0.25">
      <c r="A22" s="39">
        <f>'[1]9'!A19</f>
        <v>11</v>
      </c>
      <c r="B22" s="46" t="str">
        <f>'[1]9'!B19</f>
        <v>BONANG</v>
      </c>
      <c r="C22" s="46" t="str">
        <f>'[1]9'!C19</f>
        <v>Puskesmas Bonang I</v>
      </c>
      <c r="D22" s="47">
        <v>1183</v>
      </c>
      <c r="E22" s="47">
        <f t="shared" si="5"/>
        <v>236.60000000000002</v>
      </c>
      <c r="F22" s="47">
        <v>168</v>
      </c>
      <c r="G22" s="48">
        <f t="shared" si="9"/>
        <v>71.005917159763314</v>
      </c>
      <c r="H22" s="47">
        <v>294</v>
      </c>
      <c r="I22" s="47">
        <v>318</v>
      </c>
      <c r="J22" s="47">
        <f t="shared" si="0"/>
        <v>612</v>
      </c>
      <c r="K22" s="47">
        <f t="shared" si="1"/>
        <v>44.1</v>
      </c>
      <c r="L22" s="47">
        <f t="shared" si="1"/>
        <v>47.699999999999996</v>
      </c>
      <c r="M22" s="47">
        <f>SUM(K22:L22)</f>
        <v>91.8</v>
      </c>
      <c r="N22" s="47">
        <v>26</v>
      </c>
      <c r="O22" s="48">
        <f t="shared" si="7"/>
        <v>58.956916099773238</v>
      </c>
      <c r="P22" s="47">
        <v>19</v>
      </c>
      <c r="Q22" s="48">
        <f t="shared" si="10"/>
        <v>39.832285115303989</v>
      </c>
      <c r="R22" s="47">
        <f t="shared" si="3"/>
        <v>45</v>
      </c>
      <c r="S22" s="48">
        <f t="shared" si="4"/>
        <v>49.019607843137258</v>
      </c>
    </row>
    <row r="23" spans="1:19" x14ac:dyDescent="0.25">
      <c r="A23" s="39">
        <f>'[1]9'!A20</f>
        <v>12</v>
      </c>
      <c r="B23" s="46" t="str">
        <f>'[1]9'!B20</f>
        <v>BONANG</v>
      </c>
      <c r="C23" s="46" t="str">
        <f>'[1]9'!C20</f>
        <v>Puskesmas Bonang II</v>
      </c>
      <c r="D23" s="47">
        <v>888</v>
      </c>
      <c r="E23" s="47">
        <f t="shared" si="5"/>
        <v>177.60000000000002</v>
      </c>
      <c r="F23" s="47">
        <v>125</v>
      </c>
      <c r="G23" s="48">
        <f t="shared" si="9"/>
        <v>70.382882882882868</v>
      </c>
      <c r="H23" s="47">
        <v>229</v>
      </c>
      <c r="I23" s="47">
        <v>246</v>
      </c>
      <c r="J23" s="47">
        <f t="shared" si="0"/>
        <v>475</v>
      </c>
      <c r="K23" s="47">
        <f t="shared" si="1"/>
        <v>34.35</v>
      </c>
      <c r="L23" s="47">
        <f t="shared" si="1"/>
        <v>36.9</v>
      </c>
      <c r="M23" s="47">
        <f t="shared" ref="M23:M38" si="11">SUM(K23:L23)</f>
        <v>71.25</v>
      </c>
      <c r="N23" s="47">
        <v>27</v>
      </c>
      <c r="O23" s="48">
        <f t="shared" si="7"/>
        <v>78.602620087336234</v>
      </c>
      <c r="P23" s="47">
        <v>33</v>
      </c>
      <c r="Q23" s="48">
        <f t="shared" si="10"/>
        <v>89.430894308943081</v>
      </c>
      <c r="R23" s="47">
        <f t="shared" si="3"/>
        <v>60</v>
      </c>
      <c r="S23" s="48">
        <f t="shared" si="4"/>
        <v>84.210526315789465</v>
      </c>
    </row>
    <row r="24" spans="1:19" x14ac:dyDescent="0.25">
      <c r="A24" s="39">
        <f>'[1]9'!A21</f>
        <v>13</v>
      </c>
      <c r="B24" s="46" t="str">
        <f>'[1]9'!B21</f>
        <v>DEMAK</v>
      </c>
      <c r="C24" s="46" t="str">
        <f>'[1]9'!C21</f>
        <v>Puskesmas Demak I</v>
      </c>
      <c r="D24" s="47">
        <v>756</v>
      </c>
      <c r="E24" s="47">
        <f t="shared" si="5"/>
        <v>151.20000000000002</v>
      </c>
      <c r="F24" s="47">
        <v>92</v>
      </c>
      <c r="G24" s="48">
        <f t="shared" si="9"/>
        <v>60.846560846560834</v>
      </c>
      <c r="H24" s="47">
        <v>180</v>
      </c>
      <c r="I24" s="47">
        <v>189</v>
      </c>
      <c r="J24" s="47">
        <f t="shared" si="0"/>
        <v>369</v>
      </c>
      <c r="K24" s="47">
        <f t="shared" si="1"/>
        <v>27</v>
      </c>
      <c r="L24" s="47">
        <f t="shared" si="1"/>
        <v>28.349999999999998</v>
      </c>
      <c r="M24" s="47">
        <f t="shared" si="11"/>
        <v>55.349999999999994</v>
      </c>
      <c r="N24" s="47">
        <v>26</v>
      </c>
      <c r="O24" s="48">
        <f t="shared" si="7"/>
        <v>96.296296296296291</v>
      </c>
      <c r="P24" s="47">
        <v>37</v>
      </c>
      <c r="Q24" s="48">
        <f t="shared" si="10"/>
        <v>130.51146384479719</v>
      </c>
      <c r="R24" s="47">
        <f t="shared" si="3"/>
        <v>63</v>
      </c>
      <c r="S24" s="48">
        <f t="shared" si="4"/>
        <v>113.82113821138213</v>
      </c>
    </row>
    <row r="25" spans="1:19" x14ac:dyDescent="0.25">
      <c r="A25" s="39">
        <f>'[1]9'!A22</f>
        <v>14</v>
      </c>
      <c r="B25" s="46" t="str">
        <f>'[1]9'!B22</f>
        <v>DEMAK</v>
      </c>
      <c r="C25" s="46" t="str">
        <f>'[1]9'!C22</f>
        <v>Puskesmas Demak II</v>
      </c>
      <c r="D25" s="47">
        <v>630</v>
      </c>
      <c r="E25" s="47">
        <f t="shared" si="5"/>
        <v>126</v>
      </c>
      <c r="F25" s="47">
        <v>84</v>
      </c>
      <c r="G25" s="48">
        <f t="shared" si="9"/>
        <v>66.666666666666657</v>
      </c>
      <c r="H25" s="47">
        <v>168</v>
      </c>
      <c r="I25" s="47">
        <v>141</v>
      </c>
      <c r="J25" s="47">
        <f t="shared" si="0"/>
        <v>309</v>
      </c>
      <c r="K25" s="47">
        <f t="shared" si="1"/>
        <v>25.2</v>
      </c>
      <c r="L25" s="47">
        <f t="shared" si="1"/>
        <v>21.15</v>
      </c>
      <c r="M25" s="47">
        <f t="shared" si="11"/>
        <v>46.349999999999994</v>
      </c>
      <c r="N25" s="47">
        <v>3</v>
      </c>
      <c r="O25" s="48">
        <f t="shared" si="7"/>
        <v>11.904761904761905</v>
      </c>
      <c r="P25" s="47">
        <v>1</v>
      </c>
      <c r="Q25" s="48">
        <f t="shared" si="10"/>
        <v>4.7281323877068564</v>
      </c>
      <c r="R25" s="47">
        <f t="shared" si="3"/>
        <v>4</v>
      </c>
      <c r="S25" s="48">
        <f t="shared" si="4"/>
        <v>8.6299892125134843</v>
      </c>
    </row>
    <row r="26" spans="1:19" x14ac:dyDescent="0.25">
      <c r="A26" s="39">
        <f>'[1]9'!A23</f>
        <v>15</v>
      </c>
      <c r="B26" s="46" t="str">
        <f>'[1]9'!B23</f>
        <v>DEMAK</v>
      </c>
      <c r="C26" s="46" t="str">
        <f>'[1]9'!C23</f>
        <v>Puskesmas Demak III</v>
      </c>
      <c r="D26" s="47">
        <v>642</v>
      </c>
      <c r="E26" s="47">
        <f t="shared" si="5"/>
        <v>128.4</v>
      </c>
      <c r="F26" s="47">
        <v>32</v>
      </c>
      <c r="G26" s="48">
        <f t="shared" si="9"/>
        <v>24.922118380062305</v>
      </c>
      <c r="H26" s="47">
        <v>181</v>
      </c>
      <c r="I26" s="47">
        <v>156</v>
      </c>
      <c r="J26" s="47">
        <f t="shared" si="0"/>
        <v>337</v>
      </c>
      <c r="K26" s="47">
        <f t="shared" si="1"/>
        <v>27.15</v>
      </c>
      <c r="L26" s="47">
        <f t="shared" si="1"/>
        <v>23.4</v>
      </c>
      <c r="M26" s="47">
        <f t="shared" si="11"/>
        <v>50.55</v>
      </c>
      <c r="N26" s="47">
        <v>19</v>
      </c>
      <c r="O26" s="48">
        <f t="shared" si="7"/>
        <v>69.981583793738494</v>
      </c>
      <c r="P26" s="47">
        <v>21</v>
      </c>
      <c r="Q26" s="48">
        <f t="shared" si="10"/>
        <v>89.743589743589752</v>
      </c>
      <c r="R26" s="47">
        <f t="shared" si="3"/>
        <v>40</v>
      </c>
      <c r="S26" s="48">
        <f t="shared" si="4"/>
        <v>79.129574678536102</v>
      </c>
    </row>
    <row r="27" spans="1:19" x14ac:dyDescent="0.25">
      <c r="A27" s="39">
        <f>'[1]9'!A24</f>
        <v>16</v>
      </c>
      <c r="B27" s="46" t="str">
        <f>'[1]9'!B24</f>
        <v>WONOSALAM</v>
      </c>
      <c r="C27" s="46" t="str">
        <f>'[1]9'!C24</f>
        <v>Puskesmas Wonosalam I</v>
      </c>
      <c r="D27" s="47">
        <v>779</v>
      </c>
      <c r="E27" s="47">
        <f t="shared" si="5"/>
        <v>155.80000000000001</v>
      </c>
      <c r="F27" s="47">
        <v>82</v>
      </c>
      <c r="G27" s="48">
        <f t="shared" si="9"/>
        <v>52.631578947368418</v>
      </c>
      <c r="H27" s="47">
        <v>245</v>
      </c>
      <c r="I27" s="47">
        <v>164</v>
      </c>
      <c r="J27" s="47">
        <f t="shared" si="0"/>
        <v>409</v>
      </c>
      <c r="K27" s="47">
        <f t="shared" si="1"/>
        <v>36.75</v>
      </c>
      <c r="L27" s="47">
        <f t="shared" si="1"/>
        <v>24.599999999999998</v>
      </c>
      <c r="M27" s="47">
        <f t="shared" si="11"/>
        <v>61.349999999999994</v>
      </c>
      <c r="N27" s="47">
        <v>12</v>
      </c>
      <c r="O27" s="48">
        <f t="shared" si="7"/>
        <v>32.653061224489797</v>
      </c>
      <c r="P27" s="47">
        <v>8</v>
      </c>
      <c r="Q27" s="48">
        <f t="shared" si="10"/>
        <v>32.520325203252035</v>
      </c>
      <c r="R27" s="47">
        <f t="shared" si="3"/>
        <v>20</v>
      </c>
      <c r="S27" s="48">
        <f>R27/M27*100</f>
        <v>32.599837000814993</v>
      </c>
    </row>
    <row r="28" spans="1:19" x14ac:dyDescent="0.25">
      <c r="A28" s="39">
        <f>'[1]9'!A25</f>
        <v>17</v>
      </c>
      <c r="B28" s="46" t="str">
        <f>'[1]9'!B25</f>
        <v>WONOSALAM</v>
      </c>
      <c r="C28" s="46" t="str">
        <f>'[1]9'!C25</f>
        <v>Puskesmas Wonosalam II</v>
      </c>
      <c r="D28" s="47">
        <v>704</v>
      </c>
      <c r="E28" s="47">
        <f t="shared" si="5"/>
        <v>140.80000000000001</v>
      </c>
      <c r="F28" s="47">
        <v>104</v>
      </c>
      <c r="G28" s="48">
        <f t="shared" si="9"/>
        <v>73.86363636363636</v>
      </c>
      <c r="H28" s="47">
        <v>193</v>
      </c>
      <c r="I28" s="47">
        <v>180</v>
      </c>
      <c r="J28" s="47">
        <f t="shared" si="0"/>
        <v>373</v>
      </c>
      <c r="K28" s="47">
        <f t="shared" ref="K28:L38" si="12">15%*H28</f>
        <v>28.95</v>
      </c>
      <c r="L28" s="47">
        <f t="shared" si="12"/>
        <v>27</v>
      </c>
      <c r="M28" s="47">
        <f t="shared" si="11"/>
        <v>55.95</v>
      </c>
      <c r="N28" s="47">
        <v>14</v>
      </c>
      <c r="O28" s="48">
        <f t="shared" si="7"/>
        <v>48.359240069084628</v>
      </c>
      <c r="P28" s="47">
        <v>10</v>
      </c>
      <c r="Q28" s="48">
        <f t="shared" si="10"/>
        <v>37.037037037037038</v>
      </c>
      <c r="R28" s="47">
        <f t="shared" si="3"/>
        <v>24</v>
      </c>
      <c r="S28" s="48">
        <f t="shared" si="4"/>
        <v>42.895442359249323</v>
      </c>
    </row>
    <row r="29" spans="1:19" x14ac:dyDescent="0.25">
      <c r="A29" s="39">
        <f>'[1]9'!A26</f>
        <v>18</v>
      </c>
      <c r="B29" s="46" t="str">
        <f>'[1]9'!B26</f>
        <v>DEMPET</v>
      </c>
      <c r="C29" s="46" t="str">
        <f>'[1]9'!C26</f>
        <v>Puskesmas Dempet</v>
      </c>
      <c r="D29" s="47">
        <v>938</v>
      </c>
      <c r="E29" s="47">
        <f t="shared" si="5"/>
        <v>187.60000000000002</v>
      </c>
      <c r="F29" s="47">
        <v>144</v>
      </c>
      <c r="G29" s="48">
        <f t="shared" si="9"/>
        <v>76.759061833688691</v>
      </c>
      <c r="H29" s="47">
        <v>276</v>
      </c>
      <c r="I29" s="47">
        <v>261</v>
      </c>
      <c r="J29" s="47">
        <f t="shared" si="0"/>
        <v>537</v>
      </c>
      <c r="K29" s="47">
        <f t="shared" si="12"/>
        <v>41.4</v>
      </c>
      <c r="L29" s="47">
        <f t="shared" si="12"/>
        <v>39.15</v>
      </c>
      <c r="M29" s="47">
        <f t="shared" si="11"/>
        <v>80.55</v>
      </c>
      <c r="N29" s="47">
        <v>28</v>
      </c>
      <c r="O29" s="48">
        <f t="shared" si="7"/>
        <v>67.632850241545896</v>
      </c>
      <c r="P29" s="47">
        <v>23</v>
      </c>
      <c r="Q29" s="48">
        <f t="shared" si="10"/>
        <v>58.748403575989784</v>
      </c>
      <c r="R29" s="47">
        <f t="shared" si="3"/>
        <v>51</v>
      </c>
      <c r="S29" s="48">
        <f t="shared" si="4"/>
        <v>63.3147113594041</v>
      </c>
    </row>
    <row r="30" spans="1:19" x14ac:dyDescent="0.25">
      <c r="A30" s="39">
        <f>'[1]9'!A27</f>
        <v>19</v>
      </c>
      <c r="B30" s="46" t="str">
        <f>'[1]9'!B27</f>
        <v>KEBONAGUNG</v>
      </c>
      <c r="C30" s="46" t="str">
        <f>'[1]9'!C27</f>
        <v xml:space="preserve">Puskesmas Kebonagung </v>
      </c>
      <c r="D30" s="47">
        <v>682</v>
      </c>
      <c r="E30" s="47">
        <f t="shared" si="5"/>
        <v>136.4</v>
      </c>
      <c r="F30" s="47">
        <v>67</v>
      </c>
      <c r="G30" s="48">
        <f t="shared" si="9"/>
        <v>49.120234604105569</v>
      </c>
      <c r="H30" s="47">
        <v>186</v>
      </c>
      <c r="I30" s="47">
        <v>171</v>
      </c>
      <c r="J30" s="47">
        <f t="shared" si="0"/>
        <v>357</v>
      </c>
      <c r="K30" s="47">
        <f t="shared" si="12"/>
        <v>27.9</v>
      </c>
      <c r="L30" s="47">
        <f t="shared" si="12"/>
        <v>25.65</v>
      </c>
      <c r="M30" s="47">
        <f t="shared" si="11"/>
        <v>53.55</v>
      </c>
      <c r="N30" s="47">
        <v>10</v>
      </c>
      <c r="O30" s="48">
        <f t="shared" si="7"/>
        <v>35.842293906810035</v>
      </c>
      <c r="P30" s="47">
        <v>13</v>
      </c>
      <c r="Q30" s="48">
        <f t="shared" si="10"/>
        <v>50.682261208577003</v>
      </c>
      <c r="R30" s="47">
        <f t="shared" si="3"/>
        <v>23</v>
      </c>
      <c r="S30" s="48">
        <f t="shared" si="4"/>
        <v>42.950513538748837</v>
      </c>
    </row>
    <row r="31" spans="1:19" x14ac:dyDescent="0.25">
      <c r="A31" s="39">
        <f>'[1]9'!A28</f>
        <v>20</v>
      </c>
      <c r="B31" s="46" t="str">
        <f>'[1]9'!B28</f>
        <v>GAJAH</v>
      </c>
      <c r="C31" s="46" t="str">
        <f>'[1]9'!C28</f>
        <v>Puskesmas Gajah I</v>
      </c>
      <c r="D31" s="47">
        <v>574</v>
      </c>
      <c r="E31" s="47">
        <f t="shared" si="5"/>
        <v>114.80000000000001</v>
      </c>
      <c r="F31" s="47">
        <v>37</v>
      </c>
      <c r="G31" s="48">
        <f t="shared" si="9"/>
        <v>32.229965156794421</v>
      </c>
      <c r="H31" s="47">
        <v>170</v>
      </c>
      <c r="I31" s="47">
        <v>144</v>
      </c>
      <c r="J31" s="47">
        <f t="shared" si="0"/>
        <v>314</v>
      </c>
      <c r="K31" s="47">
        <f t="shared" si="12"/>
        <v>25.5</v>
      </c>
      <c r="L31" s="47">
        <f>15%*I31</f>
        <v>21.599999999999998</v>
      </c>
      <c r="M31" s="47">
        <f t="shared" si="11"/>
        <v>47.099999999999994</v>
      </c>
      <c r="N31" s="47">
        <v>27</v>
      </c>
      <c r="O31" s="48">
        <f t="shared" si="7"/>
        <v>105.88235294117648</v>
      </c>
      <c r="P31" s="47">
        <v>22</v>
      </c>
      <c r="Q31" s="48">
        <f t="shared" si="10"/>
        <v>101.85185185185186</v>
      </c>
      <c r="R31" s="47">
        <f t="shared" si="3"/>
        <v>49</v>
      </c>
      <c r="S31" s="48">
        <f t="shared" si="4"/>
        <v>104.03397027600852</v>
      </c>
    </row>
    <row r="32" spans="1:19" x14ac:dyDescent="0.25">
      <c r="A32" s="39">
        <f>'[1]9'!A29</f>
        <v>21</v>
      </c>
      <c r="B32" s="46" t="str">
        <f>'[1]9'!B29</f>
        <v>GAJAH</v>
      </c>
      <c r="C32" s="46" t="str">
        <f>'[1]9'!C29</f>
        <v>Puskesmas Gajah II</v>
      </c>
      <c r="D32" s="47">
        <v>379</v>
      </c>
      <c r="E32" s="47">
        <f t="shared" si="5"/>
        <v>75.8</v>
      </c>
      <c r="F32" s="47">
        <v>48</v>
      </c>
      <c r="G32" s="48">
        <f t="shared" si="9"/>
        <v>63.324538258575203</v>
      </c>
      <c r="H32" s="47">
        <v>115</v>
      </c>
      <c r="I32" s="47">
        <v>94</v>
      </c>
      <c r="J32" s="47">
        <f t="shared" si="0"/>
        <v>209</v>
      </c>
      <c r="K32" s="47">
        <f t="shared" si="12"/>
        <v>17.25</v>
      </c>
      <c r="L32" s="47">
        <f t="shared" si="12"/>
        <v>14.1</v>
      </c>
      <c r="M32" s="47">
        <f t="shared" si="11"/>
        <v>31.35</v>
      </c>
      <c r="N32" s="47">
        <v>9</v>
      </c>
      <c r="O32" s="48">
        <f t="shared" si="7"/>
        <v>52.173913043478258</v>
      </c>
      <c r="P32" s="47">
        <v>14</v>
      </c>
      <c r="Q32" s="48">
        <f t="shared" si="10"/>
        <v>99.290780141843967</v>
      </c>
      <c r="R32" s="47">
        <f t="shared" si="3"/>
        <v>23</v>
      </c>
      <c r="S32" s="48">
        <f t="shared" si="4"/>
        <v>73.365231259968098</v>
      </c>
    </row>
    <row r="33" spans="1:19" x14ac:dyDescent="0.25">
      <c r="A33" s="39">
        <f>'[1]9'!A30</f>
        <v>22</v>
      </c>
      <c r="B33" s="46" t="str">
        <f>'[1]9'!B30</f>
        <v>KARANGANYAR</v>
      </c>
      <c r="C33" s="46" t="str">
        <f>'[1]9'!C30</f>
        <v>Puskesmas Karanganyar I</v>
      </c>
      <c r="D33" s="47">
        <v>568</v>
      </c>
      <c r="E33" s="47">
        <f t="shared" si="5"/>
        <v>113.60000000000001</v>
      </c>
      <c r="F33" s="47">
        <v>121</v>
      </c>
      <c r="G33" s="48">
        <f t="shared" si="9"/>
        <v>106.51408450704226</v>
      </c>
      <c r="H33" s="47">
        <v>171</v>
      </c>
      <c r="I33" s="47">
        <v>149</v>
      </c>
      <c r="J33" s="47">
        <f t="shared" si="0"/>
        <v>320</v>
      </c>
      <c r="K33" s="47">
        <f t="shared" si="12"/>
        <v>25.65</v>
      </c>
      <c r="L33" s="47">
        <f t="shared" si="12"/>
        <v>22.349999999999998</v>
      </c>
      <c r="M33" s="47">
        <f t="shared" si="11"/>
        <v>48</v>
      </c>
      <c r="N33" s="47">
        <v>24</v>
      </c>
      <c r="O33" s="48">
        <f t="shared" si="7"/>
        <v>93.567251461988306</v>
      </c>
      <c r="P33" s="47">
        <v>17</v>
      </c>
      <c r="Q33" s="48">
        <f t="shared" si="10"/>
        <v>76.062639821029094</v>
      </c>
      <c r="R33" s="47">
        <f t="shared" si="3"/>
        <v>41</v>
      </c>
      <c r="S33" s="48">
        <f t="shared" si="4"/>
        <v>85.416666666666657</v>
      </c>
    </row>
    <row r="34" spans="1:19" x14ac:dyDescent="0.25">
      <c r="A34" s="39">
        <f>'[1]9'!A31</f>
        <v>23</v>
      </c>
      <c r="B34" s="46" t="str">
        <f>'[1]9'!B31</f>
        <v>KARANGANYAR</v>
      </c>
      <c r="C34" s="46" t="str">
        <f>'[1]9'!C31</f>
        <v>Puskesmas Karanganyar II</v>
      </c>
      <c r="D34" s="47">
        <v>730.4</v>
      </c>
      <c r="E34" s="47">
        <f t="shared" si="5"/>
        <v>146.08000000000001</v>
      </c>
      <c r="F34" s="47">
        <v>132</v>
      </c>
      <c r="G34" s="48">
        <f t="shared" si="9"/>
        <v>90.361445783132524</v>
      </c>
      <c r="H34" s="47">
        <v>214</v>
      </c>
      <c r="I34" s="47">
        <v>202</v>
      </c>
      <c r="J34" s="47">
        <f t="shared" si="0"/>
        <v>416</v>
      </c>
      <c r="K34" s="47">
        <f t="shared" si="12"/>
        <v>32.1</v>
      </c>
      <c r="L34" s="47">
        <f t="shared" si="12"/>
        <v>30.299999999999997</v>
      </c>
      <c r="M34" s="47">
        <f t="shared" si="11"/>
        <v>62.4</v>
      </c>
      <c r="N34" s="47">
        <v>20</v>
      </c>
      <c r="O34" s="48">
        <f t="shared" si="7"/>
        <v>62.305295950155759</v>
      </c>
      <c r="P34" s="47">
        <v>23</v>
      </c>
      <c r="Q34" s="48">
        <f t="shared" si="10"/>
        <v>75.907590759075916</v>
      </c>
      <c r="R34" s="47">
        <f t="shared" si="3"/>
        <v>43</v>
      </c>
      <c r="S34" s="48">
        <f t="shared" si="4"/>
        <v>68.910256410256409</v>
      </c>
    </row>
    <row r="35" spans="1:19" x14ac:dyDescent="0.25">
      <c r="A35" s="39">
        <f>'[1]9'!A32</f>
        <v>24</v>
      </c>
      <c r="B35" s="46" t="str">
        <f>'[1]9'!B32</f>
        <v>MIJEN</v>
      </c>
      <c r="C35" s="46" t="str">
        <f>'[1]9'!C32</f>
        <v>Puskesmas Mijen I</v>
      </c>
      <c r="D35" s="47">
        <v>577</v>
      </c>
      <c r="E35" s="47">
        <f t="shared" si="5"/>
        <v>115.4</v>
      </c>
      <c r="F35" s="47">
        <v>67</v>
      </c>
      <c r="G35" s="48">
        <f t="shared" si="9"/>
        <v>58.058925476603122</v>
      </c>
      <c r="H35" s="47">
        <v>145</v>
      </c>
      <c r="I35" s="47">
        <v>168</v>
      </c>
      <c r="J35" s="47">
        <f t="shared" si="0"/>
        <v>313</v>
      </c>
      <c r="K35" s="47">
        <f t="shared" si="12"/>
        <v>21.75</v>
      </c>
      <c r="L35" s="47">
        <f t="shared" si="12"/>
        <v>25.2</v>
      </c>
      <c r="M35" s="47">
        <f t="shared" si="11"/>
        <v>46.95</v>
      </c>
      <c r="N35" s="47">
        <v>19</v>
      </c>
      <c r="O35" s="48">
        <f t="shared" si="7"/>
        <v>87.356321839080465</v>
      </c>
      <c r="P35" s="47">
        <v>16</v>
      </c>
      <c r="Q35" s="48">
        <f t="shared" si="10"/>
        <v>63.492063492063487</v>
      </c>
      <c r="R35" s="47">
        <f t="shared" si="3"/>
        <v>35</v>
      </c>
      <c r="S35" s="48">
        <f t="shared" si="4"/>
        <v>74.547390841320549</v>
      </c>
    </row>
    <row r="36" spans="1:19" x14ac:dyDescent="0.25">
      <c r="A36" s="39">
        <f>'[1]9'!A33</f>
        <v>25</v>
      </c>
      <c r="B36" s="46" t="str">
        <f>'[1]9'!B33</f>
        <v>MIJEN</v>
      </c>
      <c r="C36" s="46" t="str">
        <f>'[1]9'!C33</f>
        <v>Puskesmas Mijen II</v>
      </c>
      <c r="D36" s="47">
        <v>496</v>
      </c>
      <c r="E36" s="47">
        <f t="shared" si="5"/>
        <v>99.2</v>
      </c>
      <c r="F36" s="47">
        <v>103</v>
      </c>
      <c r="G36" s="48">
        <f t="shared" si="9"/>
        <v>103.83064516129032</v>
      </c>
      <c r="H36" s="47">
        <v>143</v>
      </c>
      <c r="I36" s="47">
        <v>121</v>
      </c>
      <c r="J36" s="47">
        <f t="shared" si="0"/>
        <v>264</v>
      </c>
      <c r="K36" s="47">
        <f t="shared" si="12"/>
        <v>21.45</v>
      </c>
      <c r="L36" s="47">
        <f t="shared" si="12"/>
        <v>18.149999999999999</v>
      </c>
      <c r="M36" s="47">
        <f t="shared" si="11"/>
        <v>39.599999999999994</v>
      </c>
      <c r="N36" s="47">
        <v>25</v>
      </c>
      <c r="O36" s="48">
        <f t="shared" si="7"/>
        <v>116.55011655011656</v>
      </c>
      <c r="P36" s="47">
        <v>20</v>
      </c>
      <c r="Q36" s="48">
        <f t="shared" si="10"/>
        <v>110.19283746556474</v>
      </c>
      <c r="R36" s="47">
        <f t="shared" si="3"/>
        <v>45</v>
      </c>
      <c r="S36" s="48">
        <f t="shared" si="4"/>
        <v>113.63636363636364</v>
      </c>
    </row>
    <row r="37" spans="1:19" x14ac:dyDescent="0.25">
      <c r="A37" s="39">
        <f>'[1]9'!A34</f>
        <v>26</v>
      </c>
      <c r="B37" s="46" t="str">
        <f>'[1]9'!B34</f>
        <v>WEDUNG</v>
      </c>
      <c r="C37" s="46" t="str">
        <f>'[1]9'!C34</f>
        <v>Puskesmas Wedung I</v>
      </c>
      <c r="D37" s="47">
        <v>1015</v>
      </c>
      <c r="E37" s="47">
        <f t="shared" si="5"/>
        <v>203</v>
      </c>
      <c r="F37" s="47">
        <v>96</v>
      </c>
      <c r="G37" s="48">
        <f t="shared" si="9"/>
        <v>47.290640394088669</v>
      </c>
      <c r="H37" s="47">
        <v>270</v>
      </c>
      <c r="I37" s="47">
        <v>224</v>
      </c>
      <c r="J37" s="47">
        <f t="shared" si="0"/>
        <v>494</v>
      </c>
      <c r="K37" s="47">
        <f t="shared" si="12"/>
        <v>40.5</v>
      </c>
      <c r="L37" s="47">
        <f t="shared" si="12"/>
        <v>33.6</v>
      </c>
      <c r="M37" s="47">
        <f t="shared" si="11"/>
        <v>74.099999999999994</v>
      </c>
      <c r="N37" s="47">
        <v>35</v>
      </c>
      <c r="O37" s="48">
        <f t="shared" si="7"/>
        <v>86.419753086419746</v>
      </c>
      <c r="P37" s="47">
        <v>14</v>
      </c>
      <c r="Q37" s="48">
        <f t="shared" si="10"/>
        <v>41.666666666666664</v>
      </c>
      <c r="R37" s="47">
        <f t="shared" si="3"/>
        <v>49</v>
      </c>
      <c r="S37" s="48">
        <f t="shared" si="4"/>
        <v>66.126855600539812</v>
      </c>
    </row>
    <row r="38" spans="1:19" x14ac:dyDescent="0.25">
      <c r="A38" s="39">
        <f>'[1]9'!A35</f>
        <v>27</v>
      </c>
      <c r="B38" s="46" t="str">
        <f>'[1]9'!B35</f>
        <v>WEDUNG</v>
      </c>
      <c r="C38" s="46" t="str">
        <f>'[1]9'!C35</f>
        <v>Puskesmas Wedung II</v>
      </c>
      <c r="D38" s="47">
        <v>718</v>
      </c>
      <c r="E38" s="47">
        <f t="shared" si="5"/>
        <v>143.6</v>
      </c>
      <c r="F38" s="47">
        <v>92</v>
      </c>
      <c r="G38" s="48">
        <f t="shared" si="9"/>
        <v>64.066852367688014</v>
      </c>
      <c r="H38" s="47">
        <v>146</v>
      </c>
      <c r="I38" s="47">
        <v>157</v>
      </c>
      <c r="J38" s="47">
        <f t="shared" si="0"/>
        <v>303</v>
      </c>
      <c r="K38" s="47">
        <f t="shared" si="12"/>
        <v>21.9</v>
      </c>
      <c r="L38" s="47">
        <f t="shared" si="12"/>
        <v>23.55</v>
      </c>
      <c r="M38" s="47">
        <f t="shared" si="11"/>
        <v>45.45</v>
      </c>
      <c r="N38" s="47">
        <v>13</v>
      </c>
      <c r="O38" s="48">
        <f t="shared" si="7"/>
        <v>59.360730593607315</v>
      </c>
      <c r="P38" s="47">
        <v>8</v>
      </c>
      <c r="Q38" s="48">
        <f t="shared" si="10"/>
        <v>33.970276008492569</v>
      </c>
      <c r="R38" s="47">
        <f t="shared" si="3"/>
        <v>21</v>
      </c>
      <c r="S38" s="48">
        <f t="shared" si="4"/>
        <v>46.204620462046201</v>
      </c>
    </row>
    <row r="39" spans="1:19" ht="16.5" thickBot="1" x14ac:dyDescent="0.3">
      <c r="A39" s="49" t="s">
        <v>17</v>
      </c>
      <c r="B39" s="50"/>
      <c r="C39" s="51"/>
      <c r="D39" s="52">
        <f>SUM(D12:D38)</f>
        <v>21979.600000000002</v>
      </c>
      <c r="E39" s="52">
        <f>20%*D39</f>
        <v>4395.920000000001</v>
      </c>
      <c r="F39" s="52">
        <v>3146</v>
      </c>
      <c r="G39" s="53">
        <f>F39/E39*100</f>
        <v>71.566361535241754</v>
      </c>
      <c r="H39" s="52">
        <f t="shared" ref="H39:N39" si="13">SUM(H12:H38)</f>
        <v>5951</v>
      </c>
      <c r="I39" s="52">
        <f t="shared" si="13"/>
        <v>5477</v>
      </c>
      <c r="J39" s="52">
        <f t="shared" si="13"/>
        <v>11428</v>
      </c>
      <c r="K39" s="52">
        <f t="shared" si="13"/>
        <v>892.65000000000009</v>
      </c>
      <c r="L39" s="52">
        <f t="shared" si="13"/>
        <v>821.55</v>
      </c>
      <c r="M39" s="52">
        <f t="shared" si="13"/>
        <v>1714.1999999999996</v>
      </c>
      <c r="N39" s="52">
        <f t="shared" si="13"/>
        <v>631</v>
      </c>
      <c r="O39" s="53">
        <f>N39/K39*100</f>
        <v>70.688399708732419</v>
      </c>
      <c r="P39" s="54">
        <f>SUM(P12:P38)</f>
        <v>515</v>
      </c>
      <c r="Q39" s="53">
        <f>P39/L39*100</f>
        <v>62.686385490840493</v>
      </c>
      <c r="R39" s="52">
        <f>SUM(R12:R38)</f>
        <v>1146</v>
      </c>
      <c r="S39" s="53">
        <f>R39/M39*100</f>
        <v>66.853342667133376</v>
      </c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55" t="s">
        <v>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</sheetData>
  <mergeCells count="14">
    <mergeCell ref="N8:S8"/>
    <mergeCell ref="N9:O9"/>
    <mergeCell ref="P9:Q9"/>
    <mergeCell ref="R9:S9"/>
    <mergeCell ref="A3:S3"/>
    <mergeCell ref="A4:S4"/>
    <mergeCell ref="A8:A10"/>
    <mergeCell ref="B8:B10"/>
    <mergeCell ref="C8:C10"/>
    <mergeCell ref="D8:D10"/>
    <mergeCell ref="E8:E10"/>
    <mergeCell ref="F8:G9"/>
    <mergeCell ref="H8:J9"/>
    <mergeCell ref="K8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2020-09-09T01:47:10Z</dcterms:created>
  <dcterms:modified xsi:type="dcterms:W3CDTF">2020-09-09T01:49:54Z</dcterms:modified>
</cp:coreProperties>
</file>