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8_{3275F8D0-E80A-415D-9F94-E27149C25D77}" xr6:coauthVersionLast="47" xr6:coauthVersionMax="47" xr10:uidLastSave="{00000000-0000-0000-0000-000000000000}"/>
  <bookViews>
    <workbookView xWindow="-108" yWindow="-108" windowWidth="23256" windowHeight="12456" xr2:uid="{737D55C7-8251-4876-826D-4A09E9728009}"/>
  </bookViews>
  <sheets>
    <sheet name="LAUT Per Jenis Ika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7" i="1"/>
  <c r="R8" i="1"/>
  <c r="R9" i="1"/>
  <c r="R10" i="1"/>
  <c r="R11" i="1"/>
  <c r="R12" i="1"/>
  <c r="R13" i="1"/>
  <c r="R14" i="1"/>
  <c r="R15" i="1"/>
  <c r="R16" i="1"/>
  <c r="R17" i="1"/>
  <c r="R5" i="1"/>
  <c r="P76" i="1"/>
  <c r="O76" i="1"/>
  <c r="N76" i="1"/>
  <c r="M76" i="1"/>
  <c r="L76" i="1"/>
  <c r="K76" i="1"/>
  <c r="J76" i="1"/>
  <c r="I76" i="1"/>
  <c r="H76" i="1"/>
  <c r="G76" i="1"/>
  <c r="F76" i="1"/>
  <c r="E76" i="1"/>
  <c r="Q76" i="1" s="1"/>
  <c r="D76" i="1"/>
  <c r="C76" i="1"/>
  <c r="B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Q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33" i="1"/>
  <c r="A27" i="1"/>
  <c r="A24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E77" i="1" l="1"/>
  <c r="Q70" i="1"/>
  <c r="K77" i="1"/>
  <c r="Q7" i="1"/>
  <c r="Q8" i="1"/>
  <c r="Q12" i="1"/>
  <c r="C17" i="1"/>
  <c r="O17" i="1"/>
  <c r="B17" i="1"/>
  <c r="H17" i="1"/>
  <c r="N17" i="1"/>
  <c r="Q9" i="1"/>
  <c r="Q10" i="1"/>
  <c r="Q11" i="1"/>
  <c r="Q14" i="1"/>
  <c r="Q15" i="1"/>
  <c r="A28" i="1"/>
  <c r="Q72" i="1"/>
  <c r="Q73" i="1"/>
  <c r="Q74" i="1"/>
  <c r="Q71" i="1"/>
  <c r="F77" i="1"/>
  <c r="L77" i="1"/>
  <c r="Q6" i="1"/>
  <c r="G17" i="1"/>
  <c r="M17" i="1"/>
  <c r="Q16" i="1"/>
  <c r="Q68" i="1"/>
  <c r="I17" i="1"/>
  <c r="I18" i="1" s="1"/>
  <c r="D17" i="1"/>
  <c r="D18" i="1" s="1"/>
  <c r="J17" i="1"/>
  <c r="P17" i="1"/>
  <c r="A22" i="1"/>
  <c r="B23" i="1"/>
  <c r="A25" i="1"/>
  <c r="A31" i="1"/>
  <c r="C77" i="1"/>
  <c r="I77" i="1"/>
  <c r="O77" i="1"/>
  <c r="S66" i="1"/>
  <c r="G77" i="1"/>
  <c r="M77" i="1"/>
  <c r="F17" i="1"/>
  <c r="L17" i="1"/>
  <c r="L18" i="1" s="1"/>
  <c r="A29" i="1"/>
  <c r="E17" i="1"/>
  <c r="K17" i="1"/>
  <c r="Q13" i="1"/>
  <c r="S68" i="1"/>
  <c r="J77" i="1"/>
  <c r="P77" i="1"/>
  <c r="Q67" i="1"/>
  <c r="H77" i="1"/>
  <c r="N77" i="1"/>
  <c r="Q69" i="1"/>
  <c r="Q5" i="1"/>
  <c r="A26" i="1"/>
  <c r="A32" i="1"/>
  <c r="S67" i="1"/>
  <c r="A23" i="1"/>
  <c r="A30" i="1"/>
  <c r="Q65" i="1"/>
  <c r="D77" i="1"/>
  <c r="B77" i="1"/>
  <c r="Q77" i="1" l="1"/>
  <c r="A34" i="1"/>
  <c r="Q17" i="1"/>
</calcChain>
</file>

<file path=xl/sharedStrings.xml><?xml version="1.0" encoding="utf-8"?>
<sst xmlns="http://schemas.openxmlformats.org/spreadsheetml/2006/main" count="86" uniqueCount="59">
  <si>
    <t>BULAN</t>
  </si>
  <si>
    <t>JENIS IKAN</t>
  </si>
  <si>
    <t>TOTAL (kg)</t>
  </si>
  <si>
    <t>BELANAK (Kg)</t>
  </si>
  <si>
    <t>KEPITING (Kg)</t>
  </si>
  <si>
    <t>UDANG (Kg)</t>
  </si>
  <si>
    <t>KAKAP (Kg)</t>
  </si>
  <si>
    <t>TIGOWOJO (Kg)</t>
  </si>
  <si>
    <t>TENGIRI (Kg)</t>
  </si>
  <si>
    <t>RAJUNGAN (kg)</t>
  </si>
  <si>
    <t>KEMBUNG (kg)</t>
  </si>
  <si>
    <t>CUMI (kg)</t>
  </si>
  <si>
    <t>RUCAH (kg)</t>
  </si>
  <si>
    <t>TERI (kg)</t>
  </si>
  <si>
    <t>LAYUR (kg)</t>
  </si>
  <si>
    <t>MANYUNG (kg)</t>
  </si>
  <si>
    <t>KERANG (kg)</t>
  </si>
  <si>
    <t>SEMBILANG (kg)</t>
  </si>
  <si>
    <t>Produksi Kembung TW I</t>
  </si>
  <si>
    <t>Nilai Produksi Kembung TW I</t>
  </si>
  <si>
    <t>JANUARI</t>
  </si>
  <si>
    <t>v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</si>
  <si>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</si>
  <si>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</si>
  <si>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</si>
  <si>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</si>
  <si>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</si>
  <si>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</si>
  <si>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</si>
  <si>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</si>
  <si>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</si>
  <si>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</si>
  <si>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</si>
  <si>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</si>
  <si>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ok</t>
  </si>
  <si>
    <t>HARGA (Rp)</t>
  </si>
  <si>
    <t>BELANAK</t>
  </si>
  <si>
    <t>KEPITING</t>
  </si>
  <si>
    <t>UDANG</t>
  </si>
  <si>
    <t>KAKAP</t>
  </si>
  <si>
    <t>TIGOWOJO</t>
  </si>
  <si>
    <t>TENGIRI</t>
  </si>
  <si>
    <t>RAJUNGAN</t>
  </si>
  <si>
    <t>KEMBUNG</t>
  </si>
  <si>
    <t>CUMI</t>
  </si>
  <si>
    <t>RUCAH</t>
  </si>
  <si>
    <t>TERI</t>
  </si>
  <si>
    <t>LAYUR</t>
  </si>
  <si>
    <t>MANYUNG</t>
  </si>
  <si>
    <t>KERANG</t>
  </si>
  <si>
    <t>SEMBILANG</t>
  </si>
  <si>
    <t>NILAI PRODUKSI PERIKANAN TANGKAP TAHUN 2023</t>
  </si>
  <si>
    <t>Nilai Produksi TW I</t>
  </si>
  <si>
    <t>rajungan</t>
  </si>
  <si>
    <t>udang</t>
  </si>
  <si>
    <t xml:space="preserve"> TAHUN 2025</t>
  </si>
  <si>
    <t>JUMLAH PRODUKSI BERDASARKAN KOMODITAS IKAN UTAMA</t>
  </si>
  <si>
    <t>Sumber: Dinas Kelautan dan Perikanan Kab. Demak</t>
  </si>
  <si>
    <t>TOTAL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</si>
</sst>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1" xfId="1" applyFont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/>
    </xf>
    <xf numFmtId="0" fontId="7" fillId="0" borderId="6" xfId="1" applyFont="1" applyBorder="1" applyAlignment="1">
      <alignment horizontal="center"/>
    </xf>
    <xf numFmtId="4" fontId="7" fillId="4" borderId="6" xfId="1" applyNumberFormat="1" applyFont="1" applyFill="1" applyBorder="1" applyAlignment="1">
      <alignment horizontal="right"/>
    </xf>
    <xf numFmtId="4" fontId="5" fillId="0" borderId="6" xfId="1" applyNumberFormat="1" applyFont="1" applyBorder="1" applyAlignment="1">
      <alignment horizontal="right"/>
    </xf>
    <xf numFmtId="0" fontId="8" fillId="2" borderId="0" xfId="1" applyFont="1" applyFill="1"/>
    <xf numFmtId="4" fontId="8" fillId="2" borderId="0" xfId="1" applyNumberFormat="1" applyFont="1" applyFill="1"/>
    <xf numFmtId="0" fontId="7" fillId="0" borderId="0" xfId="1" applyFont="1"/>
    <xf numFmtId="4" fontId="7" fillId="0" borderId="6" xfId="1" applyNumberFormat="1" applyFont="1" applyBorder="1" applyAlignment="1">
      <alignment horizontal="right"/>
    </xf>
    <xf numFmtId="4" fontId="7" fillId="5" borderId="6" xfId="1" applyNumberFormat="1" applyFont="1" applyFill="1" applyBorder="1" applyAlignment="1">
      <alignment horizontal="right"/>
    </xf>
    <xf numFmtId="0" fontId="5" fillId="6" borderId="6" xfId="1" applyFont="1" applyFill="1" applyBorder="1" applyAlignment="1">
      <alignment horizontal="center" vertical="center"/>
    </xf>
    <xf numFmtId="4" fontId="5" fillId="6" borderId="6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1" fontId="8" fillId="0" borderId="0" xfId="1" applyNumberFormat="1" applyFont="1" applyAlignment="1">
      <alignment horizontal="right"/>
    </xf>
    <xf numFmtId="0" fontId="6" fillId="0" borderId="0" xfId="1" applyFont="1" applyAlignment="1">
      <alignment horizontal="right"/>
    </xf>
    <xf numFmtId="0" fontId="8" fillId="0" borderId="0" xfId="1" applyFont="1"/>
    <xf numFmtId="0" fontId="4" fillId="2" borderId="0" xfId="1" applyFont="1" applyFill="1"/>
    <xf numFmtId="0" fontId="1" fillId="2" borderId="0" xfId="1" applyFill="1"/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10" fillId="2" borderId="0" xfId="1" applyFont="1" applyFill="1"/>
    <xf numFmtId="0" fontId="11" fillId="2" borderId="0" xfId="1" applyFont="1" applyFill="1"/>
    <xf numFmtId="0" fontId="9" fillId="2" borderId="7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4" fontId="10" fillId="2" borderId="0" xfId="1" applyNumberFormat="1" applyFont="1" applyFill="1"/>
    <xf numFmtId="4" fontId="11" fillId="2" borderId="6" xfId="1" applyNumberFormat="1" applyFont="1" applyFill="1" applyBorder="1" applyAlignment="1">
      <alignment horizontal="right"/>
    </xf>
    <xf numFmtId="0" fontId="9" fillId="2" borderId="6" xfId="1" applyFont="1" applyFill="1" applyBorder="1" applyAlignment="1">
      <alignment horizontal="center" vertical="center"/>
    </xf>
    <xf numFmtId="4" fontId="9" fillId="2" borderId="6" xfId="1" applyNumberFormat="1" applyFont="1" applyFill="1" applyBorder="1" applyAlignment="1">
      <alignment horizontal="right" vertical="center"/>
    </xf>
    <xf numFmtId="4" fontId="12" fillId="2" borderId="6" xfId="1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7" fillId="2" borderId="0" xfId="1" applyFont="1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3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3" fillId="2" borderId="0" xfId="1" applyFont="1" applyFill="1" applyAlignment="1">
      <alignment horizontal="centerContinuous"/>
    </xf>
    <xf numFmtId="0" fontId="9" fillId="2" borderId="6" xfId="1" applyFont="1" applyFill="1" applyBorder="1" applyAlignment="1">
      <alignment horizontal="center" vertical="center"/>
    </xf>
    <xf numFmtId="3" fontId="9" fillId="2" borderId="6" xfId="1" applyNumberFormat="1" applyFont="1" applyFill="1" applyBorder="1" applyAlignment="1">
      <alignment horizontal="right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/>
    <xf numFmtId="0" fontId="3" fillId="0" borderId="0" xfId="1" applyFont="1" applyAlignment="1">
      <alignment horizontal="center"/>
    </xf>
    <xf numFmtId="0" fontId="8" fillId="7" borderId="0" xfId="1" applyFont="1" applyFill="1" applyAlignment="1">
      <alignment horizontal="right"/>
    </xf>
    <xf numFmtId="0" fontId="13" fillId="2" borderId="0" xfId="1" applyFont="1" applyFill="1" applyAlignment="1">
      <alignment horizontal="left"/>
    </xf>
    <xf numFmtId="0" fontId="15" fillId="2" borderId="6" xfId="1" applyFont="1" applyFill="1" applyBorder="1" applyAlignment="1">
      <alignment horizontal="center" vertical="center"/>
    </xf>
    <xf numFmtId="0" fontId="14" fillId="2" borderId="6" xfId="1" applyFont="1" applyFill="1" applyBorder="1"/>
    <xf numFmtId="0" fontId="14" fillId="2" borderId="6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9B2395D8-6ED4-4756-A677-70CBEA7D2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1250315</xdr:colOff>
      <xdr:row>16</xdr:row>
      <xdr:rowOff>201930</xdr:rowOff>
    </xdr:from>
    <xdr:to>
      <xdr:col>23</xdr:col>
      <xdr:colOff>502602</xdr:colOff>
      <xdr:row>27</xdr:row>
      <xdr:rowOff>46809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2BCC037-34EC-4A5D-99FF-BAC650DCA096}"/>
            </a:ext>
          </a:extLst>
        </xdr:cNvPr>
        <xdr:cNvSpPr txBox="1">
          <a:spLocks noChangeArrowheads="1"/>
        </xdr:cNvSpPr>
      </xdr:nvSpPr>
      <xdr:spPr>
        <a:xfrm>
          <a:off x="20940395" y="4484370"/>
          <a:ext cx="3923347" cy="189465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A.n.  Kepala Dinas Kelautan dan Perikanan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Kabupaten Demak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Kabid. Perikanan Tangkap dan Kelautan,</a:t>
          </a: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id-ID" sz="1100" b="1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Mohammad Sulkhan, S.Pi, MT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NIP. 19661122 198603 1 004</a:t>
          </a:r>
          <a:endParaRPr lang="id-ID" sz="11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J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FE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M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APRIL%20%20%20%20COB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MEI%20%20%20%20COB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5%20JUNI%20COB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%20JUL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AGUSTU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SEPTEMB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OKTOB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NOVEMB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WNOAD%20-%20D/Rekap%20PRODUKSI%20TANGKAP%20KELOMPOK%202024%20DESEMB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J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FE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Danar%20Tangkap/STATISTIK%20TANGKAP%20dan%20KP3K/STATISTIK%20TANGKAP%202023/Rekap%20PRODUKSI%20TANGKAP%20KELOMPOK%202022%20MAR%20%20%20%20COB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APRIL%20%20%20%20COB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MEI%20%20%20%20COB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JUNI%20COB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%20JULI%20cob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AGUSTU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SEPTEMBE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OKTOBE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3%20NOVEMBE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2023%20TANGKAP/Putri%20Tangkap/STATISTIK%20TANGKAP%20dan%20KP3K/STATISTIK%20TANGKAP%202024/Rekap%20PRODUKSI%20TANGKAP%20KELOMPOK%202022%20DESEMB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JAN25"/>
      <sheetName val="PUD JAN25"/>
    </sheetNames>
    <sheetDataSet>
      <sheetData sheetId="0"/>
      <sheetData sheetId="1"/>
      <sheetData sheetId="2"/>
      <sheetData sheetId="3">
        <row r="15">
          <cell r="Q15">
            <v>36291.359718387903</v>
          </cell>
        </row>
        <row r="22">
          <cell r="B22">
            <v>13192.083614197099</v>
          </cell>
          <cell r="C22">
            <v>3371.8836012260599</v>
          </cell>
          <cell r="D22">
            <v>15888.9952811805</v>
          </cell>
          <cell r="E22">
            <v>9895.5326582450507</v>
          </cell>
          <cell r="F22">
            <v>3864.8372561710098</v>
          </cell>
          <cell r="G22">
            <v>5558.1383897836504</v>
          </cell>
          <cell r="H22">
            <v>22911.908238455599</v>
          </cell>
          <cell r="I22">
            <v>8191.1175424062303</v>
          </cell>
          <cell r="J22">
            <v>17804.788156508101</v>
          </cell>
          <cell r="K22">
            <v>12286.6763136094</v>
          </cell>
          <cell r="L22">
            <v>8191.1175424062303</v>
          </cell>
          <cell r="M22">
            <v>7020.9578934910596</v>
          </cell>
          <cell r="N22">
            <v>4680.6385956607101</v>
          </cell>
          <cell r="O22">
            <v>3823.5290373224698</v>
          </cell>
          <cell r="P22">
            <v>1511.2762993369399</v>
          </cell>
        </row>
      </sheetData>
      <sheetData sheetId="4">
        <row r="11">
          <cell r="AC11">
            <v>24040.496489649599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FEB25"/>
      <sheetName val="PUD FEB25"/>
    </sheetNames>
    <sheetDataSet>
      <sheetData sheetId="0"/>
      <sheetData sheetId="1"/>
      <sheetData sheetId="2"/>
      <sheetData sheetId="3">
        <row r="15">
          <cell r="Q15">
            <v>35955.853313464198</v>
          </cell>
        </row>
        <row r="22">
          <cell r="B22">
            <v>13070.1254241156</v>
          </cell>
          <cell r="C22">
            <v>3340.7112077514898</v>
          </cell>
          <cell r="D22">
            <v>15742.1046789543</v>
          </cell>
          <cell r="E22">
            <v>9804.0504263106104</v>
          </cell>
          <cell r="F22">
            <v>3829.1076041685701</v>
          </cell>
          <cell r="G22">
            <v>5506.7545054735701</v>
          </cell>
          <cell r="H22">
            <v>22700.0922022784</v>
          </cell>
          <cell r="I22">
            <v>8115.3922893353702</v>
          </cell>
          <cell r="J22">
            <v>17640.186430059301</v>
          </cell>
          <cell r="K22">
            <v>12173.088434003001</v>
          </cell>
          <cell r="L22">
            <v>8115.3922893353702</v>
          </cell>
          <cell r="M22">
            <v>6956.0505337160303</v>
          </cell>
          <cell r="N22">
            <v>4637.3670224773496</v>
          </cell>
          <cell r="O22">
            <v>3788.1812715901201</v>
          </cell>
          <cell r="P22">
            <v>1497.3048504308799</v>
          </cell>
        </row>
      </sheetData>
      <sheetData sheetId="4">
        <row r="11">
          <cell r="AC11">
            <v>24317.705814095101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MAR25"/>
      <sheetName val="PUD MAR25"/>
    </sheetNames>
    <sheetDataSet>
      <sheetData sheetId="0"/>
      <sheetData sheetId="1"/>
      <sheetData sheetId="2"/>
      <sheetData sheetId="3">
        <row r="15">
          <cell r="Q15">
            <v>91332.508375218298</v>
          </cell>
        </row>
        <row r="22">
          <cell r="B22">
            <v>33199.805588153897</v>
          </cell>
          <cell r="C22">
            <v>8485.8376660162394</v>
          </cell>
          <cell r="D22">
            <v>39986.977777990003</v>
          </cell>
          <cell r="E22">
            <v>24903.553528981902</v>
          </cell>
          <cell r="F22">
            <v>9726.4275520998308</v>
          </cell>
          <cell r="G22">
            <v>13987.867221693799</v>
          </cell>
          <cell r="H22">
            <v>57661.164181200598</v>
          </cell>
          <cell r="I22">
            <v>20614.143899523398</v>
          </cell>
          <cell r="J22">
            <v>44808.350418442104</v>
          </cell>
          <cell r="K22">
            <v>30921.215849285101</v>
          </cell>
          <cell r="L22">
            <v>20614.143899523398</v>
          </cell>
          <cell r="M22">
            <v>17669.2661995915</v>
          </cell>
          <cell r="N22">
            <v>11779.510799727601</v>
          </cell>
          <cell r="O22">
            <v>9622.4693848328607</v>
          </cell>
          <cell r="P22">
            <v>3803.3475829378899</v>
          </cell>
        </row>
      </sheetData>
      <sheetData sheetId="4">
        <row r="11">
          <cell r="AC11">
            <v>24985.761975723599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APRIL24"/>
      <sheetName val="PUD APRIL24"/>
    </sheetNames>
    <sheetDataSet>
      <sheetData sheetId="0" refreshError="1"/>
      <sheetData sheetId="1" refreshError="1"/>
      <sheetData sheetId="2" refreshError="1"/>
      <sheetData sheetId="3">
        <row r="15">
          <cell r="Q15">
            <v>66401.438988634764</v>
          </cell>
        </row>
        <row r="22">
          <cell r="B22">
            <v>24137.242088431427</v>
          </cell>
          <cell r="C22">
            <v>6169.4553458725049</v>
          </cell>
          <cell r="D22">
            <v>29071.717316213999</v>
          </cell>
          <cell r="E22">
            <v>18105.62109453222</v>
          </cell>
          <cell r="F22">
            <v>7071.4009411064708</v>
          </cell>
          <cell r="G22">
            <v>10169.593810854369</v>
          </cell>
          <cell r="H22">
            <v>41921.374366090749</v>
          </cell>
          <cell r="I22">
            <v>14987.093235452452</v>
          </cell>
          <cell r="J22">
            <v>32576.998041793217</v>
          </cell>
          <cell r="K22">
            <v>22480.639853178676</v>
          </cell>
          <cell r="L22">
            <v>14987.093235452452</v>
          </cell>
          <cell r="M22">
            <v>12846.079916102102</v>
          </cell>
          <cell r="N22">
            <v>8564.0532774014009</v>
          </cell>
          <cell r="O22">
            <v>6995.8202741134137</v>
          </cell>
          <cell r="P22">
            <v>2765.146353404511</v>
          </cell>
        </row>
      </sheetData>
      <sheetData sheetId="4">
        <row r="11">
          <cell r="AC11">
            <v>21490.711733670236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MEI25"/>
      <sheetName val="PUD MEI25"/>
    </sheetNames>
    <sheetDataSet>
      <sheetData sheetId="0" refreshError="1"/>
      <sheetData sheetId="1" refreshError="1"/>
      <sheetData sheetId="2" refreshError="1"/>
      <sheetData sheetId="3">
        <row r="15">
          <cell r="Q15">
            <v>81575.939975952177</v>
          </cell>
        </row>
        <row r="22">
          <cell r="B22">
            <v>29653.246101005803</v>
          </cell>
          <cell r="C22">
            <v>7579.3405481070022</v>
          </cell>
          <cell r="D22">
            <v>35715.380613833331</v>
          </cell>
          <cell r="E22">
            <v>22243.238732939109</v>
          </cell>
          <cell r="F22">
            <v>8687.4047837476464</v>
          </cell>
          <cell r="G22">
            <v>12493.617411454949</v>
          </cell>
          <cell r="H22">
            <v>51501.527242247954</v>
          </cell>
          <cell r="I22">
            <v>18412.044028120014</v>
          </cell>
          <cell r="J22">
            <v>40021.711537138392</v>
          </cell>
          <cell r="K22">
            <v>27618.06604218002</v>
          </cell>
          <cell r="L22">
            <v>18412.044028120014</v>
          </cell>
          <cell r="M22">
            <v>15781.752024102869</v>
          </cell>
          <cell r="N22">
            <v>10521.168016068579</v>
          </cell>
          <cell r="O22">
            <v>8594.551917185172</v>
          </cell>
          <cell r="P22">
            <v>3397.05609374908</v>
          </cell>
        </row>
      </sheetData>
      <sheetData sheetId="4">
        <row r="11">
          <cell r="AC11">
            <v>21895.681026013495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JUNI25"/>
      <sheetName val="PUD JUNI25"/>
    </sheetNames>
    <sheetDataSet>
      <sheetData sheetId="0" refreshError="1"/>
      <sheetData sheetId="1" refreshError="1"/>
      <sheetData sheetId="2" refreshError="1"/>
      <sheetData sheetId="3">
        <row r="15">
          <cell r="Q15">
            <v>191503.64532147997</v>
          </cell>
        </row>
        <row r="22">
          <cell r="B22">
            <v>69612.495125788351</v>
          </cell>
          <cell r="C22">
            <v>17792.885310586375</v>
          </cell>
          <cell r="D22">
            <v>83843.662526100918</v>
          </cell>
          <cell r="E22">
            <v>52217.128020461489</v>
          </cell>
          <cell r="F22">
            <v>20394.122151229541</v>
          </cell>
          <cell r="G22">
            <v>29329.398818460977</v>
          </cell>
          <cell r="H22">
            <v>120902.44022222032</v>
          </cell>
          <cell r="I22">
            <v>43223.204663580866</v>
          </cell>
          <cell r="J22">
            <v>93952.992188948105</v>
          </cell>
          <cell r="K22">
            <v>64834.806995371291</v>
          </cell>
          <cell r="L22">
            <v>43223.204663580866</v>
          </cell>
          <cell r="M22">
            <v>37048.461140212166</v>
          </cell>
          <cell r="N22">
            <v>24698.974093474779</v>
          </cell>
          <cell r="O22">
            <v>20176.145350343097</v>
          </cell>
          <cell r="P22">
            <v>7974.7610080407485</v>
          </cell>
        </row>
      </sheetData>
      <sheetData sheetId="4">
        <row r="11">
          <cell r="AC11">
            <v>39147.129225694778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JULI25"/>
      <sheetName val="PUD JULI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Q15">
            <v>115746.59971525673</v>
          </cell>
        </row>
        <row r="22">
          <cell r="B22">
            <v>41197.05684469673</v>
          </cell>
          <cell r="C22">
            <v>10529.927224226831</v>
          </cell>
          <cell r="D22">
            <v>49619.139852893357</v>
          </cell>
          <cell r="E22">
            <v>30902.383077040962</v>
          </cell>
          <cell r="F22">
            <v>12069.353469426835</v>
          </cell>
          <cell r="G22">
            <v>17357.299263035635</v>
          </cell>
          <cell r="H22">
            <v>75312.849551576379</v>
          </cell>
          <cell r="I22">
            <v>25579.729850479711</v>
          </cell>
          <cell r="J22">
            <v>55601.896655814046</v>
          </cell>
          <cell r="K22">
            <v>38369.594775719568</v>
          </cell>
          <cell r="L22">
            <v>25579.729850479711</v>
          </cell>
          <cell r="M22">
            <v>21925.482728982606</v>
          </cell>
          <cell r="N22">
            <v>14616.988485988408</v>
          </cell>
          <cell r="O22">
            <v>11940.353601792189</v>
          </cell>
          <cell r="P22">
            <v>4719.5073524870313</v>
          </cell>
        </row>
      </sheetData>
      <sheetData sheetId="5">
        <row r="11">
          <cell r="AC11">
            <v>32690.904101341053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AGST25"/>
      <sheetName val="PUD AGST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Q15">
            <v>139408.27273732575</v>
          </cell>
        </row>
        <row r="22">
          <cell r="B22">
            <v>49618.827254616735</v>
          </cell>
          <cell r="C22">
            <v>12682.523460649974</v>
          </cell>
          <cell r="D22">
            <v>59762.607269852124</v>
          </cell>
          <cell r="E22">
            <v>37219.649292812835</v>
          </cell>
          <cell r="F22">
            <v>14536.649235210863</v>
          </cell>
          <cell r="G22">
            <v>20905.591314106689</v>
          </cell>
          <cell r="H22">
            <v>90708.792281933624</v>
          </cell>
          <cell r="I22">
            <v>30808.9046616956</v>
          </cell>
          <cell r="J22">
            <v>66968.398145389365</v>
          </cell>
          <cell r="K22">
            <v>46213.356992543406</v>
          </cell>
          <cell r="L22">
            <v>30808.9046616956</v>
          </cell>
          <cell r="M22">
            <v>26407.632567167657</v>
          </cell>
          <cell r="N22">
            <v>17605.088378111774</v>
          </cell>
          <cell r="O22">
            <v>14381.278375293334</v>
          </cell>
          <cell r="P22">
            <v>5684.2997530803696</v>
          </cell>
        </row>
      </sheetData>
      <sheetData sheetId="5">
        <row r="11">
          <cell r="AC11">
            <v>39385.552692096768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SEPT25"/>
      <sheetName val="PUD SEPT25"/>
    </sheetNames>
    <sheetDataSet>
      <sheetData sheetId="0"/>
      <sheetData sheetId="1"/>
      <sheetData sheetId="2"/>
      <sheetData sheetId="3"/>
      <sheetData sheetId="4">
        <row r="15">
          <cell r="Q15">
            <v>152513.87549941876</v>
          </cell>
        </row>
        <row r="22">
          <cell r="B22">
            <v>54283.433068542807</v>
          </cell>
          <cell r="C22">
            <v>13874.792120411525</v>
          </cell>
          <cell r="D22">
            <v>65380.817549104446</v>
          </cell>
          <cell r="E22">
            <v>40718.623413919064</v>
          </cell>
          <cell r="F22">
            <v>15903.222011903395</v>
          </cell>
          <cell r="G22">
            <v>22870.900616701525</v>
          </cell>
          <cell r="H22">
            <v>99236.215908479557</v>
          </cell>
          <cell r="I22">
            <v>33705.212449628416</v>
          </cell>
          <cell r="J22">
            <v>73264.016091684825</v>
          </cell>
          <cell r="K22">
            <v>50557.818674442628</v>
          </cell>
          <cell r="L22">
            <v>33705.212449628416</v>
          </cell>
          <cell r="M22">
            <v>28890.182099681497</v>
          </cell>
          <cell r="N22">
            <v>19260.121399787669</v>
          </cell>
          <cell r="O22">
            <v>15733.244925749057</v>
          </cell>
          <cell r="P22">
            <v>6218.67388369528</v>
          </cell>
        </row>
      </sheetData>
      <sheetData sheetId="5">
        <row r="11">
          <cell r="AC11">
            <v>35963.139640224668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OKT25"/>
      <sheetName val="PUD OKT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Q15">
            <v>197976.80888192492</v>
          </cell>
        </row>
        <row r="22">
          <cell r="B22">
            <v>70464.807342113738</v>
          </cell>
          <cell r="C22">
            <v>18010.735475078913</v>
          </cell>
          <cell r="D22">
            <v>84870.216418521115</v>
          </cell>
          <cell r="E22">
            <v>52856.457152865747</v>
          </cell>
          <cell r="F22">
            <v>20643.820993647358</v>
          </cell>
          <cell r="G22">
            <v>29688.498213839393</v>
          </cell>
          <cell r="H22">
            <v>128817.58650971644</v>
          </cell>
          <cell r="I22">
            <v>43752.41519247993</v>
          </cell>
          <cell r="J22">
            <v>95103.321348365032</v>
          </cell>
          <cell r="K22">
            <v>65628.622788719906</v>
          </cell>
          <cell r="L22">
            <v>43752.41519247993</v>
          </cell>
          <cell r="M22">
            <v>37502.070164982797</v>
          </cell>
          <cell r="N22">
            <v>25001.380109988535</v>
          </cell>
          <cell r="O22">
            <v>20423.175357375319</v>
          </cell>
          <cell r="P22">
            <v>8072.4013270258174</v>
          </cell>
        </row>
      </sheetData>
      <sheetData sheetId="5">
        <row r="11">
          <cell r="AC11">
            <v>44989.221219585641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NOV25"/>
      <sheetName val="PUD NOV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Q15">
            <v>200313.91280093172</v>
          </cell>
        </row>
        <row r="22">
          <cell r="B22">
            <v>77980.700012481379</v>
          </cell>
          <cell r="C22">
            <v>19931.790251938757</v>
          </cell>
          <cell r="D22">
            <v>93922.613800600491</v>
          </cell>
          <cell r="E22">
            <v>58494.214125194791</v>
          </cell>
          <cell r="F22">
            <v>22845.725018464087</v>
          </cell>
          <cell r="G22">
            <v>32855.122441395601</v>
          </cell>
          <cell r="H22">
            <v>142557.48293151773</v>
          </cell>
          <cell r="I22">
            <v>48419.120020884526</v>
          </cell>
          <cell r="J22">
            <v>105247.19859448359</v>
          </cell>
          <cell r="K22">
            <v>72628.680031326789</v>
          </cell>
          <cell r="L22">
            <v>48419.120020884526</v>
          </cell>
          <cell r="M22">
            <v>41502.102875043878</v>
          </cell>
          <cell r="N22">
            <v>27668.068583362587</v>
          </cell>
          <cell r="O22">
            <v>22601.544954398127</v>
          </cell>
          <cell r="P22">
            <v>8933.4169780229749</v>
          </cell>
        </row>
      </sheetData>
      <sheetData sheetId="5">
        <row r="11">
          <cell r="AC11">
            <v>43274.627522241266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DES25"/>
      <sheetName val="PUD DES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Q15">
            <v>137789.17845872976</v>
          </cell>
        </row>
        <row r="22">
          <cell r="B22">
            <v>49042.551846126691</v>
          </cell>
          <cell r="C22">
            <v>12535.228032838539</v>
          </cell>
          <cell r="D22">
            <v>59068.521520099559</v>
          </cell>
          <cell r="E22">
            <v>36787.378524098203</v>
          </cell>
          <cell r="F22">
            <v>14367.819902886849</v>
          </cell>
          <cell r="G22">
            <v>20662.79278699838</v>
          </cell>
          <cell r="H22">
            <v>89655.296074583312</v>
          </cell>
          <cell r="I22">
            <v>30451.088584585526</v>
          </cell>
          <cell r="J22">
            <v>66190.623999315256</v>
          </cell>
          <cell r="K22">
            <v>45676.632876878299</v>
          </cell>
          <cell r="L22">
            <v>30451.088584585526</v>
          </cell>
          <cell r="M22">
            <v>26100.933072501881</v>
          </cell>
          <cell r="N22">
            <v>17400.62204833459</v>
          </cell>
          <cell r="O22">
            <v>14214.253527491031</v>
          </cell>
          <cell r="P22">
            <v>5618.2820266762965</v>
          </cell>
        </row>
      </sheetData>
      <sheetData sheetId="5">
        <row r="11">
          <cell r="AC11">
            <v>39260.197686914085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JAN23"/>
      <sheetName val="PUD JAN23"/>
    </sheetNames>
    <sheetDataSet>
      <sheetData sheetId="0"/>
      <sheetData sheetId="1"/>
      <sheetData sheetId="2"/>
      <sheetData sheetId="3">
        <row r="24">
          <cell r="B24">
            <v>266895816.54247999</v>
          </cell>
          <cell r="C24">
            <v>163723939.90594599</v>
          </cell>
          <cell r="D24">
            <v>900083579.07390404</v>
          </cell>
          <cell r="E24">
            <v>320322562.67421502</v>
          </cell>
          <cell r="F24">
            <v>46914904.064713404</v>
          </cell>
          <cell r="G24">
            <v>179919282.18538001</v>
          </cell>
          <cell r="H24">
            <v>2225004378.08675</v>
          </cell>
          <cell r="I24">
            <v>132574963.51967999</v>
          </cell>
          <cell r="J24">
            <v>648392058.62138903</v>
          </cell>
          <cell r="K24">
            <v>49715611.319880098</v>
          </cell>
          <cell r="L24">
            <v>79544978.111808106</v>
          </cell>
          <cell r="M24">
            <v>79544978.111808106</v>
          </cell>
          <cell r="N24">
            <v>53029985.407872103</v>
          </cell>
          <cell r="O24">
            <v>30942311.596382901</v>
          </cell>
          <cell r="P24">
            <v>17122227.760844301</v>
          </cell>
        </row>
      </sheetData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FEB23"/>
      <sheetName val="PUD FEB23"/>
    </sheetNames>
    <sheetDataSet>
      <sheetData sheetId="0"/>
      <sheetData sheetId="1"/>
      <sheetData sheetId="2"/>
      <sheetData sheetId="3">
        <row r="24">
          <cell r="B24">
            <v>264428412.78477001</v>
          </cell>
          <cell r="C24">
            <v>162210341.567148</v>
          </cell>
          <cell r="D24">
            <v>891762468.48464894</v>
          </cell>
          <cell r="E24">
            <v>317361238.27033198</v>
          </cell>
          <cell r="F24">
            <v>46481184.225708596</v>
          </cell>
          <cell r="G24">
            <v>178255960.82388499</v>
          </cell>
          <cell r="H24">
            <v>2204434613.3203602</v>
          </cell>
          <cell r="I24">
            <v>131349331.857842</v>
          </cell>
          <cell r="J24">
            <v>642397790.81068802</v>
          </cell>
          <cell r="K24">
            <v>49255999.446690701</v>
          </cell>
          <cell r="L24">
            <v>78809599.114705101</v>
          </cell>
          <cell r="M24">
            <v>78809599.114705101</v>
          </cell>
          <cell r="N24">
            <v>52539732.743136801</v>
          </cell>
          <cell r="O24">
            <v>30656255.498186301</v>
          </cell>
          <cell r="P24">
            <v>16963935.8487988</v>
          </cell>
          <cell r="Q24">
            <v>5145716392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MAR23"/>
      <sheetName val="PUD MAR23"/>
    </sheetNames>
    <sheetDataSet>
      <sheetData sheetId="0" refreshError="1"/>
      <sheetData sheetId="1" refreshError="1"/>
      <sheetData sheetId="2" refreshError="1"/>
      <sheetData sheetId="3" refreshError="1">
        <row r="24">
          <cell r="B24">
            <v>671682302.28511</v>
          </cell>
          <cell r="C24">
            <v>412035206.54551703</v>
          </cell>
          <cell r="D24">
            <v>2265191783.3457599</v>
          </cell>
          <cell r="E24">
            <v>806138511.86625397</v>
          </cell>
          <cell r="F24">
            <v>118068207.969293</v>
          </cell>
          <cell r="G24">
            <v>452793150.710648</v>
          </cell>
          <cell r="H24">
            <v>5599548477.8604298</v>
          </cell>
          <cell r="I24">
            <v>333644258.182257</v>
          </cell>
          <cell r="J24">
            <v>1631773312.7483499</v>
          </cell>
          <cell r="K24">
            <v>125116596.81834599</v>
          </cell>
          <cell r="L24">
            <v>200186554.909354</v>
          </cell>
          <cell r="M24">
            <v>200186554.909354</v>
          </cell>
          <cell r="N24">
            <v>133457703.272903</v>
          </cell>
          <cell r="O24">
            <v>77870846.236264706</v>
          </cell>
          <cell r="P24">
            <v>43090586.850106902</v>
          </cell>
        </row>
      </sheetData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APRIL23"/>
      <sheetName val="PUD APRIL23"/>
    </sheetNames>
    <sheetDataSet>
      <sheetData sheetId="0"/>
      <sheetData sheetId="1"/>
      <sheetData sheetId="2"/>
      <sheetData sheetId="3">
        <row r="24">
          <cell r="B24">
            <v>601626166.74493098</v>
          </cell>
          <cell r="C24">
            <v>369060136.071163</v>
          </cell>
          <cell r="D24">
            <v>2028933388.47858</v>
          </cell>
          <cell r="E24">
            <v>722058659.44297397</v>
          </cell>
          <cell r="F24">
            <v>105753751.63727</v>
          </cell>
          <cell r="G24">
            <v>405567046.59872901</v>
          </cell>
          <cell r="H24">
            <v>5015518310.9285002</v>
          </cell>
          <cell r="I24">
            <v>298845325.273202</v>
          </cell>
          <cell r="J24">
            <v>1461580154.49505</v>
          </cell>
          <cell r="K24">
            <v>112066996.977451</v>
          </cell>
          <cell r="L24">
            <v>179307195.163921</v>
          </cell>
          <cell r="M24">
            <v>179307195.163921</v>
          </cell>
          <cell r="N24">
            <v>119538130.109281</v>
          </cell>
          <cell r="O24">
            <v>69748955.068376496</v>
          </cell>
          <cell r="P24">
            <v>38596259.721631303</v>
          </cell>
        </row>
      </sheetData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MEI23"/>
      <sheetName val="PUD MEI23"/>
    </sheetNames>
    <sheetDataSet>
      <sheetData sheetId="0"/>
      <sheetData sheetId="1"/>
      <sheetData sheetId="2"/>
      <sheetData sheetId="3">
        <row r="24">
          <cell r="B24">
            <v>739113811.40211797</v>
          </cell>
          <cell r="C24">
            <v>453400232.38016897</v>
          </cell>
          <cell r="D24">
            <v>2492598847.4753299</v>
          </cell>
          <cell r="E24">
            <v>887068344.65706301</v>
          </cell>
          <cell r="F24">
            <v>129921307.887252</v>
          </cell>
          <cell r="G24">
            <v>498249946.82748699</v>
          </cell>
          <cell r="H24">
            <v>6161698177.1325302</v>
          </cell>
          <cell r="I24">
            <v>367139462.32998198</v>
          </cell>
          <cell r="J24">
            <v>1795590249.1796601</v>
          </cell>
          <cell r="K24">
            <v>137677298.373743</v>
          </cell>
          <cell r="L24">
            <v>220283677.397989</v>
          </cell>
          <cell r="M24">
            <v>220283677.397989</v>
          </cell>
          <cell r="N24">
            <v>146855784.93199301</v>
          </cell>
          <cell r="O24">
            <v>85688453.846388802</v>
          </cell>
          <cell r="P24">
            <v>47416535.725274399</v>
          </cell>
        </row>
      </sheetData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ung"/>
      <sheetName val="Bonang"/>
      <sheetName val="Wedung"/>
      <sheetName val="REKAP LAUT JUNI23"/>
      <sheetName val="PUD JUNI23"/>
    </sheetNames>
    <sheetDataSet>
      <sheetData sheetId="0"/>
      <sheetData sheetId="1"/>
      <sheetData sheetId="2"/>
      <sheetData sheetId="3">
        <row r="24">
          <cell r="B24">
            <v>1197111194.05619</v>
          </cell>
          <cell r="C24">
            <v>734353066.05937696</v>
          </cell>
          <cell r="D24">
            <v>4037156303.3624101</v>
          </cell>
          <cell r="E24">
            <v>1436746856.70854</v>
          </cell>
          <cell r="F24">
            <v>210428014.764337</v>
          </cell>
          <cell r="G24">
            <v>806994240.37765503</v>
          </cell>
          <cell r="H24">
            <v>9979840382.4277897</v>
          </cell>
          <cell r="I24">
            <v>594640166.85229599</v>
          </cell>
          <cell r="J24">
            <v>2908241131.5700102</v>
          </cell>
          <cell r="K24">
            <v>222990062.56961101</v>
          </cell>
          <cell r="L24">
            <v>356784100.11137801</v>
          </cell>
          <cell r="M24">
            <v>356784100.11137801</v>
          </cell>
          <cell r="N24">
            <v>237856066.74091899</v>
          </cell>
          <cell r="O24">
            <v>138785943.00150499</v>
          </cell>
          <cell r="P24">
            <v>76798545.534429401</v>
          </cell>
        </row>
      </sheetData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JULI23"/>
      <sheetName val="PUD JULI23"/>
    </sheetNames>
    <sheetDataSet>
      <sheetData sheetId="0"/>
      <sheetData sheetId="1"/>
      <sheetData sheetId="2"/>
      <sheetData sheetId="3"/>
      <sheetData sheetId="4">
        <row r="24">
          <cell r="B24">
            <v>833478810.78976202</v>
          </cell>
          <cell r="C24">
            <v>511287274.93150198</v>
          </cell>
          <cell r="D24">
            <v>3011610890.03795</v>
          </cell>
          <cell r="E24">
            <v>1250403959.4244599</v>
          </cell>
          <cell r="F24">
            <v>146508772.42936999</v>
          </cell>
          <cell r="G24">
            <v>561863094.35895598</v>
          </cell>
          <cell r="H24">
            <v>2437908689.1792498</v>
          </cell>
          <cell r="I24">
            <v>414013319.37809497</v>
          </cell>
          <cell r="J24">
            <v>2249821043.1412802</v>
          </cell>
          <cell r="K24">
            <v>186305993.72014299</v>
          </cell>
          <cell r="L24">
            <v>310509989.533571</v>
          </cell>
          <cell r="M24">
            <v>354868559.46693897</v>
          </cell>
          <cell r="N24">
            <v>165605327.75123799</v>
          </cell>
          <cell r="O24">
            <v>241571424.821628</v>
          </cell>
          <cell r="P24">
            <v>53470354.90123</v>
          </cell>
        </row>
      </sheetData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AGST23"/>
      <sheetName val="PUD AGST23"/>
    </sheetNames>
    <sheetDataSet>
      <sheetData sheetId="0"/>
      <sheetData sheetId="1"/>
      <sheetData sheetId="2"/>
      <sheetData sheetId="3"/>
      <sheetData sheetId="4">
        <row r="24">
          <cell r="B24">
            <v>828022649.560094</v>
          </cell>
          <cell r="C24">
            <v>507940260.26167399</v>
          </cell>
          <cell r="D24">
            <v>3191355872.2231498</v>
          </cell>
          <cell r="E24">
            <v>1242218501.65815</v>
          </cell>
          <cell r="F24">
            <v>145549689.27862</v>
          </cell>
          <cell r="G24">
            <v>558184997.69694495</v>
          </cell>
          <cell r="H24">
            <v>2421949527.7714601</v>
          </cell>
          <cell r="I24">
            <v>411303084.40569502</v>
          </cell>
          <cell r="J24">
            <v>2011583835.5523801</v>
          </cell>
          <cell r="K24">
            <v>185086387.98256299</v>
          </cell>
          <cell r="L24">
            <v>308477313.30427098</v>
          </cell>
          <cell r="M24">
            <v>440681876.14895898</v>
          </cell>
          <cell r="N24">
            <v>188024267.15688899</v>
          </cell>
          <cell r="O24">
            <v>239990037.71826699</v>
          </cell>
          <cell r="P24">
            <v>56914633.450972497</v>
          </cell>
        </row>
      </sheetData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SEPT23"/>
      <sheetName val="PUD SEPT23"/>
    </sheetNames>
    <sheetDataSet>
      <sheetData sheetId="0"/>
      <sheetData sheetId="1"/>
      <sheetData sheetId="2"/>
      <sheetData sheetId="3"/>
      <sheetData sheetId="4">
        <row r="24">
          <cell r="B24">
            <v>646533067.69089305</v>
          </cell>
          <cell r="C24">
            <v>495759649.27583897</v>
          </cell>
          <cell r="D24">
            <v>2920149262.07686</v>
          </cell>
          <cell r="E24">
            <v>1212429604.19941</v>
          </cell>
          <cell r="F24">
            <v>142059349.40420601</v>
          </cell>
          <cell r="G24">
            <v>544799497.77305102</v>
          </cell>
          <cell r="H24">
            <v>2541160473.1247101</v>
          </cell>
          <cell r="I24">
            <v>401439871.62189502</v>
          </cell>
          <cell r="J24">
            <v>1963345249.08232</v>
          </cell>
          <cell r="K24">
            <v>180647942.229853</v>
          </cell>
          <cell r="L24">
            <v>361295884.459705</v>
          </cell>
          <cell r="M24">
            <v>430114148.16631597</v>
          </cell>
          <cell r="N24">
            <v>183515369.88429499</v>
          </cell>
          <cell r="O24">
            <v>187387984.35486999</v>
          </cell>
          <cell r="P24">
            <v>55549797.733657002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OKT23"/>
      <sheetName val="PUD OKT23"/>
      <sheetName val="REKAP LAUT OKT22"/>
      <sheetName val="PUD OKT2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4">
          <cell r="B24">
            <v>642645623.70804501</v>
          </cell>
          <cell r="C24">
            <v>492778768.69629002</v>
          </cell>
          <cell r="D24">
            <v>2902591124.30299</v>
          </cell>
          <cell r="E24">
            <v>1205139563.82095</v>
          </cell>
          <cell r="F24">
            <v>141205181.55008301</v>
          </cell>
          <cell r="G24">
            <v>541523752.67150402</v>
          </cell>
          <cell r="H24">
            <v>2525881101.5281701</v>
          </cell>
          <cell r="I24">
            <v>399026112.61806601</v>
          </cell>
          <cell r="J24">
            <v>1951540138.0118899</v>
          </cell>
          <cell r="K24">
            <v>179561750.67813</v>
          </cell>
          <cell r="L24">
            <v>359123501.35626</v>
          </cell>
          <cell r="M24">
            <v>427527977.805071</v>
          </cell>
          <cell r="N24">
            <v>182411937.19683</v>
          </cell>
          <cell r="O24">
            <v>186261266.59108999</v>
          </cell>
          <cell r="P24">
            <v>55215790.491429798</v>
          </cell>
        </row>
      </sheetData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NOV23"/>
      <sheetName val="PUD NOV23"/>
      <sheetName val="REKAP LAUT NOV22"/>
      <sheetName val="PUD NOV2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4">
          <cell r="B24">
            <v>723383112.96740699</v>
          </cell>
          <cell r="C24">
            <v>554688037.31512201</v>
          </cell>
          <cell r="D24">
            <v>3267252317.1553602</v>
          </cell>
          <cell r="E24">
            <v>1356544846.9202299</v>
          </cell>
          <cell r="F24">
            <v>158945210.28160301</v>
          </cell>
          <cell r="G24">
            <v>609556999.22616804</v>
          </cell>
          <cell r="H24">
            <v>2843215089.00383</v>
          </cell>
          <cell r="I24">
            <v>449156955.01891899</v>
          </cell>
          <cell r="J24">
            <v>2196717954.7109599</v>
          </cell>
          <cell r="K24">
            <v>202120629.75851399</v>
          </cell>
          <cell r="L24">
            <v>404241259.51702702</v>
          </cell>
          <cell r="M24">
            <v>481239594.66312802</v>
          </cell>
          <cell r="N24">
            <v>205328893.72293499</v>
          </cell>
          <cell r="O24">
            <v>209661825.86676499</v>
          </cell>
          <cell r="P24">
            <v>62152715.177894697</v>
          </cell>
        </row>
      </sheetData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ngtengah"/>
      <sheetName val="Sayung"/>
      <sheetName val="Bonang"/>
      <sheetName val="Wedung"/>
      <sheetName val="REKAP LAUT DES23"/>
      <sheetName val="PUD DES23"/>
    </sheetNames>
    <sheetDataSet>
      <sheetData sheetId="0"/>
      <sheetData sheetId="1"/>
      <sheetData sheetId="2"/>
      <sheetData sheetId="3"/>
      <sheetData sheetId="4">
        <row r="24">
          <cell r="B24">
            <v>612419486.67989802</v>
          </cell>
          <cell r="C24">
            <v>469601455.97885001</v>
          </cell>
          <cell r="D24">
            <v>2766070911.8822799</v>
          </cell>
          <cell r="E24">
            <v>1148457136.9121499</v>
          </cell>
          <cell r="F24">
            <v>134563749.61751899</v>
          </cell>
          <cell r="G24">
            <v>516053772.71925402</v>
          </cell>
          <cell r="H24">
            <v>2407079034.7669101</v>
          </cell>
          <cell r="I24">
            <v>380258353.97651398</v>
          </cell>
          <cell r="J24">
            <v>1859751572.97488</v>
          </cell>
          <cell r="K24">
            <v>171116259.28943101</v>
          </cell>
          <cell r="L24">
            <v>342232518.57886302</v>
          </cell>
          <cell r="M24">
            <v>407419664.97483599</v>
          </cell>
          <cell r="N24">
            <v>173832390.38926399</v>
          </cell>
          <cell r="O24">
            <v>177500670.76763499</v>
          </cell>
          <cell r="P24">
            <v>52618775.919259302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6984-35C9-4DAB-8A9C-7CE83C53C09C}">
  <dimension ref="A1:AD153"/>
  <sheetViews>
    <sheetView tabSelected="1" topLeftCell="H1" zoomScaleNormal="100" workbookViewId="0">
      <selection activeCell="R3" sqref="R3:R17"/>
    </sheetView>
  </sheetViews>
  <sheetFormatPr defaultColWidth="9.109375" defaultRowHeight="14.4" x14ac:dyDescent="0.3"/>
  <cols>
    <col min="1" max="1" width="13.5546875" style="59" customWidth="1"/>
    <col min="2" max="16" width="16" style="60" customWidth="1"/>
    <col min="17" max="17" width="17.5546875" style="61" customWidth="1"/>
    <col min="18" max="18" width="12.77734375" style="31" customWidth="1"/>
    <col min="19" max="19" width="31.6640625" style="31" customWidth="1"/>
    <col min="20" max="30" width="9.109375" style="31"/>
    <col min="31" max="16384" width="9.109375" style="62"/>
  </cols>
  <sheetData>
    <row r="1" spans="1:30" x14ac:dyDescent="0.3">
      <c r="A1" s="63" t="s">
        <v>56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30" s="3" customFormat="1" x14ac:dyDescent="0.3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3.8" x14ac:dyDescent="0.3">
      <c r="A3" s="4" t="s">
        <v>0</v>
      </c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8"/>
      <c r="P3" s="8"/>
      <c r="Q3" s="9" t="s">
        <v>2</v>
      </c>
      <c r="R3" s="66" t="s">
        <v>58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s="11" customFormat="1" ht="13.8" x14ac:dyDescent="0.3">
      <c r="A4" s="12"/>
      <c r="B4" s="8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9"/>
      <c r="R4" s="66"/>
      <c r="S4" s="10" t="s">
        <v>18</v>
      </c>
      <c r="T4" s="10" t="s">
        <v>19</v>
      </c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s="19" customFormat="1" ht="24.75" customHeight="1" x14ac:dyDescent="0.3">
      <c r="A5" s="14" t="s">
        <v>20</v>
      </c>
      <c r="B5" s="15">
        <f>'[1]REKAP LAUT JAN25'!$B$22</f>
        <v>13192.083614197099</v>
      </c>
      <c r="C5" s="15">
        <f>'[1]REKAP LAUT JAN25'!$C$22</f>
        <v>3371.8836012260599</v>
      </c>
      <c r="D5" s="15">
        <f>'[1]REKAP LAUT JAN25'!$D$22</f>
        <v>15888.9952811805</v>
      </c>
      <c r="E5" s="15">
        <f>'[1]REKAP LAUT JAN25'!$E$22</f>
        <v>9895.5326582450507</v>
      </c>
      <c r="F5" s="15">
        <f>'[1]REKAP LAUT JAN25'!$F$22</f>
        <v>3864.8372561710098</v>
      </c>
      <c r="G5" s="15">
        <f>'[1]REKAP LAUT JAN25'!$G$22</f>
        <v>5558.1383897836504</v>
      </c>
      <c r="H5" s="15">
        <f>'[1]REKAP LAUT JAN25'!$H$22</f>
        <v>22911.908238455599</v>
      </c>
      <c r="I5" s="15">
        <f>'[1]REKAP LAUT JAN25'!$I$22</f>
        <v>8191.1175424062303</v>
      </c>
      <c r="J5" s="15">
        <f>'[1]REKAP LAUT JAN25'!$J$22</f>
        <v>17804.788156508101</v>
      </c>
      <c r="K5" s="15">
        <f>'[1]REKAP LAUT JAN25'!$K$22</f>
        <v>12286.6763136094</v>
      </c>
      <c r="L5" s="15">
        <f>'[1]REKAP LAUT JAN25'!$L$22</f>
        <v>8191.1175424062303</v>
      </c>
      <c r="M5" s="15">
        <f>'[1]REKAP LAUT JAN25'!$M$22</f>
        <v>7020.9578934910596</v>
      </c>
      <c r="N5" s="15">
        <f>'[1]REKAP LAUT JAN25'!$N$22</f>
        <v>4680.6385956607101</v>
      </c>
      <c r="O5" s="15">
        <f>'[1]REKAP LAUT JAN25'!$O$22</f>
        <v>3823.5290373224698</v>
      </c>
      <c r="P5" s="15">
        <f>'[1]REKAP LAUT JAN25'!$P$22</f>
        <v>1511.2762993369399</v>
      </c>
      <c r="Q5" s="16">
        <f t="shared" ref="Q5:Q12" si="0">SUM(B5:P5)</f>
        <v>138193.48042000009</v>
      </c>
      <c r="R5" s="67">
        <f>Q5/S5</f>
        <v>138.1934804200001</v>
      </c>
      <c r="S5" s="18">
        <v>1000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s="19" customFormat="1" ht="24.75" customHeight="1" x14ac:dyDescent="0.3">
      <c r="A6" s="14" t="s">
        <v>22</v>
      </c>
      <c r="B6" s="20">
        <f>'[2]REKAP LAUT FEB25'!$B$22</f>
        <v>13070.1254241156</v>
      </c>
      <c r="C6" s="20">
        <f>'[2]REKAP LAUT FEB25'!$C$22</f>
        <v>3340.7112077514898</v>
      </c>
      <c r="D6" s="20">
        <f>'[2]REKAP LAUT FEB25'!$D$22</f>
        <v>15742.1046789543</v>
      </c>
      <c r="E6" s="20">
        <f>'[2]REKAP LAUT FEB25'!$E$22</f>
        <v>9804.0504263106104</v>
      </c>
      <c r="F6" s="20">
        <f>'[2]REKAP LAUT FEB25'!$F$22</f>
        <v>3829.1076041685701</v>
      </c>
      <c r="G6" s="20">
        <f>'[2]REKAP LAUT FEB25'!$G$22</f>
        <v>5506.7545054735701</v>
      </c>
      <c r="H6" s="20">
        <f>'[2]REKAP LAUT FEB25'!$H$22</f>
        <v>22700.0922022784</v>
      </c>
      <c r="I6" s="20">
        <f>'[2]REKAP LAUT FEB25'!$I$22</f>
        <v>8115.3922893353702</v>
      </c>
      <c r="J6" s="20">
        <f>'[2]REKAP LAUT FEB25'!$J$22</f>
        <v>17640.186430059301</v>
      </c>
      <c r="K6" s="20">
        <f>'[2]REKAP LAUT FEB25'!$K$22</f>
        <v>12173.088434003001</v>
      </c>
      <c r="L6" s="20">
        <f>'[2]REKAP LAUT FEB25'!$L$22</f>
        <v>8115.3922893353702</v>
      </c>
      <c r="M6" s="20">
        <f>'[2]REKAP LAUT FEB25'!$M$22</f>
        <v>6956.0505337160303</v>
      </c>
      <c r="N6" s="20">
        <f>'[2]REKAP LAUT FEB25'!$N$22</f>
        <v>4637.3670224773496</v>
      </c>
      <c r="O6" s="20">
        <f>'[2]REKAP LAUT FEB25'!$O$22</f>
        <v>3788.1812715901201</v>
      </c>
      <c r="P6" s="20">
        <f>'[2]REKAP LAUT FEB25'!$P$22</f>
        <v>1497.3048504308799</v>
      </c>
      <c r="Q6" s="16">
        <f t="shared" si="0"/>
        <v>136915.90916999994</v>
      </c>
      <c r="R6" s="67">
        <f t="shared" ref="R6:R17" si="1">Q6/S6</f>
        <v>136.91590916999994</v>
      </c>
      <c r="S6" s="18">
        <v>1000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s="19" customFormat="1" ht="24.75" customHeight="1" x14ac:dyDescent="0.3">
      <c r="A7" s="14" t="s">
        <v>23</v>
      </c>
      <c r="B7" s="20">
        <f>'[3]REKAP LAUT MAR25'!$B$22</f>
        <v>33199.805588153897</v>
      </c>
      <c r="C7" s="20">
        <f>'[3]REKAP LAUT MAR25'!$C$22</f>
        <v>8485.8376660162394</v>
      </c>
      <c r="D7" s="20">
        <f>'[3]REKAP LAUT MAR25'!$D$22</f>
        <v>39986.977777990003</v>
      </c>
      <c r="E7" s="20">
        <f>'[3]REKAP LAUT MAR25'!$E$22</f>
        <v>24903.553528981902</v>
      </c>
      <c r="F7" s="20">
        <f>'[3]REKAP LAUT MAR25'!$F$22</f>
        <v>9726.4275520998308</v>
      </c>
      <c r="G7" s="20">
        <f>'[3]REKAP LAUT MAR25'!$G$22</f>
        <v>13987.867221693799</v>
      </c>
      <c r="H7" s="20">
        <f>'[3]REKAP LAUT MAR25'!$H$22</f>
        <v>57661.164181200598</v>
      </c>
      <c r="I7" s="20">
        <f>'[3]REKAP LAUT MAR25'!$I$22</f>
        <v>20614.143899523398</v>
      </c>
      <c r="J7" s="20">
        <f>'[3]REKAP LAUT MAR25'!$J$22</f>
        <v>44808.350418442104</v>
      </c>
      <c r="K7" s="20">
        <f>'[3]REKAP LAUT MAR25'!$K$22</f>
        <v>30921.215849285101</v>
      </c>
      <c r="L7" s="20">
        <f>'[3]REKAP LAUT MAR25'!$L$22</f>
        <v>20614.143899523398</v>
      </c>
      <c r="M7" s="20">
        <f>'[3]REKAP LAUT MAR25'!$M$22</f>
        <v>17669.2661995915</v>
      </c>
      <c r="N7" s="20">
        <f>'[3]REKAP LAUT MAR25'!$N$22</f>
        <v>11779.510799727601</v>
      </c>
      <c r="O7" s="20">
        <f>'[3]REKAP LAUT MAR25'!$O$22</f>
        <v>9622.4693848328607</v>
      </c>
      <c r="P7" s="20">
        <f>'[3]REKAP LAUT MAR25'!$P$22</f>
        <v>3803.3475829378899</v>
      </c>
      <c r="Q7" s="16">
        <f t="shared" si="0"/>
        <v>347784.08155000012</v>
      </c>
      <c r="R7" s="67">
        <f t="shared" si="1"/>
        <v>347.78408155000011</v>
      </c>
      <c r="S7" s="18">
        <v>1000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s="19" customFormat="1" ht="24.75" customHeight="1" x14ac:dyDescent="0.3">
      <c r="A8" s="14" t="s">
        <v>24</v>
      </c>
      <c r="B8" s="20">
        <f>'[4]REKAP LAUT APRIL24'!B22</f>
        <v>24137.242088431427</v>
      </c>
      <c r="C8" s="20">
        <f>'[4]REKAP LAUT APRIL24'!C22</f>
        <v>6169.4553458725049</v>
      </c>
      <c r="D8" s="20">
        <f>'[4]REKAP LAUT APRIL24'!D22</f>
        <v>29071.717316213999</v>
      </c>
      <c r="E8" s="20">
        <f>'[4]REKAP LAUT APRIL24'!E22</f>
        <v>18105.62109453222</v>
      </c>
      <c r="F8" s="20">
        <f>'[4]REKAP LAUT APRIL24'!F22</f>
        <v>7071.4009411064708</v>
      </c>
      <c r="G8" s="20">
        <f>'[4]REKAP LAUT APRIL24'!G22</f>
        <v>10169.593810854369</v>
      </c>
      <c r="H8" s="20">
        <f>'[4]REKAP LAUT APRIL24'!H22</f>
        <v>41921.374366090749</v>
      </c>
      <c r="I8" s="20">
        <f>'[4]REKAP LAUT APRIL24'!I22</f>
        <v>14987.093235452452</v>
      </c>
      <c r="J8" s="20">
        <f>'[4]REKAP LAUT APRIL24'!J22</f>
        <v>32576.998041793217</v>
      </c>
      <c r="K8" s="20">
        <f>'[4]REKAP LAUT APRIL24'!K22</f>
        <v>22480.639853178676</v>
      </c>
      <c r="L8" s="20">
        <f>'[4]REKAP LAUT APRIL24'!L22</f>
        <v>14987.093235452452</v>
      </c>
      <c r="M8" s="20">
        <f>'[4]REKAP LAUT APRIL24'!M22</f>
        <v>12846.079916102102</v>
      </c>
      <c r="N8" s="20">
        <f>'[4]REKAP LAUT APRIL24'!N22</f>
        <v>8564.0532774014009</v>
      </c>
      <c r="O8" s="20">
        <f>'[4]REKAP LAUT APRIL24'!O22</f>
        <v>6995.8202741134137</v>
      </c>
      <c r="P8" s="20">
        <f>'[4]REKAP LAUT APRIL24'!P22</f>
        <v>2765.146353404511</v>
      </c>
      <c r="Q8" s="16">
        <f t="shared" si="0"/>
        <v>252849.32914999995</v>
      </c>
      <c r="R8" s="67">
        <f t="shared" si="1"/>
        <v>252.84932914999996</v>
      </c>
      <c r="S8" s="18">
        <v>1000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s="19" customFormat="1" ht="24.75" customHeight="1" x14ac:dyDescent="0.3">
      <c r="A9" s="14" t="s">
        <v>25</v>
      </c>
      <c r="B9" s="20">
        <f>'[5]REKAP LAUT MEI25'!B22</f>
        <v>29653.246101005803</v>
      </c>
      <c r="C9" s="20">
        <f>'[5]REKAP LAUT MEI25'!C22</f>
        <v>7579.3405481070022</v>
      </c>
      <c r="D9" s="20">
        <f>'[5]REKAP LAUT MEI25'!D22</f>
        <v>35715.380613833331</v>
      </c>
      <c r="E9" s="20">
        <f>'[5]REKAP LAUT MEI25'!E22</f>
        <v>22243.238732939109</v>
      </c>
      <c r="F9" s="20">
        <f>'[5]REKAP LAUT MEI25'!F22</f>
        <v>8687.4047837476464</v>
      </c>
      <c r="G9" s="20">
        <f>'[5]REKAP LAUT MEI25'!G22</f>
        <v>12493.617411454949</v>
      </c>
      <c r="H9" s="20">
        <f>'[5]REKAP LAUT MEI25'!H22</f>
        <v>51501.527242247954</v>
      </c>
      <c r="I9" s="20">
        <f>'[5]REKAP LAUT MEI25'!I22</f>
        <v>18412.044028120014</v>
      </c>
      <c r="J9" s="20">
        <f>'[5]REKAP LAUT MEI25'!J22</f>
        <v>40021.711537138392</v>
      </c>
      <c r="K9" s="20">
        <f>'[5]REKAP LAUT MEI25'!K22</f>
        <v>27618.06604218002</v>
      </c>
      <c r="L9" s="20">
        <f>'[5]REKAP LAUT MEI25'!L22</f>
        <v>18412.044028120014</v>
      </c>
      <c r="M9" s="20">
        <f>'[5]REKAP LAUT MEI25'!M22</f>
        <v>15781.752024102869</v>
      </c>
      <c r="N9" s="20">
        <f>'[5]REKAP LAUT MEI25'!N22</f>
        <v>10521.168016068579</v>
      </c>
      <c r="O9" s="20">
        <f>'[5]REKAP LAUT MEI25'!O22</f>
        <v>8594.551917185172</v>
      </c>
      <c r="P9" s="20">
        <f>'[5]REKAP LAUT MEI25'!P22</f>
        <v>3397.05609374908</v>
      </c>
      <c r="Q9" s="16">
        <f t="shared" si="0"/>
        <v>310632.14911999996</v>
      </c>
      <c r="R9" s="67">
        <f t="shared" si="1"/>
        <v>310.63214911999995</v>
      </c>
      <c r="S9" s="18">
        <v>1000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s="19" customFormat="1" ht="24.75" customHeight="1" x14ac:dyDescent="0.3">
      <c r="A10" s="14" t="s">
        <v>26</v>
      </c>
      <c r="B10" s="20">
        <f>'[6]REKAP LAUT JUNI25'!B22</f>
        <v>69612.495125788351</v>
      </c>
      <c r="C10" s="20">
        <f>'[6]REKAP LAUT JUNI25'!C22</f>
        <v>17792.885310586375</v>
      </c>
      <c r="D10" s="20">
        <f>'[6]REKAP LAUT JUNI25'!D22</f>
        <v>83843.662526100918</v>
      </c>
      <c r="E10" s="20">
        <f>'[6]REKAP LAUT JUNI25'!E22</f>
        <v>52217.128020461489</v>
      </c>
      <c r="F10" s="20">
        <f>'[6]REKAP LAUT JUNI25'!F22</f>
        <v>20394.122151229541</v>
      </c>
      <c r="G10" s="20">
        <f>'[6]REKAP LAUT JUNI25'!G22</f>
        <v>29329.398818460977</v>
      </c>
      <c r="H10" s="20">
        <f>'[6]REKAP LAUT JUNI25'!H22</f>
        <v>120902.44022222032</v>
      </c>
      <c r="I10" s="20">
        <f>'[6]REKAP LAUT JUNI25'!I22</f>
        <v>43223.204663580866</v>
      </c>
      <c r="J10" s="20">
        <f>'[6]REKAP LAUT JUNI25'!J22</f>
        <v>93952.992188948105</v>
      </c>
      <c r="K10" s="20">
        <f>'[6]REKAP LAUT JUNI25'!K22</f>
        <v>64834.806995371291</v>
      </c>
      <c r="L10" s="20">
        <f>'[6]REKAP LAUT JUNI25'!L22</f>
        <v>43223.204663580866</v>
      </c>
      <c r="M10" s="20">
        <f>'[6]REKAP LAUT JUNI25'!M22</f>
        <v>37048.461140212166</v>
      </c>
      <c r="N10" s="20">
        <f>'[6]REKAP LAUT JUNI25'!N22</f>
        <v>24698.974093474779</v>
      </c>
      <c r="O10" s="20">
        <f>'[6]REKAP LAUT JUNI25'!O22</f>
        <v>20176.145350343097</v>
      </c>
      <c r="P10" s="20">
        <f>'[6]REKAP LAUT JUNI25'!P22</f>
        <v>7974.7610080407485</v>
      </c>
      <c r="Q10" s="16">
        <f t="shared" si="0"/>
        <v>729224.68227839982</v>
      </c>
      <c r="R10" s="67">
        <f t="shared" si="1"/>
        <v>729.22468227839977</v>
      </c>
      <c r="S10" s="18">
        <v>1000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s="19" customFormat="1" ht="24.75" customHeight="1" x14ac:dyDescent="0.3">
      <c r="A11" s="14" t="s">
        <v>27</v>
      </c>
      <c r="B11" s="20">
        <f>'[7]REKAP LAUT JULI25'!B22</f>
        <v>41197.05684469673</v>
      </c>
      <c r="C11" s="20">
        <f>'[7]REKAP LAUT JULI25'!C22</f>
        <v>10529.927224226831</v>
      </c>
      <c r="D11" s="20">
        <f>'[7]REKAP LAUT JULI25'!D22</f>
        <v>49619.139852893357</v>
      </c>
      <c r="E11" s="20">
        <f>'[7]REKAP LAUT JULI25'!E22</f>
        <v>30902.383077040962</v>
      </c>
      <c r="F11" s="20">
        <f>'[7]REKAP LAUT JULI25'!F22</f>
        <v>12069.353469426835</v>
      </c>
      <c r="G11" s="20">
        <f>'[7]REKAP LAUT JULI25'!G22</f>
        <v>17357.299263035635</v>
      </c>
      <c r="H11" s="20">
        <f>'[7]REKAP LAUT JULI25'!H22</f>
        <v>75312.849551576379</v>
      </c>
      <c r="I11" s="20">
        <f>'[7]REKAP LAUT JULI25'!I22</f>
        <v>25579.729850479711</v>
      </c>
      <c r="J11" s="20">
        <f>'[7]REKAP LAUT JULI25'!J22</f>
        <v>55601.896655814046</v>
      </c>
      <c r="K11" s="20">
        <f>'[7]REKAP LAUT JULI25'!K22</f>
        <v>38369.594775719568</v>
      </c>
      <c r="L11" s="20">
        <f>'[7]REKAP LAUT JULI25'!L22</f>
        <v>25579.729850479711</v>
      </c>
      <c r="M11" s="20">
        <f>'[7]REKAP LAUT JULI25'!M22</f>
        <v>21925.482728982606</v>
      </c>
      <c r="N11" s="20">
        <f>'[7]REKAP LAUT JULI25'!N22</f>
        <v>14616.988485988408</v>
      </c>
      <c r="O11" s="20">
        <f>'[7]REKAP LAUT JULI25'!O22</f>
        <v>11940.353601792189</v>
      </c>
      <c r="P11" s="20">
        <f>'[7]REKAP LAUT JULI25'!P22</f>
        <v>4719.5073524870313</v>
      </c>
      <c r="Q11" s="16">
        <f t="shared" si="0"/>
        <v>435321.29258463992</v>
      </c>
      <c r="R11" s="67">
        <f t="shared" si="1"/>
        <v>435.32129258463993</v>
      </c>
      <c r="S11" s="18">
        <v>1000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s="19" customFormat="1" ht="24.75" customHeight="1" x14ac:dyDescent="0.3">
      <c r="A12" s="14" t="s">
        <v>28</v>
      </c>
      <c r="B12" s="20">
        <f>'[8]REKAP LAUT AGST25'!B22</f>
        <v>49618.827254616735</v>
      </c>
      <c r="C12" s="20">
        <f>'[8]REKAP LAUT AGST25'!C22</f>
        <v>12682.523460649974</v>
      </c>
      <c r="D12" s="20">
        <f>'[8]REKAP LAUT AGST25'!D22</f>
        <v>59762.607269852124</v>
      </c>
      <c r="E12" s="20">
        <f>'[8]REKAP LAUT AGST25'!E22</f>
        <v>37219.649292812835</v>
      </c>
      <c r="F12" s="20">
        <f>'[8]REKAP LAUT AGST25'!F22</f>
        <v>14536.649235210863</v>
      </c>
      <c r="G12" s="20">
        <f>'[8]REKAP LAUT AGST25'!G22</f>
        <v>20905.591314106689</v>
      </c>
      <c r="H12" s="20">
        <f>'[8]REKAP LAUT AGST25'!H22</f>
        <v>90708.792281933624</v>
      </c>
      <c r="I12" s="20">
        <f>'[8]REKAP LAUT AGST25'!I22</f>
        <v>30808.9046616956</v>
      </c>
      <c r="J12" s="20">
        <f>'[8]REKAP LAUT AGST25'!J22</f>
        <v>66968.398145389365</v>
      </c>
      <c r="K12" s="20">
        <f>'[8]REKAP LAUT AGST25'!K22</f>
        <v>46213.356992543406</v>
      </c>
      <c r="L12" s="20">
        <f>'[8]REKAP LAUT AGST25'!L22</f>
        <v>30808.9046616956</v>
      </c>
      <c r="M12" s="20">
        <f>'[8]REKAP LAUT AGST25'!M22</f>
        <v>26407.632567167657</v>
      </c>
      <c r="N12" s="20">
        <f>'[8]REKAP LAUT AGST25'!N22</f>
        <v>17605.088378111774</v>
      </c>
      <c r="O12" s="20">
        <f>'[8]REKAP LAUT AGST25'!O22</f>
        <v>14381.278375293334</v>
      </c>
      <c r="P12" s="20">
        <f>'[8]REKAP LAUT AGST25'!P22</f>
        <v>5684.2997530803696</v>
      </c>
      <c r="Q12" s="16">
        <f t="shared" si="0"/>
        <v>524312.50364415988</v>
      </c>
      <c r="R12" s="67">
        <f t="shared" si="1"/>
        <v>524.31250364415985</v>
      </c>
      <c r="S12" s="18">
        <v>1000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s="19" customFormat="1" ht="24.75" customHeight="1" x14ac:dyDescent="0.3">
      <c r="A13" s="14" t="s">
        <v>29</v>
      </c>
      <c r="B13" s="20">
        <f>'[9]REKAP LAUT SEPT25'!B22</f>
        <v>54283.433068542807</v>
      </c>
      <c r="C13" s="20">
        <f>'[9]REKAP LAUT SEPT25'!C22</f>
        <v>13874.792120411525</v>
      </c>
      <c r="D13" s="20">
        <f>'[9]REKAP LAUT SEPT25'!D22</f>
        <v>65380.817549104446</v>
      </c>
      <c r="E13" s="20">
        <f>'[9]REKAP LAUT SEPT25'!E22</f>
        <v>40718.623413919064</v>
      </c>
      <c r="F13" s="20">
        <f>'[9]REKAP LAUT SEPT25'!F22</f>
        <v>15903.222011903395</v>
      </c>
      <c r="G13" s="20">
        <f>'[9]REKAP LAUT SEPT25'!G22</f>
        <v>22870.900616701525</v>
      </c>
      <c r="H13" s="20">
        <f>'[9]REKAP LAUT SEPT25'!H22</f>
        <v>99236.215908479557</v>
      </c>
      <c r="I13" s="20">
        <f>'[9]REKAP LAUT SEPT25'!I22</f>
        <v>33705.212449628416</v>
      </c>
      <c r="J13" s="20">
        <f>'[9]REKAP LAUT SEPT25'!J22</f>
        <v>73264.016091684825</v>
      </c>
      <c r="K13" s="20">
        <f>'[9]REKAP LAUT SEPT25'!K22</f>
        <v>50557.818674442628</v>
      </c>
      <c r="L13" s="20">
        <f>'[9]REKAP LAUT SEPT25'!L22</f>
        <v>33705.212449628416</v>
      </c>
      <c r="M13" s="20">
        <f>'[9]REKAP LAUT SEPT25'!M22</f>
        <v>28890.182099681497</v>
      </c>
      <c r="N13" s="20">
        <f>'[9]REKAP LAUT SEPT25'!N22</f>
        <v>19260.121399787669</v>
      </c>
      <c r="O13" s="20">
        <f>'[9]REKAP LAUT SEPT25'!O22</f>
        <v>15733.244925749057</v>
      </c>
      <c r="P13" s="20">
        <f>'[9]REKAP LAUT SEPT25'!P22</f>
        <v>6218.67388369528</v>
      </c>
      <c r="Q13" s="16">
        <f>SUM(B13:P13)</f>
        <v>573602.48666336003</v>
      </c>
      <c r="R13" s="67">
        <f t="shared" si="1"/>
        <v>573.60248666336008</v>
      </c>
      <c r="S13" s="18">
        <v>1000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s="19" customFormat="1" ht="24.75" customHeight="1" x14ac:dyDescent="0.3">
      <c r="A14" s="14" t="s">
        <v>30</v>
      </c>
      <c r="B14" s="20">
        <f>'[10]REKAP LAUT OKT25'!B22</f>
        <v>70464.807342113738</v>
      </c>
      <c r="C14" s="20">
        <f>'[10]REKAP LAUT OKT25'!C22</f>
        <v>18010.735475078913</v>
      </c>
      <c r="D14" s="20">
        <f>'[10]REKAP LAUT OKT25'!D22</f>
        <v>84870.216418521115</v>
      </c>
      <c r="E14" s="20">
        <f>'[10]REKAP LAUT OKT25'!E22</f>
        <v>52856.457152865747</v>
      </c>
      <c r="F14" s="20">
        <f>'[10]REKAP LAUT OKT25'!F22</f>
        <v>20643.820993647358</v>
      </c>
      <c r="G14" s="20">
        <f>'[10]REKAP LAUT OKT25'!G22</f>
        <v>29688.498213839393</v>
      </c>
      <c r="H14" s="20">
        <f>'[10]REKAP LAUT OKT25'!H22</f>
        <v>128817.58650971644</v>
      </c>
      <c r="I14" s="20">
        <f>'[10]REKAP LAUT OKT25'!I22</f>
        <v>43752.41519247993</v>
      </c>
      <c r="J14" s="20">
        <f>'[10]REKAP LAUT OKT25'!J22</f>
        <v>95103.321348365032</v>
      </c>
      <c r="K14" s="20">
        <f>'[10]REKAP LAUT OKT25'!K22</f>
        <v>65628.622788719906</v>
      </c>
      <c r="L14" s="20">
        <f>'[10]REKAP LAUT OKT25'!L22</f>
        <v>43752.41519247993</v>
      </c>
      <c r="M14" s="20">
        <f>'[10]REKAP LAUT OKT25'!M22</f>
        <v>37502.070164982797</v>
      </c>
      <c r="N14" s="20">
        <f>'[10]REKAP LAUT OKT25'!N22</f>
        <v>25001.380109988535</v>
      </c>
      <c r="O14" s="20">
        <f>'[10]REKAP LAUT OKT25'!O22</f>
        <v>20423.175357375319</v>
      </c>
      <c r="P14" s="20">
        <f>'[10]REKAP LAUT OKT25'!P22</f>
        <v>8072.4013270258174</v>
      </c>
      <c r="Q14" s="16">
        <f>SUM(B14:P14)</f>
        <v>744587.92358719988</v>
      </c>
      <c r="R14" s="67">
        <f t="shared" si="1"/>
        <v>744.58792358719984</v>
      </c>
      <c r="S14" s="18">
        <v>1000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s="19" customFormat="1" ht="24.75" customHeight="1" x14ac:dyDescent="0.3">
      <c r="A15" s="14" t="s">
        <v>31</v>
      </c>
      <c r="B15" s="20">
        <f>'[11]REKAP LAUT NOV25'!B22</f>
        <v>77980.700012481379</v>
      </c>
      <c r="C15" s="20">
        <f>'[11]REKAP LAUT NOV25'!C22</f>
        <v>19931.790251938757</v>
      </c>
      <c r="D15" s="20">
        <f>'[11]REKAP LAUT NOV25'!D22</f>
        <v>93922.613800600491</v>
      </c>
      <c r="E15" s="20">
        <f>'[11]REKAP LAUT NOV25'!E22</f>
        <v>58494.214125194791</v>
      </c>
      <c r="F15" s="20">
        <f>'[11]REKAP LAUT NOV25'!F22</f>
        <v>22845.725018464087</v>
      </c>
      <c r="G15" s="20">
        <f>'[11]REKAP LAUT NOV25'!G22</f>
        <v>32855.122441395601</v>
      </c>
      <c r="H15" s="20">
        <f>'[11]REKAP LAUT NOV25'!H22</f>
        <v>142557.48293151773</v>
      </c>
      <c r="I15" s="20">
        <f>'[11]REKAP LAUT NOV25'!I22</f>
        <v>48419.120020884526</v>
      </c>
      <c r="J15" s="20">
        <f>'[11]REKAP LAUT NOV25'!J22</f>
        <v>105247.19859448359</v>
      </c>
      <c r="K15" s="20">
        <f>'[11]REKAP LAUT NOV25'!K22</f>
        <v>72628.680031326789</v>
      </c>
      <c r="L15" s="20">
        <f>'[11]REKAP LAUT NOV25'!L22</f>
        <v>48419.120020884526</v>
      </c>
      <c r="M15" s="20">
        <f>'[11]REKAP LAUT NOV25'!M22</f>
        <v>41502.102875043878</v>
      </c>
      <c r="N15" s="20">
        <f>'[11]REKAP LAUT NOV25'!N22</f>
        <v>27668.068583362587</v>
      </c>
      <c r="O15" s="20">
        <f>'[11]REKAP LAUT NOV25'!O22</f>
        <v>22601.544954398127</v>
      </c>
      <c r="P15" s="20">
        <f>'[11]REKAP LAUT NOV25'!P22</f>
        <v>8933.4169780229749</v>
      </c>
      <c r="Q15" s="16">
        <f>SUM(B15:P15)</f>
        <v>824006.90064000001</v>
      </c>
      <c r="R15" s="67">
        <f t="shared" si="1"/>
        <v>824.00690064000003</v>
      </c>
      <c r="S15" s="18">
        <v>1000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s="19" customFormat="1" ht="24.75" customHeight="1" x14ac:dyDescent="0.3">
      <c r="A16" s="14" t="s">
        <v>32</v>
      </c>
      <c r="B16" s="21">
        <f>'[12]REKAP LAUT DES25'!B22</f>
        <v>49042.551846126691</v>
      </c>
      <c r="C16" s="21">
        <f>'[12]REKAP LAUT DES25'!C22</f>
        <v>12535.228032838539</v>
      </c>
      <c r="D16" s="21">
        <f>'[12]REKAP LAUT DES25'!D22</f>
        <v>59068.521520099559</v>
      </c>
      <c r="E16" s="21">
        <f>'[12]REKAP LAUT DES25'!E22</f>
        <v>36787.378524098203</v>
      </c>
      <c r="F16" s="21">
        <f>'[12]REKAP LAUT DES25'!F22</f>
        <v>14367.819902886849</v>
      </c>
      <c r="G16" s="21">
        <f>'[12]REKAP LAUT DES25'!G22</f>
        <v>20662.79278699838</v>
      </c>
      <c r="H16" s="21">
        <f>'[12]REKAP LAUT DES25'!H22</f>
        <v>89655.296074583312</v>
      </c>
      <c r="I16" s="21">
        <f>'[12]REKAP LAUT DES25'!I22</f>
        <v>30451.088584585526</v>
      </c>
      <c r="J16" s="21">
        <f>'[12]REKAP LAUT DES25'!J22</f>
        <v>66190.623999315256</v>
      </c>
      <c r="K16" s="21">
        <f>'[12]REKAP LAUT DES25'!K22</f>
        <v>45676.632876878299</v>
      </c>
      <c r="L16" s="21">
        <f>'[12]REKAP LAUT DES25'!L22</f>
        <v>30451.088584585526</v>
      </c>
      <c r="M16" s="21">
        <f>'[12]REKAP LAUT DES25'!M22</f>
        <v>26100.933072501881</v>
      </c>
      <c r="N16" s="21">
        <f>'[12]REKAP LAUT DES25'!N22</f>
        <v>17400.62204833459</v>
      </c>
      <c r="O16" s="21">
        <f>'[12]REKAP LAUT DES25'!O22</f>
        <v>14214.253527491031</v>
      </c>
      <c r="P16" s="21">
        <f>'[12]REKAP LAUT DES25'!P22</f>
        <v>5618.2820266762965</v>
      </c>
      <c r="Q16" s="16">
        <f>SUM(B16:P16)</f>
        <v>518223.11340799992</v>
      </c>
      <c r="R16" s="67">
        <f t="shared" si="1"/>
        <v>518.2231134079999</v>
      </c>
      <c r="S16" s="18">
        <v>1000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25" customFormat="1" ht="28.5" customHeight="1" x14ac:dyDescent="0.3">
      <c r="A17" s="22" t="s">
        <v>33</v>
      </c>
      <c r="B17" s="23">
        <f t="shared" ref="B17:P17" si="2">SUM(B5:B16)</f>
        <v>525452.3743102703</v>
      </c>
      <c r="C17" s="23">
        <f t="shared" si="2"/>
        <v>134305.11024470421</v>
      </c>
      <c r="D17" s="23">
        <f t="shared" si="2"/>
        <v>632872.75460534426</v>
      </c>
      <c r="E17" s="23">
        <f t="shared" si="2"/>
        <v>394147.83004740195</v>
      </c>
      <c r="F17" s="23">
        <f t="shared" si="2"/>
        <v>153939.89092006243</v>
      </c>
      <c r="G17" s="23">
        <f t="shared" si="2"/>
        <v>221385.57479379853</v>
      </c>
      <c r="H17" s="23">
        <f t="shared" si="2"/>
        <v>943886.72971030069</v>
      </c>
      <c r="I17" s="23">
        <f t="shared" si="2"/>
        <v>326259.46641817206</v>
      </c>
      <c r="J17" s="23">
        <f t="shared" si="2"/>
        <v>709180.48160794121</v>
      </c>
      <c r="K17" s="23">
        <f t="shared" si="2"/>
        <v>489389.19962725812</v>
      </c>
      <c r="L17" s="23">
        <f t="shared" si="2"/>
        <v>326259.46641817206</v>
      </c>
      <c r="M17" s="23">
        <f t="shared" si="2"/>
        <v>279650.97121557605</v>
      </c>
      <c r="N17" s="23">
        <f t="shared" si="2"/>
        <v>186433.98081038398</v>
      </c>
      <c r="O17" s="23">
        <f t="shared" si="2"/>
        <v>152294.54797748619</v>
      </c>
      <c r="P17" s="23">
        <f t="shared" si="2"/>
        <v>60195.473508887815</v>
      </c>
      <c r="Q17" s="23">
        <f>SUM(Q5:Q16)</f>
        <v>5535653.8522157595</v>
      </c>
      <c r="R17" s="68">
        <f t="shared" si="1"/>
        <v>5535.6538522157598</v>
      </c>
      <c r="S17" s="18">
        <v>1000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1:30" s="30" customFormat="1" ht="9.9" customHeight="1" x14ac:dyDescent="0.3">
      <c r="A18" s="26"/>
      <c r="B18" s="27"/>
      <c r="C18" s="64"/>
      <c r="D18" s="28">
        <f>46250*D17</f>
        <v>29270364900.497173</v>
      </c>
      <c r="E18" s="27"/>
      <c r="F18" s="27"/>
      <c r="G18" s="27"/>
      <c r="H18" s="27"/>
      <c r="I18" s="27">
        <f>15000*I17</f>
        <v>4893891996.2725811</v>
      </c>
      <c r="J18" s="27"/>
      <c r="K18" s="27"/>
      <c r="L18" s="27">
        <f>10000*L17</f>
        <v>3262594664.1817207</v>
      </c>
      <c r="M18" s="27"/>
      <c r="N18" s="27"/>
      <c r="O18" s="27"/>
      <c r="P18" s="27"/>
      <c r="Q18" s="29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s="32" customFormat="1" ht="27.75" customHeight="1" x14ac:dyDescent="0.3">
      <c r="A19" s="65" t="s">
        <v>57</v>
      </c>
      <c r="B19" s="65"/>
      <c r="C19" s="65"/>
      <c r="D19" s="65"/>
      <c r="E19" s="31"/>
      <c r="F19" s="31"/>
      <c r="G19" s="31"/>
      <c r="H19" s="31"/>
      <c r="I19" s="31"/>
      <c r="J19" s="31"/>
      <c r="K19" s="31"/>
      <c r="L19" s="31"/>
      <c r="M19" s="31"/>
    </row>
    <row r="20" spans="1:30" s="39" customFormat="1" ht="12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30" s="39" customFormat="1" ht="12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30" s="39" customFormat="1" ht="12" x14ac:dyDescent="0.25">
      <c r="A22" s="43" t="e">
        <f>SUM(#REF!)</f>
        <v>#REF!</v>
      </c>
      <c r="B22" s="38" t="s">
        <v>21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30" s="39" customFormat="1" ht="12" x14ac:dyDescent="0.25">
      <c r="A23" s="43" t="e">
        <f>SUM(#REF!)</f>
        <v>#REF!</v>
      </c>
      <c r="B23" s="43" t="e">
        <f>SUM(#REF!)</f>
        <v>#REF!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30" s="39" customFormat="1" ht="12" x14ac:dyDescent="0.25">
      <c r="A24" s="43" t="e">
        <f>SUM(#REF!)</f>
        <v>#REF!</v>
      </c>
      <c r="B24" s="43" t="s">
        <v>21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30" s="39" customFormat="1" ht="12" x14ac:dyDescent="0.25">
      <c r="A25" s="43" t="e">
        <f>SUM(#REF!)</f>
        <v>#REF!</v>
      </c>
      <c r="B25" s="43" t="s">
        <v>21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30" s="39" customFormat="1" ht="12" x14ac:dyDescent="0.25">
      <c r="A26" s="43" t="e">
        <f>SUM(#REF!)</f>
        <v>#REF!</v>
      </c>
      <c r="B26" s="38" t="s">
        <v>21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30" s="39" customFormat="1" ht="12" x14ac:dyDescent="0.25">
      <c r="A27" s="43" t="e">
        <f>SUM(#REF!)</f>
        <v>#REF!</v>
      </c>
      <c r="B27" s="38" t="s">
        <v>21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30" s="39" customFormat="1" ht="12" x14ac:dyDescent="0.25">
      <c r="A28" s="43" t="e">
        <f>SUM(#REF!)</f>
        <v>#REF!</v>
      </c>
      <c r="B28" s="38" t="s">
        <v>21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30" s="39" customFormat="1" ht="12" x14ac:dyDescent="0.25">
      <c r="A29" s="43" t="e">
        <f>SUM(#REF!)</f>
        <v>#REF!</v>
      </c>
      <c r="B29" s="38" t="s">
        <v>21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30" s="39" customFormat="1" ht="12" x14ac:dyDescent="0.25">
      <c r="A30" s="43" t="e">
        <f>SUM(#REF!)</f>
        <v>#REF!</v>
      </c>
      <c r="B30" s="38" t="s">
        <v>21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1:30" s="39" customFormat="1" ht="12" x14ac:dyDescent="0.25">
      <c r="A31" s="43" t="e">
        <f>SUM(#REF!)</f>
        <v>#REF!</v>
      </c>
      <c r="B31" s="38" t="s">
        <v>21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30" s="39" customFormat="1" ht="12" x14ac:dyDescent="0.25">
      <c r="A32" s="43" t="e">
        <f>SUM(#REF!)</f>
        <v>#REF!</v>
      </c>
      <c r="B32" s="38" t="s">
        <v>21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30" s="39" customFormat="1" ht="12" x14ac:dyDescent="0.25">
      <c r="A33" s="43" t="e">
        <f>SUM(#REF!)</f>
        <v>#REF!</v>
      </c>
      <c r="B33" s="38" t="s">
        <v>21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30" s="39" customFormat="1" ht="12" x14ac:dyDescent="0.25">
      <c r="A34" s="43" t="e">
        <f t="shared" ref="A34" si="3">SUM(A22:A33)</f>
        <v>#REF!</v>
      </c>
      <c r="B34" s="38" t="s">
        <v>34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30" s="51" customFormat="1" ht="13.8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30" s="51" customFormat="1" ht="13.8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30" s="32" customFormat="1" x14ac:dyDescent="0.3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30" s="32" customForma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30" s="32" customFormat="1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30" s="32" customFormat="1" x14ac:dyDescent="0.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30" s="32" customForma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30" s="32" customFormat="1" x14ac:dyDescent="0.3">
      <c r="A42" s="5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4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spans="1:30" s="32" customFormat="1" x14ac:dyDescent="0.3">
      <c r="A43" s="52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4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spans="1:30" s="32" customFormat="1" x14ac:dyDescent="0.3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4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spans="1:30" s="32" customFormat="1" x14ac:dyDescent="0.3">
      <c r="A45" s="52"/>
      <c r="B45" s="55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4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spans="1:30" s="32" customFormat="1" x14ac:dyDescent="0.3">
      <c r="A46" s="52"/>
      <c r="B46" s="55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4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  <row r="47" spans="1:30" s="32" customFormat="1" x14ac:dyDescent="0.3">
      <c r="A47" s="52"/>
      <c r="B47" s="55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4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</row>
    <row r="48" spans="1:30" s="32" customFormat="1" x14ac:dyDescent="0.3">
      <c r="A48" s="52"/>
      <c r="B48" s="55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4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spans="1:30" s="32" customFormat="1" x14ac:dyDescent="0.3">
      <c r="A49" s="52"/>
      <c r="B49" s="55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4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</row>
    <row r="50" spans="1:30" s="32" customFormat="1" x14ac:dyDescent="0.3">
      <c r="A50" s="52"/>
      <c r="B50" s="5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4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s="32" customFormat="1" ht="27.75" customHeight="1" x14ac:dyDescent="0.3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s="32" customFormat="1" ht="27.75" customHeight="1" x14ac:dyDescent="0.3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30" s="32" customFormat="1" ht="27.75" customHeight="1" x14ac:dyDescent="0.3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s="32" customFormat="1" ht="27.75" customHeight="1" x14ac:dyDescent="0.3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30" s="32" customFormat="1" ht="27.75" customHeight="1" x14ac:dyDescent="0.3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30" s="32" customFormat="1" ht="27.75" customHeight="1" x14ac:dyDescent="0.3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30" s="32" customFormat="1" ht="27.75" customHeight="1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30" s="32" customFormat="1" ht="27.75" customHeight="1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30" s="32" customFormat="1" ht="27.75" customHeight="1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30" s="32" customFormat="1" ht="27.75" customHeight="1" x14ac:dyDescent="0.3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30" s="32" customFormat="1" ht="27.75" customHeight="1" x14ac:dyDescent="0.3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30" s="32" customFormat="1" ht="27.75" customHeight="1" x14ac:dyDescent="0.3">
      <c r="A62" s="56" t="s">
        <v>51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30" s="39" customFormat="1" ht="12" x14ac:dyDescent="0.25">
      <c r="A63" s="33" t="s">
        <v>0</v>
      </c>
      <c r="B63" s="34" t="s">
        <v>35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6"/>
      <c r="O63" s="37"/>
      <c r="P63" s="37"/>
      <c r="Q63" s="57" t="s">
        <v>33</v>
      </c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</row>
    <row r="64" spans="1:30" s="39" customFormat="1" ht="12" x14ac:dyDescent="0.25">
      <c r="A64" s="40"/>
      <c r="B64" s="37" t="s">
        <v>36</v>
      </c>
      <c r="C64" s="41" t="s">
        <v>37</v>
      </c>
      <c r="D64" s="41" t="s">
        <v>38</v>
      </c>
      <c r="E64" s="41" t="s">
        <v>39</v>
      </c>
      <c r="F64" s="41" t="s">
        <v>40</v>
      </c>
      <c r="G64" s="41" t="s">
        <v>41</v>
      </c>
      <c r="H64" s="41" t="s">
        <v>42</v>
      </c>
      <c r="I64" s="41" t="s">
        <v>43</v>
      </c>
      <c r="J64" s="41" t="s">
        <v>44</v>
      </c>
      <c r="K64" s="41" t="s">
        <v>45</v>
      </c>
      <c r="L64" s="41" t="s">
        <v>46</v>
      </c>
      <c r="M64" s="41" t="s">
        <v>47</v>
      </c>
      <c r="N64" s="41" t="s">
        <v>48</v>
      </c>
      <c r="O64" s="41" t="s">
        <v>49</v>
      </c>
      <c r="P64" s="41" t="s">
        <v>50</v>
      </c>
      <c r="Q64" s="57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</row>
    <row r="65" spans="1:30" s="39" customFormat="1" ht="12" x14ac:dyDescent="0.25">
      <c r="A65" s="42" t="s">
        <v>20</v>
      </c>
      <c r="B65" s="44">
        <f>'[13]REKAP LAUT JAN23'!$B$24</f>
        <v>266895816.54247999</v>
      </c>
      <c r="C65" s="44">
        <f>'[13]REKAP LAUT JAN23'!$C$24</f>
        <v>163723939.90594599</v>
      </c>
      <c r="D65" s="44">
        <f>'[13]REKAP LAUT JAN23'!$D$24</f>
        <v>900083579.07390404</v>
      </c>
      <c r="E65" s="44">
        <f>'[13]REKAP LAUT JAN23'!$E$24</f>
        <v>320322562.67421502</v>
      </c>
      <c r="F65" s="44">
        <f>'[13]REKAP LAUT JAN23'!$F$24</f>
        <v>46914904.064713404</v>
      </c>
      <c r="G65" s="44">
        <f>'[13]REKAP LAUT JAN23'!$G$24</f>
        <v>179919282.18538001</v>
      </c>
      <c r="H65" s="44">
        <f>'[13]REKAP LAUT JAN23'!$H$24</f>
        <v>2225004378.08675</v>
      </c>
      <c r="I65" s="44">
        <f>'[13]REKAP LAUT JAN23'!$I$24</f>
        <v>132574963.51967999</v>
      </c>
      <c r="J65" s="44">
        <f>'[13]REKAP LAUT JAN23'!$J$24</f>
        <v>648392058.62138903</v>
      </c>
      <c r="K65" s="44">
        <f>'[13]REKAP LAUT JAN23'!$K$24</f>
        <v>49715611.319880098</v>
      </c>
      <c r="L65" s="44">
        <f>'[13]REKAP LAUT JAN23'!$L$24</f>
        <v>79544978.111808106</v>
      </c>
      <c r="M65" s="44">
        <f>'[13]REKAP LAUT JAN23'!$M$24</f>
        <v>79544978.111808106</v>
      </c>
      <c r="N65" s="44">
        <f>'[13]REKAP LAUT JAN23'!$N$24</f>
        <v>53029985.407872103</v>
      </c>
      <c r="O65" s="44">
        <f>'[13]REKAP LAUT JAN23'!$O$24</f>
        <v>30942311.596382901</v>
      </c>
      <c r="P65" s="44">
        <f>'[13]REKAP LAUT JAN23'!$P$24</f>
        <v>17122227.760844301</v>
      </c>
      <c r="Q65" s="58">
        <f>SUM(B65:P65)</f>
        <v>5193731576.9830532</v>
      </c>
      <c r="R65" s="38"/>
      <c r="S65" s="38" t="s">
        <v>52</v>
      </c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</row>
    <row r="66" spans="1:30" s="39" customFormat="1" ht="12" x14ac:dyDescent="0.25">
      <c r="A66" s="42" t="s">
        <v>22</v>
      </c>
      <c r="B66" s="44">
        <f>'[14]REKAP LAUT FEB23'!$B$24</f>
        <v>264428412.78477001</v>
      </c>
      <c r="C66" s="44">
        <f>'[14]REKAP LAUT FEB23'!$C$24</f>
        <v>162210341.567148</v>
      </c>
      <c r="D66" s="44">
        <f>'[14]REKAP LAUT FEB23'!$D$24</f>
        <v>891762468.48464894</v>
      </c>
      <c r="E66" s="44">
        <f>'[14]REKAP LAUT FEB23'!$E$24</f>
        <v>317361238.27033198</v>
      </c>
      <c r="F66" s="44">
        <f>'[14]REKAP LAUT FEB23'!$F$24</f>
        <v>46481184.225708596</v>
      </c>
      <c r="G66" s="44">
        <f>'[14]REKAP LAUT FEB23'!$G$24</f>
        <v>178255960.82388499</v>
      </c>
      <c r="H66" s="44">
        <f>'[14]REKAP LAUT FEB23'!$H$24</f>
        <v>2204434613.3203602</v>
      </c>
      <c r="I66" s="44">
        <f>'[14]REKAP LAUT FEB23'!$I$24</f>
        <v>131349331.857842</v>
      </c>
      <c r="J66" s="44">
        <f>'[14]REKAP LAUT FEB23'!$J$24</f>
        <v>642397790.81068802</v>
      </c>
      <c r="K66" s="44">
        <f>'[14]REKAP LAUT FEB23'!$K$24</f>
        <v>49255999.446690701</v>
      </c>
      <c r="L66" s="44">
        <f>'[14]REKAP LAUT FEB23'!$L$24</f>
        <v>78809599.114705101</v>
      </c>
      <c r="M66" s="44">
        <f>'[14]REKAP LAUT FEB23'!$M$24</f>
        <v>78809599.114705101</v>
      </c>
      <c r="N66" s="44">
        <f>'[14]REKAP LAUT FEB23'!$N$24</f>
        <v>52539732.743136801</v>
      </c>
      <c r="O66" s="44">
        <f>'[14]REKAP LAUT FEB23'!$O$24</f>
        <v>30656255.498186301</v>
      </c>
      <c r="P66" s="44">
        <f>'[14]REKAP LAUT FEB23'!$P$24</f>
        <v>16963935.8487988</v>
      </c>
      <c r="Q66" s="58">
        <f>'[14]REKAP LAUT FEB23'!$Q$24</f>
        <v>5145716392</v>
      </c>
      <c r="R66" s="38" t="s">
        <v>21</v>
      </c>
      <c r="S66" s="43">
        <f>SUM(I65:I67)</f>
        <v>597568553.55977893</v>
      </c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</row>
    <row r="67" spans="1:30" s="39" customFormat="1" ht="12" x14ac:dyDescent="0.25">
      <c r="A67" s="42" t="s">
        <v>23</v>
      </c>
      <c r="B67" s="44">
        <f>'[15]REKAP LAUT MAR23'!$B$24</f>
        <v>671682302.28511</v>
      </c>
      <c r="C67" s="44">
        <f>'[15]REKAP LAUT MAR23'!$C$24</f>
        <v>412035206.54551703</v>
      </c>
      <c r="D67" s="44">
        <f>'[15]REKAP LAUT MAR23'!$D$24</f>
        <v>2265191783.3457599</v>
      </c>
      <c r="E67" s="44">
        <f>'[15]REKAP LAUT MAR23'!$E$24</f>
        <v>806138511.86625397</v>
      </c>
      <c r="F67" s="44">
        <f>'[15]REKAP LAUT MAR23'!$F$24</f>
        <v>118068207.969293</v>
      </c>
      <c r="G67" s="44">
        <f>'[15]REKAP LAUT MAR23'!$G$24</f>
        <v>452793150.710648</v>
      </c>
      <c r="H67" s="44">
        <f>'[15]REKAP LAUT MAR23'!$H$24</f>
        <v>5599548477.8604298</v>
      </c>
      <c r="I67" s="44">
        <f>'[15]REKAP LAUT MAR23'!$I$24</f>
        <v>333644258.182257</v>
      </c>
      <c r="J67" s="44">
        <f>'[15]REKAP LAUT MAR23'!$J$24</f>
        <v>1631773312.7483499</v>
      </c>
      <c r="K67" s="44">
        <f>'[15]REKAP LAUT MAR23'!$K$24</f>
        <v>125116596.81834599</v>
      </c>
      <c r="L67" s="44">
        <f>'[15]REKAP LAUT MAR23'!$L$24</f>
        <v>200186554.909354</v>
      </c>
      <c r="M67" s="44">
        <f>'[15]REKAP LAUT MAR23'!$M$24</f>
        <v>200186554.909354</v>
      </c>
      <c r="N67" s="44">
        <f>'[15]REKAP LAUT MAR23'!$N$24</f>
        <v>133457703.272903</v>
      </c>
      <c r="O67" s="44">
        <f>'[15]REKAP LAUT MAR23'!$O$24</f>
        <v>77870846.236264706</v>
      </c>
      <c r="P67" s="44">
        <f>'[15]REKAP LAUT MAR23'!$P$24</f>
        <v>43090586.850106902</v>
      </c>
      <c r="Q67" s="58">
        <f t="shared" ref="Q67:Q76" si="4">SUM(B67:P67)</f>
        <v>13070784054.509947</v>
      </c>
      <c r="R67" s="38" t="s">
        <v>53</v>
      </c>
      <c r="S67" s="43">
        <f>SUM(H65:H67)</f>
        <v>10028987469.26754</v>
      </c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</row>
    <row r="68" spans="1:30" s="39" customFormat="1" ht="12" x14ac:dyDescent="0.25">
      <c r="A68" s="42" t="s">
        <v>24</v>
      </c>
      <c r="B68" s="44">
        <f>'[16]REKAP LAUT APRIL23'!$B$24</f>
        <v>601626166.74493098</v>
      </c>
      <c r="C68" s="44">
        <f>'[16]REKAP LAUT APRIL23'!$C$24</f>
        <v>369060136.071163</v>
      </c>
      <c r="D68" s="44">
        <f>'[16]REKAP LAUT APRIL23'!$D$24</f>
        <v>2028933388.47858</v>
      </c>
      <c r="E68" s="44">
        <f>'[16]REKAP LAUT APRIL23'!$E$24</f>
        <v>722058659.44297397</v>
      </c>
      <c r="F68" s="44">
        <f>'[16]REKAP LAUT APRIL23'!$F$24</f>
        <v>105753751.63727</v>
      </c>
      <c r="G68" s="44">
        <f>'[16]REKAP LAUT APRIL23'!$G$24</f>
        <v>405567046.59872901</v>
      </c>
      <c r="H68" s="44">
        <f>'[16]REKAP LAUT APRIL23'!$H$24</f>
        <v>5015518310.9285002</v>
      </c>
      <c r="I68" s="44">
        <f>'[16]REKAP LAUT APRIL23'!$I$24</f>
        <v>298845325.273202</v>
      </c>
      <c r="J68" s="44">
        <f>'[16]REKAP LAUT APRIL23'!$J$24</f>
        <v>1461580154.49505</v>
      </c>
      <c r="K68" s="44">
        <f>'[16]REKAP LAUT APRIL23'!$K$24</f>
        <v>112066996.977451</v>
      </c>
      <c r="L68" s="44">
        <f>'[16]REKAP LAUT APRIL23'!$L$24</f>
        <v>179307195.163921</v>
      </c>
      <c r="M68" s="44">
        <f>'[16]REKAP LAUT APRIL23'!$M$24</f>
        <v>179307195.163921</v>
      </c>
      <c r="N68" s="44">
        <f>'[16]REKAP LAUT APRIL23'!$N$24</f>
        <v>119538130.109281</v>
      </c>
      <c r="O68" s="44">
        <f>'[16]REKAP LAUT APRIL23'!$O$24</f>
        <v>69748955.068376496</v>
      </c>
      <c r="P68" s="44">
        <f>'[16]REKAP LAUT APRIL23'!$P$24</f>
        <v>38596259.721631303</v>
      </c>
      <c r="Q68" s="58">
        <f t="shared" si="4"/>
        <v>11707507671.874985</v>
      </c>
      <c r="R68" s="38" t="s">
        <v>54</v>
      </c>
      <c r="S68" s="43">
        <f>SUM(D65:D67)</f>
        <v>4057037830.9043131</v>
      </c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</row>
    <row r="69" spans="1:30" s="39" customFormat="1" ht="12" x14ac:dyDescent="0.25">
      <c r="A69" s="42" t="s">
        <v>25</v>
      </c>
      <c r="B69" s="44">
        <f>'[17]REKAP LAUT MEI23'!$B$24</f>
        <v>739113811.40211797</v>
      </c>
      <c r="C69" s="44">
        <f>'[17]REKAP LAUT MEI23'!$C$24</f>
        <v>453400232.38016897</v>
      </c>
      <c r="D69" s="44">
        <f>'[17]REKAP LAUT MEI23'!$D$24</f>
        <v>2492598847.4753299</v>
      </c>
      <c r="E69" s="44">
        <f>'[17]REKAP LAUT MEI23'!$E$24</f>
        <v>887068344.65706301</v>
      </c>
      <c r="F69" s="44">
        <f>'[17]REKAP LAUT MEI23'!$F$24</f>
        <v>129921307.887252</v>
      </c>
      <c r="G69" s="44">
        <f>'[17]REKAP LAUT MEI23'!$G$24</f>
        <v>498249946.82748699</v>
      </c>
      <c r="H69" s="44">
        <f>'[17]REKAP LAUT MEI23'!$H$24</f>
        <v>6161698177.1325302</v>
      </c>
      <c r="I69" s="44">
        <f>'[17]REKAP LAUT MEI23'!$I$24</f>
        <v>367139462.32998198</v>
      </c>
      <c r="J69" s="44">
        <f>'[17]REKAP LAUT MEI23'!$J$24</f>
        <v>1795590249.1796601</v>
      </c>
      <c r="K69" s="44">
        <f>'[17]REKAP LAUT MEI23'!$K$24</f>
        <v>137677298.373743</v>
      </c>
      <c r="L69" s="44">
        <f>'[17]REKAP LAUT MEI23'!$L$24</f>
        <v>220283677.397989</v>
      </c>
      <c r="M69" s="44">
        <f>'[17]REKAP LAUT MEI23'!$M$24</f>
        <v>220283677.397989</v>
      </c>
      <c r="N69" s="44">
        <f>'[17]REKAP LAUT MEI23'!$N$24</f>
        <v>146855784.93199301</v>
      </c>
      <c r="O69" s="44">
        <f>'[17]REKAP LAUT MEI23'!$O$24</f>
        <v>85688453.846388802</v>
      </c>
      <c r="P69" s="44">
        <f>'[17]REKAP LAUT MEI23'!$P$24</f>
        <v>47416535.725274399</v>
      </c>
      <c r="Q69" s="58">
        <f t="shared" si="4"/>
        <v>14382985806.944971</v>
      </c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</row>
    <row r="70" spans="1:30" s="39" customFormat="1" ht="12" x14ac:dyDescent="0.25">
      <c r="A70" s="42" t="s">
        <v>26</v>
      </c>
      <c r="B70" s="44">
        <f>'[18]REKAP LAUT JUNI23'!$B$24</f>
        <v>1197111194.05619</v>
      </c>
      <c r="C70" s="44">
        <f>'[18]REKAP LAUT JUNI23'!$C$24</f>
        <v>734353066.05937696</v>
      </c>
      <c r="D70" s="44">
        <f>'[18]REKAP LAUT JUNI23'!$D$24</f>
        <v>4037156303.3624101</v>
      </c>
      <c r="E70" s="44">
        <f>'[18]REKAP LAUT JUNI23'!$E$24</f>
        <v>1436746856.70854</v>
      </c>
      <c r="F70" s="44">
        <f>'[18]REKAP LAUT JUNI23'!$F$24</f>
        <v>210428014.764337</v>
      </c>
      <c r="G70" s="44">
        <f>'[18]REKAP LAUT JUNI23'!$G$24</f>
        <v>806994240.37765503</v>
      </c>
      <c r="H70" s="44">
        <f>'[18]REKAP LAUT JUNI23'!$H$24</f>
        <v>9979840382.4277897</v>
      </c>
      <c r="I70" s="44">
        <f>'[18]REKAP LAUT JUNI23'!$I$24</f>
        <v>594640166.85229599</v>
      </c>
      <c r="J70" s="44">
        <f>'[18]REKAP LAUT JUNI23'!$J$24</f>
        <v>2908241131.5700102</v>
      </c>
      <c r="K70" s="44">
        <f>'[18]REKAP LAUT JUNI23'!$K$24</f>
        <v>222990062.56961101</v>
      </c>
      <c r="L70" s="44">
        <f>'[18]REKAP LAUT JUNI23'!$L$24</f>
        <v>356784100.11137801</v>
      </c>
      <c r="M70" s="44">
        <f>'[18]REKAP LAUT JUNI23'!$M$24</f>
        <v>356784100.11137801</v>
      </c>
      <c r="N70" s="44">
        <f>'[18]REKAP LAUT JUNI23'!$N$24</f>
        <v>237856066.74091899</v>
      </c>
      <c r="O70" s="44">
        <f>'[18]REKAP LAUT JUNI23'!$O$24</f>
        <v>138785943.00150499</v>
      </c>
      <c r="P70" s="44">
        <f>'[18]REKAP LAUT JUNI23'!$P$24</f>
        <v>76798545.534429401</v>
      </c>
      <c r="Q70" s="58">
        <f t="shared" si="4"/>
        <v>23295510174.247822</v>
      </c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</row>
    <row r="71" spans="1:30" s="39" customFormat="1" ht="12" x14ac:dyDescent="0.25">
      <c r="A71" s="42" t="s">
        <v>27</v>
      </c>
      <c r="B71" s="44">
        <f>'[19]REKAP LAUT JULI23'!$B$24</f>
        <v>833478810.78976202</v>
      </c>
      <c r="C71" s="44">
        <f>'[19]REKAP LAUT JULI23'!$C$24</f>
        <v>511287274.93150198</v>
      </c>
      <c r="D71" s="44">
        <f>'[19]REKAP LAUT JULI23'!$D$24</f>
        <v>3011610890.03795</v>
      </c>
      <c r="E71" s="44">
        <f>'[19]REKAP LAUT JULI23'!$E$24</f>
        <v>1250403959.4244599</v>
      </c>
      <c r="F71" s="44">
        <f>'[19]REKAP LAUT JULI23'!$F$24</f>
        <v>146508772.42936999</v>
      </c>
      <c r="G71" s="44">
        <f>'[19]REKAP LAUT JULI23'!$G$24</f>
        <v>561863094.35895598</v>
      </c>
      <c r="H71" s="44">
        <f>'[19]REKAP LAUT JULI23'!$H$24</f>
        <v>2437908689.1792498</v>
      </c>
      <c r="I71" s="44">
        <f>'[19]REKAP LAUT JULI23'!$I$24</f>
        <v>414013319.37809497</v>
      </c>
      <c r="J71" s="44">
        <f>'[19]REKAP LAUT JULI23'!$J$24</f>
        <v>2249821043.1412802</v>
      </c>
      <c r="K71" s="44">
        <f>'[19]REKAP LAUT JULI23'!$K$24</f>
        <v>186305993.72014299</v>
      </c>
      <c r="L71" s="44">
        <f>'[19]REKAP LAUT JULI23'!$L$24</f>
        <v>310509989.533571</v>
      </c>
      <c r="M71" s="44">
        <f>'[19]REKAP LAUT JULI23'!$M$24</f>
        <v>354868559.46693897</v>
      </c>
      <c r="N71" s="44">
        <f>'[19]REKAP LAUT JULI23'!$N$24</f>
        <v>165605327.75123799</v>
      </c>
      <c r="O71" s="44">
        <f>'[19]REKAP LAUT JULI23'!$O$24</f>
        <v>241571424.821628</v>
      </c>
      <c r="P71" s="44">
        <f>'[19]REKAP LAUT JULI23'!$P$24</f>
        <v>53470354.90123</v>
      </c>
      <c r="Q71" s="58">
        <f t="shared" si="4"/>
        <v>12729227503.865374</v>
      </c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</row>
    <row r="72" spans="1:30" s="39" customFormat="1" ht="12" x14ac:dyDescent="0.25">
      <c r="A72" s="42" t="s">
        <v>28</v>
      </c>
      <c r="B72" s="44">
        <f>'[20]REKAP LAUT AGST23'!$B$24</f>
        <v>828022649.560094</v>
      </c>
      <c r="C72" s="44">
        <f>'[20]REKAP LAUT AGST23'!$C$24</f>
        <v>507940260.26167399</v>
      </c>
      <c r="D72" s="44">
        <f>'[20]REKAP LAUT AGST23'!$D$24</f>
        <v>3191355872.2231498</v>
      </c>
      <c r="E72" s="44">
        <f>'[20]REKAP LAUT AGST23'!$E$24</f>
        <v>1242218501.65815</v>
      </c>
      <c r="F72" s="44">
        <f>'[20]REKAP LAUT AGST23'!$F$24</f>
        <v>145549689.27862</v>
      </c>
      <c r="G72" s="44">
        <f>'[20]REKAP LAUT AGST23'!$G$24</f>
        <v>558184997.69694495</v>
      </c>
      <c r="H72" s="44">
        <f>'[20]REKAP LAUT AGST23'!$H$24</f>
        <v>2421949527.7714601</v>
      </c>
      <c r="I72" s="44">
        <f>'[20]REKAP LAUT AGST23'!$I$24</f>
        <v>411303084.40569502</v>
      </c>
      <c r="J72" s="44">
        <f>'[20]REKAP LAUT AGST23'!$J$24</f>
        <v>2011583835.5523801</v>
      </c>
      <c r="K72" s="44">
        <f>'[20]REKAP LAUT AGST23'!$K$24</f>
        <v>185086387.98256299</v>
      </c>
      <c r="L72" s="44">
        <f>'[20]REKAP LAUT AGST23'!$L$24</f>
        <v>308477313.30427098</v>
      </c>
      <c r="M72" s="44">
        <f>'[20]REKAP LAUT AGST23'!$M$24</f>
        <v>440681876.14895898</v>
      </c>
      <c r="N72" s="44">
        <f>'[20]REKAP LAUT AGST23'!$N$24</f>
        <v>188024267.15688899</v>
      </c>
      <c r="O72" s="44">
        <f>'[20]REKAP LAUT AGST23'!$O$24</f>
        <v>239990037.71826699</v>
      </c>
      <c r="P72" s="44">
        <f>'[20]REKAP LAUT AGST23'!$P$24</f>
        <v>56914633.450972497</v>
      </c>
      <c r="Q72" s="58">
        <f t="shared" si="4"/>
        <v>12737282934.170088</v>
      </c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</row>
    <row r="73" spans="1:30" s="39" customFormat="1" ht="12" x14ac:dyDescent="0.25">
      <c r="A73" s="42" t="s">
        <v>29</v>
      </c>
      <c r="B73" s="44">
        <f>'[21]REKAP LAUT SEPT23'!$B$24</f>
        <v>646533067.69089305</v>
      </c>
      <c r="C73" s="44">
        <f>'[21]REKAP LAUT SEPT23'!$C$24</f>
        <v>495759649.27583897</v>
      </c>
      <c r="D73" s="44">
        <f>'[21]REKAP LAUT SEPT23'!$D$24</f>
        <v>2920149262.07686</v>
      </c>
      <c r="E73" s="44">
        <f>'[21]REKAP LAUT SEPT23'!$E$24</f>
        <v>1212429604.19941</v>
      </c>
      <c r="F73" s="44">
        <f>'[21]REKAP LAUT SEPT23'!$F$24</f>
        <v>142059349.40420601</v>
      </c>
      <c r="G73" s="44">
        <f>'[21]REKAP LAUT SEPT23'!$G$24</f>
        <v>544799497.77305102</v>
      </c>
      <c r="H73" s="44">
        <f>'[21]REKAP LAUT SEPT23'!$H$24</f>
        <v>2541160473.1247101</v>
      </c>
      <c r="I73" s="44">
        <f>'[21]REKAP LAUT SEPT23'!$I$24</f>
        <v>401439871.62189502</v>
      </c>
      <c r="J73" s="44">
        <f>'[21]REKAP LAUT SEPT23'!$J$24</f>
        <v>1963345249.08232</v>
      </c>
      <c r="K73" s="44">
        <f>'[21]REKAP LAUT SEPT23'!$K$24</f>
        <v>180647942.229853</v>
      </c>
      <c r="L73" s="44">
        <f>'[21]REKAP LAUT SEPT23'!$L$24</f>
        <v>361295884.459705</v>
      </c>
      <c r="M73" s="44">
        <f>'[21]REKAP LAUT SEPT23'!$M$24</f>
        <v>430114148.16631597</v>
      </c>
      <c r="N73" s="44">
        <f>'[21]REKAP LAUT SEPT23'!$N$24</f>
        <v>183515369.88429499</v>
      </c>
      <c r="O73" s="44">
        <f>'[21]REKAP LAUT SEPT23'!$O$24</f>
        <v>187387984.35486999</v>
      </c>
      <c r="P73" s="44">
        <f>'[21]REKAP LAUT SEPT23'!$P$24</f>
        <v>55549797.733657002</v>
      </c>
      <c r="Q73" s="58">
        <f t="shared" si="4"/>
        <v>12266187151.077879</v>
      </c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</row>
    <row r="74" spans="1:30" s="39" customFormat="1" ht="12" x14ac:dyDescent="0.25">
      <c r="A74" s="42" t="s">
        <v>30</v>
      </c>
      <c r="B74" s="44">
        <f>'[22]REKAP LAUT OKT22'!$B$24</f>
        <v>642645623.70804501</v>
      </c>
      <c r="C74" s="44">
        <f>'[22]REKAP LAUT OKT22'!$C$24</f>
        <v>492778768.69629002</v>
      </c>
      <c r="D74" s="44">
        <f>'[22]REKAP LAUT OKT22'!$D$24</f>
        <v>2902591124.30299</v>
      </c>
      <c r="E74" s="44">
        <f>'[22]REKAP LAUT OKT22'!$E$24</f>
        <v>1205139563.82095</v>
      </c>
      <c r="F74" s="44">
        <f>'[22]REKAP LAUT OKT22'!$F$24</f>
        <v>141205181.55008301</v>
      </c>
      <c r="G74" s="44">
        <f>'[22]REKAP LAUT OKT22'!$G$24</f>
        <v>541523752.67150402</v>
      </c>
      <c r="H74" s="44">
        <f>'[22]REKAP LAUT OKT22'!$H$24</f>
        <v>2525881101.5281701</v>
      </c>
      <c r="I74" s="44">
        <f>'[22]REKAP LAUT OKT22'!$I$24</f>
        <v>399026112.61806601</v>
      </c>
      <c r="J74" s="44">
        <f>'[22]REKAP LAUT OKT22'!$J$24</f>
        <v>1951540138.0118899</v>
      </c>
      <c r="K74" s="44">
        <f>'[22]REKAP LAUT OKT22'!$K$24</f>
        <v>179561750.67813</v>
      </c>
      <c r="L74" s="44">
        <f>'[22]REKAP LAUT OKT22'!$L$24</f>
        <v>359123501.35626</v>
      </c>
      <c r="M74" s="44">
        <f>'[22]REKAP LAUT OKT22'!$M$24</f>
        <v>427527977.805071</v>
      </c>
      <c r="N74" s="44">
        <f>'[22]REKAP LAUT OKT22'!$N$24</f>
        <v>182411937.19683</v>
      </c>
      <c r="O74" s="44">
        <f>'[22]REKAP LAUT OKT22'!$O$24</f>
        <v>186261266.59108999</v>
      </c>
      <c r="P74" s="44">
        <f>'[22]REKAP LAUT OKT22'!$P$24</f>
        <v>55215790.491429798</v>
      </c>
      <c r="Q74" s="58">
        <f t="shared" si="4"/>
        <v>12192433591.0268</v>
      </c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</row>
    <row r="75" spans="1:30" s="39" customFormat="1" ht="12" x14ac:dyDescent="0.25">
      <c r="A75" s="42" t="s">
        <v>31</v>
      </c>
      <c r="B75" s="44">
        <f>'[23]REKAP LAUT NOV22'!$B$24</f>
        <v>723383112.96740699</v>
      </c>
      <c r="C75" s="44">
        <f>'[23]REKAP LAUT NOV22'!$C$24</f>
        <v>554688037.31512201</v>
      </c>
      <c r="D75" s="44">
        <f>'[23]REKAP LAUT NOV22'!$D$24</f>
        <v>3267252317.1553602</v>
      </c>
      <c r="E75" s="44">
        <f>'[23]REKAP LAUT NOV22'!$E$24</f>
        <v>1356544846.9202299</v>
      </c>
      <c r="F75" s="44">
        <f>'[23]REKAP LAUT NOV22'!$F$24</f>
        <v>158945210.28160301</v>
      </c>
      <c r="G75" s="44">
        <f>'[23]REKAP LAUT NOV22'!$G$24</f>
        <v>609556999.22616804</v>
      </c>
      <c r="H75" s="44">
        <f>'[23]REKAP LAUT NOV22'!$H$24</f>
        <v>2843215089.00383</v>
      </c>
      <c r="I75" s="44">
        <f>'[23]REKAP LAUT NOV22'!$I$24</f>
        <v>449156955.01891899</v>
      </c>
      <c r="J75" s="44">
        <f>'[23]REKAP LAUT NOV22'!$J$24</f>
        <v>2196717954.7109599</v>
      </c>
      <c r="K75" s="44">
        <f>'[23]REKAP LAUT NOV22'!$K$24</f>
        <v>202120629.75851399</v>
      </c>
      <c r="L75" s="44">
        <f>'[23]REKAP LAUT NOV22'!$L$24</f>
        <v>404241259.51702702</v>
      </c>
      <c r="M75" s="44">
        <f>'[23]REKAP LAUT NOV22'!$M$24</f>
        <v>481239594.66312802</v>
      </c>
      <c r="N75" s="44">
        <f>'[23]REKAP LAUT NOV22'!$N$24</f>
        <v>205328893.72293499</v>
      </c>
      <c r="O75" s="44">
        <f>'[23]REKAP LAUT NOV22'!$O$24</f>
        <v>209661825.86676499</v>
      </c>
      <c r="P75" s="44">
        <f>'[23]REKAP LAUT NOV22'!$P$24</f>
        <v>62152715.177894697</v>
      </c>
      <c r="Q75" s="58">
        <f t="shared" si="4"/>
        <v>13724205441.305862</v>
      </c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</row>
    <row r="76" spans="1:30" s="39" customFormat="1" ht="12" x14ac:dyDescent="0.25">
      <c r="A76" s="42" t="s">
        <v>32</v>
      </c>
      <c r="B76" s="44">
        <f>'[24]REKAP LAUT DES23'!$B$24</f>
        <v>612419486.67989802</v>
      </c>
      <c r="C76" s="44">
        <f>'[24]REKAP LAUT DES23'!$C$24</f>
        <v>469601455.97885001</v>
      </c>
      <c r="D76" s="44">
        <f>'[24]REKAP LAUT DES23'!$D$24</f>
        <v>2766070911.8822799</v>
      </c>
      <c r="E76" s="44">
        <f>'[24]REKAP LAUT DES23'!$E$24</f>
        <v>1148457136.9121499</v>
      </c>
      <c r="F76" s="44">
        <f>'[24]REKAP LAUT DES23'!$F$24</f>
        <v>134563749.61751899</v>
      </c>
      <c r="G76" s="44">
        <f>'[24]REKAP LAUT DES23'!$G$24</f>
        <v>516053772.71925402</v>
      </c>
      <c r="H76" s="44">
        <f>'[24]REKAP LAUT DES23'!$H$24</f>
        <v>2407079034.7669101</v>
      </c>
      <c r="I76" s="44">
        <f>'[24]REKAP LAUT DES23'!$I$24</f>
        <v>380258353.97651398</v>
      </c>
      <c r="J76" s="44">
        <f>'[24]REKAP LAUT DES23'!$J$24</f>
        <v>1859751572.97488</v>
      </c>
      <c r="K76" s="44">
        <f>'[24]REKAP LAUT DES23'!$K$24</f>
        <v>171116259.28943101</v>
      </c>
      <c r="L76" s="44">
        <f>'[24]REKAP LAUT DES23'!$L$24</f>
        <v>342232518.57886302</v>
      </c>
      <c r="M76" s="44">
        <f>'[24]REKAP LAUT DES23'!$M$24</f>
        <v>407419664.97483599</v>
      </c>
      <c r="N76" s="44">
        <f>'[24]REKAP LAUT DES23'!$N$24</f>
        <v>173832390.38926399</v>
      </c>
      <c r="O76" s="44">
        <f>'[24]REKAP LAUT DES23'!$O$24</f>
        <v>177500670.76763499</v>
      </c>
      <c r="P76" s="44">
        <f>'[24]REKAP LAUT DES23'!$P$24</f>
        <v>52618775.919259302</v>
      </c>
      <c r="Q76" s="58">
        <f t="shared" si="4"/>
        <v>11618975755.427544</v>
      </c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</row>
    <row r="77" spans="1:30" s="39" customFormat="1" ht="12" x14ac:dyDescent="0.25">
      <c r="A77" s="45" t="s">
        <v>33</v>
      </c>
      <c r="B77" s="46">
        <f>SUM(B65:B76)</f>
        <v>8027340455.2116985</v>
      </c>
      <c r="C77" s="46">
        <f t="shared" ref="C77:Q77" si="5">SUM(C65:C76)</f>
        <v>5326838368.988596</v>
      </c>
      <c r="D77" s="46">
        <f t="shared" si="5"/>
        <v>30674756747.89922</v>
      </c>
      <c r="E77" s="46">
        <f t="shared" si="5"/>
        <v>11904889786.554728</v>
      </c>
      <c r="F77" s="46">
        <f t="shared" si="5"/>
        <v>1526399323.1099749</v>
      </c>
      <c r="G77" s="46">
        <f t="shared" si="5"/>
        <v>5853761741.9696617</v>
      </c>
      <c r="H77" s="47">
        <f t="shared" si="5"/>
        <v>46363238255.130684</v>
      </c>
      <c r="I77" s="46">
        <f t="shared" si="5"/>
        <v>4313391205.0344429</v>
      </c>
      <c r="J77" s="46">
        <f t="shared" si="5"/>
        <v>21320734490.898853</v>
      </c>
      <c r="K77" s="46">
        <f t="shared" si="5"/>
        <v>1801661529.1643558</v>
      </c>
      <c r="L77" s="46">
        <f t="shared" si="5"/>
        <v>3200796571.5588522</v>
      </c>
      <c r="M77" s="46">
        <f t="shared" si="5"/>
        <v>3656767926.0344038</v>
      </c>
      <c r="N77" s="46">
        <f t="shared" si="5"/>
        <v>1841995589.3075557</v>
      </c>
      <c r="O77" s="46">
        <f t="shared" si="5"/>
        <v>1676065975.3673592</v>
      </c>
      <c r="P77" s="46">
        <f t="shared" si="5"/>
        <v>575910159.11552835</v>
      </c>
      <c r="Q77" s="46">
        <f t="shared" si="5"/>
        <v>148064548053.43433</v>
      </c>
      <c r="R77" s="38" t="s">
        <v>21</v>
      </c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</row>
    <row r="78" spans="1:30" s="51" customFormat="1" ht="13.8" x14ac:dyDescent="0.3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0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s="51" customFormat="1" ht="13.8" x14ac:dyDescent="0.3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s="32" customFormat="1" x14ac:dyDescent="0.3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</row>
    <row r="81" spans="1:30" s="32" customFormat="1" x14ac:dyDescent="0.3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</row>
    <row r="82" spans="1:30" s="32" customFormat="1" x14ac:dyDescent="0.3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</row>
    <row r="83" spans="1:30" s="32" customFormat="1" x14ac:dyDescent="0.3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</row>
    <row r="84" spans="1:30" s="32" customFormat="1" x14ac:dyDescent="0.3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</row>
    <row r="85" spans="1:30" s="32" customFormat="1" x14ac:dyDescent="0.3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</row>
    <row r="86" spans="1:30" s="32" customFormat="1" x14ac:dyDescent="0.3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</row>
    <row r="87" spans="1:30" s="32" customFormat="1" x14ac:dyDescent="0.3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</row>
    <row r="88" spans="1:30" s="32" customFormat="1" x14ac:dyDescent="0.3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</row>
    <row r="89" spans="1:30" s="32" customFormat="1" x14ac:dyDescent="0.3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</row>
    <row r="90" spans="1:30" s="32" customFormat="1" x14ac:dyDescent="0.3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</row>
    <row r="91" spans="1:30" s="32" customFormat="1" x14ac:dyDescent="0.3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</row>
    <row r="92" spans="1:30" s="32" customFormat="1" x14ac:dyDescent="0.3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</row>
    <row r="93" spans="1:30" s="32" customFormat="1" x14ac:dyDescent="0.3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</row>
    <row r="94" spans="1:30" s="32" customFormat="1" x14ac:dyDescent="0.3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</row>
    <row r="95" spans="1:30" s="32" customFormat="1" x14ac:dyDescent="0.3">
      <c r="A95" s="5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4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</row>
    <row r="96" spans="1:30" s="32" customFormat="1" x14ac:dyDescent="0.3">
      <c r="A96" s="5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4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</row>
    <row r="97" spans="1:30" s="32" customFormat="1" x14ac:dyDescent="0.3">
      <c r="A97" s="5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4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</row>
    <row r="98" spans="1:30" s="32" customFormat="1" x14ac:dyDescent="0.3">
      <c r="A98" s="5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4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</row>
    <row r="99" spans="1:30" s="32" customFormat="1" x14ac:dyDescent="0.3">
      <c r="A99" s="5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4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</row>
    <row r="100" spans="1:30" s="32" customFormat="1" x14ac:dyDescent="0.3">
      <c r="A100" s="5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4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</row>
    <row r="101" spans="1:30" s="32" customFormat="1" x14ac:dyDescent="0.3">
      <c r="A101" s="5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4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</row>
    <row r="102" spans="1:30" s="32" customFormat="1" x14ac:dyDescent="0.3">
      <c r="A102" s="5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4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</row>
    <row r="103" spans="1:30" s="32" customFormat="1" x14ac:dyDescent="0.3">
      <c r="A103" s="5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4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1:30" s="32" customFormat="1" x14ac:dyDescent="0.3">
      <c r="A104" s="5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4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</row>
    <row r="105" spans="1:30" s="32" customFormat="1" x14ac:dyDescent="0.3">
      <c r="A105" s="5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4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</row>
    <row r="106" spans="1:30" s="32" customFormat="1" x14ac:dyDescent="0.3">
      <c r="A106" s="52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</row>
    <row r="107" spans="1:30" s="32" customFormat="1" x14ac:dyDescent="0.3">
      <c r="A107" s="52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</row>
    <row r="108" spans="1:30" s="32" customFormat="1" x14ac:dyDescent="0.3">
      <c r="A108" s="52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4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</row>
    <row r="109" spans="1:30" s="32" customFormat="1" x14ac:dyDescent="0.3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</row>
    <row r="110" spans="1:30" s="32" customFormat="1" x14ac:dyDescent="0.3">
      <c r="A110" s="52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</row>
    <row r="111" spans="1:30" s="32" customFormat="1" x14ac:dyDescent="0.3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4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</row>
    <row r="112" spans="1:30" s="32" customFormat="1" x14ac:dyDescent="0.3">
      <c r="A112" s="5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</row>
    <row r="113" spans="1:30" s="32" customFormat="1" x14ac:dyDescent="0.3">
      <c r="A113" s="5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</row>
    <row r="114" spans="1:30" s="32" customFormat="1" x14ac:dyDescent="0.3">
      <c r="A114" s="52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4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</row>
    <row r="115" spans="1:30" s="32" customFormat="1" x14ac:dyDescent="0.3">
      <c r="A115" s="5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</row>
    <row r="116" spans="1:30" s="32" customFormat="1" x14ac:dyDescent="0.3">
      <c r="A116" s="52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</row>
    <row r="117" spans="1:30" s="32" customFormat="1" x14ac:dyDescent="0.3">
      <c r="A117" s="52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4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</row>
    <row r="118" spans="1:30" s="32" customFormat="1" x14ac:dyDescent="0.3">
      <c r="A118" s="52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</row>
    <row r="119" spans="1:30" s="32" customFormat="1" x14ac:dyDescent="0.3">
      <c r="A119" s="52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4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</row>
    <row r="120" spans="1:30" s="32" customFormat="1" x14ac:dyDescent="0.3">
      <c r="A120" s="52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4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</row>
    <row r="121" spans="1:30" s="32" customFormat="1" x14ac:dyDescent="0.3">
      <c r="A121" s="52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4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</row>
    <row r="122" spans="1:30" s="32" customFormat="1" x14ac:dyDescent="0.3">
      <c r="A122" s="52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4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</row>
    <row r="123" spans="1:30" s="32" customFormat="1" x14ac:dyDescent="0.3">
      <c r="A123" s="52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4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</row>
    <row r="124" spans="1:30" s="32" customFormat="1" x14ac:dyDescent="0.3">
      <c r="A124" s="52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4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</row>
    <row r="125" spans="1:30" s="32" customFormat="1" x14ac:dyDescent="0.3">
      <c r="A125" s="52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4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</row>
    <row r="126" spans="1:30" s="32" customFormat="1" x14ac:dyDescent="0.3">
      <c r="A126" s="52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4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</row>
    <row r="127" spans="1:30" s="32" customFormat="1" x14ac:dyDescent="0.3">
      <c r="A127" s="52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4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</row>
    <row r="128" spans="1:30" s="32" customFormat="1" x14ac:dyDescent="0.3">
      <c r="A128" s="52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4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</row>
    <row r="129" spans="1:30" s="32" customFormat="1" x14ac:dyDescent="0.3">
      <c r="A129" s="52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4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</row>
    <row r="130" spans="1:30" s="32" customFormat="1" x14ac:dyDescent="0.3">
      <c r="A130" s="52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4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</row>
    <row r="131" spans="1:30" s="32" customFormat="1" x14ac:dyDescent="0.3">
      <c r="A131" s="52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4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</row>
    <row r="132" spans="1:30" s="32" customFormat="1" x14ac:dyDescent="0.3">
      <c r="A132" s="52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4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</row>
    <row r="133" spans="1:30" s="32" customFormat="1" x14ac:dyDescent="0.3">
      <c r="A133" s="52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4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</row>
    <row r="134" spans="1:30" s="32" customFormat="1" x14ac:dyDescent="0.3">
      <c r="A134" s="52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4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</row>
    <row r="135" spans="1:30" s="32" customFormat="1" x14ac:dyDescent="0.3">
      <c r="A135" s="52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4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</row>
    <row r="136" spans="1:30" s="32" customFormat="1" x14ac:dyDescent="0.3">
      <c r="A136" s="52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4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</row>
    <row r="137" spans="1:30" s="32" customFormat="1" x14ac:dyDescent="0.3">
      <c r="A137" s="52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4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</row>
    <row r="138" spans="1:30" s="32" customFormat="1" x14ac:dyDescent="0.3">
      <c r="A138" s="52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4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</row>
    <row r="139" spans="1:30" s="32" customFormat="1" x14ac:dyDescent="0.3">
      <c r="A139" s="52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4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</row>
    <row r="140" spans="1:30" s="32" customFormat="1" x14ac:dyDescent="0.3">
      <c r="A140" s="52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4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</row>
    <row r="141" spans="1:30" s="32" customFormat="1" x14ac:dyDescent="0.3">
      <c r="A141" s="52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4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</row>
    <row r="142" spans="1:30" s="32" customFormat="1" x14ac:dyDescent="0.3">
      <c r="A142" s="52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4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</row>
    <row r="143" spans="1:30" s="32" customFormat="1" x14ac:dyDescent="0.3">
      <c r="A143" s="52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4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</row>
    <row r="144" spans="1:30" s="32" customFormat="1" x14ac:dyDescent="0.3">
      <c r="A144" s="52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4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</row>
    <row r="145" spans="1:30" s="32" customFormat="1" x14ac:dyDescent="0.3">
      <c r="A145" s="52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4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</row>
    <row r="146" spans="1:30" s="32" customFormat="1" x14ac:dyDescent="0.3">
      <c r="A146" s="52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4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</row>
    <row r="147" spans="1:30" s="32" customFormat="1" x14ac:dyDescent="0.3">
      <c r="A147" s="52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4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</row>
    <row r="148" spans="1:30" s="32" customFormat="1" x14ac:dyDescent="0.3">
      <c r="A148" s="5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4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</row>
    <row r="149" spans="1:30" s="32" customFormat="1" x14ac:dyDescent="0.3">
      <c r="A149" s="52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4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</row>
    <row r="150" spans="1:30" s="32" customFormat="1" x14ac:dyDescent="0.3">
      <c r="A150" s="52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4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</row>
    <row r="151" spans="1:30" s="32" customFormat="1" x14ac:dyDescent="0.3">
      <c r="A151" s="52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4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</row>
    <row r="152" spans="1:30" s="32" customFormat="1" x14ac:dyDescent="0.3">
      <c r="A152" s="5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4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</row>
    <row r="153" spans="1:30" s="32" customFormat="1" x14ac:dyDescent="0.3">
      <c r="A153" s="52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4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</row>
  </sheetData>
  <mergeCells count="10">
    <mergeCell ref="A63:A64"/>
    <mergeCell ref="B63:N63"/>
    <mergeCell ref="Q63:Q64"/>
    <mergeCell ref="A1:Q1"/>
    <mergeCell ref="A19:D19"/>
    <mergeCell ref="R3:R4"/>
    <mergeCell ref="A2:Q2"/>
    <mergeCell ref="A3:A4"/>
    <mergeCell ref="B3:N3"/>
    <mergeCell ref="Q3:Q4"/>
  </mergeCells>
  <pageMargins left="0.25" right="0.25" top="0.75" bottom="0.75" header="0.3" footer="0.3"/>
  <pageSetup paperSize="5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LAUT Per Jenis 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2026-02-05T07:59:59Z</dcterms:created>
  <dcterms:modified xsi:type="dcterms:W3CDTF">2026-02-05T08:06:47Z</dcterms:modified>
</cp:coreProperties>
</file>