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TW 4\koperasi\DATA KOPERASI YANG DIPUBLISH\TAHUNAN\"/>
    </mc:Choice>
  </mc:AlternateContent>
  <xr:revisionPtr revIDLastSave="0" documentId="13_ncr:1_{F8DD522F-1050-4C2A-978B-945B24BD4A9D}" xr6:coauthVersionLast="45" xr6:coauthVersionMax="45" xr10:uidLastSave="{00000000-0000-0000-0000-000000000000}"/>
  <bookViews>
    <workbookView xWindow="-120" yWindow="-120" windowWidth="20730" windowHeight="11160" xr2:uid="{DBACC845-E6F0-4B20-B450-58487BAF01C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24" i="1" l="1"/>
  <c r="J24" i="1"/>
  <c r="K24" i="1" s="1"/>
  <c r="I23" i="1"/>
  <c r="L23" i="1" s="1"/>
  <c r="I21" i="1"/>
  <c r="L21" i="1" s="1"/>
  <c r="I20" i="1"/>
  <c r="L20" i="1" s="1"/>
  <c r="I17" i="1"/>
  <c r="L17" i="1" s="1"/>
  <c r="I16" i="1"/>
  <c r="L16" i="1" s="1"/>
  <c r="I15" i="1"/>
  <c r="L15" i="1" s="1"/>
  <c r="I11" i="1"/>
  <c r="L11" i="1" s="1"/>
  <c r="J11" i="1" l="1"/>
  <c r="K11" i="1" s="1"/>
  <c r="J15" i="1"/>
  <c r="K15" i="1" s="1"/>
  <c r="J16" i="1"/>
  <c r="K16" i="1" s="1"/>
  <c r="J17" i="1"/>
  <c r="K17" i="1" s="1"/>
  <c r="J20" i="1"/>
  <c r="K20" i="1" s="1"/>
  <c r="J21" i="1"/>
  <c r="K21" i="1" s="1"/>
  <c r="J23" i="1"/>
  <c r="K23" i="1" s="1"/>
</calcChain>
</file>

<file path=xl/sharedStrings.xml><?xml version="1.0" encoding="utf-8"?>
<sst xmlns="http://schemas.openxmlformats.org/spreadsheetml/2006/main" count="55" uniqueCount="43">
  <si>
    <t>IKD</t>
  </si>
  <si>
    <t>Bahan Evaluasi Semester II</t>
  </si>
  <si>
    <t>Dinas Perdagangan, Koperasi, Usaha Kecil Dan Menengah Kabupaten Demak</t>
  </si>
  <si>
    <t>NO</t>
  </si>
  <si>
    <t>Aspek/Bidang Urusan/Indikator</t>
  </si>
  <si>
    <t>Satuan</t>
  </si>
  <si>
    <t>Realisasi 2024</t>
  </si>
  <si>
    <t>Kondisi Kinerja Akhir RPJMD</t>
  </si>
  <si>
    <t>Target 2025</t>
  </si>
  <si>
    <t>Realisasi
sampai dengan Triwulan IV 2025</t>
  </si>
  <si>
    <t>Capaian sampai dengan Triwulan IV 2025</t>
  </si>
  <si>
    <t>Status Capaian</t>
  </si>
  <si>
    <t>Tingkat Capaian sampai dengan kondisi akhir RPJMD</t>
  </si>
  <si>
    <t>PD Penanggung Jawab</t>
  </si>
  <si>
    <t>RPJMD</t>
  </si>
  <si>
    <t>RKPD 2025</t>
  </si>
  <si>
    <t>RKPD-P 2025</t>
  </si>
  <si>
    <t>A.</t>
  </si>
  <si>
    <t>ASPEK KESEJAHTERAAN MASYARAKAT</t>
  </si>
  <si>
    <t>Indeks Pengeluaran</t>
  </si>
  <si>
    <t>Angka</t>
  </si>
  <si>
    <t>DINDAGKOP UKM</t>
  </si>
  <si>
    <t>B.</t>
  </si>
  <si>
    <t>ASPEK PELAYANAN UMUM</t>
  </si>
  <si>
    <t>B,2</t>
  </si>
  <si>
    <t>Urusan Pemerintahan Wajib yang Tidak Berkaitan dengan Pelayanan Dasar</t>
  </si>
  <si>
    <t>KOPERASI, USAHA KECIL DAN MENENGAH</t>
  </si>
  <si>
    <t>Persentase UMKM yang Naik Skala Usaha</t>
  </si>
  <si>
    <t>%</t>
  </si>
  <si>
    <t>Persentase Peningkatan Koperasi berkualitas</t>
  </si>
  <si>
    <t>Persentase Peningkatan Omset UKM</t>
  </si>
  <si>
    <t>B.3</t>
  </si>
  <si>
    <t>Urusan Pemerintahan Pilihan</t>
  </si>
  <si>
    <t>PERDAGANGAN</t>
  </si>
  <si>
    <t>Persentase harga bahan kebutuhan pokok yang terkendali</t>
  </si>
  <si>
    <t>Pertumbuhan nilai ekspor perdagangan</t>
  </si>
  <si>
    <t>C.</t>
  </si>
  <si>
    <t>ASPEK DAYA SAING DAERAH</t>
  </si>
  <si>
    <t>Pertumbuhan Nilai Ekspor Luar Negeri</t>
  </si>
  <si>
    <t>Pengeluaran per Kapita yang Disesuaikan (PPP)</t>
  </si>
  <si>
    <t>Rp. 000</t>
  </si>
  <si>
    <t>Sumber Data : Dindagkop UKM Kabupaten Demak</t>
  </si>
  <si>
    <t>Persentase Harga Kebutuhan Pokok Yang Terkendali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</si>
</sst>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9"/>
      <color theme="1"/>
      <name val="Bookman Old Style"/>
      <family val="1"/>
    </font>
    <font>
      <b/>
      <sz val="9"/>
      <color theme="1"/>
      <name val="Bookman Old Style"/>
      <family val="1"/>
    </font>
    <font>
      <sz val="11"/>
      <name val="Calibri"/>
      <family val="2"/>
    </font>
    <font>
      <sz val="12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DAEEF3"/>
        <bgColor rgb="FFDAEEF3"/>
      </patternFill>
    </fill>
    <fill>
      <patternFill patternType="solid">
        <fgColor rgb="FF92D050"/>
        <bgColor rgb="FF92D050"/>
      </patternFill>
    </fill>
    <fill>
      <patternFill patternType="solid">
        <fgColor rgb="FFB1A0C7"/>
        <bgColor rgb="FFB1A0C7"/>
      </patternFill>
    </fill>
    <fill>
      <patternFill patternType="solid">
        <fgColor rgb="FFF2DCDB"/>
        <bgColor rgb="FFF2DCDB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 vertical="top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4" fillId="0" borderId="4" xfId="0" applyFont="1" applyBorder="1"/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 wrapText="1"/>
    </xf>
    <xf numFmtId="0" fontId="4" fillId="0" borderId="6" xfId="0" applyFont="1" applyBorder="1"/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4" borderId="5" xfId="0" applyFont="1" applyFill="1" applyBorder="1" applyAlignment="1">
      <alignment vertical="center"/>
    </xf>
    <xf numFmtId="0" fontId="3" fillId="4" borderId="2" xfId="0" applyFont="1" applyFill="1" applyBorder="1" applyAlignment="1">
      <alignment vertical="center" wrapText="1"/>
    </xf>
    <xf numFmtId="0" fontId="3" fillId="5" borderId="2" xfId="0" applyFont="1" applyFill="1" applyBorder="1" applyAlignment="1">
      <alignment vertical="center"/>
    </xf>
    <xf numFmtId="0" fontId="3" fillId="5" borderId="5" xfId="0" applyFont="1" applyFill="1" applyBorder="1" applyAlignment="1">
      <alignment vertical="center"/>
    </xf>
    <xf numFmtId="0" fontId="3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2" fontId="2" fillId="6" borderId="5" xfId="0" applyNumberFormat="1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vertical="center" wrapText="1"/>
    </xf>
    <xf numFmtId="0" fontId="2" fillId="7" borderId="5" xfId="0" applyFont="1" applyFill="1" applyBorder="1" applyAlignment="1">
      <alignment horizontal="center" vertical="center" wrapText="1"/>
    </xf>
    <xf numFmtId="2" fontId="2" fillId="6" borderId="5" xfId="0" applyNumberFormat="1" applyFont="1" applyFill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center" vertical="center"/>
    </xf>
    <xf numFmtId="3" fontId="2" fillId="6" borderId="5" xfId="0" applyNumberFormat="1" applyFont="1" applyFill="1" applyBorder="1" applyAlignment="1">
      <alignment horizontal="center" vertical="center"/>
    </xf>
    <xf numFmtId="0" fontId="5" fillId="0" borderId="0" xfId="0" applyFont="1"/>
    <xf numFmtId="2" fontId="2" fillId="9" borderId="7" xfId="0" applyNumberFormat="1" applyFont="1" applyFill="1" applyBorder="1" applyAlignment="1">
      <alignment horizontal="center" vertical="center"/>
    </xf>
    <xf numFmtId="164" fontId="2" fillId="9" borderId="5" xfId="0" applyNumberFormat="1" applyFont="1" applyFill="1" applyBorder="1" applyAlignment="1">
      <alignment horizontal="center" vertical="center"/>
    </xf>
    <xf numFmtId="2" fontId="2" fillId="8" borderId="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7279B-A601-4AB4-BD67-A1A7A8279FFA}">
  <dimension ref="A1:M27"/>
  <sheetViews>
    <sheetView tabSelected="1" topLeftCell="A16" workbookViewId="0">
      <selection activeCell="O8" sqref="O8"/>
    </sheetView>
  </sheetViews>
  <sheetFormatPr defaultRowHeight="15" x14ac:dyDescent="0.25"/>
  <cols>
    <col min="1" max="1" width="5.7109375" customWidth="1"/>
    <col min="2" max="2" width="27.140625" customWidth="1"/>
    <col min="13" max="13" width="20" customWidth="1"/>
  </cols>
  <sheetData>
    <row r="1" spans="1:13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5.75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x14ac:dyDescent="0.25">
      <c r="A4" s="2"/>
      <c r="B4" s="2"/>
      <c r="C4" s="2"/>
      <c r="D4" s="2"/>
      <c r="E4" s="2"/>
      <c r="F4" s="2"/>
      <c r="G4" s="3"/>
      <c r="H4" s="3"/>
      <c r="I4" s="2"/>
      <c r="J4" s="2"/>
      <c r="K4" s="2"/>
      <c r="L4" s="2"/>
      <c r="M4" s="2"/>
    </row>
    <row r="5" spans="1:13" ht="15.75" x14ac:dyDescent="0.25">
      <c r="A5" s="33" t="s">
        <v>42</v>
      </c>
      <c r="B5" s="2"/>
      <c r="C5" s="2"/>
      <c r="D5" s="2"/>
      <c r="E5" s="2"/>
      <c r="F5" s="2"/>
      <c r="G5" s="3"/>
      <c r="H5" s="3"/>
      <c r="I5" s="2"/>
      <c r="J5" s="2"/>
      <c r="K5" s="2"/>
      <c r="L5" s="2"/>
      <c r="M5" s="2"/>
    </row>
    <row r="6" spans="1:13" x14ac:dyDescent="0.25">
      <c r="B6" s="2"/>
      <c r="C6" s="2"/>
      <c r="D6" s="2"/>
      <c r="E6" s="2"/>
      <c r="F6" s="2"/>
      <c r="G6" s="3"/>
      <c r="H6" s="3"/>
      <c r="I6" s="2"/>
      <c r="J6" s="2"/>
      <c r="K6" s="2"/>
      <c r="L6" s="2"/>
      <c r="M6" s="2"/>
    </row>
    <row r="7" spans="1:13" ht="50.25" customHeight="1" x14ac:dyDescent="0.25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6" t="s">
        <v>8</v>
      </c>
      <c r="G7" s="7"/>
      <c r="H7" s="7"/>
      <c r="I7" s="5" t="s">
        <v>9</v>
      </c>
      <c r="J7" s="5" t="s">
        <v>10</v>
      </c>
      <c r="K7" s="5" t="s">
        <v>11</v>
      </c>
      <c r="L7" s="5" t="s">
        <v>12</v>
      </c>
      <c r="M7" s="5" t="s">
        <v>13</v>
      </c>
    </row>
    <row r="8" spans="1:13" ht="40.5" customHeight="1" x14ac:dyDescent="0.25">
      <c r="A8" s="8"/>
      <c r="B8" s="8"/>
      <c r="C8" s="8"/>
      <c r="D8" s="8"/>
      <c r="E8" s="8"/>
      <c r="F8" s="9" t="s">
        <v>14</v>
      </c>
      <c r="G8" s="9" t="s">
        <v>15</v>
      </c>
      <c r="H8" s="9" t="s">
        <v>16</v>
      </c>
      <c r="I8" s="8"/>
      <c r="J8" s="8"/>
      <c r="K8" s="8"/>
      <c r="L8" s="8"/>
      <c r="M8" s="8"/>
    </row>
    <row r="9" spans="1:13" x14ac:dyDescent="0.25">
      <c r="A9" s="10">
        <v>1</v>
      </c>
      <c r="B9" s="9">
        <v>2</v>
      </c>
      <c r="C9" s="10">
        <v>3</v>
      </c>
      <c r="D9" s="10"/>
      <c r="E9" s="9">
        <v>4</v>
      </c>
      <c r="F9" s="10">
        <v>5</v>
      </c>
      <c r="G9" s="9">
        <v>6</v>
      </c>
      <c r="H9" s="10">
        <v>6</v>
      </c>
      <c r="I9" s="10">
        <v>7</v>
      </c>
      <c r="J9" s="9">
        <v>8</v>
      </c>
      <c r="K9" s="10">
        <v>9</v>
      </c>
      <c r="L9" s="9">
        <v>10</v>
      </c>
      <c r="M9" s="10">
        <v>11</v>
      </c>
    </row>
    <row r="10" spans="1:13" x14ac:dyDescent="0.25">
      <c r="A10" s="11" t="s">
        <v>17</v>
      </c>
      <c r="B10" s="12" t="s">
        <v>18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13"/>
    </row>
    <row r="11" spans="1:13" ht="38.25" x14ac:dyDescent="0.25">
      <c r="A11" s="14">
        <v>12</v>
      </c>
      <c r="B11" s="14" t="s">
        <v>19</v>
      </c>
      <c r="C11" s="15" t="s">
        <v>20</v>
      </c>
      <c r="D11" s="16">
        <v>0.74647799999999997</v>
      </c>
      <c r="E11" s="17">
        <v>0.73899999999999999</v>
      </c>
      <c r="F11" s="17">
        <v>0.73299999999999998</v>
      </c>
      <c r="G11" s="17">
        <v>0.746</v>
      </c>
      <c r="H11" s="17">
        <v>0.748</v>
      </c>
      <c r="I11" s="35">
        <f>(LN(12014)-LN(1007.436))/(LN(26572.352)-LN(1007.436))</f>
        <v>0.75743081224706343</v>
      </c>
      <c r="J11" s="18">
        <f t="shared" ref="J11" si="0">I11/H11*100</f>
        <v>101.26080377634538</v>
      </c>
      <c r="K11" s="19" t="str">
        <f>IF(J11&gt;100,"Tercapai","Tidak Tercapai")</f>
        <v>Tercapai</v>
      </c>
      <c r="L11" s="34">
        <f>I11/F11*100</f>
        <v>103.33298939250524</v>
      </c>
      <c r="M11" s="17" t="s">
        <v>21</v>
      </c>
    </row>
    <row r="12" spans="1:13" x14ac:dyDescent="0.25">
      <c r="A12" s="11" t="s">
        <v>22</v>
      </c>
      <c r="B12" s="12" t="s">
        <v>23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13"/>
    </row>
    <row r="13" spans="1:13" x14ac:dyDescent="0.25">
      <c r="A13" s="20" t="s">
        <v>24</v>
      </c>
      <c r="B13" s="21" t="s">
        <v>25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13"/>
    </row>
    <row r="14" spans="1:13" x14ac:dyDescent="0.25">
      <c r="A14" s="22" t="s">
        <v>26</v>
      </c>
      <c r="B14" s="7"/>
      <c r="C14" s="7"/>
      <c r="D14" s="7"/>
      <c r="E14" s="7"/>
      <c r="F14" s="7"/>
      <c r="G14" s="13"/>
      <c r="H14" s="23"/>
      <c r="I14" s="23"/>
      <c r="J14" s="23"/>
      <c r="K14" s="23"/>
      <c r="L14" s="23"/>
      <c r="M14" s="24"/>
    </row>
    <row r="15" spans="1:13" ht="36.75" customHeight="1" x14ac:dyDescent="0.25">
      <c r="A15" s="25">
        <v>1</v>
      </c>
      <c r="B15" s="14" t="s">
        <v>27</v>
      </c>
      <c r="C15" s="15" t="s">
        <v>28</v>
      </c>
      <c r="D15" s="15">
        <v>4.5999999999999996</v>
      </c>
      <c r="E15" s="15">
        <v>1.87</v>
      </c>
      <c r="F15" s="15">
        <v>1.86</v>
      </c>
      <c r="G15" s="17">
        <v>1.86</v>
      </c>
      <c r="H15" s="17">
        <v>4.5999999999999996</v>
      </c>
      <c r="I15" s="26">
        <f>412/5463*100</f>
        <v>7.5416437854658609</v>
      </c>
      <c r="J15" s="18">
        <f t="shared" ref="J15:J17" si="1">I15/H15*100</f>
        <v>163.94877794491003</v>
      </c>
      <c r="K15" s="19" t="str">
        <f>IF(J15&gt;100,"Tercapai","Tidak Tercapai")</f>
        <v>Tercapai</v>
      </c>
      <c r="L15" s="18">
        <f>I15/F15*100</f>
        <v>405.46471964870216</v>
      </c>
      <c r="M15" s="15" t="s">
        <v>21</v>
      </c>
    </row>
    <row r="16" spans="1:13" ht="32.25" customHeight="1" x14ac:dyDescent="0.25">
      <c r="A16" s="25">
        <v>2</v>
      </c>
      <c r="B16" s="14" t="s">
        <v>29</v>
      </c>
      <c r="C16" s="15" t="s">
        <v>28</v>
      </c>
      <c r="D16" s="15">
        <v>3.52</v>
      </c>
      <c r="E16" s="15">
        <v>4.9000000000000004</v>
      </c>
      <c r="F16" s="15">
        <v>4.12</v>
      </c>
      <c r="G16" s="17">
        <v>4.12</v>
      </c>
      <c r="H16" s="17">
        <v>4.12</v>
      </c>
      <c r="I16" s="26">
        <f>(398-382)/382*100</f>
        <v>4.1884816753926701</v>
      </c>
      <c r="J16" s="18">
        <f t="shared" si="1"/>
        <v>101.66217658720073</v>
      </c>
      <c r="K16" s="19" t="str">
        <f>IF(J16&gt;100,"Tercapai","Tidak Tercapai")</f>
        <v>Tercapai</v>
      </c>
      <c r="L16" s="18">
        <f>I16/F16*100</f>
        <v>101.66217658720073</v>
      </c>
      <c r="M16" s="15" t="s">
        <v>21</v>
      </c>
    </row>
    <row r="17" spans="1:13" ht="34.5" customHeight="1" x14ac:dyDescent="0.25">
      <c r="A17" s="25">
        <v>3</v>
      </c>
      <c r="B17" s="14" t="s">
        <v>30</v>
      </c>
      <c r="C17" s="15" t="s">
        <v>28</v>
      </c>
      <c r="D17" s="15">
        <v>3.63</v>
      </c>
      <c r="E17" s="15">
        <v>0.17</v>
      </c>
      <c r="F17" s="15">
        <v>0.15</v>
      </c>
      <c r="G17" s="17">
        <v>3.06</v>
      </c>
      <c r="H17" s="17">
        <v>3.65</v>
      </c>
      <c r="I17" s="26">
        <f>993025983518/11155411340519*100</f>
        <v>8.9017424208384224</v>
      </c>
      <c r="J17" s="18">
        <f t="shared" si="1"/>
        <v>243.88335399557323</v>
      </c>
      <c r="K17" s="19" t="str">
        <f>IF(J17&gt;100,"Tercapai","Tidak Tercapai")</f>
        <v>Tercapai</v>
      </c>
      <c r="L17" s="18">
        <f>I17/F17*100</f>
        <v>5934.4949472256158</v>
      </c>
      <c r="M17" s="15" t="s">
        <v>21</v>
      </c>
    </row>
    <row r="18" spans="1:13" x14ac:dyDescent="0.25">
      <c r="A18" s="20" t="s">
        <v>31</v>
      </c>
      <c r="B18" s="21" t="s">
        <v>32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13"/>
    </row>
    <row r="19" spans="1:13" x14ac:dyDescent="0.25">
      <c r="A19" s="22" t="s">
        <v>33</v>
      </c>
      <c r="B19" s="7"/>
      <c r="C19" s="7"/>
      <c r="D19" s="7"/>
      <c r="E19" s="7"/>
      <c r="F19" s="7"/>
      <c r="G19" s="13"/>
      <c r="H19" s="23"/>
      <c r="I19" s="23"/>
      <c r="J19" s="23"/>
      <c r="K19" s="23"/>
      <c r="L19" s="23"/>
      <c r="M19" s="24"/>
    </row>
    <row r="20" spans="1:13" ht="59.25" customHeight="1" x14ac:dyDescent="0.25">
      <c r="A20" s="25">
        <v>1</v>
      </c>
      <c r="B20" s="14" t="s">
        <v>34</v>
      </c>
      <c r="C20" s="15" t="s">
        <v>28</v>
      </c>
      <c r="D20" s="15">
        <v>96.75</v>
      </c>
      <c r="E20" s="15">
        <v>84</v>
      </c>
      <c r="F20" s="15">
        <v>82</v>
      </c>
      <c r="G20" s="17">
        <v>96.7</v>
      </c>
      <c r="H20" s="17">
        <v>96.75</v>
      </c>
      <c r="I20" s="36">
        <f>3057091/3159212*100</f>
        <v>96.767516709863088</v>
      </c>
      <c r="J20" s="18">
        <f t="shared" ref="J20:J21" si="2">I20/H20*100</f>
        <v>100.01810512647347</v>
      </c>
      <c r="K20" s="19" t="str">
        <f>IF(J20&gt;100,"Tercapai","Tidak Tercapai")</f>
        <v>Tercapai</v>
      </c>
      <c r="L20" s="18">
        <f>I20/F20*100</f>
        <v>118.00916671934523</v>
      </c>
      <c r="M20" s="15" t="s">
        <v>21</v>
      </c>
    </row>
    <row r="21" spans="1:13" ht="36" customHeight="1" x14ac:dyDescent="0.25">
      <c r="A21" s="25">
        <v>2</v>
      </c>
      <c r="B21" s="27" t="s">
        <v>35</v>
      </c>
      <c r="C21" s="28" t="s">
        <v>28</v>
      </c>
      <c r="D21" s="28">
        <v>0.23</v>
      </c>
      <c r="E21" s="17">
        <v>7.0000000000000007E-2</v>
      </c>
      <c r="F21" s="17">
        <v>0.06</v>
      </c>
      <c r="G21" s="17">
        <v>0.15</v>
      </c>
      <c r="H21" s="17">
        <v>0.23</v>
      </c>
      <c r="I21" s="29">
        <f>(187036190.46-151342868.66)/151342868.66*100%</f>
        <v>0.23584409438007287</v>
      </c>
      <c r="J21" s="18">
        <f t="shared" si="2"/>
        <v>102.54091060003168</v>
      </c>
      <c r="K21" s="19" t="str">
        <f>IF(J21&gt;100,"Tercapai","Tidak Tercapai")</f>
        <v>Tercapai</v>
      </c>
      <c r="L21" s="18">
        <f>I21/F21*100</f>
        <v>393.07349063345481</v>
      </c>
      <c r="M21" s="15" t="s">
        <v>21</v>
      </c>
    </row>
    <row r="22" spans="1:13" x14ac:dyDescent="0.25">
      <c r="A22" s="11" t="s">
        <v>36</v>
      </c>
      <c r="B22" s="12" t="s">
        <v>37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13"/>
    </row>
    <row r="23" spans="1:13" ht="37.5" customHeight="1" x14ac:dyDescent="0.25">
      <c r="A23" s="25">
        <v>8</v>
      </c>
      <c r="B23" s="27" t="s">
        <v>38</v>
      </c>
      <c r="C23" s="28" t="s">
        <v>28</v>
      </c>
      <c r="D23" s="28">
        <v>0.23</v>
      </c>
      <c r="E23" s="17">
        <v>0.06</v>
      </c>
      <c r="F23" s="17">
        <v>0.05</v>
      </c>
      <c r="G23" s="30">
        <v>0.06</v>
      </c>
      <c r="H23" s="30">
        <v>0.23</v>
      </c>
      <c r="I23" s="29">
        <f>(187036190.46-151342868.66)/151342868.66*100%</f>
        <v>0.23584409438007287</v>
      </c>
      <c r="J23" s="18">
        <f t="shared" ref="J23:J24" si="3">I23/H23*100</f>
        <v>102.54091060003168</v>
      </c>
      <c r="K23" s="19" t="str">
        <f>IF(J23&gt;100,"Tercapai","Tidak Tercapai")</f>
        <v>Tercapai</v>
      </c>
      <c r="L23" s="18">
        <f>I23/F23*100</f>
        <v>471.68818876014569</v>
      </c>
      <c r="M23" s="15" t="s">
        <v>21</v>
      </c>
    </row>
    <row r="24" spans="1:13" ht="38.25" customHeight="1" x14ac:dyDescent="0.25">
      <c r="A24" s="25">
        <v>9</v>
      </c>
      <c r="B24" s="14" t="s">
        <v>39</v>
      </c>
      <c r="C24" s="15" t="s">
        <v>40</v>
      </c>
      <c r="D24" s="15">
        <v>11591</v>
      </c>
      <c r="E24" s="31">
        <v>11315</v>
      </c>
      <c r="F24" s="31">
        <v>11093</v>
      </c>
      <c r="G24" s="32">
        <v>11646</v>
      </c>
      <c r="H24" s="32">
        <v>11646</v>
      </c>
      <c r="I24" s="32">
        <v>12014</v>
      </c>
      <c r="J24" s="18">
        <f t="shared" si="3"/>
        <v>103.15988322170702</v>
      </c>
      <c r="K24" s="19" t="str">
        <f>IF(J24&gt;100,"Tercapai","Tidak Tercapai")</f>
        <v>Tercapai</v>
      </c>
      <c r="L24" s="18">
        <f>I24/F24*100</f>
        <v>108.30253312900027</v>
      </c>
      <c r="M24" s="15" t="s">
        <v>21</v>
      </c>
    </row>
    <row r="27" spans="1:13" x14ac:dyDescent="0.25">
      <c r="B27" t="s">
        <v>41</v>
      </c>
    </row>
  </sheetData>
  <mergeCells count="21">
    <mergeCell ref="B13:M13"/>
    <mergeCell ref="A14:G14"/>
    <mergeCell ref="B18:M18"/>
    <mergeCell ref="A19:G19"/>
    <mergeCell ref="B22:M22"/>
    <mergeCell ref="J7:J8"/>
    <mergeCell ref="K7:K8"/>
    <mergeCell ref="L7:L8"/>
    <mergeCell ref="M7:M8"/>
    <mergeCell ref="B10:M10"/>
    <mergeCell ref="B12:M12"/>
    <mergeCell ref="A1:M1"/>
    <mergeCell ref="A2:M2"/>
    <mergeCell ref="A3:M3"/>
    <mergeCell ref="A7:A8"/>
    <mergeCell ref="B7:B8"/>
    <mergeCell ref="C7:C8"/>
    <mergeCell ref="D7:D8"/>
    <mergeCell ref="E7:E8"/>
    <mergeCell ref="F7:H7"/>
    <mergeCell ref="I7:I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2026-01-26T01:14:28Z</dcterms:created>
  <dcterms:modified xsi:type="dcterms:W3CDTF">2026-01-26T01:43:56Z</dcterms:modified>
</cp:coreProperties>
</file>