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4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8" i="1"/>
  <c r="H18" i="1" s="1"/>
  <c r="D18" i="1"/>
  <c r="C18" i="1"/>
  <c r="E18" i="1" s="1"/>
  <c r="G17" i="1"/>
  <c r="H17" i="1" s="1"/>
  <c r="D17" i="1"/>
  <c r="C17" i="1"/>
  <c r="E17" i="1" s="1"/>
  <c r="G16" i="1"/>
  <c r="H16" i="1" s="1"/>
  <c r="I16" i="1" s="1"/>
  <c r="D16" i="1"/>
  <c r="C16" i="1"/>
  <c r="E16" i="1" s="1"/>
  <c r="G15" i="1"/>
  <c r="H15" i="1" s="1"/>
  <c r="I15" i="1" s="1"/>
  <c r="D15" i="1"/>
  <c r="C15" i="1"/>
  <c r="E15" i="1" s="1"/>
  <c r="G14" i="1"/>
  <c r="H14" i="1" s="1"/>
  <c r="C14" i="1"/>
  <c r="E14" i="1" s="1"/>
  <c r="H13" i="1"/>
  <c r="I13" i="1" s="1"/>
  <c r="G13" i="1"/>
  <c r="E13" i="1"/>
  <c r="C13" i="1"/>
  <c r="G12" i="1"/>
  <c r="H12" i="1" s="1"/>
  <c r="I12" i="1" s="1"/>
  <c r="C12" i="1"/>
  <c r="E12" i="1" s="1"/>
  <c r="H11" i="1"/>
  <c r="I11" i="1" s="1"/>
  <c r="G11" i="1"/>
  <c r="D11" i="1"/>
  <c r="C11" i="1"/>
  <c r="E11" i="1" s="1"/>
  <c r="H10" i="1"/>
  <c r="I10" i="1" s="1"/>
  <c r="G10" i="1"/>
  <c r="E10" i="1"/>
  <c r="D10" i="1"/>
  <c r="C10" i="1"/>
  <c r="H9" i="1"/>
  <c r="I9" i="1" s="1"/>
  <c r="G9" i="1"/>
  <c r="E9" i="1"/>
  <c r="C9" i="1"/>
  <c r="G8" i="1"/>
  <c r="H8" i="1" s="1"/>
  <c r="C8" i="1"/>
  <c r="E8" i="1" s="1"/>
  <c r="H7" i="1"/>
  <c r="I7" i="1" s="1"/>
  <c r="G7" i="1"/>
  <c r="E7" i="1"/>
  <c r="D7" i="1"/>
  <c r="C7" i="1"/>
  <c r="H6" i="1"/>
  <c r="I6" i="1" s="1"/>
  <c r="G6" i="1"/>
  <c r="D6" i="1"/>
  <c r="D19" i="1" s="1"/>
  <c r="C6" i="1"/>
  <c r="E6" i="1" s="1"/>
  <c r="H5" i="1"/>
  <c r="I5" i="1" s="1"/>
  <c r="G5" i="1"/>
  <c r="G19" i="1" s="1"/>
  <c r="E5" i="1"/>
  <c r="E19" i="1" s="1"/>
  <c r="C5" i="1"/>
  <c r="C19" i="1" s="1"/>
  <c r="I8" i="1" l="1"/>
  <c r="I14" i="1"/>
  <c r="I18" i="1"/>
  <c r="I17" i="1"/>
  <c r="H19" i="1"/>
  <c r="I19" i="1" s="1"/>
</calcChain>
</file>

<file path=xl/sharedStrings.xml><?xml version="1.0" encoding="utf-8"?>
<sst xmlns="http://schemas.openxmlformats.org/spreadsheetml/2006/main" count="27" uniqueCount="26">
  <si>
    <t>Persentase guru pendidikan agama di sekolah keagamaan dan sekolah umum yang dibina dan ditingkatkan kualitasnya</t>
  </si>
  <si>
    <t>Tahun 2025</t>
  </si>
  <si>
    <t>No</t>
  </si>
  <si>
    <t>Jenjang</t>
  </si>
  <si>
    <t>JUMLAH DI SEKOLAH NEGERI</t>
  </si>
  <si>
    <t>JUMLAH DI SEKOLAH SWASTA</t>
  </si>
  <si>
    <t>TOTAL</t>
  </si>
  <si>
    <t>JUMLAH GURU PENDIDIKAN AGAMA DI SEKOLAH NEGERI</t>
  </si>
  <si>
    <t>JUMLAH GURU PENDIDIKAN AGAMA DI SEKOLAH SWASTA</t>
  </si>
  <si>
    <t>PERSENTASE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</si>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</sst>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* #,##0.00_-;\-* #,##0.0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115" zoomScaleNormal="115" workbookViewId="0">
      <selection activeCell="B26" sqref="B26"/>
    </sheetView>
  </sheetViews>
  <sheetFormatPr defaultRowHeight="14.25" x14ac:dyDescent="0.2"/>
  <cols>
    <col min="1" max="1" width="4.7109375" style="1" customWidth="1"/>
    <col min="2" max="2" width="36.42578125" style="1" customWidth="1"/>
    <col min="3" max="4" width="12.42578125" style="1" bestFit="1" customWidth="1"/>
    <col min="5" max="5" width="8.140625" style="1" bestFit="1" customWidth="1"/>
    <col min="6" max="7" width="17.7109375" style="2" customWidth="1"/>
    <col min="8" max="8" width="8.140625" style="1" bestFit="1" customWidth="1"/>
    <col min="9" max="9" width="15.5703125" style="1" bestFit="1" customWidth="1"/>
    <col min="10" max="16384" width="9.140625" style="1"/>
  </cols>
  <sheetData>
    <row r="1" spans="1:9" x14ac:dyDescent="0.2">
      <c r="A1" s="1" t="s">
        <v>0</v>
      </c>
    </row>
    <row r="2" spans="1:9" x14ac:dyDescent="0.2">
      <c r="A2" s="1" t="s">
        <v>1</v>
      </c>
    </row>
    <row r="4" spans="1:9" ht="75" x14ac:dyDescent="0.2">
      <c r="A4" s="3" t="s">
        <v>2</v>
      </c>
      <c r="B4" s="4" t="s">
        <v>3</v>
      </c>
      <c r="C4" s="5" t="s">
        <v>4</v>
      </c>
      <c r="D4" s="5" t="s">
        <v>5</v>
      </c>
      <c r="E4" s="6" t="s">
        <v>6</v>
      </c>
      <c r="F4" s="5" t="s">
        <v>7</v>
      </c>
      <c r="G4" s="5" t="s">
        <v>8</v>
      </c>
      <c r="H4" s="6" t="s">
        <v>6</v>
      </c>
      <c r="I4" s="5" t="s">
        <v>9</v>
      </c>
    </row>
    <row r="5" spans="1:9" x14ac:dyDescent="0.2">
      <c r="A5" s="7">
        <v>1</v>
      </c>
      <c r="B5" s="8" t="s">
        <v>10</v>
      </c>
      <c r="C5" s="9">
        <f>3+36</f>
        <v>39</v>
      </c>
      <c r="D5" s="9">
        <v>5</v>
      </c>
      <c r="E5" s="10">
        <f>SUM(C5:D5)</f>
        <v>44</v>
      </c>
      <c r="F5" s="9">
        <v>42</v>
      </c>
      <c r="G5" s="9">
        <f>5</f>
        <v>5</v>
      </c>
      <c r="H5" s="10">
        <f>SUM(F5:G5)</f>
        <v>47</v>
      </c>
      <c r="I5" s="11">
        <f>H5/E5*100</f>
        <v>106.81818181818181</v>
      </c>
    </row>
    <row r="6" spans="1:9" x14ac:dyDescent="0.2">
      <c r="A6" s="7">
        <v>2</v>
      </c>
      <c r="B6" s="8" t="s">
        <v>11</v>
      </c>
      <c r="C6" s="9">
        <f>5+48</f>
        <v>53</v>
      </c>
      <c r="D6" s="9">
        <f>7+6</f>
        <v>13</v>
      </c>
      <c r="E6" s="10">
        <f t="shared" ref="E6:E18" si="0">SUM(C6:D6)</f>
        <v>66</v>
      </c>
      <c r="F6" s="9">
        <v>67</v>
      </c>
      <c r="G6" s="9">
        <f>7+11</f>
        <v>18</v>
      </c>
      <c r="H6" s="10">
        <f t="shared" ref="H6:H18" si="1">SUM(F6:G6)</f>
        <v>85</v>
      </c>
      <c r="I6" s="11">
        <f t="shared" ref="I6:I19" si="2">H6/E6*100</f>
        <v>128.78787878787878</v>
      </c>
    </row>
    <row r="7" spans="1:9" x14ac:dyDescent="0.2">
      <c r="A7" s="7">
        <v>3</v>
      </c>
      <c r="B7" s="8" t="s">
        <v>12</v>
      </c>
      <c r="C7" s="9">
        <f>2+32</f>
        <v>34</v>
      </c>
      <c r="D7" s="9">
        <f>0+1</f>
        <v>1</v>
      </c>
      <c r="E7" s="10">
        <f t="shared" si="0"/>
        <v>35</v>
      </c>
      <c r="F7" s="9">
        <v>38</v>
      </c>
      <c r="G7" s="9">
        <f>0+1</f>
        <v>1</v>
      </c>
      <c r="H7" s="10">
        <f t="shared" si="1"/>
        <v>39</v>
      </c>
      <c r="I7" s="11">
        <f t="shared" si="2"/>
        <v>111.42857142857143</v>
      </c>
    </row>
    <row r="8" spans="1:9" x14ac:dyDescent="0.2">
      <c r="A8" s="7">
        <v>4</v>
      </c>
      <c r="B8" s="8" t="s">
        <v>13</v>
      </c>
      <c r="C8" s="9">
        <f>3+31</f>
        <v>34</v>
      </c>
      <c r="D8" s="9">
        <v>3</v>
      </c>
      <c r="E8" s="10">
        <f t="shared" si="0"/>
        <v>37</v>
      </c>
      <c r="F8" s="9">
        <v>30</v>
      </c>
      <c r="G8" s="9">
        <f>10</f>
        <v>10</v>
      </c>
      <c r="H8" s="10">
        <f t="shared" si="1"/>
        <v>40</v>
      </c>
      <c r="I8" s="11">
        <f t="shared" si="2"/>
        <v>108.10810810810811</v>
      </c>
    </row>
    <row r="9" spans="1:9" x14ac:dyDescent="0.2">
      <c r="A9" s="7">
        <v>5</v>
      </c>
      <c r="B9" s="8" t="s">
        <v>14</v>
      </c>
      <c r="C9" s="9">
        <f>3+39</f>
        <v>42</v>
      </c>
      <c r="D9" s="9">
        <v>1</v>
      </c>
      <c r="E9" s="10">
        <f t="shared" si="0"/>
        <v>43</v>
      </c>
      <c r="F9" s="9">
        <v>38</v>
      </c>
      <c r="G9" s="9">
        <f>0</f>
        <v>0</v>
      </c>
      <c r="H9" s="10">
        <f t="shared" si="1"/>
        <v>38</v>
      </c>
      <c r="I9" s="11">
        <f t="shared" si="2"/>
        <v>88.372093023255815</v>
      </c>
    </row>
    <row r="10" spans="1:9" x14ac:dyDescent="0.2">
      <c r="A10" s="7">
        <v>6</v>
      </c>
      <c r="B10" s="8" t="s">
        <v>15</v>
      </c>
      <c r="C10" s="9">
        <f>2+29</f>
        <v>31</v>
      </c>
      <c r="D10" s="9">
        <f>0+1</f>
        <v>1</v>
      </c>
      <c r="E10" s="10">
        <f t="shared" si="0"/>
        <v>32</v>
      </c>
      <c r="F10" s="9">
        <v>36</v>
      </c>
      <c r="G10" s="9">
        <f>0</f>
        <v>0</v>
      </c>
      <c r="H10" s="10">
        <f t="shared" si="1"/>
        <v>36</v>
      </c>
      <c r="I10" s="11">
        <f t="shared" si="2"/>
        <v>112.5</v>
      </c>
    </row>
    <row r="11" spans="1:9" x14ac:dyDescent="0.2">
      <c r="A11" s="7">
        <v>7</v>
      </c>
      <c r="B11" s="8" t="s">
        <v>16</v>
      </c>
      <c r="C11" s="9">
        <f>2+28</f>
        <v>30</v>
      </c>
      <c r="D11" s="9">
        <f>5+1</f>
        <v>6</v>
      </c>
      <c r="E11" s="10">
        <f t="shared" si="0"/>
        <v>36</v>
      </c>
      <c r="F11" s="9">
        <v>43</v>
      </c>
      <c r="G11" s="9">
        <f>6</f>
        <v>6</v>
      </c>
      <c r="H11" s="10">
        <f t="shared" si="1"/>
        <v>49</v>
      </c>
      <c r="I11" s="11">
        <f t="shared" si="2"/>
        <v>136.11111111111111</v>
      </c>
    </row>
    <row r="12" spans="1:9" x14ac:dyDescent="0.2">
      <c r="A12" s="7">
        <v>8</v>
      </c>
      <c r="B12" s="8" t="s">
        <v>17</v>
      </c>
      <c r="C12" s="9">
        <f>2+27</f>
        <v>29</v>
      </c>
      <c r="D12" s="9">
        <v>2</v>
      </c>
      <c r="E12" s="10">
        <f t="shared" si="0"/>
        <v>31</v>
      </c>
      <c r="F12" s="9">
        <v>30</v>
      </c>
      <c r="G12" s="9">
        <f>1</f>
        <v>1</v>
      </c>
      <c r="H12" s="10">
        <f t="shared" si="1"/>
        <v>31</v>
      </c>
      <c r="I12" s="11">
        <f t="shared" si="2"/>
        <v>100</v>
      </c>
    </row>
    <row r="13" spans="1:9" x14ac:dyDescent="0.2">
      <c r="A13" s="7">
        <v>9</v>
      </c>
      <c r="B13" s="8" t="s">
        <v>18</v>
      </c>
      <c r="C13" s="9">
        <f>1+26</f>
        <v>27</v>
      </c>
      <c r="D13" s="9">
        <v>1</v>
      </c>
      <c r="E13" s="10">
        <f t="shared" si="0"/>
        <v>28</v>
      </c>
      <c r="F13" s="9">
        <v>24</v>
      </c>
      <c r="G13" s="9">
        <f>2</f>
        <v>2</v>
      </c>
      <c r="H13" s="10">
        <f t="shared" si="1"/>
        <v>26</v>
      </c>
      <c r="I13" s="11">
        <f t="shared" si="2"/>
        <v>92.857142857142861</v>
      </c>
    </row>
    <row r="14" spans="1:9" x14ac:dyDescent="0.2">
      <c r="A14" s="7">
        <v>10</v>
      </c>
      <c r="B14" s="8" t="s">
        <v>19</v>
      </c>
      <c r="C14" s="9">
        <f>3+27</f>
        <v>30</v>
      </c>
      <c r="D14" s="9">
        <v>2</v>
      </c>
      <c r="E14" s="10">
        <f t="shared" si="0"/>
        <v>32</v>
      </c>
      <c r="F14" s="9">
        <v>31</v>
      </c>
      <c r="G14" s="9">
        <f>2</f>
        <v>2</v>
      </c>
      <c r="H14" s="10">
        <f t="shared" si="1"/>
        <v>33</v>
      </c>
      <c r="I14" s="11">
        <f t="shared" si="2"/>
        <v>103.125</v>
      </c>
    </row>
    <row r="15" spans="1:9" x14ac:dyDescent="0.2">
      <c r="A15" s="7">
        <v>11</v>
      </c>
      <c r="B15" s="8" t="s">
        <v>20</v>
      </c>
      <c r="C15" s="9">
        <f>3+43</f>
        <v>46</v>
      </c>
      <c r="D15" s="9">
        <f>12+10</f>
        <v>22</v>
      </c>
      <c r="E15" s="10">
        <f t="shared" si="0"/>
        <v>68</v>
      </c>
      <c r="F15" s="9">
        <v>50</v>
      </c>
      <c r="G15" s="9">
        <f>17+18</f>
        <v>35</v>
      </c>
      <c r="H15" s="10">
        <f t="shared" si="1"/>
        <v>85</v>
      </c>
      <c r="I15" s="11">
        <f t="shared" si="2"/>
        <v>125</v>
      </c>
    </row>
    <row r="16" spans="1:9" x14ac:dyDescent="0.2">
      <c r="A16" s="7">
        <v>12</v>
      </c>
      <c r="B16" s="8" t="s">
        <v>21</v>
      </c>
      <c r="C16" s="9">
        <f>3+34</f>
        <v>37</v>
      </c>
      <c r="D16" s="9">
        <f>5+1</f>
        <v>6</v>
      </c>
      <c r="E16" s="10">
        <f t="shared" si="0"/>
        <v>43</v>
      </c>
      <c r="F16" s="9">
        <v>47</v>
      </c>
      <c r="G16" s="9">
        <f>7+1</f>
        <v>8</v>
      </c>
      <c r="H16" s="10">
        <f t="shared" si="1"/>
        <v>55</v>
      </c>
      <c r="I16" s="11">
        <f t="shared" si="2"/>
        <v>127.90697674418605</v>
      </c>
    </row>
    <row r="17" spans="1:9" x14ac:dyDescent="0.2">
      <c r="A17" s="7">
        <v>13</v>
      </c>
      <c r="B17" s="8" t="s">
        <v>22</v>
      </c>
      <c r="C17" s="9">
        <f>4+25</f>
        <v>29</v>
      </c>
      <c r="D17" s="9">
        <f>1+1</f>
        <v>2</v>
      </c>
      <c r="E17" s="10">
        <f t="shared" si="0"/>
        <v>31</v>
      </c>
      <c r="F17" s="9">
        <v>24</v>
      </c>
      <c r="G17" s="9">
        <f>3+1</f>
        <v>4</v>
      </c>
      <c r="H17" s="10">
        <f t="shared" si="1"/>
        <v>28</v>
      </c>
      <c r="I17" s="11">
        <f t="shared" si="2"/>
        <v>90.322580645161281</v>
      </c>
    </row>
    <row r="18" spans="1:9" x14ac:dyDescent="0.2">
      <c r="A18" s="7">
        <v>14</v>
      </c>
      <c r="B18" s="8" t="s">
        <v>23</v>
      </c>
      <c r="C18" s="9">
        <f>2+41</f>
        <v>43</v>
      </c>
      <c r="D18" s="9">
        <f>6+2</f>
        <v>8</v>
      </c>
      <c r="E18" s="10">
        <f t="shared" si="0"/>
        <v>51</v>
      </c>
      <c r="F18" s="9">
        <v>37</v>
      </c>
      <c r="G18" s="9">
        <f>9+3</f>
        <v>12</v>
      </c>
      <c r="H18" s="10">
        <f t="shared" si="1"/>
        <v>49</v>
      </c>
      <c r="I18" s="11">
        <f t="shared" si="2"/>
        <v>96.078431372549019</v>
      </c>
    </row>
    <row r="19" spans="1:9" ht="15" x14ac:dyDescent="0.25">
      <c r="A19" s="12"/>
      <c r="B19" s="13" t="s">
        <v>24</v>
      </c>
      <c r="C19" s="3">
        <f t="shared" ref="C19:E19" si="3">SUM(C5:C8)</f>
        <v>160</v>
      </c>
      <c r="D19" s="3">
        <f t="shared" si="3"/>
        <v>22</v>
      </c>
      <c r="E19" s="14">
        <f t="shared" si="3"/>
        <v>182</v>
      </c>
      <c r="F19" s="3">
        <f>SUM(F5:F18)</f>
        <v>537</v>
      </c>
      <c r="G19" s="3">
        <f>SUM(G5:G8)</f>
        <v>34</v>
      </c>
      <c r="H19" s="14">
        <f>SUM(H5:H8)</f>
        <v>211</v>
      </c>
      <c r="I19" s="15">
        <f t="shared" si="2"/>
        <v>115.93406593406594</v>
      </c>
    </row>
    <row r="21" spans="1:9" x14ac:dyDescent="0.2">
      <c r="A21" s="1" t="s">
        <v>25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2026-01-28T06:58:54Z</dcterms:created>
  <dcterms:modified xsi:type="dcterms:W3CDTF">2026-01-28T06:59:16Z</dcterms:modified>
</cp:coreProperties>
</file>