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00D343C2-05C7-4F45-9204-A99EFFAF9459}" xr6:coauthVersionLast="47" xr6:coauthVersionMax="47" xr10:uidLastSave="{00000000-0000-0000-0000-000000000000}"/>
  <bookViews>
    <workbookView xWindow="-108" yWindow="-108" windowWidth="23256" windowHeight="12576" xr2:uid="{39465610-FE36-448E-9E69-29046E335B1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M38" i="1"/>
  <c r="K38" i="1"/>
  <c r="I38" i="1"/>
  <c r="G38" i="1"/>
  <c r="E38" i="1"/>
  <c r="S38" i="1" s="1"/>
  <c r="T38" i="1" s="1"/>
  <c r="D38" i="1"/>
  <c r="T37" i="1"/>
  <c r="S37" i="1"/>
  <c r="H37" i="1" s="1"/>
  <c r="N37" i="1"/>
  <c r="J37" i="1"/>
  <c r="F37" i="1"/>
  <c r="C37" i="1"/>
  <c r="B37" i="1"/>
  <c r="A37" i="1"/>
  <c r="T36" i="1"/>
  <c r="S36" i="1"/>
  <c r="P36" i="1" s="1"/>
  <c r="R36" i="1"/>
  <c r="N36" i="1"/>
  <c r="L36" i="1"/>
  <c r="J36" i="1"/>
  <c r="F36" i="1"/>
  <c r="C36" i="1"/>
  <c r="B36" i="1"/>
  <c r="A36" i="1"/>
  <c r="T35" i="1"/>
  <c r="S35" i="1"/>
  <c r="H35" i="1" s="1"/>
  <c r="N35" i="1"/>
  <c r="J35" i="1"/>
  <c r="F35" i="1"/>
  <c r="C35" i="1"/>
  <c r="B35" i="1"/>
  <c r="A35" i="1"/>
  <c r="T34" i="1"/>
  <c r="S34" i="1"/>
  <c r="P34" i="1" s="1"/>
  <c r="R34" i="1"/>
  <c r="N34" i="1"/>
  <c r="L34" i="1"/>
  <c r="F34" i="1"/>
  <c r="C34" i="1"/>
  <c r="B34" i="1"/>
  <c r="A34" i="1"/>
  <c r="T33" i="1"/>
  <c r="S33" i="1"/>
  <c r="H33" i="1" s="1"/>
  <c r="N33" i="1"/>
  <c r="J33" i="1"/>
  <c r="F33" i="1"/>
  <c r="C33" i="1"/>
  <c r="B33" i="1"/>
  <c r="A33" i="1"/>
  <c r="T32" i="1"/>
  <c r="S32" i="1"/>
  <c r="P32" i="1" s="1"/>
  <c r="R32" i="1"/>
  <c r="N32" i="1"/>
  <c r="L32" i="1"/>
  <c r="F32" i="1"/>
  <c r="C32" i="1"/>
  <c r="B32" i="1"/>
  <c r="A32" i="1"/>
  <c r="T31" i="1"/>
  <c r="S31" i="1"/>
  <c r="H31" i="1" s="1"/>
  <c r="N31" i="1"/>
  <c r="J31" i="1"/>
  <c r="F31" i="1"/>
  <c r="C31" i="1"/>
  <c r="B31" i="1"/>
  <c r="A31" i="1"/>
  <c r="T30" i="1"/>
  <c r="S30" i="1"/>
  <c r="P30" i="1" s="1"/>
  <c r="R30" i="1"/>
  <c r="N30" i="1"/>
  <c r="L30" i="1"/>
  <c r="F30" i="1"/>
  <c r="C30" i="1"/>
  <c r="B30" i="1"/>
  <c r="A30" i="1"/>
  <c r="T29" i="1"/>
  <c r="S29" i="1"/>
  <c r="H29" i="1" s="1"/>
  <c r="N29" i="1"/>
  <c r="J29" i="1"/>
  <c r="F29" i="1"/>
  <c r="C29" i="1"/>
  <c r="B29" i="1"/>
  <c r="A29" i="1"/>
  <c r="T28" i="1"/>
  <c r="S28" i="1"/>
  <c r="P28" i="1" s="1"/>
  <c r="R28" i="1"/>
  <c r="N28" i="1"/>
  <c r="L28" i="1"/>
  <c r="F28" i="1"/>
  <c r="C28" i="1"/>
  <c r="B28" i="1"/>
  <c r="A28" i="1"/>
  <c r="T27" i="1"/>
  <c r="S27" i="1"/>
  <c r="H27" i="1" s="1"/>
  <c r="N27" i="1"/>
  <c r="J27" i="1"/>
  <c r="F27" i="1"/>
  <c r="C27" i="1"/>
  <c r="B27" i="1"/>
  <c r="A27" i="1"/>
  <c r="T26" i="1"/>
  <c r="S26" i="1"/>
  <c r="P26" i="1" s="1"/>
  <c r="R26" i="1"/>
  <c r="N26" i="1"/>
  <c r="L26" i="1"/>
  <c r="F26" i="1"/>
  <c r="C26" i="1"/>
  <c r="B26" i="1"/>
  <c r="A26" i="1"/>
  <c r="T25" i="1"/>
  <c r="S25" i="1"/>
  <c r="H25" i="1" s="1"/>
  <c r="N25" i="1"/>
  <c r="J25" i="1"/>
  <c r="F25" i="1"/>
  <c r="C25" i="1"/>
  <c r="B25" i="1"/>
  <c r="A25" i="1"/>
  <c r="T24" i="1"/>
  <c r="S24" i="1"/>
  <c r="P24" i="1" s="1"/>
  <c r="R24" i="1"/>
  <c r="N24" i="1"/>
  <c r="L24" i="1"/>
  <c r="F24" i="1"/>
  <c r="C24" i="1"/>
  <c r="B24" i="1"/>
  <c r="A24" i="1"/>
  <c r="T23" i="1"/>
  <c r="S23" i="1"/>
  <c r="H23" i="1" s="1"/>
  <c r="N23" i="1"/>
  <c r="J23" i="1"/>
  <c r="F23" i="1"/>
  <c r="C23" i="1"/>
  <c r="B23" i="1"/>
  <c r="A23" i="1"/>
  <c r="T22" i="1"/>
  <c r="S22" i="1"/>
  <c r="P22" i="1" s="1"/>
  <c r="R22" i="1"/>
  <c r="N22" i="1"/>
  <c r="L22" i="1"/>
  <c r="F22" i="1"/>
  <c r="C22" i="1"/>
  <c r="B22" i="1"/>
  <c r="A22" i="1"/>
  <c r="T21" i="1"/>
  <c r="S21" i="1"/>
  <c r="H21" i="1" s="1"/>
  <c r="N21" i="1"/>
  <c r="J21" i="1"/>
  <c r="F21" i="1"/>
  <c r="C21" i="1"/>
  <c r="B21" i="1"/>
  <c r="A21" i="1"/>
  <c r="T20" i="1"/>
  <c r="S20" i="1"/>
  <c r="P20" i="1" s="1"/>
  <c r="R20" i="1"/>
  <c r="N20" i="1"/>
  <c r="L20" i="1"/>
  <c r="F20" i="1"/>
  <c r="C20" i="1"/>
  <c r="B20" i="1"/>
  <c r="A20" i="1"/>
  <c r="T19" i="1"/>
  <c r="S19" i="1"/>
  <c r="H19" i="1" s="1"/>
  <c r="N19" i="1"/>
  <c r="J19" i="1"/>
  <c r="F19" i="1"/>
  <c r="C19" i="1"/>
  <c r="B19" i="1"/>
  <c r="A19" i="1"/>
  <c r="T18" i="1"/>
  <c r="S18" i="1"/>
  <c r="P18" i="1" s="1"/>
  <c r="R18" i="1"/>
  <c r="N18" i="1"/>
  <c r="L18" i="1"/>
  <c r="F18" i="1"/>
  <c r="C18" i="1"/>
  <c r="B18" i="1"/>
  <c r="A18" i="1"/>
  <c r="T17" i="1"/>
  <c r="S17" i="1"/>
  <c r="H17" i="1" s="1"/>
  <c r="N17" i="1"/>
  <c r="J17" i="1"/>
  <c r="F17" i="1"/>
  <c r="C17" i="1"/>
  <c r="B17" i="1"/>
  <c r="A17" i="1"/>
  <c r="T16" i="1"/>
  <c r="S16" i="1"/>
  <c r="P16" i="1" s="1"/>
  <c r="R16" i="1"/>
  <c r="N16" i="1"/>
  <c r="F16" i="1"/>
  <c r="C16" i="1"/>
  <c r="B16" i="1"/>
  <c r="A16" i="1"/>
  <c r="T15" i="1"/>
  <c r="S15" i="1"/>
  <c r="H15" i="1" s="1"/>
  <c r="N15" i="1"/>
  <c r="J15" i="1"/>
  <c r="F15" i="1"/>
  <c r="C15" i="1"/>
  <c r="B15" i="1"/>
  <c r="A15" i="1"/>
  <c r="T14" i="1"/>
  <c r="S14" i="1"/>
  <c r="P14" i="1" s="1"/>
  <c r="R14" i="1"/>
  <c r="N14" i="1"/>
  <c r="F14" i="1"/>
  <c r="C14" i="1"/>
  <c r="B14" i="1"/>
  <c r="A14" i="1"/>
  <c r="S13" i="1"/>
  <c r="H13" i="1" s="1"/>
  <c r="N13" i="1"/>
  <c r="L13" i="1"/>
  <c r="J13" i="1"/>
  <c r="F13" i="1"/>
  <c r="C13" i="1"/>
  <c r="B13" i="1"/>
  <c r="A13" i="1"/>
  <c r="S12" i="1"/>
  <c r="P12" i="1" s="1"/>
  <c r="R12" i="1"/>
  <c r="C12" i="1"/>
  <c r="B12" i="1"/>
  <c r="A12" i="1"/>
  <c r="S11" i="1"/>
  <c r="H11" i="1" s="1"/>
  <c r="L11" i="1"/>
  <c r="J11" i="1"/>
  <c r="C11" i="1"/>
  <c r="B11" i="1"/>
  <c r="A11" i="1"/>
  <c r="J5" i="1"/>
  <c r="I5" i="1"/>
  <c r="J4" i="1"/>
  <c r="I4" i="1"/>
  <c r="H38" i="1" l="1"/>
  <c r="J38" i="1"/>
  <c r="L38" i="1"/>
  <c r="N38" i="1"/>
  <c r="P38" i="1"/>
  <c r="R38" i="1"/>
  <c r="L15" i="1"/>
  <c r="L17" i="1"/>
  <c r="L19" i="1"/>
  <c r="L21" i="1"/>
  <c r="L23" i="1"/>
  <c r="L25" i="1"/>
  <c r="L27" i="1"/>
  <c r="L29" i="1"/>
  <c r="L31" i="1"/>
  <c r="L33" i="1"/>
  <c r="L35" i="1"/>
  <c r="L37" i="1"/>
  <c r="F38" i="1"/>
  <c r="N11" i="1"/>
  <c r="F12" i="1"/>
  <c r="T12" i="1"/>
  <c r="P11" i="1"/>
  <c r="H12" i="1"/>
  <c r="P13" i="1"/>
  <c r="H14" i="1"/>
  <c r="P15" i="1"/>
  <c r="H16" i="1"/>
  <c r="P17" i="1"/>
  <c r="H18" i="1"/>
  <c r="P19" i="1"/>
  <c r="H20" i="1"/>
  <c r="P21" i="1"/>
  <c r="H22" i="1"/>
  <c r="P23" i="1"/>
  <c r="H24" i="1"/>
  <c r="P25" i="1"/>
  <c r="H26" i="1"/>
  <c r="P27" i="1"/>
  <c r="H28" i="1"/>
  <c r="P29" i="1"/>
  <c r="H30" i="1"/>
  <c r="P31" i="1"/>
  <c r="H32" i="1"/>
  <c r="P33" i="1"/>
  <c r="H34" i="1"/>
  <c r="P35" i="1"/>
  <c r="H36" i="1"/>
  <c r="P37" i="1"/>
  <c r="R11" i="1"/>
  <c r="J12" i="1"/>
  <c r="R13" i="1"/>
  <c r="J14" i="1"/>
  <c r="R15" i="1"/>
  <c r="J16" i="1"/>
  <c r="R17" i="1"/>
  <c r="J18" i="1"/>
  <c r="R19" i="1"/>
  <c r="J20" i="1"/>
  <c r="R21" i="1"/>
  <c r="J22" i="1"/>
  <c r="R23" i="1"/>
  <c r="J24" i="1"/>
  <c r="R25" i="1"/>
  <c r="J26" i="1"/>
  <c r="R27" i="1"/>
  <c r="J28" i="1"/>
  <c r="R29" i="1"/>
  <c r="J30" i="1"/>
  <c r="R31" i="1"/>
  <c r="J32" i="1"/>
  <c r="R33" i="1"/>
  <c r="J34" i="1"/>
  <c r="R35" i="1"/>
  <c r="R37" i="1"/>
  <c r="L12" i="1"/>
  <c r="L14" i="1"/>
  <c r="L16" i="1"/>
  <c r="F11" i="1"/>
  <c r="T11" i="1"/>
  <c r="N12" i="1"/>
  <c r="T13" i="1"/>
</calcChain>
</file>

<file path=xl/sharedStrings.xml><?xml version="1.0" encoding="utf-8"?>
<sst xmlns="http://schemas.openxmlformats.org/spreadsheetml/2006/main" count="29" uniqueCount="22">
  <si>
    <t>TABEL 28</t>
  </si>
  <si>
    <t>PESERTA KB AKTIF MENURUT JENIS KONTRASEPSI, KECAMATAN, DAN PUSKESMAS</t>
  </si>
  <si>
    <t>NO</t>
  </si>
  <si>
    <t>KECAMATAN</t>
  </si>
  <si>
    <t>PUSKESMAS</t>
  </si>
  <si>
    <t>JUMLAH PUS</t>
  </si>
  <si>
    <t>PESERTA KB AKTIF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</si>
  <si>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</si>
  <si>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</si>
  <si>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</si>
  <si>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</si>
  <si>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</si>
  <si>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</si>
  <si>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</si>
  <si>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</si>
  <si>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</si>
  <si>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 xml:space="preserve">JUMLAH (KAB/KOTA) </t>
  </si>
  <si>
    <t>Sumber: Seksi Kesehatan Keluarga dan Gizi</t>
  </si>
  <si>
    <t>Keterangan:</t>
  </si>
  <si>
    <t>AKDR: Alat Kontrasepsi Dalam Rahim</t>
  </si>
  <si>
    <t>MOP  : Metode Operasi Pria</t>
  </si>
  <si>
    <t>MOW : Metode Operasi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</si>
</sst>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11" xfId="1" applyNumberFormat="1" applyFont="1" applyBorder="1" applyAlignment="1">
      <alignment vertical="center"/>
    </xf>
    <xf numFmtId="164" fontId="1" fillId="0" borderId="11" xfId="2" applyNumberFormat="1" applyFont="1" applyBorder="1" applyAlignment="1">
      <alignment vertical="center"/>
    </xf>
    <xf numFmtId="3" fontId="1" fillId="0" borderId="11" xfId="2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164" fontId="1" fillId="0" borderId="2" xfId="2" applyNumberFormat="1" applyFont="1" applyBorder="1" applyAlignment="1">
      <alignment vertical="center"/>
    </xf>
    <xf numFmtId="3" fontId="1" fillId="0" borderId="2" xfId="2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2" fillId="0" borderId="14" xfId="2" applyNumberFormat="1" applyFont="1" applyBorder="1" applyAlignment="1">
      <alignment vertical="center"/>
    </xf>
    <xf numFmtId="3" fontId="2" fillId="0" borderId="14" xfId="2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[0] 2 2" xfId="1" xr:uid="{06FB95D6-A21C-4736-8757-EA3257933FE8}"/>
    <cellStyle name="Comma 2 2" xfId="2" xr:uid="{7CA44ADB-A2E5-4E5C-8E1B-35E372390A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548E-3E35-4E30-AAE6-FBCB371E8195}">
  <dimension ref="A1:T45"/>
  <sheetViews>
    <sheetView tabSelected="1" workbookViewId="0">
      <selection sqref="A1:T45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14.109375" customWidth="1"/>
    <col min="5" max="20" width="10.6640625" customWidth="1"/>
  </cols>
  <sheetData>
    <row r="1" spans="1:2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0" ht="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16.8" x14ac:dyDescent="0.3">
      <c r="A4" s="6"/>
      <c r="B4" s="6"/>
      <c r="C4" s="6"/>
      <c r="D4" s="6"/>
      <c r="E4" s="6"/>
      <c r="F4" s="6"/>
      <c r="G4" s="6"/>
      <c r="H4" s="6"/>
      <c r="I4" s="7" t="str">
        <f>'[1]1'!E5</f>
        <v>KABUPATEN/KOTA</v>
      </c>
      <c r="J4" s="8" t="str">
        <f>'[1]1'!F5</f>
        <v>DEMAK</v>
      </c>
      <c r="K4" s="6"/>
      <c r="L4" s="6"/>
      <c r="M4" s="6"/>
      <c r="N4" s="6"/>
      <c r="O4" s="6"/>
      <c r="P4" s="6"/>
      <c r="Q4" s="6"/>
      <c r="R4" s="6"/>
      <c r="S4" s="6"/>
      <c r="T4" s="5"/>
    </row>
    <row r="5" spans="1:20" ht="16.8" x14ac:dyDescent="0.3">
      <c r="A5" s="6"/>
      <c r="B5" s="6"/>
      <c r="C5" s="6"/>
      <c r="D5" s="6"/>
      <c r="E5" s="6"/>
      <c r="F5" s="6"/>
      <c r="G5" s="6"/>
      <c r="H5" s="6"/>
      <c r="I5" s="7" t="str">
        <f>'[1]1'!E6</f>
        <v xml:space="preserve">TAHUN </v>
      </c>
      <c r="J5" s="8">
        <f>'[1]1'!F6</f>
        <v>2020</v>
      </c>
      <c r="K5" s="6"/>
      <c r="L5" s="6"/>
      <c r="M5" s="6"/>
      <c r="N5" s="6"/>
      <c r="O5" s="6"/>
      <c r="P5" s="6"/>
      <c r="Q5" s="6"/>
      <c r="R5" s="6"/>
      <c r="S5" s="6"/>
      <c r="T5" s="5"/>
    </row>
    <row r="6" spans="1:20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x14ac:dyDescent="0.3">
      <c r="A8" s="10"/>
      <c r="B8" s="10"/>
      <c r="C8" s="10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0" x14ac:dyDescent="0.3">
      <c r="A9" s="19"/>
      <c r="B9" s="19"/>
      <c r="C9" s="19"/>
      <c r="D9" s="20"/>
      <c r="E9" s="21" t="s">
        <v>7</v>
      </c>
      <c r="F9" s="21" t="s">
        <v>8</v>
      </c>
      <c r="G9" s="21" t="s">
        <v>9</v>
      </c>
      <c r="H9" s="21" t="s">
        <v>8</v>
      </c>
      <c r="I9" s="21" t="s">
        <v>10</v>
      </c>
      <c r="J9" s="21" t="s">
        <v>8</v>
      </c>
      <c r="K9" s="22" t="s">
        <v>11</v>
      </c>
      <c r="L9" s="22" t="s">
        <v>8</v>
      </c>
      <c r="M9" s="21" t="s">
        <v>12</v>
      </c>
      <c r="N9" s="21" t="s">
        <v>8</v>
      </c>
      <c r="O9" s="21" t="s">
        <v>13</v>
      </c>
      <c r="P9" s="21" t="s">
        <v>8</v>
      </c>
      <c r="Q9" s="21" t="s">
        <v>14</v>
      </c>
      <c r="R9" s="21" t="s">
        <v>8</v>
      </c>
      <c r="S9" s="21" t="s">
        <v>15</v>
      </c>
      <c r="T9" s="22" t="s">
        <v>8</v>
      </c>
    </row>
    <row r="10" spans="1:20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3">
        <v>20</v>
      </c>
    </row>
    <row r="11" spans="1:20" ht="15" x14ac:dyDescent="0.3">
      <c r="A11" s="24">
        <f>'[1]9'!A9</f>
        <v>1</v>
      </c>
      <c r="B11" s="25" t="str">
        <f>'[1]9'!B9</f>
        <v>MRANGGEN</v>
      </c>
      <c r="C11" s="25" t="str">
        <f>'[1]9'!C9</f>
        <v>Puskesmas Mranggen I</v>
      </c>
      <c r="D11" s="26">
        <v>13529</v>
      </c>
      <c r="E11" s="26">
        <v>505</v>
      </c>
      <c r="F11" s="27">
        <f t="shared" ref="F11:F37" si="0">E11/$S11*100</f>
        <v>4.2774860240555652</v>
      </c>
      <c r="G11" s="26">
        <v>5998</v>
      </c>
      <c r="H11" s="27">
        <f t="shared" ref="H11:H37" si="1">G11/$S11*100</f>
        <v>50.804675588683722</v>
      </c>
      <c r="I11" s="26">
        <v>1453</v>
      </c>
      <c r="J11" s="27">
        <f t="shared" ref="J11:J37" si="2">I11/$S11*100</f>
        <v>12.307301372183636</v>
      </c>
      <c r="K11" s="26">
        <v>1468</v>
      </c>
      <c r="L11" s="28">
        <f t="shared" ref="L11:L37" si="3">K11/$S11*100</f>
        <v>12.434355412502116</v>
      </c>
      <c r="M11" s="29">
        <v>23</v>
      </c>
      <c r="N11" s="30">
        <f t="shared" ref="N11:N37" si="4">M11/$S11*100</f>
        <v>0.19481619515500592</v>
      </c>
      <c r="O11" s="29">
        <v>435</v>
      </c>
      <c r="P11" s="30">
        <f t="shared" ref="P11:P37" si="5">O11/$S11*100</f>
        <v>3.684567169235982</v>
      </c>
      <c r="Q11" s="29">
        <v>1901</v>
      </c>
      <c r="R11" s="30">
        <f t="shared" ref="R11:R37" si="6">Q11/$S11*100</f>
        <v>16.101982043028968</v>
      </c>
      <c r="S11" s="31">
        <f t="shared" ref="S11:S37" si="7">SUM(E11,G11,I11,K11,M11,M11,O11,Q11)</f>
        <v>11806</v>
      </c>
      <c r="T11" s="27">
        <f>S11/D11*100</f>
        <v>87.264395003326186</v>
      </c>
    </row>
    <row r="12" spans="1:20" ht="15" x14ac:dyDescent="0.3">
      <c r="A12" s="24">
        <f>'[1]9'!A10</f>
        <v>2</v>
      </c>
      <c r="B12" s="25" t="str">
        <f>'[1]9'!B10</f>
        <v>MRANGGEN</v>
      </c>
      <c r="C12" s="25" t="str">
        <f>'[1]9'!C10</f>
        <v>Puskesmas Mranggen II</v>
      </c>
      <c r="D12" s="26">
        <v>9918</v>
      </c>
      <c r="E12" s="26">
        <v>99</v>
      </c>
      <c r="F12" s="27">
        <f t="shared" si="0"/>
        <v>1.0980479148181013</v>
      </c>
      <c r="G12" s="26">
        <v>6551</v>
      </c>
      <c r="H12" s="27">
        <f t="shared" si="1"/>
        <v>72.659716060337175</v>
      </c>
      <c r="I12" s="26">
        <v>627</v>
      </c>
      <c r="J12" s="27">
        <f t="shared" si="2"/>
        <v>6.954303460514641</v>
      </c>
      <c r="K12" s="26">
        <v>353</v>
      </c>
      <c r="L12" s="27">
        <f t="shared" si="3"/>
        <v>3.9152617568766637</v>
      </c>
      <c r="M12" s="32">
        <v>29</v>
      </c>
      <c r="N12" s="33">
        <f t="shared" si="4"/>
        <v>0.32165039929015082</v>
      </c>
      <c r="O12" s="32">
        <v>614</v>
      </c>
      <c r="P12" s="33">
        <f t="shared" si="5"/>
        <v>6.8101153504880223</v>
      </c>
      <c r="Q12" s="32">
        <v>714</v>
      </c>
      <c r="R12" s="33">
        <f t="shared" si="6"/>
        <v>7.9192546583850927</v>
      </c>
      <c r="S12" s="34">
        <f>SUM(E12,G12,I12,K12,M12,M12,O12,Q12)</f>
        <v>9016</v>
      </c>
      <c r="T12" s="27">
        <f>S12/D12*100</f>
        <v>90.905424480742084</v>
      </c>
    </row>
    <row r="13" spans="1:20" ht="15" x14ac:dyDescent="0.3">
      <c r="A13" s="24">
        <f>'[1]9'!A11</f>
        <v>3</v>
      </c>
      <c r="B13" s="25" t="str">
        <f>'[1]9'!B11</f>
        <v>MRANGGEN</v>
      </c>
      <c r="C13" s="25" t="str">
        <f>'[1]9'!C11</f>
        <v>Puskesmas Mranggen III</v>
      </c>
      <c r="D13" s="26">
        <v>13289</v>
      </c>
      <c r="E13" s="26">
        <v>428</v>
      </c>
      <c r="F13" s="27">
        <f>E13/$S13*100</f>
        <v>3.4182573276894814</v>
      </c>
      <c r="G13" s="26">
        <v>9056</v>
      </c>
      <c r="H13" s="27">
        <f t="shared" si="1"/>
        <v>72.326491494289584</v>
      </c>
      <c r="I13" s="26">
        <v>840</v>
      </c>
      <c r="J13" s="27">
        <f t="shared" si="2"/>
        <v>6.708729334717674</v>
      </c>
      <c r="K13" s="26">
        <v>674</v>
      </c>
      <c r="L13" s="27">
        <f t="shared" si="3"/>
        <v>5.3829566328568008</v>
      </c>
      <c r="M13" s="32">
        <v>5</v>
      </c>
      <c r="N13" s="33">
        <f t="shared" si="4"/>
        <v>3.9932912706652821E-2</v>
      </c>
      <c r="O13" s="32">
        <v>418</v>
      </c>
      <c r="P13" s="33">
        <f t="shared" si="5"/>
        <v>3.3383915022761759</v>
      </c>
      <c r="Q13" s="32">
        <v>1095</v>
      </c>
      <c r="R13" s="33">
        <f t="shared" si="6"/>
        <v>8.7453078827569684</v>
      </c>
      <c r="S13" s="34">
        <f t="shared" si="7"/>
        <v>12521</v>
      </c>
      <c r="T13" s="27">
        <f t="shared" ref="T13:T37" si="8">S13/D13*100</f>
        <v>94.220784107156291</v>
      </c>
    </row>
    <row r="14" spans="1:20" ht="15" x14ac:dyDescent="0.3">
      <c r="A14" s="24">
        <f>'[1]9'!A12</f>
        <v>4</v>
      </c>
      <c r="B14" s="25" t="str">
        <f>'[1]9'!B12</f>
        <v>KARANGAWEN</v>
      </c>
      <c r="C14" s="25" t="str">
        <f>'[1]9'!C12</f>
        <v>Puskesmas Karangawen I</v>
      </c>
      <c r="D14" s="26">
        <v>11160</v>
      </c>
      <c r="E14" s="26">
        <v>831</v>
      </c>
      <c r="F14" s="27">
        <f t="shared" si="0"/>
        <v>8.6337662337662344</v>
      </c>
      <c r="G14" s="26">
        <v>4115</v>
      </c>
      <c r="H14" s="27">
        <f t="shared" si="1"/>
        <v>42.753246753246756</v>
      </c>
      <c r="I14" s="26">
        <v>534</v>
      </c>
      <c r="J14" s="27">
        <f t="shared" si="2"/>
        <v>5.5480519480519481</v>
      </c>
      <c r="K14" s="26">
        <v>290</v>
      </c>
      <c r="L14" s="27">
        <f t="shared" si="3"/>
        <v>3.0129870129870131</v>
      </c>
      <c r="M14" s="32">
        <v>155</v>
      </c>
      <c r="N14" s="33">
        <f t="shared" si="4"/>
        <v>1.6103896103896103</v>
      </c>
      <c r="O14" s="32">
        <v>421</v>
      </c>
      <c r="P14" s="33">
        <f t="shared" si="5"/>
        <v>4.3740259740259742</v>
      </c>
      <c r="Q14" s="32">
        <v>3124</v>
      </c>
      <c r="R14" s="33">
        <f t="shared" si="6"/>
        <v>32.457142857142856</v>
      </c>
      <c r="S14" s="34">
        <f t="shared" si="7"/>
        <v>9625</v>
      </c>
      <c r="T14" s="27">
        <f t="shared" si="8"/>
        <v>86.245519713261658</v>
      </c>
    </row>
    <row r="15" spans="1:20" ht="15" x14ac:dyDescent="0.3">
      <c r="A15" s="24">
        <f>'[1]9'!A13</f>
        <v>5</v>
      </c>
      <c r="B15" s="25" t="str">
        <f>'[1]9'!B13</f>
        <v>KARANGAWEN</v>
      </c>
      <c r="C15" s="25" t="str">
        <f>'[1]9'!C13</f>
        <v>Puskesmas Karangawen II</v>
      </c>
      <c r="D15" s="26">
        <v>13617</v>
      </c>
      <c r="E15" s="26">
        <v>110</v>
      </c>
      <c r="F15" s="27">
        <f t="shared" si="0"/>
        <v>0.92983939137785288</v>
      </c>
      <c r="G15" s="26">
        <v>8564</v>
      </c>
      <c r="H15" s="27">
        <f t="shared" si="1"/>
        <v>72.392223161453927</v>
      </c>
      <c r="I15" s="26">
        <v>1222</v>
      </c>
      <c r="J15" s="27">
        <f t="shared" si="2"/>
        <v>10.329670329670328</v>
      </c>
      <c r="K15" s="26">
        <v>348</v>
      </c>
      <c r="L15" s="27">
        <f t="shared" si="3"/>
        <v>2.9416737109044804</v>
      </c>
      <c r="M15" s="32">
        <v>27</v>
      </c>
      <c r="N15" s="33">
        <f t="shared" si="4"/>
        <v>0.22823330515638207</v>
      </c>
      <c r="O15" s="32">
        <v>240</v>
      </c>
      <c r="P15" s="33">
        <f t="shared" si="5"/>
        <v>2.0287404902789516</v>
      </c>
      <c r="Q15" s="32">
        <v>1292</v>
      </c>
      <c r="R15" s="33">
        <f t="shared" si="6"/>
        <v>10.92138630600169</v>
      </c>
      <c r="S15" s="34">
        <f t="shared" si="7"/>
        <v>11830</v>
      </c>
      <c r="T15" s="27">
        <f t="shared" si="8"/>
        <v>86.876698244841009</v>
      </c>
    </row>
    <row r="16" spans="1:20" ht="15" x14ac:dyDescent="0.3">
      <c r="A16" s="24">
        <f>'[1]9'!A14</f>
        <v>6</v>
      </c>
      <c r="B16" s="25" t="str">
        <f>'[1]9'!B14</f>
        <v>GUNTUR</v>
      </c>
      <c r="C16" s="25" t="str">
        <f>'[1]9'!C14</f>
        <v>Puskesmas Guntur I</v>
      </c>
      <c r="D16" s="26">
        <v>8481</v>
      </c>
      <c r="E16" s="26">
        <v>196</v>
      </c>
      <c r="F16" s="27">
        <f t="shared" si="0"/>
        <v>2.6684819605173589</v>
      </c>
      <c r="G16" s="26">
        <v>2631</v>
      </c>
      <c r="H16" s="27">
        <f t="shared" si="1"/>
        <v>35.820285908781486</v>
      </c>
      <c r="I16" s="26">
        <v>2280</v>
      </c>
      <c r="J16" s="27">
        <f t="shared" si="2"/>
        <v>31.041524846834584</v>
      </c>
      <c r="K16" s="26">
        <v>666</v>
      </c>
      <c r="L16" s="27">
        <f t="shared" si="3"/>
        <v>9.0673927842069428</v>
      </c>
      <c r="M16" s="32">
        <v>196</v>
      </c>
      <c r="N16" s="33">
        <f t="shared" si="4"/>
        <v>2.6684819605173589</v>
      </c>
      <c r="O16" s="32">
        <v>501</v>
      </c>
      <c r="P16" s="33">
        <f t="shared" si="5"/>
        <v>6.8209666439754928</v>
      </c>
      <c r="Q16" s="32">
        <v>679</v>
      </c>
      <c r="R16" s="33">
        <f t="shared" si="6"/>
        <v>9.2443839346494201</v>
      </c>
      <c r="S16" s="34">
        <f t="shared" si="7"/>
        <v>7345</v>
      </c>
      <c r="T16" s="27">
        <f t="shared" si="8"/>
        <v>86.605353142318123</v>
      </c>
    </row>
    <row r="17" spans="1:20" ht="15" x14ac:dyDescent="0.3">
      <c r="A17" s="24">
        <f>'[1]9'!A15</f>
        <v>7</v>
      </c>
      <c r="B17" s="25" t="str">
        <f>'[1]9'!B15</f>
        <v>GUNTUR</v>
      </c>
      <c r="C17" s="25" t="str">
        <f>'[1]9'!C15</f>
        <v>Puskesmas Guntur II</v>
      </c>
      <c r="D17" s="26">
        <v>8711</v>
      </c>
      <c r="E17" s="26">
        <v>390</v>
      </c>
      <c r="F17" s="27">
        <f t="shared" si="0"/>
        <v>5.5076966530151106</v>
      </c>
      <c r="G17" s="26">
        <v>3776</v>
      </c>
      <c r="H17" s="27">
        <f t="shared" si="1"/>
        <v>53.325801440474507</v>
      </c>
      <c r="I17" s="26">
        <v>294</v>
      </c>
      <c r="J17" s="27">
        <f t="shared" si="2"/>
        <v>4.1519559384267763</v>
      </c>
      <c r="K17" s="26">
        <v>231</v>
      </c>
      <c r="L17" s="27">
        <f t="shared" si="3"/>
        <v>3.2622510944781808</v>
      </c>
      <c r="M17" s="32">
        <v>110</v>
      </c>
      <c r="N17" s="33">
        <f t="shared" si="4"/>
        <v>1.5534529021324672</v>
      </c>
      <c r="O17" s="32">
        <v>734</v>
      </c>
      <c r="P17" s="33">
        <f t="shared" si="5"/>
        <v>10.365767546956645</v>
      </c>
      <c r="Q17" s="32">
        <v>1436</v>
      </c>
      <c r="R17" s="33">
        <f t="shared" si="6"/>
        <v>20.279621522383845</v>
      </c>
      <c r="S17" s="34">
        <f t="shared" si="7"/>
        <v>7081</v>
      </c>
      <c r="T17" s="27">
        <f t="shared" si="8"/>
        <v>81.288026632992768</v>
      </c>
    </row>
    <row r="18" spans="1:20" ht="15" x14ac:dyDescent="0.3">
      <c r="A18" s="24">
        <f>'[1]9'!A16</f>
        <v>8</v>
      </c>
      <c r="B18" s="25" t="str">
        <f>'[1]9'!B16</f>
        <v>SAYUNG</v>
      </c>
      <c r="C18" s="25" t="str">
        <f>'[1]9'!C16</f>
        <v>Puskesmas Sayung I</v>
      </c>
      <c r="D18" s="26">
        <v>10448</v>
      </c>
      <c r="E18" s="26">
        <v>120</v>
      </c>
      <c r="F18" s="27">
        <f t="shared" si="0"/>
        <v>1.4278914802475011</v>
      </c>
      <c r="G18" s="26">
        <v>4421</v>
      </c>
      <c r="H18" s="27">
        <f t="shared" si="1"/>
        <v>52.605901951451692</v>
      </c>
      <c r="I18" s="26">
        <v>1156</v>
      </c>
      <c r="J18" s="27">
        <f t="shared" si="2"/>
        <v>13.755354593050928</v>
      </c>
      <c r="K18" s="26">
        <v>350</v>
      </c>
      <c r="L18" s="27">
        <f t="shared" si="3"/>
        <v>4.1646834840552112</v>
      </c>
      <c r="M18" s="32">
        <v>11</v>
      </c>
      <c r="N18" s="33">
        <f t="shared" si="4"/>
        <v>0.13089005235602094</v>
      </c>
      <c r="O18" s="32">
        <v>945</v>
      </c>
      <c r="P18" s="33">
        <f t="shared" si="5"/>
        <v>11.244645406949072</v>
      </c>
      <c r="Q18" s="32">
        <v>1390</v>
      </c>
      <c r="R18" s="33">
        <f t="shared" si="6"/>
        <v>16.539742979533557</v>
      </c>
      <c r="S18" s="34">
        <f t="shared" si="7"/>
        <v>8404</v>
      </c>
      <c r="T18" s="27">
        <f t="shared" si="8"/>
        <v>80.436447166921894</v>
      </c>
    </row>
    <row r="19" spans="1:20" ht="15" x14ac:dyDescent="0.3">
      <c r="A19" s="24">
        <f>'[1]9'!A17</f>
        <v>9</v>
      </c>
      <c r="B19" s="25" t="str">
        <f>'[1]9'!B17</f>
        <v>SAYUNG</v>
      </c>
      <c r="C19" s="25" t="str">
        <f>'[1]9'!C17</f>
        <v>Puskesmas Sayung II</v>
      </c>
      <c r="D19" s="26">
        <v>12781</v>
      </c>
      <c r="E19" s="26">
        <v>88</v>
      </c>
      <c r="F19" s="27">
        <f t="shared" si="0"/>
        <v>0.95022135838462374</v>
      </c>
      <c r="G19" s="26">
        <v>7759</v>
      </c>
      <c r="H19" s="27">
        <f t="shared" si="1"/>
        <v>83.781449087571531</v>
      </c>
      <c r="I19" s="26">
        <v>312</v>
      </c>
      <c r="J19" s="27">
        <f t="shared" si="2"/>
        <v>3.3689666342727569</v>
      </c>
      <c r="K19" s="26">
        <v>255</v>
      </c>
      <c r="L19" s="27">
        <f t="shared" si="3"/>
        <v>2.75348234531908</v>
      </c>
      <c r="M19" s="32">
        <v>0</v>
      </c>
      <c r="N19" s="33">
        <f t="shared" si="4"/>
        <v>0</v>
      </c>
      <c r="O19" s="32">
        <v>247</v>
      </c>
      <c r="P19" s="33">
        <f t="shared" si="5"/>
        <v>2.6670985854659324</v>
      </c>
      <c r="Q19" s="32">
        <v>600</v>
      </c>
      <c r="R19" s="33">
        <f t="shared" si="6"/>
        <v>6.4787819889860714</v>
      </c>
      <c r="S19" s="34">
        <f t="shared" si="7"/>
        <v>9261</v>
      </c>
      <c r="T19" s="27">
        <f t="shared" si="8"/>
        <v>72.459119004772703</v>
      </c>
    </row>
    <row r="20" spans="1:20" ht="15" x14ac:dyDescent="0.3">
      <c r="A20" s="24">
        <f>'[1]9'!A18</f>
        <v>10</v>
      </c>
      <c r="B20" s="25" t="str">
        <f>'[1]9'!B18</f>
        <v>KARANGTENGAH</v>
      </c>
      <c r="C20" s="25" t="str">
        <f>'[1]9'!C18</f>
        <v>Puskesmas Karang Tengah</v>
      </c>
      <c r="D20" s="26">
        <v>12858</v>
      </c>
      <c r="E20" s="26">
        <v>213</v>
      </c>
      <c r="F20" s="27">
        <f t="shared" si="0"/>
        <v>1.8191135024340253</v>
      </c>
      <c r="G20" s="26">
        <v>6978</v>
      </c>
      <c r="H20" s="27">
        <f t="shared" si="1"/>
        <v>59.595183192416087</v>
      </c>
      <c r="I20" s="26">
        <v>911</v>
      </c>
      <c r="J20" s="27">
        <f t="shared" si="2"/>
        <v>7.7803399094713468</v>
      </c>
      <c r="K20" s="26">
        <v>309</v>
      </c>
      <c r="L20" s="27">
        <f t="shared" si="3"/>
        <v>2.6389956443761209</v>
      </c>
      <c r="M20" s="32">
        <v>76</v>
      </c>
      <c r="N20" s="33">
        <f t="shared" si="4"/>
        <v>0.64907336237082591</v>
      </c>
      <c r="O20" s="32">
        <v>200</v>
      </c>
      <c r="P20" s="33">
        <f t="shared" si="5"/>
        <v>1.7080877957126996</v>
      </c>
      <c r="Q20" s="32">
        <v>2946</v>
      </c>
      <c r="R20" s="33">
        <f>Q20/$S20*100</f>
        <v>25.160133230848064</v>
      </c>
      <c r="S20" s="34">
        <f t="shared" si="7"/>
        <v>11709</v>
      </c>
      <c r="T20" s="27">
        <f t="shared" si="8"/>
        <v>91.063929071395251</v>
      </c>
    </row>
    <row r="21" spans="1:20" ht="15" x14ac:dyDescent="0.3">
      <c r="A21" s="24">
        <f>'[1]9'!A19</f>
        <v>11</v>
      </c>
      <c r="B21" s="25" t="str">
        <f>'[1]9'!B19</f>
        <v>BONANG</v>
      </c>
      <c r="C21" s="25" t="str">
        <f>'[1]9'!C19</f>
        <v>Puskesmas Bonang I</v>
      </c>
      <c r="D21" s="26">
        <v>10983</v>
      </c>
      <c r="E21" s="26">
        <v>134</v>
      </c>
      <c r="F21" s="27">
        <f t="shared" si="0"/>
        <v>1.4524170821591156</v>
      </c>
      <c r="G21" s="26">
        <v>7082</v>
      </c>
      <c r="H21" s="27">
        <f t="shared" si="1"/>
        <v>76.761326685454151</v>
      </c>
      <c r="I21" s="26">
        <v>374</v>
      </c>
      <c r="J21" s="27">
        <f t="shared" si="2"/>
        <v>4.0537611099067856</v>
      </c>
      <c r="K21" s="26">
        <v>268</v>
      </c>
      <c r="L21" s="27">
        <f t="shared" si="3"/>
        <v>2.9048341643182312</v>
      </c>
      <c r="M21" s="32">
        <v>7</v>
      </c>
      <c r="N21" s="33">
        <f t="shared" si="4"/>
        <v>7.5872534142640363E-2</v>
      </c>
      <c r="O21" s="32">
        <v>470</v>
      </c>
      <c r="P21" s="33">
        <f t="shared" si="5"/>
        <v>5.0942987210058526</v>
      </c>
      <c r="Q21" s="32">
        <v>884</v>
      </c>
      <c r="R21" s="33">
        <f t="shared" si="6"/>
        <v>9.5816171688705829</v>
      </c>
      <c r="S21" s="34">
        <f t="shared" si="7"/>
        <v>9226</v>
      </c>
      <c r="T21" s="27">
        <f t="shared" si="8"/>
        <v>84.002549394518795</v>
      </c>
    </row>
    <row r="22" spans="1:20" ht="15" x14ac:dyDescent="0.3">
      <c r="A22" s="24">
        <f>'[1]9'!A20</f>
        <v>12</v>
      </c>
      <c r="B22" s="25" t="str">
        <f>'[1]9'!B20</f>
        <v>BONANG</v>
      </c>
      <c r="C22" s="25" t="str">
        <f>'[1]9'!C20</f>
        <v>Puskesmas Bonang II</v>
      </c>
      <c r="D22" s="26">
        <v>9190</v>
      </c>
      <c r="E22" s="26">
        <v>52</v>
      </c>
      <c r="F22" s="27">
        <f t="shared" si="0"/>
        <v>0.66225165562913912</v>
      </c>
      <c r="G22" s="26">
        <v>6423</v>
      </c>
      <c r="H22" s="27">
        <f t="shared" si="1"/>
        <v>81.800815078960781</v>
      </c>
      <c r="I22" s="26">
        <v>301</v>
      </c>
      <c r="J22" s="27">
        <f t="shared" si="2"/>
        <v>3.8334182373917476</v>
      </c>
      <c r="K22" s="26">
        <v>286</v>
      </c>
      <c r="L22" s="27">
        <f t="shared" si="3"/>
        <v>3.6423841059602649</v>
      </c>
      <c r="M22" s="32">
        <v>7</v>
      </c>
      <c r="N22" s="33">
        <f t="shared" si="4"/>
        <v>8.9149261334691796E-2</v>
      </c>
      <c r="O22" s="32">
        <v>262</v>
      </c>
      <c r="P22" s="33">
        <f t="shared" si="5"/>
        <v>3.3367294956698927</v>
      </c>
      <c r="Q22" s="32">
        <v>514</v>
      </c>
      <c r="R22" s="33">
        <f t="shared" si="6"/>
        <v>6.5461029037187979</v>
      </c>
      <c r="S22" s="34">
        <f t="shared" si="7"/>
        <v>7852</v>
      </c>
      <c r="T22" s="27">
        <f t="shared" si="8"/>
        <v>85.440696409140372</v>
      </c>
    </row>
    <row r="23" spans="1:20" ht="15" x14ac:dyDescent="0.3">
      <c r="A23" s="24">
        <f>'[1]9'!A21</f>
        <v>13</v>
      </c>
      <c r="B23" s="25" t="str">
        <f>'[1]9'!B21</f>
        <v>DEMAK</v>
      </c>
      <c r="C23" s="25" t="str">
        <f>'[1]9'!C21</f>
        <v>Puskesmas Demak I</v>
      </c>
      <c r="D23" s="26">
        <v>6155</v>
      </c>
      <c r="E23" s="26">
        <v>110</v>
      </c>
      <c r="F23" s="27">
        <f t="shared" si="0"/>
        <v>2.0518559970154824</v>
      </c>
      <c r="G23" s="26">
        <v>3096</v>
      </c>
      <c r="H23" s="27">
        <f t="shared" si="1"/>
        <v>57.75041969781757</v>
      </c>
      <c r="I23" s="26">
        <v>477</v>
      </c>
      <c r="J23" s="27">
        <f t="shared" si="2"/>
        <v>8.8975937325125898</v>
      </c>
      <c r="K23" s="26">
        <v>270</v>
      </c>
      <c r="L23" s="27">
        <f t="shared" si="3"/>
        <v>5.0363738108561842</v>
      </c>
      <c r="M23" s="32">
        <v>21</v>
      </c>
      <c r="N23" s="33">
        <f t="shared" si="4"/>
        <v>0.39171796306659201</v>
      </c>
      <c r="O23" s="32">
        <v>154</v>
      </c>
      <c r="P23" s="33">
        <f t="shared" si="5"/>
        <v>2.872598395821675</v>
      </c>
      <c r="Q23" s="32">
        <v>1212</v>
      </c>
      <c r="R23" s="33">
        <f t="shared" si="6"/>
        <v>22.607722439843315</v>
      </c>
      <c r="S23" s="34">
        <f t="shared" si="7"/>
        <v>5361</v>
      </c>
      <c r="T23" s="27">
        <f t="shared" si="8"/>
        <v>87.099918765231521</v>
      </c>
    </row>
    <row r="24" spans="1:20" ht="15" x14ac:dyDescent="0.3">
      <c r="A24" s="24">
        <f>'[1]9'!A22</f>
        <v>14</v>
      </c>
      <c r="B24" s="25" t="str">
        <f>'[1]9'!B22</f>
        <v>DEMAK</v>
      </c>
      <c r="C24" s="25" t="str">
        <f>'[1]9'!C22</f>
        <v>Puskesmas Demak II</v>
      </c>
      <c r="D24" s="26">
        <v>8366</v>
      </c>
      <c r="E24" s="26">
        <v>400</v>
      </c>
      <c r="F24" s="27">
        <f t="shared" si="0"/>
        <v>5.9364796675571387</v>
      </c>
      <c r="G24" s="26">
        <v>4822</v>
      </c>
      <c r="H24" s="27">
        <f t="shared" si="1"/>
        <v>71.564262392401304</v>
      </c>
      <c r="I24" s="26">
        <v>829</v>
      </c>
      <c r="J24" s="27">
        <f t="shared" si="2"/>
        <v>12.303354111012171</v>
      </c>
      <c r="K24" s="26">
        <v>83</v>
      </c>
      <c r="L24" s="27">
        <f t="shared" si="3"/>
        <v>1.2318195310181062</v>
      </c>
      <c r="M24" s="32">
        <v>24</v>
      </c>
      <c r="N24" s="33">
        <f t="shared" si="4"/>
        <v>0.3561887800534283</v>
      </c>
      <c r="O24" s="32">
        <v>91</v>
      </c>
      <c r="P24" s="33">
        <f t="shared" si="5"/>
        <v>1.3505491243692491</v>
      </c>
      <c r="Q24" s="32">
        <v>465</v>
      </c>
      <c r="R24" s="33">
        <f t="shared" si="6"/>
        <v>6.9011576135351733</v>
      </c>
      <c r="S24" s="34">
        <f t="shared" si="7"/>
        <v>6738</v>
      </c>
      <c r="T24" s="27">
        <f t="shared" si="8"/>
        <v>80.540282094190772</v>
      </c>
    </row>
    <row r="25" spans="1:20" ht="15" x14ac:dyDescent="0.3">
      <c r="A25" s="24">
        <f>'[1]9'!A23</f>
        <v>15</v>
      </c>
      <c r="B25" s="25" t="str">
        <f>'[1]9'!B23</f>
        <v>DEMAK</v>
      </c>
      <c r="C25" s="25" t="str">
        <f>'[1]9'!C23</f>
        <v>Puskesmas Demak III</v>
      </c>
      <c r="D25" s="26">
        <v>8914</v>
      </c>
      <c r="E25" s="26">
        <v>474</v>
      </c>
      <c r="F25" s="27">
        <f t="shared" si="0"/>
        <v>5.8641593467771873</v>
      </c>
      <c r="G25" s="26">
        <v>4706</v>
      </c>
      <c r="H25" s="27">
        <f t="shared" si="1"/>
        <v>58.22095756526042</v>
      </c>
      <c r="I25" s="26">
        <v>695</v>
      </c>
      <c r="J25" s="27">
        <f t="shared" si="2"/>
        <v>8.5982927131015714</v>
      </c>
      <c r="K25" s="26">
        <v>788</v>
      </c>
      <c r="L25" s="27">
        <f t="shared" si="3"/>
        <v>9.7488556229122842</v>
      </c>
      <c r="M25" s="32">
        <v>43</v>
      </c>
      <c r="N25" s="33">
        <f t="shared" si="4"/>
        <v>0.53198070023506117</v>
      </c>
      <c r="O25" s="32">
        <v>253</v>
      </c>
      <c r="P25" s="33">
        <f t="shared" si="5"/>
        <v>3.1300259804528023</v>
      </c>
      <c r="Q25" s="32">
        <v>1081</v>
      </c>
      <c r="R25" s="33">
        <f t="shared" si="6"/>
        <v>13.37374737102561</v>
      </c>
      <c r="S25" s="34">
        <f t="shared" si="7"/>
        <v>8083</v>
      </c>
      <c r="T25" s="27">
        <f t="shared" si="8"/>
        <v>90.67758582005834</v>
      </c>
    </row>
    <row r="26" spans="1:20" ht="15" x14ac:dyDescent="0.3">
      <c r="A26" s="24">
        <f>'[1]9'!A24</f>
        <v>16</v>
      </c>
      <c r="B26" s="25" t="str">
        <f>'[1]9'!B24</f>
        <v>WONOSALAM</v>
      </c>
      <c r="C26" s="25" t="str">
        <f>'[1]9'!C24</f>
        <v>Puskesmas Wonosalam I</v>
      </c>
      <c r="D26" s="26">
        <v>10232</v>
      </c>
      <c r="E26" s="26">
        <v>110</v>
      </c>
      <c r="F26" s="27">
        <f t="shared" si="0"/>
        <v>1.2342908438061042</v>
      </c>
      <c r="G26" s="26">
        <v>3340</v>
      </c>
      <c r="H26" s="27">
        <f t="shared" si="1"/>
        <v>37.47755834829443</v>
      </c>
      <c r="I26" s="26">
        <v>246</v>
      </c>
      <c r="J26" s="27">
        <f t="shared" si="2"/>
        <v>2.7603231597845603</v>
      </c>
      <c r="K26" s="26">
        <v>154</v>
      </c>
      <c r="L26" s="27">
        <f t="shared" si="3"/>
        <v>1.7280071813285458</v>
      </c>
      <c r="M26" s="32">
        <v>12</v>
      </c>
      <c r="N26" s="33">
        <f t="shared" si="4"/>
        <v>0.13464991023339318</v>
      </c>
      <c r="O26" s="32">
        <v>158</v>
      </c>
      <c r="P26" s="33">
        <f t="shared" si="5"/>
        <v>1.7728904847396767</v>
      </c>
      <c r="Q26" s="32">
        <v>4880</v>
      </c>
      <c r="R26" s="33">
        <f t="shared" si="6"/>
        <v>54.757630161579897</v>
      </c>
      <c r="S26" s="34">
        <f t="shared" si="7"/>
        <v>8912</v>
      </c>
      <c r="T26" s="27">
        <f t="shared" si="8"/>
        <v>87.099296325254102</v>
      </c>
    </row>
    <row r="27" spans="1:20" ht="15" x14ac:dyDescent="0.3">
      <c r="A27" s="24">
        <f>'[1]9'!A25</f>
        <v>17</v>
      </c>
      <c r="B27" s="25" t="str">
        <f>'[1]9'!B25</f>
        <v>WONOSALAM</v>
      </c>
      <c r="C27" s="25" t="str">
        <f>'[1]9'!C25</f>
        <v>Puskesmas Wonosalam II</v>
      </c>
      <c r="D27" s="26">
        <v>6729</v>
      </c>
      <c r="E27" s="26">
        <v>12</v>
      </c>
      <c r="F27" s="27">
        <f t="shared" si="0"/>
        <v>0.22087244616234128</v>
      </c>
      <c r="G27" s="26">
        <v>4331</v>
      </c>
      <c r="H27" s="27">
        <f t="shared" si="1"/>
        <v>79.716547027424994</v>
      </c>
      <c r="I27" s="26">
        <v>266</v>
      </c>
      <c r="J27" s="27">
        <f t="shared" si="2"/>
        <v>4.8960058899318977</v>
      </c>
      <c r="K27" s="26">
        <v>114</v>
      </c>
      <c r="L27" s="27">
        <f t="shared" si="3"/>
        <v>2.0982882385422417</v>
      </c>
      <c r="M27" s="32">
        <v>17</v>
      </c>
      <c r="N27" s="33">
        <f t="shared" si="4"/>
        <v>0.31290263206331675</v>
      </c>
      <c r="O27" s="32">
        <v>203</v>
      </c>
      <c r="P27" s="33">
        <f t="shared" si="5"/>
        <v>3.7364255475796062</v>
      </c>
      <c r="Q27" s="32">
        <v>473</v>
      </c>
      <c r="R27" s="33">
        <f t="shared" si="6"/>
        <v>8.7060555862322833</v>
      </c>
      <c r="S27" s="34">
        <f t="shared" si="7"/>
        <v>5433</v>
      </c>
      <c r="T27" s="27">
        <f t="shared" si="8"/>
        <v>80.740080249665624</v>
      </c>
    </row>
    <row r="28" spans="1:20" ht="15" x14ac:dyDescent="0.3">
      <c r="A28" s="24">
        <f>'[1]9'!A26</f>
        <v>18</v>
      </c>
      <c r="B28" s="25" t="str">
        <f>'[1]9'!B26</f>
        <v>DEMPET</v>
      </c>
      <c r="C28" s="25" t="str">
        <f>'[1]9'!C26</f>
        <v>Puskesmas Dempet</v>
      </c>
      <c r="D28" s="26">
        <v>12620</v>
      </c>
      <c r="E28" s="26">
        <v>186</v>
      </c>
      <c r="F28" s="27">
        <f t="shared" si="0"/>
        <v>1.9278606965174128</v>
      </c>
      <c r="G28" s="26">
        <v>3900</v>
      </c>
      <c r="H28" s="27">
        <f t="shared" si="1"/>
        <v>40.422885572139307</v>
      </c>
      <c r="I28" s="26">
        <v>2035</v>
      </c>
      <c r="J28" s="27">
        <f t="shared" si="2"/>
        <v>21.092454394693199</v>
      </c>
      <c r="K28" s="26">
        <v>1197</v>
      </c>
      <c r="L28" s="27">
        <f t="shared" si="3"/>
        <v>12.406716417910447</v>
      </c>
      <c r="M28" s="32">
        <v>21</v>
      </c>
      <c r="N28" s="33">
        <f t="shared" si="4"/>
        <v>0.21766169154228857</v>
      </c>
      <c r="O28" s="32">
        <v>328</v>
      </c>
      <c r="P28" s="33">
        <f t="shared" si="5"/>
        <v>3.3996683250414592</v>
      </c>
      <c r="Q28" s="32">
        <v>1960</v>
      </c>
      <c r="R28" s="33">
        <f t="shared" si="6"/>
        <v>20.315091210613598</v>
      </c>
      <c r="S28" s="34">
        <f t="shared" si="7"/>
        <v>9648</v>
      </c>
      <c r="T28" s="27">
        <f t="shared" si="8"/>
        <v>76.450079239302696</v>
      </c>
    </row>
    <row r="29" spans="1:20" ht="15" x14ac:dyDescent="0.3">
      <c r="A29" s="24">
        <f>'[1]9'!A27</f>
        <v>19</v>
      </c>
      <c r="B29" s="25" t="str">
        <f>'[1]9'!B27</f>
        <v>KEBONAGUNG</v>
      </c>
      <c r="C29" s="25" t="str">
        <f>'[1]9'!C27</f>
        <v xml:space="preserve">Puskesmas Kebonagung </v>
      </c>
      <c r="D29" s="26">
        <v>9563</v>
      </c>
      <c r="E29" s="26">
        <v>98</v>
      </c>
      <c r="F29" s="27">
        <f t="shared" si="0"/>
        <v>1.1391375101708707</v>
      </c>
      <c r="G29" s="26">
        <v>4961</v>
      </c>
      <c r="H29" s="27">
        <f t="shared" si="1"/>
        <v>57.665930489364172</v>
      </c>
      <c r="I29" s="26">
        <v>1198</v>
      </c>
      <c r="J29" s="27">
        <f t="shared" si="2"/>
        <v>13.925374869231662</v>
      </c>
      <c r="K29" s="26">
        <v>103</v>
      </c>
      <c r="L29" s="27">
        <f t="shared" si="3"/>
        <v>1.1972567708938742</v>
      </c>
      <c r="M29" s="32">
        <v>14</v>
      </c>
      <c r="N29" s="33">
        <f t="shared" si="4"/>
        <v>0.16273393002441008</v>
      </c>
      <c r="O29" s="32">
        <v>269</v>
      </c>
      <c r="P29" s="33">
        <f t="shared" si="5"/>
        <v>3.1268162268975939</v>
      </c>
      <c r="Q29" s="32">
        <v>1946</v>
      </c>
      <c r="R29" s="33">
        <f t="shared" si="6"/>
        <v>22.620016273393002</v>
      </c>
      <c r="S29" s="34">
        <f t="shared" si="7"/>
        <v>8603</v>
      </c>
      <c r="T29" s="27">
        <f t="shared" si="8"/>
        <v>89.961309212590194</v>
      </c>
    </row>
    <row r="30" spans="1:20" ht="15" x14ac:dyDescent="0.3">
      <c r="A30" s="24">
        <f>'[1]9'!A28</f>
        <v>20</v>
      </c>
      <c r="B30" s="25" t="str">
        <f>'[1]9'!B28</f>
        <v>GAJAH</v>
      </c>
      <c r="C30" s="25" t="str">
        <f>'[1]9'!C28</f>
        <v>Puskesmas Gajah I</v>
      </c>
      <c r="D30" s="26">
        <v>7405</v>
      </c>
      <c r="E30" s="26">
        <v>252</v>
      </c>
      <c r="F30" s="27">
        <f t="shared" si="0"/>
        <v>3.5403203146951387</v>
      </c>
      <c r="G30" s="26">
        <v>5000</v>
      </c>
      <c r="H30" s="27">
        <f t="shared" si="1"/>
        <v>70.244450688395617</v>
      </c>
      <c r="I30" s="26">
        <v>948</v>
      </c>
      <c r="J30" s="27">
        <f t="shared" si="2"/>
        <v>13.31834785051981</v>
      </c>
      <c r="K30" s="26">
        <v>128</v>
      </c>
      <c r="L30" s="27">
        <f t="shared" si="3"/>
        <v>1.798257937622928</v>
      </c>
      <c r="M30" s="32">
        <v>17</v>
      </c>
      <c r="N30" s="33">
        <f t="shared" si="4"/>
        <v>0.23883113234054509</v>
      </c>
      <c r="O30" s="32">
        <v>190</v>
      </c>
      <c r="P30" s="33">
        <f t="shared" si="5"/>
        <v>2.6692891261590335</v>
      </c>
      <c r="Q30" s="32">
        <v>566</v>
      </c>
      <c r="R30" s="33">
        <f t="shared" si="6"/>
        <v>7.9516718179263837</v>
      </c>
      <c r="S30" s="34">
        <f t="shared" si="7"/>
        <v>7118</v>
      </c>
      <c r="T30" s="27">
        <f t="shared" si="8"/>
        <v>96.124240378122892</v>
      </c>
    </row>
    <row r="31" spans="1:20" ht="15" x14ac:dyDescent="0.3">
      <c r="A31" s="24">
        <f>'[1]9'!A29</f>
        <v>21</v>
      </c>
      <c r="B31" s="25" t="str">
        <f>'[1]9'!B29</f>
        <v>GAJAH</v>
      </c>
      <c r="C31" s="25" t="str">
        <f>'[1]9'!C29</f>
        <v>Puskesmas Gajah II</v>
      </c>
      <c r="D31" s="26">
        <v>4582</v>
      </c>
      <c r="E31" s="26">
        <v>52</v>
      </c>
      <c r="F31" s="27">
        <f t="shared" si="0"/>
        <v>1.2903225806451613</v>
      </c>
      <c r="G31" s="26">
        <v>2191</v>
      </c>
      <c r="H31" s="27">
        <f t="shared" si="1"/>
        <v>54.36724565756824</v>
      </c>
      <c r="I31" s="26">
        <v>504</v>
      </c>
      <c r="J31" s="27">
        <f t="shared" si="2"/>
        <v>12.50620347394541</v>
      </c>
      <c r="K31" s="26">
        <v>153</v>
      </c>
      <c r="L31" s="27">
        <f t="shared" si="3"/>
        <v>3.7965260545905712</v>
      </c>
      <c r="M31" s="32">
        <v>3</v>
      </c>
      <c r="N31" s="33">
        <f t="shared" si="4"/>
        <v>7.4441687344913146E-2</v>
      </c>
      <c r="O31" s="32">
        <v>39</v>
      </c>
      <c r="P31" s="33">
        <f t="shared" si="5"/>
        <v>0.967741935483871</v>
      </c>
      <c r="Q31" s="32">
        <v>1085</v>
      </c>
      <c r="R31" s="33">
        <f t="shared" si="6"/>
        <v>26.923076923076923</v>
      </c>
      <c r="S31" s="34">
        <f t="shared" si="7"/>
        <v>4030</v>
      </c>
      <c r="T31" s="27">
        <f t="shared" si="8"/>
        <v>87.95285901353121</v>
      </c>
    </row>
    <row r="32" spans="1:20" ht="15" x14ac:dyDescent="0.3">
      <c r="A32" s="24">
        <f>'[1]9'!A30</f>
        <v>22</v>
      </c>
      <c r="B32" s="25" t="str">
        <f>'[1]9'!B30</f>
        <v>KARANGANYAR</v>
      </c>
      <c r="C32" s="25" t="str">
        <f>'[1]9'!C30</f>
        <v>Puskesmas Karanganyar I</v>
      </c>
      <c r="D32" s="26">
        <v>7936</v>
      </c>
      <c r="E32" s="26">
        <v>177</v>
      </c>
      <c r="F32" s="27">
        <f t="shared" si="0"/>
        <v>2.793560606060606</v>
      </c>
      <c r="G32" s="26">
        <v>3770</v>
      </c>
      <c r="H32" s="27">
        <f t="shared" si="1"/>
        <v>59.50126262626263</v>
      </c>
      <c r="I32" s="26">
        <v>1070</v>
      </c>
      <c r="J32" s="27">
        <f t="shared" si="2"/>
        <v>16.887626262626263</v>
      </c>
      <c r="K32" s="26">
        <v>522</v>
      </c>
      <c r="L32" s="27">
        <f t="shared" si="3"/>
        <v>8.2386363636363633</v>
      </c>
      <c r="M32" s="32">
        <v>0</v>
      </c>
      <c r="N32" s="33">
        <f t="shared" si="4"/>
        <v>0</v>
      </c>
      <c r="O32" s="32">
        <v>297</v>
      </c>
      <c r="P32" s="33">
        <f t="shared" si="5"/>
        <v>4.6875</v>
      </c>
      <c r="Q32" s="32">
        <v>500</v>
      </c>
      <c r="R32" s="33">
        <f t="shared" si="6"/>
        <v>7.891414141414141</v>
      </c>
      <c r="S32" s="34">
        <f t="shared" si="7"/>
        <v>6336</v>
      </c>
      <c r="T32" s="27">
        <f t="shared" si="8"/>
        <v>79.838709677419345</v>
      </c>
    </row>
    <row r="33" spans="1:20" ht="15" x14ac:dyDescent="0.3">
      <c r="A33" s="24">
        <f>'[1]9'!A31</f>
        <v>23</v>
      </c>
      <c r="B33" s="25" t="str">
        <f>'[1]9'!B31</f>
        <v>KARANGANYAR</v>
      </c>
      <c r="C33" s="25" t="str">
        <f>'[1]9'!C31</f>
        <v>Puskesmas Karanganyar II</v>
      </c>
      <c r="D33" s="26">
        <v>9533</v>
      </c>
      <c r="E33" s="26">
        <v>114</v>
      </c>
      <c r="F33" s="27">
        <f t="shared" si="0"/>
        <v>1.5139442231075697</v>
      </c>
      <c r="G33" s="26">
        <v>5919</v>
      </c>
      <c r="H33" s="27">
        <f t="shared" si="1"/>
        <v>78.60557768924302</v>
      </c>
      <c r="I33" s="26">
        <v>530</v>
      </c>
      <c r="J33" s="27">
        <f t="shared" si="2"/>
        <v>7.0385126162018601</v>
      </c>
      <c r="K33" s="26">
        <v>181</v>
      </c>
      <c r="L33" s="27">
        <f t="shared" si="3"/>
        <v>2.403718459495352</v>
      </c>
      <c r="M33" s="32">
        <v>1</v>
      </c>
      <c r="N33" s="33">
        <f t="shared" si="4"/>
        <v>1.3280212483399735E-2</v>
      </c>
      <c r="O33" s="32">
        <v>188</v>
      </c>
      <c r="P33" s="33">
        <f t="shared" si="5"/>
        <v>2.4966799468791501</v>
      </c>
      <c r="Q33" s="32">
        <v>596</v>
      </c>
      <c r="R33" s="33">
        <f t="shared" si="6"/>
        <v>7.9150066401062409</v>
      </c>
      <c r="S33" s="34">
        <f t="shared" si="7"/>
        <v>7530</v>
      </c>
      <c r="T33" s="27">
        <f t="shared" si="8"/>
        <v>78.988775831322783</v>
      </c>
    </row>
    <row r="34" spans="1:20" ht="15" x14ac:dyDescent="0.3">
      <c r="A34" s="24">
        <f>'[1]9'!A32</f>
        <v>24</v>
      </c>
      <c r="B34" s="25" t="str">
        <f>'[1]9'!B32</f>
        <v>MIJEN</v>
      </c>
      <c r="C34" s="25" t="str">
        <f>'[1]9'!C32</f>
        <v>Puskesmas Mijen I</v>
      </c>
      <c r="D34" s="26">
        <v>5924</v>
      </c>
      <c r="E34" s="26">
        <v>19</v>
      </c>
      <c r="F34" s="27">
        <f t="shared" si="0"/>
        <v>0.41098853558295478</v>
      </c>
      <c r="G34" s="26">
        <v>3746</v>
      </c>
      <c r="H34" s="27">
        <f t="shared" si="1"/>
        <v>81.029634436513092</v>
      </c>
      <c r="I34" s="26">
        <v>245</v>
      </c>
      <c r="J34" s="27">
        <f t="shared" si="2"/>
        <v>5.2995890114644171</v>
      </c>
      <c r="K34" s="26">
        <v>68</v>
      </c>
      <c r="L34" s="27">
        <f t="shared" si="3"/>
        <v>1.4709063378758382</v>
      </c>
      <c r="M34" s="32">
        <v>3</v>
      </c>
      <c r="N34" s="33">
        <f t="shared" si="4"/>
        <v>6.4892926670992862E-2</v>
      </c>
      <c r="O34" s="32">
        <v>109</v>
      </c>
      <c r="P34" s="33">
        <f t="shared" si="5"/>
        <v>2.3577763357127406</v>
      </c>
      <c r="Q34" s="32">
        <v>430</v>
      </c>
      <c r="R34" s="33">
        <f t="shared" si="6"/>
        <v>9.3013194895089768</v>
      </c>
      <c r="S34" s="34">
        <f t="shared" si="7"/>
        <v>4623</v>
      </c>
      <c r="T34" s="27">
        <f t="shared" si="8"/>
        <v>78.038487508440241</v>
      </c>
    </row>
    <row r="35" spans="1:20" ht="15" x14ac:dyDescent="0.3">
      <c r="A35" s="24">
        <f>'[1]9'!A33</f>
        <v>25</v>
      </c>
      <c r="B35" s="25" t="str">
        <f>'[1]9'!B33</f>
        <v>MIJEN</v>
      </c>
      <c r="C35" s="25" t="str">
        <f>'[1]9'!C33</f>
        <v>Puskesmas Mijen II</v>
      </c>
      <c r="D35" s="26">
        <v>6315</v>
      </c>
      <c r="E35" s="26">
        <v>18</v>
      </c>
      <c r="F35" s="27">
        <f t="shared" si="0"/>
        <v>0.37037037037037041</v>
      </c>
      <c r="G35" s="26">
        <v>3147</v>
      </c>
      <c r="H35" s="27">
        <f t="shared" si="1"/>
        <v>64.753086419753075</v>
      </c>
      <c r="I35" s="26">
        <v>217</v>
      </c>
      <c r="J35" s="27">
        <f t="shared" si="2"/>
        <v>4.4650205761316872</v>
      </c>
      <c r="K35" s="26">
        <v>225</v>
      </c>
      <c r="L35" s="27">
        <f t="shared" si="3"/>
        <v>4.6296296296296298</v>
      </c>
      <c r="M35" s="32">
        <v>8</v>
      </c>
      <c r="N35" s="33">
        <f t="shared" si="4"/>
        <v>0.16460905349794239</v>
      </c>
      <c r="O35" s="32">
        <v>55</v>
      </c>
      <c r="P35" s="33">
        <f t="shared" si="5"/>
        <v>1.131687242798354</v>
      </c>
      <c r="Q35" s="32">
        <v>1182</v>
      </c>
      <c r="R35" s="33">
        <f t="shared" si="6"/>
        <v>24.320987654320987</v>
      </c>
      <c r="S35" s="34">
        <f t="shared" si="7"/>
        <v>4860</v>
      </c>
      <c r="T35" s="27">
        <f t="shared" si="8"/>
        <v>76.959619952494066</v>
      </c>
    </row>
    <row r="36" spans="1:20" ht="15" x14ac:dyDescent="0.3">
      <c r="A36" s="24">
        <f>'[1]9'!A34</f>
        <v>26</v>
      </c>
      <c r="B36" s="25" t="str">
        <f>'[1]9'!B34</f>
        <v>WEDUNG</v>
      </c>
      <c r="C36" s="25" t="str">
        <f>'[1]9'!C34</f>
        <v>Puskesmas Wedung I</v>
      </c>
      <c r="D36" s="26">
        <v>11407</v>
      </c>
      <c r="E36" s="26">
        <v>28</v>
      </c>
      <c r="F36" s="27">
        <f t="shared" si="0"/>
        <v>0.29914529914529919</v>
      </c>
      <c r="G36" s="26">
        <v>5064</v>
      </c>
      <c r="H36" s="27">
        <f t="shared" si="1"/>
        <v>54.102564102564102</v>
      </c>
      <c r="I36" s="26">
        <v>548</v>
      </c>
      <c r="J36" s="27">
        <f t="shared" si="2"/>
        <v>5.8547008547008543</v>
      </c>
      <c r="K36" s="26">
        <v>1967</v>
      </c>
      <c r="L36" s="27">
        <f t="shared" si="3"/>
        <v>21.014957264957264</v>
      </c>
      <c r="M36" s="32">
        <v>57</v>
      </c>
      <c r="N36" s="33">
        <f t="shared" si="4"/>
        <v>0.60897435897435903</v>
      </c>
      <c r="O36" s="32">
        <v>138</v>
      </c>
      <c r="P36" s="33">
        <f t="shared" si="5"/>
        <v>1.4743589743589742</v>
      </c>
      <c r="Q36" s="32">
        <v>1501</v>
      </c>
      <c r="R36" s="33">
        <f t="shared" si="6"/>
        <v>16.036324786324787</v>
      </c>
      <c r="S36" s="34">
        <f t="shared" si="7"/>
        <v>9360</v>
      </c>
      <c r="T36" s="27">
        <f t="shared" si="8"/>
        <v>82.05487858332603</v>
      </c>
    </row>
    <row r="37" spans="1:20" ht="15" x14ac:dyDescent="0.3">
      <c r="A37" s="24">
        <f>'[1]9'!A35</f>
        <v>27</v>
      </c>
      <c r="B37" s="25" t="str">
        <f>'[1]9'!B35</f>
        <v>WEDUNG</v>
      </c>
      <c r="C37" s="25" t="str">
        <f>'[1]9'!C35</f>
        <v>Puskesmas Wedung II</v>
      </c>
      <c r="D37" s="26">
        <v>6407</v>
      </c>
      <c r="E37" s="26">
        <v>40</v>
      </c>
      <c r="F37" s="27">
        <f t="shared" si="0"/>
        <v>0.79333597778659248</v>
      </c>
      <c r="G37" s="26">
        <v>2730</v>
      </c>
      <c r="H37" s="27">
        <f t="shared" si="1"/>
        <v>54.145180483934951</v>
      </c>
      <c r="I37" s="26">
        <v>103</v>
      </c>
      <c r="J37" s="27">
        <f t="shared" si="2"/>
        <v>2.0428401428004759</v>
      </c>
      <c r="K37" s="26">
        <v>900</v>
      </c>
      <c r="L37" s="27">
        <f t="shared" si="3"/>
        <v>17.850059500198334</v>
      </c>
      <c r="M37" s="32">
        <v>0</v>
      </c>
      <c r="N37" s="33">
        <f t="shared" si="4"/>
        <v>0</v>
      </c>
      <c r="O37" s="32">
        <v>9</v>
      </c>
      <c r="P37" s="33">
        <f t="shared" si="5"/>
        <v>0.17850059500198334</v>
      </c>
      <c r="Q37" s="32">
        <v>1260</v>
      </c>
      <c r="R37" s="33">
        <f t="shared" si="6"/>
        <v>24.990083300277668</v>
      </c>
      <c r="S37" s="34">
        <f t="shared" si="7"/>
        <v>5042</v>
      </c>
      <c r="T37" s="27">
        <f t="shared" si="8"/>
        <v>78.695177149992205</v>
      </c>
    </row>
    <row r="38" spans="1:20" ht="16.2" thickBot="1" x14ac:dyDescent="0.35">
      <c r="A38" s="35" t="s">
        <v>16</v>
      </c>
      <c r="B38" s="36"/>
      <c r="C38" s="36"/>
      <c r="D38" s="37">
        <f>SUM(D11:D37)</f>
        <v>257053</v>
      </c>
      <c r="E38" s="37">
        <f>SUM(E11:E37)</f>
        <v>5256</v>
      </c>
      <c r="F38" s="38">
        <f>E38/$S38*100</f>
        <v>2.4280949433167334</v>
      </c>
      <c r="G38" s="37">
        <f>SUM(G11:G37)</f>
        <v>134077</v>
      </c>
      <c r="H38" s="38">
        <f>G38/$S38*100</f>
        <v>61.939057403934108</v>
      </c>
      <c r="I38" s="37">
        <f>SUM(I11:I37)</f>
        <v>20215</v>
      </c>
      <c r="J38" s="38">
        <f>I38/$S38*100</f>
        <v>9.3386490257130443</v>
      </c>
      <c r="K38" s="37">
        <f>SUM(K11:K37)</f>
        <v>12351</v>
      </c>
      <c r="L38" s="38">
        <f>K38/$S38*100</f>
        <v>5.7057459370062737</v>
      </c>
      <c r="M38" s="37">
        <f>SUM(M11:M37)</f>
        <v>887</v>
      </c>
      <c r="N38" s="38">
        <f>M38/$S38*100</f>
        <v>0.4097641200003696</v>
      </c>
      <c r="O38" s="37">
        <f>SUM(O11:O37)</f>
        <v>7968</v>
      </c>
      <c r="P38" s="38">
        <f>O38/$S38*100</f>
        <v>3.6809475853020803</v>
      </c>
      <c r="Q38" s="37">
        <f>SUM(Q11:Q37)</f>
        <v>35712</v>
      </c>
      <c r="R38" s="38">
        <f>Q38/$S38*100</f>
        <v>16.497740984727393</v>
      </c>
      <c r="S38" s="39">
        <f>SUM(E38,G38,I38,K38,M38,O38,Q38)</f>
        <v>216466</v>
      </c>
      <c r="T38" s="40">
        <f>S38/D38*100</f>
        <v>84.210649165736257</v>
      </c>
    </row>
    <row r="39" spans="1:20" ht="15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1"/>
      <c r="P39" s="41"/>
      <c r="Q39" s="41"/>
      <c r="R39" s="41"/>
      <c r="S39" s="41"/>
      <c r="T39" s="3"/>
    </row>
    <row r="40" spans="1:20" ht="15" x14ac:dyDescent="0.3">
      <c r="A40" s="4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3">
      <c r="A41" s="43" t="s">
        <v>18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3">
      <c r="A42" s="43" t="s">
        <v>19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3">
      <c r="A43" s="43" t="s">
        <v>20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3">
      <c r="A44" s="43" t="s">
        <v>21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2021-07-05T05:45:06Z</dcterms:created>
  <dcterms:modified xsi:type="dcterms:W3CDTF">2021-07-05T05:45:26Z</dcterms:modified>
</cp:coreProperties>
</file>