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drawings/drawing1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0115" windowHeight="7755" firstSheet="3" activeTab="3"/>
  </bookViews>
  <sheets>
    <sheet name="1. CAK LAP FASKES" sheetId="11" r:id="rId1"/>
    <sheet name="2. CAK DALAP " sheetId="24" r:id="rId2"/>
    <sheet name="3.PB PER MIX DIISI 4,5 OTOMATIS" sheetId="10" r:id="rId3"/>
    <sheet name="4. CAPAIAN PPM PB " sheetId="9" r:id="rId4"/>
    <sheet name="5. CAPAIAN IND PPM PB BARU" sheetId="12" r:id="rId5"/>
    <sheet name="6. HSL LAY PB BR MNRT TMPT PLYN" sheetId="13" r:id="rId6"/>
    <sheet name="DARI 7.1 ISINYA (7. PA PER MIX)" sheetId="14" r:id="rId7"/>
    <sheet name="ISI DULU 7.1. PA JALUR A DAN B" sheetId="30" r:id="rId8"/>
    <sheet name="8. PA MKJP" sheetId="15" r:id="rId9"/>
    <sheet name="9. PA KB PRIA" sheetId="16" r:id="rId10"/>
    <sheet name="10. PUS BUKAN KB" sheetId="17" r:id="rId11"/>
    <sheet name="11. DO PESERTA " sheetId="27" r:id="rId12"/>
    <sheet name="12. KOMPL BERAT MNRT MET KONTR" sheetId="18" r:id="rId13"/>
    <sheet name="13. KEGAGALAN MNRT MET KONT" sheetId="19" r:id="rId14"/>
    <sheet name="14. JML PENCBT IUD, IMP MNRT TP" sheetId="20" r:id="rId15"/>
    <sheet name="18. PEMBRIAN KON ULANG" sheetId="21" r:id="rId16"/>
    <sheet name="19. PEMBERIAN KON ULANG JEJARIN" sheetId="22" r:id="rId17"/>
    <sheet name="20. KON ULANG PER MIX OTOMATIS " sheetId="26" r:id="rId18"/>
    <sheet name="16.17. LAY GANTI CARA KB A  " sheetId="23" r:id="rId19"/>
    <sheet name="15. LAY GC PER MIX HAL 3 OTOMAT" sheetId="25" r:id="rId20"/>
    <sheet name="21. BKB" sheetId="2" r:id="rId21"/>
    <sheet name="22. BKR" sheetId="4" r:id="rId22"/>
    <sheet name="23. BKL" sheetId="5" r:id="rId23"/>
    <sheet name="24. UPPKS" sheetId="6" r:id="rId24"/>
    <sheet name="25. PIK REMAJA" sheetId="7" r:id="rId25"/>
    <sheet name="PK DAN PA 18" sheetId="29" r:id="rId26"/>
    <sheet name="Sheet3" sheetId="3" r:id="rId27"/>
  </sheets>
  <definedNames>
    <definedName name="_xlnm.Print_Area" localSheetId="0">'1. CAK LAP FASKES'!$A$1:$Y$23</definedName>
    <definedName name="_xlnm.Print_Area" localSheetId="16">'19. PEMBERIAN KON ULANG JEJARIN'!$A$1:$T$26</definedName>
    <definedName name="_xlnm.Print_Area" localSheetId="17">'20. KON ULANG PER MIX OTOMATIS '!$A$1:$M$26</definedName>
    <definedName name="_xlnm.Print_Area" localSheetId="4">'5. CAPAIAN IND PPM PB BARU'!$A$1:$AB$22</definedName>
    <definedName name="_xlnm.Print_Area" localSheetId="6">'DARI 7.1 ISINYA (7. PA PER MIX)'!$A$1:$AE$38</definedName>
    <definedName name="_xlnm.Print_Area" localSheetId="7">'ISI DULU 7.1. PA JALUR A DAN B'!$A$1:$AH$38</definedName>
    <definedName name="_xlnm.Print_Area" localSheetId="25">'PK DAN PA 18'!$A$1:$AI$38</definedName>
  </definedNames>
  <calcPr calcId="144525"/>
</workbook>
</file>

<file path=xl/calcChain.xml><?xml version="1.0" encoding="utf-8"?>
<calcChain xmlns="http://schemas.openxmlformats.org/spreadsheetml/2006/main">
  <c r="AH24" i="23" l="1"/>
  <c r="AB24" i="23"/>
  <c r="R24" i="23"/>
  <c r="J24" i="23"/>
  <c r="N24" i="22"/>
  <c r="N24" i="20" l="1"/>
  <c r="M24" i="20"/>
  <c r="I24" i="17" l="1"/>
  <c r="X21" i="9" l="1"/>
  <c r="S24" i="30" l="1"/>
  <c r="O24" i="30"/>
  <c r="M24" i="30"/>
  <c r="K24" i="30"/>
  <c r="I24" i="30"/>
  <c r="G24" i="30"/>
  <c r="E24" i="30"/>
  <c r="C24" i="30"/>
  <c r="U23" i="30"/>
  <c r="S23" i="30"/>
  <c r="R23" i="30"/>
  <c r="Q23" i="30"/>
  <c r="R8" i="30" l="1"/>
  <c r="R9" i="30"/>
  <c r="R10" i="30"/>
  <c r="R11" i="30"/>
  <c r="R12" i="30"/>
  <c r="R13" i="30"/>
  <c r="R14" i="30"/>
  <c r="R15" i="30"/>
  <c r="R16" i="30"/>
  <c r="R17" i="30"/>
  <c r="R18" i="30"/>
  <c r="R19" i="30"/>
  <c r="R20" i="30"/>
  <c r="Q8" i="30"/>
  <c r="Q9" i="30"/>
  <c r="Q10" i="30"/>
  <c r="Q11" i="30"/>
  <c r="Q12" i="30"/>
  <c r="Q13" i="30"/>
  <c r="Q14" i="30"/>
  <c r="Q15" i="30"/>
  <c r="Q16" i="30"/>
  <c r="Q17" i="30"/>
  <c r="Q18" i="30"/>
  <c r="Q19" i="30"/>
  <c r="Q20" i="30"/>
  <c r="R7" i="30"/>
  <c r="Q7" i="30"/>
  <c r="R10" i="14" l="1"/>
  <c r="R11" i="14"/>
  <c r="R12" i="14"/>
  <c r="R13" i="14"/>
  <c r="R14" i="14"/>
  <c r="R15" i="14"/>
  <c r="R16" i="14"/>
  <c r="R17" i="14"/>
  <c r="R18" i="14"/>
  <c r="R19" i="14"/>
  <c r="R20" i="14"/>
  <c r="O10" i="14"/>
  <c r="O11" i="14"/>
  <c r="O12" i="14"/>
  <c r="O13" i="14"/>
  <c r="O14" i="14"/>
  <c r="O15" i="14"/>
  <c r="O16" i="14"/>
  <c r="O17" i="14"/>
  <c r="O18" i="14"/>
  <c r="O19" i="14"/>
  <c r="O20" i="14"/>
  <c r="M10" i="14"/>
  <c r="M11" i="14"/>
  <c r="M12" i="14"/>
  <c r="M13" i="14"/>
  <c r="M14" i="14"/>
  <c r="M15" i="14"/>
  <c r="M16" i="14"/>
  <c r="M17" i="14"/>
  <c r="M18" i="14"/>
  <c r="M19" i="14"/>
  <c r="M20" i="14"/>
  <c r="K10" i="14"/>
  <c r="K11" i="14"/>
  <c r="K12" i="14"/>
  <c r="K13" i="14"/>
  <c r="K14" i="14"/>
  <c r="K15" i="14"/>
  <c r="K16" i="14"/>
  <c r="K17" i="14"/>
  <c r="K18" i="14"/>
  <c r="K19" i="14"/>
  <c r="K20" i="14"/>
  <c r="I10" i="14"/>
  <c r="I11" i="14"/>
  <c r="I12" i="14"/>
  <c r="I13" i="14"/>
  <c r="I14" i="14"/>
  <c r="I15" i="14"/>
  <c r="I16" i="14"/>
  <c r="I17" i="14"/>
  <c r="I18" i="14"/>
  <c r="I19" i="14"/>
  <c r="I20" i="14"/>
  <c r="G10" i="14"/>
  <c r="G11" i="14"/>
  <c r="G12" i="14"/>
  <c r="G13" i="14"/>
  <c r="G14" i="14"/>
  <c r="G15" i="14"/>
  <c r="G16" i="14"/>
  <c r="G17" i="14"/>
  <c r="G18" i="14"/>
  <c r="G19" i="14"/>
  <c r="G20" i="14"/>
  <c r="E10" i="14"/>
  <c r="E11" i="14"/>
  <c r="E12" i="14"/>
  <c r="E13" i="14"/>
  <c r="E14" i="14"/>
  <c r="E15" i="14"/>
  <c r="E16" i="14"/>
  <c r="E17" i="14"/>
  <c r="E18" i="14"/>
  <c r="E19" i="14"/>
  <c r="E20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S20" i="30"/>
  <c r="S19" i="30"/>
  <c r="S18" i="30"/>
  <c r="S17" i="30"/>
  <c r="S16" i="30"/>
  <c r="P21" i="30"/>
  <c r="N21" i="30"/>
  <c r="L21" i="30"/>
  <c r="J21" i="30"/>
  <c r="H21" i="30"/>
  <c r="F21" i="30"/>
  <c r="D21" i="30"/>
  <c r="S15" i="30"/>
  <c r="S14" i="30"/>
  <c r="S13" i="30"/>
  <c r="S12" i="30"/>
  <c r="S11" i="30"/>
  <c r="S10" i="30"/>
  <c r="R21" i="30" l="1"/>
  <c r="R9" i="14"/>
  <c r="O9" i="14"/>
  <c r="M9" i="14"/>
  <c r="K9" i="14"/>
  <c r="I9" i="14"/>
  <c r="G9" i="14"/>
  <c r="E9" i="14"/>
  <c r="S9" i="30"/>
  <c r="R8" i="14"/>
  <c r="O8" i="14"/>
  <c r="M8" i="14"/>
  <c r="K8" i="14"/>
  <c r="I8" i="14"/>
  <c r="G8" i="14"/>
  <c r="E8" i="14"/>
  <c r="S8" i="30"/>
  <c r="C8" i="14"/>
  <c r="R7" i="14"/>
  <c r="O7" i="14"/>
  <c r="M7" i="14"/>
  <c r="K7" i="14"/>
  <c r="I7" i="14"/>
  <c r="G7" i="14"/>
  <c r="E7" i="14"/>
  <c r="C7" i="14"/>
  <c r="S7" i="30"/>
  <c r="Q9" i="14" l="1"/>
  <c r="Q8" i="14"/>
  <c r="T21" i="30"/>
  <c r="O21" i="30"/>
  <c r="O21" i="14" s="1"/>
  <c r="M21" i="30"/>
  <c r="K21" i="30"/>
  <c r="K21" i="14" s="1"/>
  <c r="I21" i="30"/>
  <c r="I21" i="14" s="1"/>
  <c r="G21" i="30"/>
  <c r="G21" i="14" s="1"/>
  <c r="E21" i="30"/>
  <c r="E21" i="14" s="1"/>
  <c r="C21" i="30"/>
  <c r="U19" i="30"/>
  <c r="U17" i="30"/>
  <c r="U15" i="30"/>
  <c r="U13" i="30"/>
  <c r="U11" i="30"/>
  <c r="U9" i="30"/>
  <c r="U21" i="9"/>
  <c r="R21" i="9"/>
  <c r="O21" i="9"/>
  <c r="L21" i="9"/>
  <c r="I21" i="9"/>
  <c r="F21" i="9"/>
  <c r="C21" i="9"/>
  <c r="C21" i="14" l="1"/>
  <c r="Q21" i="30"/>
  <c r="R21" i="14"/>
  <c r="M21" i="14"/>
  <c r="S21" i="30"/>
  <c r="U7" i="30"/>
  <c r="U10" i="30"/>
  <c r="U14" i="30"/>
  <c r="U18" i="30"/>
  <c r="U8" i="30"/>
  <c r="U12" i="30"/>
  <c r="U16" i="30"/>
  <c r="U20" i="30"/>
  <c r="O12" i="13"/>
  <c r="U21" i="30" l="1"/>
  <c r="J16" i="9"/>
  <c r="C9" i="26" l="1"/>
  <c r="C10" i="26"/>
  <c r="C11" i="26"/>
  <c r="C12" i="26"/>
  <c r="C13" i="26"/>
  <c r="C14" i="26"/>
  <c r="C15" i="26"/>
  <c r="C16" i="26"/>
  <c r="C17" i="26"/>
  <c r="C18" i="26"/>
  <c r="C19" i="26"/>
  <c r="C20" i="26"/>
  <c r="C21" i="26"/>
  <c r="C8" i="26"/>
  <c r="N14" i="22"/>
  <c r="D22" i="21"/>
  <c r="E22" i="21"/>
  <c r="F22" i="21"/>
  <c r="G22" i="21"/>
  <c r="I22" i="21"/>
  <c r="J22" i="21"/>
  <c r="K22" i="21"/>
  <c r="L22" i="21"/>
  <c r="M22" i="21"/>
  <c r="C22" i="21"/>
  <c r="H21" i="21"/>
  <c r="V20" i="25"/>
  <c r="AD20" i="25"/>
  <c r="I22" i="19"/>
  <c r="G22" i="19"/>
  <c r="E22" i="19"/>
  <c r="C22" i="19"/>
  <c r="C22" i="26" l="1"/>
  <c r="J9" i="17"/>
  <c r="J10" i="17"/>
  <c r="J11" i="17"/>
  <c r="J12" i="17"/>
  <c r="J13" i="17"/>
  <c r="J14" i="17"/>
  <c r="J15" i="17"/>
  <c r="J16" i="17"/>
  <c r="J17" i="17"/>
  <c r="J18" i="17"/>
  <c r="F18" i="17" s="1"/>
  <c r="J19" i="17"/>
  <c r="J20" i="17"/>
  <c r="J21" i="17"/>
  <c r="J8" i="17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8" i="15"/>
  <c r="O14" i="13"/>
  <c r="O13" i="13"/>
  <c r="O15" i="13"/>
  <c r="O16" i="13"/>
  <c r="O17" i="13"/>
  <c r="O18" i="13"/>
  <c r="O19" i="13"/>
  <c r="O20" i="13"/>
  <c r="O9" i="13"/>
  <c r="O10" i="13"/>
  <c r="O11" i="13"/>
  <c r="L22" i="23" l="1"/>
  <c r="M22" i="23"/>
  <c r="N22" i="23"/>
  <c r="O22" i="23"/>
  <c r="P22" i="23"/>
  <c r="Q22" i="23"/>
  <c r="K22" i="23"/>
  <c r="D22" i="23"/>
  <c r="E22" i="23"/>
  <c r="F22" i="23"/>
  <c r="G22" i="23"/>
  <c r="H22" i="23"/>
  <c r="I22" i="23"/>
  <c r="C22" i="23"/>
  <c r="AJ22" i="23" l="1"/>
  <c r="AK22" i="23"/>
  <c r="AL22" i="23"/>
  <c r="AM22" i="23"/>
  <c r="AN22" i="23"/>
  <c r="AI22" i="23"/>
  <c r="AD22" i="23"/>
  <c r="AE22" i="23"/>
  <c r="AF22" i="23"/>
  <c r="AG22" i="23"/>
  <c r="AC22" i="23"/>
  <c r="V22" i="23"/>
  <c r="W22" i="23"/>
  <c r="X22" i="23"/>
  <c r="Y22" i="23"/>
  <c r="Z22" i="23"/>
  <c r="AA22" i="23"/>
  <c r="U22" i="23"/>
  <c r="AN9" i="23"/>
  <c r="AN10" i="23"/>
  <c r="AN11" i="23"/>
  <c r="AN12" i="23"/>
  <c r="AN13" i="23"/>
  <c r="AN14" i="23"/>
  <c r="AN15" i="23"/>
  <c r="AN16" i="23"/>
  <c r="AN17" i="23"/>
  <c r="AN18" i="23"/>
  <c r="AN19" i="23"/>
  <c r="AN20" i="23"/>
  <c r="AN21" i="23"/>
  <c r="AN8" i="23"/>
  <c r="AH9" i="23"/>
  <c r="AH10" i="23"/>
  <c r="AH11" i="23"/>
  <c r="AH12" i="23"/>
  <c r="AH13" i="23"/>
  <c r="AH14" i="23"/>
  <c r="AH15" i="23"/>
  <c r="AH16" i="23"/>
  <c r="AH17" i="23"/>
  <c r="AH18" i="23"/>
  <c r="AH19" i="23"/>
  <c r="AH20" i="23"/>
  <c r="AH21" i="23"/>
  <c r="AH8" i="23"/>
  <c r="AB9" i="23"/>
  <c r="AB10" i="23"/>
  <c r="AB11" i="23"/>
  <c r="AB12" i="23"/>
  <c r="AB13" i="23"/>
  <c r="AB14" i="23"/>
  <c r="AB15" i="23"/>
  <c r="AB16" i="23"/>
  <c r="AB17" i="23"/>
  <c r="AB18" i="23"/>
  <c r="AB19" i="23"/>
  <c r="AB20" i="23"/>
  <c r="AB21" i="23"/>
  <c r="AB8" i="23"/>
  <c r="R9" i="23"/>
  <c r="R10" i="23"/>
  <c r="R11" i="23"/>
  <c r="R12" i="23"/>
  <c r="R13" i="23"/>
  <c r="R14" i="23"/>
  <c r="R15" i="23"/>
  <c r="R16" i="23"/>
  <c r="R17" i="23"/>
  <c r="R18" i="23"/>
  <c r="R19" i="23"/>
  <c r="R20" i="23"/>
  <c r="R21" i="23"/>
  <c r="R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8" i="23"/>
  <c r="P22" i="22"/>
  <c r="Q22" i="22"/>
  <c r="R22" i="22"/>
  <c r="S22" i="22"/>
  <c r="T22" i="22"/>
  <c r="O22" i="22"/>
  <c r="J22" i="22"/>
  <c r="K22" i="22"/>
  <c r="L22" i="22"/>
  <c r="M22" i="22"/>
  <c r="I22" i="22"/>
  <c r="D22" i="22"/>
  <c r="E22" i="22"/>
  <c r="F22" i="22"/>
  <c r="G22" i="22"/>
  <c r="C22" i="22"/>
  <c r="T9" i="22"/>
  <c r="T10" i="22"/>
  <c r="T11" i="22"/>
  <c r="T12" i="22"/>
  <c r="T13" i="22"/>
  <c r="T14" i="22"/>
  <c r="T15" i="22"/>
  <c r="T16" i="22"/>
  <c r="T17" i="22"/>
  <c r="T18" i="22"/>
  <c r="T19" i="22"/>
  <c r="T20" i="22"/>
  <c r="T21" i="22"/>
  <c r="T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8" i="22"/>
  <c r="N9" i="22"/>
  <c r="N10" i="22"/>
  <c r="N11" i="22"/>
  <c r="N12" i="22"/>
  <c r="N13" i="22"/>
  <c r="N15" i="22"/>
  <c r="N16" i="22"/>
  <c r="N17" i="22"/>
  <c r="N18" i="22"/>
  <c r="N19" i="22"/>
  <c r="N20" i="22"/>
  <c r="N21" i="22"/>
  <c r="N8" i="22"/>
  <c r="AB22" i="23" l="1"/>
  <c r="AH22" i="23"/>
  <c r="J22" i="23"/>
  <c r="R22" i="23"/>
  <c r="N22" i="22"/>
  <c r="H22" i="22"/>
  <c r="H9" i="21"/>
  <c r="H10" i="21"/>
  <c r="H11" i="21"/>
  <c r="H12" i="21"/>
  <c r="H13" i="21"/>
  <c r="H14" i="21"/>
  <c r="H15" i="21"/>
  <c r="H16" i="21"/>
  <c r="H17" i="21"/>
  <c r="H18" i="21"/>
  <c r="H19" i="21"/>
  <c r="H20" i="21"/>
  <c r="H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8" i="21"/>
  <c r="N22" i="21" l="1"/>
  <c r="H22" i="21"/>
  <c r="D22" i="20"/>
  <c r="E22" i="20"/>
  <c r="F22" i="20"/>
  <c r="G22" i="20"/>
  <c r="H22" i="20"/>
  <c r="I22" i="20"/>
  <c r="J22" i="20"/>
  <c r="K22" i="20"/>
  <c r="L22" i="20"/>
  <c r="C22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N8" i="20"/>
  <c r="M8" i="20"/>
  <c r="D22" i="24"/>
  <c r="C22" i="24"/>
  <c r="J22" i="24"/>
  <c r="I22" i="24"/>
  <c r="M22" i="24"/>
  <c r="L22" i="24"/>
  <c r="M22" i="20" l="1"/>
  <c r="N22" i="20"/>
  <c r="E7" i="16" l="1"/>
  <c r="D22" i="17" l="1"/>
  <c r="C22" i="17"/>
  <c r="AH8" i="25" l="1"/>
  <c r="AH9" i="25"/>
  <c r="AH10" i="25"/>
  <c r="AH11" i="25"/>
  <c r="AH12" i="25"/>
  <c r="AH13" i="25"/>
  <c r="AH14" i="25"/>
  <c r="AH15" i="25"/>
  <c r="AH16" i="25"/>
  <c r="AH17" i="25"/>
  <c r="AH18" i="25"/>
  <c r="AH19" i="25"/>
  <c r="AH20" i="25"/>
  <c r="AH21" i="25"/>
  <c r="AF8" i="25"/>
  <c r="AF9" i="25"/>
  <c r="AF10" i="25"/>
  <c r="AF11" i="25"/>
  <c r="AF12" i="25"/>
  <c r="AF13" i="25"/>
  <c r="AF14" i="25"/>
  <c r="AF15" i="25"/>
  <c r="AF16" i="25"/>
  <c r="AF17" i="25"/>
  <c r="AF18" i="25"/>
  <c r="AF19" i="25"/>
  <c r="AF20" i="25"/>
  <c r="AF21" i="25"/>
  <c r="AD8" i="25"/>
  <c r="AD9" i="25"/>
  <c r="AD10" i="25"/>
  <c r="AD11" i="25"/>
  <c r="AD12" i="25"/>
  <c r="AD13" i="25"/>
  <c r="AD14" i="25"/>
  <c r="AD15" i="25"/>
  <c r="AD16" i="25"/>
  <c r="AD17" i="25"/>
  <c r="AD18" i="25"/>
  <c r="AD19" i="25"/>
  <c r="AD21" i="25"/>
  <c r="AB8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Z8" i="25"/>
  <c r="Z9" i="25"/>
  <c r="Z10" i="25"/>
  <c r="Z11" i="25"/>
  <c r="Z12" i="25"/>
  <c r="Z13" i="25"/>
  <c r="Z14" i="25"/>
  <c r="Z15" i="25"/>
  <c r="Z16" i="25"/>
  <c r="Z17" i="25"/>
  <c r="Z18" i="25"/>
  <c r="Z19" i="25"/>
  <c r="Z20" i="25"/>
  <c r="Z21" i="25"/>
  <c r="X8" i="25"/>
  <c r="X9" i="25"/>
  <c r="X10" i="25"/>
  <c r="X11" i="25"/>
  <c r="X12" i="25"/>
  <c r="X13" i="25"/>
  <c r="X14" i="25"/>
  <c r="X15" i="25"/>
  <c r="X16" i="25"/>
  <c r="X17" i="25"/>
  <c r="X18" i="25"/>
  <c r="X19" i="25"/>
  <c r="X20" i="25"/>
  <c r="X21" i="25"/>
  <c r="V8" i="25"/>
  <c r="V9" i="25"/>
  <c r="V10" i="25"/>
  <c r="V11" i="25"/>
  <c r="V12" i="25"/>
  <c r="V13" i="25"/>
  <c r="V14" i="25"/>
  <c r="V15" i="25"/>
  <c r="V16" i="25"/>
  <c r="V17" i="25"/>
  <c r="V18" i="25"/>
  <c r="V19" i="25"/>
  <c r="V21" i="25"/>
  <c r="AH7" i="25"/>
  <c r="AF7" i="25"/>
  <c r="AD7" i="25"/>
  <c r="AB7" i="25"/>
  <c r="Z7" i="25"/>
  <c r="X7" i="25"/>
  <c r="V7" i="25"/>
  <c r="S21" i="29" l="1"/>
  <c r="O21" i="29"/>
  <c r="M21" i="29"/>
  <c r="K21" i="29"/>
  <c r="I21" i="29"/>
  <c r="G21" i="29"/>
  <c r="E21" i="29"/>
  <c r="C21" i="29"/>
  <c r="U20" i="29"/>
  <c r="Q20" i="29"/>
  <c r="Q19" i="29"/>
  <c r="U18" i="29"/>
  <c r="Q18" i="29"/>
  <c r="Q17" i="29"/>
  <c r="U17" i="29" s="1"/>
  <c r="U16" i="29"/>
  <c r="Q16" i="29"/>
  <c r="Q15" i="29"/>
  <c r="U14" i="29"/>
  <c r="Q14" i="29"/>
  <c r="Q13" i="29"/>
  <c r="U13" i="29" s="1"/>
  <c r="U12" i="29"/>
  <c r="Q12" i="29"/>
  <c r="Q11" i="29"/>
  <c r="U10" i="29"/>
  <c r="Q10" i="29"/>
  <c r="Q9" i="29"/>
  <c r="U9" i="29" s="1"/>
  <c r="U8" i="29"/>
  <c r="Q8" i="29"/>
  <c r="Q7" i="29"/>
  <c r="U7" i="29" l="1"/>
  <c r="U11" i="29"/>
  <c r="U15" i="29"/>
  <c r="U19" i="29"/>
  <c r="Q21" i="29"/>
  <c r="U21" i="29" l="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8" i="11"/>
  <c r="P22" i="11"/>
  <c r="O22" i="11"/>
  <c r="M22" i="11"/>
  <c r="L22" i="11"/>
  <c r="J22" i="11"/>
  <c r="I22" i="11"/>
  <c r="G22" i="11"/>
  <c r="F22" i="11"/>
  <c r="D22" i="11"/>
  <c r="C22" i="11"/>
  <c r="H22" i="11" l="1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J8" i="9"/>
  <c r="J9" i="9"/>
  <c r="J10" i="9"/>
  <c r="J11" i="9"/>
  <c r="J12" i="9"/>
  <c r="J13" i="9"/>
  <c r="J14" i="9"/>
  <c r="J15" i="9"/>
  <c r="J17" i="9"/>
  <c r="J18" i="9"/>
  <c r="J19" i="9"/>
  <c r="J20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O20" i="10" l="1"/>
  <c r="V21" i="9" s="1"/>
  <c r="M20" i="10"/>
  <c r="S21" i="9" s="1"/>
  <c r="K20" i="10"/>
  <c r="P21" i="9" s="1"/>
  <c r="I20" i="10"/>
  <c r="M21" i="9" s="1"/>
  <c r="G20" i="10"/>
  <c r="J21" i="9" s="1"/>
  <c r="E20" i="10"/>
  <c r="G21" i="9" s="1"/>
  <c r="C20" i="10"/>
  <c r="D21" i="9" s="1"/>
  <c r="V7" i="9" l="1"/>
  <c r="S7" i="9"/>
  <c r="P7" i="9"/>
  <c r="M7" i="9"/>
  <c r="J7" i="9"/>
  <c r="G7" i="9"/>
  <c r="D7" i="9"/>
  <c r="G22" i="17" l="1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7" i="16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8" i="15"/>
  <c r="G22" i="15" l="1"/>
  <c r="Q18" i="9"/>
  <c r="N22" i="24" l="1"/>
  <c r="K22" i="24"/>
  <c r="H22" i="24"/>
  <c r="G22" i="24"/>
  <c r="F22" i="24"/>
  <c r="N21" i="24"/>
  <c r="N20" i="24"/>
  <c r="N19" i="24"/>
  <c r="N18" i="24"/>
  <c r="N17" i="24"/>
  <c r="N16" i="24"/>
  <c r="N15" i="24"/>
  <c r="N14" i="24"/>
  <c r="N13" i="24"/>
  <c r="N12" i="24"/>
  <c r="N11" i="24"/>
  <c r="N10" i="24"/>
  <c r="N9" i="24"/>
  <c r="N8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K9" i="26" l="1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8" i="26"/>
  <c r="M22" i="26" l="1"/>
  <c r="H22" i="26" s="1"/>
  <c r="M20" i="26"/>
  <c r="J20" i="26" s="1"/>
  <c r="M19" i="26"/>
  <c r="F19" i="26" s="1"/>
  <c r="M18" i="26"/>
  <c r="J18" i="26" s="1"/>
  <c r="M16" i="26"/>
  <c r="H16" i="26" s="1"/>
  <c r="M15" i="26"/>
  <c r="J15" i="26" s="1"/>
  <c r="M14" i="26"/>
  <c r="H14" i="26" s="1"/>
  <c r="M12" i="26"/>
  <c r="J12" i="26" s="1"/>
  <c r="M11" i="26"/>
  <c r="H11" i="26" s="1"/>
  <c r="M10" i="26"/>
  <c r="J10" i="26" s="1"/>
  <c r="M8" i="26"/>
  <c r="J8" i="26" s="1"/>
  <c r="M21" i="26"/>
  <c r="J21" i="26" s="1"/>
  <c r="M17" i="26"/>
  <c r="H17" i="26" s="1"/>
  <c r="M13" i="26"/>
  <c r="H13" i="26" s="1"/>
  <c r="M9" i="26"/>
  <c r="F9" i="26" s="1"/>
  <c r="S13" i="13"/>
  <c r="D22" i="26" l="1"/>
  <c r="L22" i="26"/>
  <c r="F22" i="26"/>
  <c r="J22" i="26"/>
  <c r="D20" i="26"/>
  <c r="F20" i="26"/>
  <c r="H20" i="26"/>
  <c r="L20" i="26"/>
  <c r="F16" i="26"/>
  <c r="D16" i="26"/>
  <c r="L16" i="26"/>
  <c r="D12" i="26"/>
  <c r="L12" i="26"/>
  <c r="F12" i="26"/>
  <c r="H12" i="26"/>
  <c r="D11" i="26"/>
  <c r="L10" i="26"/>
  <c r="D10" i="26"/>
  <c r="H10" i="26"/>
  <c r="L14" i="26"/>
  <c r="D14" i="26"/>
  <c r="F14" i="26"/>
  <c r="H8" i="26"/>
  <c r="H19" i="26"/>
  <c r="D19" i="26"/>
  <c r="L19" i="26"/>
  <c r="J19" i="26"/>
  <c r="L18" i="26"/>
  <c r="F18" i="26"/>
  <c r="D18" i="26"/>
  <c r="H18" i="26"/>
  <c r="J16" i="26"/>
  <c r="L15" i="26"/>
  <c r="H15" i="26"/>
  <c r="F15" i="26"/>
  <c r="D15" i="26"/>
  <c r="J14" i="26"/>
  <c r="L11" i="26"/>
  <c r="F11" i="26"/>
  <c r="J11" i="26"/>
  <c r="F10" i="26"/>
  <c r="D8" i="26"/>
  <c r="F8" i="26"/>
  <c r="L8" i="26"/>
  <c r="L9" i="26"/>
  <c r="D13" i="26"/>
  <c r="F13" i="26"/>
  <c r="H21" i="26"/>
  <c r="J9" i="26"/>
  <c r="L13" i="26"/>
  <c r="D17" i="26"/>
  <c r="F21" i="26"/>
  <c r="H9" i="26"/>
  <c r="J13" i="26"/>
  <c r="L17" i="26"/>
  <c r="D21" i="26"/>
  <c r="J17" i="26"/>
  <c r="L21" i="26"/>
  <c r="D9" i="26"/>
  <c r="F17" i="26"/>
  <c r="AJ10" i="25"/>
  <c r="AJ14" i="25"/>
  <c r="AJ15" i="25" l="1"/>
  <c r="AJ17" i="25"/>
  <c r="AJ13" i="25"/>
  <c r="AJ9" i="25"/>
  <c r="AJ7" i="25"/>
  <c r="AJ11" i="25"/>
  <c r="AJ20" i="25"/>
  <c r="AJ16" i="25"/>
  <c r="AG16" i="25" s="1"/>
  <c r="AJ19" i="25"/>
  <c r="AJ12" i="25"/>
  <c r="AJ18" i="25"/>
  <c r="AJ8" i="25"/>
  <c r="Y8" i="25" s="1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8" i="24"/>
  <c r="E22" i="24"/>
  <c r="AE11" i="25" l="1"/>
  <c r="W11" i="25"/>
  <c r="Y16" i="25"/>
  <c r="AI16" i="25"/>
  <c r="AI11" i="25"/>
  <c r="AA11" i="25"/>
  <c r="AG11" i="25"/>
  <c r="AA16" i="25"/>
  <c r="AC16" i="25"/>
  <c r="AC11" i="25"/>
  <c r="Y11" i="25"/>
  <c r="AE16" i="25"/>
  <c r="AJ21" i="25"/>
  <c r="W21" i="25" s="1"/>
  <c r="AA8" i="25"/>
  <c r="AG12" i="25"/>
  <c r="Y12" i="25"/>
  <c r="AI12" i="25"/>
  <c r="AA12" i="25"/>
  <c r="AC8" i="25"/>
  <c r="AE8" i="25"/>
  <c r="AC12" i="25"/>
  <c r="AE12" i="25"/>
  <c r="AG8" i="25"/>
  <c r="AI21" i="25" l="1"/>
  <c r="AE21" i="25"/>
  <c r="AG21" i="25"/>
  <c r="AC21" i="25"/>
  <c r="Y21" i="25"/>
  <c r="AA21" i="25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8" i="19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8" i="18"/>
  <c r="F9" i="17"/>
  <c r="H10" i="17"/>
  <c r="F11" i="17"/>
  <c r="H12" i="17"/>
  <c r="F13" i="17"/>
  <c r="H14" i="17"/>
  <c r="F15" i="17"/>
  <c r="H16" i="17"/>
  <c r="F17" i="17"/>
  <c r="H18" i="17"/>
  <c r="F19" i="17"/>
  <c r="H20" i="17"/>
  <c r="F21" i="17"/>
  <c r="H8" i="17"/>
  <c r="E22" i="17"/>
  <c r="I22" i="17" s="1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G8" i="16"/>
  <c r="F8" i="16" s="1"/>
  <c r="G9" i="16"/>
  <c r="D9" i="16" s="1"/>
  <c r="G10" i="16"/>
  <c r="F10" i="16" s="1"/>
  <c r="G11" i="16"/>
  <c r="F11" i="16" s="1"/>
  <c r="G12" i="16"/>
  <c r="F12" i="16" s="1"/>
  <c r="G13" i="16"/>
  <c r="D13" i="16" s="1"/>
  <c r="G14" i="16"/>
  <c r="F14" i="16" s="1"/>
  <c r="G15" i="16"/>
  <c r="F15" i="16" s="1"/>
  <c r="G16" i="16"/>
  <c r="F16" i="16" s="1"/>
  <c r="G17" i="16"/>
  <c r="D17" i="16" s="1"/>
  <c r="G18" i="16"/>
  <c r="F18" i="16" s="1"/>
  <c r="G19" i="16"/>
  <c r="F19" i="16" s="1"/>
  <c r="G20" i="16"/>
  <c r="F20" i="16" s="1"/>
  <c r="G7" i="16"/>
  <c r="F7" i="16" s="1"/>
  <c r="K9" i="15"/>
  <c r="K10" i="15"/>
  <c r="J10" i="15" s="1"/>
  <c r="K11" i="15"/>
  <c r="J11" i="15" s="1"/>
  <c r="K12" i="15"/>
  <c r="H12" i="15" s="1"/>
  <c r="K13" i="15"/>
  <c r="K14" i="15"/>
  <c r="J14" i="15" s="1"/>
  <c r="K15" i="15"/>
  <c r="J15" i="15" s="1"/>
  <c r="K16" i="15"/>
  <c r="H16" i="15" s="1"/>
  <c r="K17" i="15"/>
  <c r="H17" i="15" s="1"/>
  <c r="K18" i="15"/>
  <c r="J18" i="15" s="1"/>
  <c r="K19" i="15"/>
  <c r="J19" i="15" s="1"/>
  <c r="K20" i="15"/>
  <c r="H20" i="15" s="1"/>
  <c r="K21" i="15"/>
  <c r="H21" i="15" s="1"/>
  <c r="K8" i="15"/>
  <c r="H8" i="15" s="1"/>
  <c r="J22" i="17"/>
  <c r="Q20" i="14"/>
  <c r="L21" i="15" s="1"/>
  <c r="Q19" i="14"/>
  <c r="L20" i="15" s="1"/>
  <c r="Q18" i="14"/>
  <c r="L19" i="15" s="1"/>
  <c r="Q17" i="14"/>
  <c r="L18" i="15" s="1"/>
  <c r="Q16" i="14"/>
  <c r="L17" i="15" s="1"/>
  <c r="Q15" i="14"/>
  <c r="L16" i="15" s="1"/>
  <c r="Q14" i="14"/>
  <c r="L15" i="15" s="1"/>
  <c r="Q13" i="14"/>
  <c r="L14" i="15" s="1"/>
  <c r="Q12" i="14"/>
  <c r="L13" i="15" s="1"/>
  <c r="Q11" i="14"/>
  <c r="L12" i="15" s="1"/>
  <c r="Q10" i="14"/>
  <c r="L10" i="15"/>
  <c r="Q7" i="14"/>
  <c r="L8" i="15" s="1"/>
  <c r="I22" i="15"/>
  <c r="E21" i="16"/>
  <c r="E22" i="15"/>
  <c r="C22" i="15"/>
  <c r="C21" i="16"/>
  <c r="M21" i="13"/>
  <c r="K21" i="13"/>
  <c r="I21" i="13"/>
  <c r="E21" i="13"/>
  <c r="C21" i="13"/>
  <c r="G20" i="13"/>
  <c r="G19" i="13"/>
  <c r="G18" i="13"/>
  <c r="G17" i="13"/>
  <c r="G16" i="13"/>
  <c r="G15" i="13"/>
  <c r="G14" i="13"/>
  <c r="G13" i="13"/>
  <c r="Q13" i="13" s="1"/>
  <c r="D13" i="13" s="1"/>
  <c r="G12" i="13"/>
  <c r="G11" i="13"/>
  <c r="G10" i="13"/>
  <c r="G9" i="13"/>
  <c r="O8" i="13"/>
  <c r="G8" i="13"/>
  <c r="O7" i="13"/>
  <c r="G7" i="13"/>
  <c r="K22" i="19" l="1"/>
  <c r="J22" i="19" s="1"/>
  <c r="K22" i="15"/>
  <c r="F22" i="15" s="1"/>
  <c r="F10" i="27"/>
  <c r="I10" i="27" s="1"/>
  <c r="L11" i="15"/>
  <c r="F8" i="27"/>
  <c r="I8" i="27" s="1"/>
  <c r="L9" i="15"/>
  <c r="O21" i="13"/>
  <c r="Q11" i="13"/>
  <c r="J11" i="13" s="1"/>
  <c r="F20" i="14"/>
  <c r="F20" i="27"/>
  <c r="I20" i="27" s="1"/>
  <c r="D19" i="14"/>
  <c r="F19" i="27"/>
  <c r="I19" i="27" s="1"/>
  <c r="H18" i="14"/>
  <c r="F18" i="27"/>
  <c r="I18" i="27" s="1"/>
  <c r="D17" i="14"/>
  <c r="F17" i="27"/>
  <c r="I17" i="27" s="1"/>
  <c r="H16" i="14"/>
  <c r="F16" i="27"/>
  <c r="I16" i="27" s="1"/>
  <c r="D15" i="14"/>
  <c r="F15" i="27"/>
  <c r="I15" i="27" s="1"/>
  <c r="H14" i="14"/>
  <c r="F14" i="27"/>
  <c r="I14" i="27" s="1"/>
  <c r="D13" i="14"/>
  <c r="F13" i="27"/>
  <c r="I13" i="27" s="1"/>
  <c r="D12" i="14"/>
  <c r="F12" i="27"/>
  <c r="I12" i="27" s="1"/>
  <c r="D11" i="14"/>
  <c r="F11" i="27"/>
  <c r="I11" i="27" s="1"/>
  <c r="S9" i="14"/>
  <c r="F9" i="27"/>
  <c r="I9" i="27" s="1"/>
  <c r="F7" i="27"/>
  <c r="I7" i="27" s="1"/>
  <c r="D7" i="14"/>
  <c r="Q20" i="13"/>
  <c r="H20" i="13" s="1"/>
  <c r="Q19" i="13"/>
  <c r="J19" i="13" s="1"/>
  <c r="Q18" i="13"/>
  <c r="Q17" i="13"/>
  <c r="P17" i="13" s="1"/>
  <c r="Q16" i="13"/>
  <c r="Q15" i="13"/>
  <c r="P15" i="13" s="1"/>
  <c r="Q14" i="13"/>
  <c r="Q12" i="13"/>
  <c r="Q10" i="13"/>
  <c r="Q9" i="13"/>
  <c r="D9" i="13" s="1"/>
  <c r="Q8" i="13"/>
  <c r="G21" i="13"/>
  <c r="Q7" i="13"/>
  <c r="D7" i="13" s="1"/>
  <c r="D20" i="16"/>
  <c r="D16" i="16"/>
  <c r="D12" i="16"/>
  <c r="D8" i="16"/>
  <c r="F17" i="16"/>
  <c r="F13" i="16"/>
  <c r="F9" i="16"/>
  <c r="D19" i="16"/>
  <c r="D15" i="16"/>
  <c r="D11" i="16"/>
  <c r="D18" i="16"/>
  <c r="D14" i="16"/>
  <c r="D10" i="16"/>
  <c r="D7" i="16"/>
  <c r="G21" i="16"/>
  <c r="F21" i="16" s="1"/>
  <c r="D20" i="14"/>
  <c r="L18" i="14"/>
  <c r="N16" i="14"/>
  <c r="D16" i="14"/>
  <c r="L15" i="14"/>
  <c r="J15" i="14"/>
  <c r="N15" i="14"/>
  <c r="S15" i="14"/>
  <c r="N14" i="14"/>
  <c r="D14" i="14"/>
  <c r="N13" i="14"/>
  <c r="S13" i="14"/>
  <c r="L13" i="14"/>
  <c r="M14" i="15"/>
  <c r="J13" i="14"/>
  <c r="H13" i="16"/>
  <c r="I13" i="16" s="1"/>
  <c r="J12" i="14"/>
  <c r="J11" i="14"/>
  <c r="N11" i="14"/>
  <c r="S11" i="14"/>
  <c r="L11" i="14"/>
  <c r="N10" i="14"/>
  <c r="D10" i="14"/>
  <c r="F10" i="14"/>
  <c r="H10" i="16"/>
  <c r="I10" i="16" s="1"/>
  <c r="L10" i="14"/>
  <c r="J8" i="14"/>
  <c r="N8" i="14"/>
  <c r="P7" i="14"/>
  <c r="S7" i="14"/>
  <c r="F7" i="14"/>
  <c r="H7" i="14"/>
  <c r="K21" i="17"/>
  <c r="H17" i="17"/>
  <c r="K17" i="17"/>
  <c r="F14" i="17"/>
  <c r="H13" i="17"/>
  <c r="K13" i="17"/>
  <c r="F10" i="17"/>
  <c r="H9" i="17"/>
  <c r="F8" i="17"/>
  <c r="K9" i="17"/>
  <c r="H21" i="17"/>
  <c r="F22" i="17"/>
  <c r="H22" i="17"/>
  <c r="K22" i="17"/>
  <c r="S8" i="14"/>
  <c r="J7" i="14"/>
  <c r="F8" i="14"/>
  <c r="P8" i="14"/>
  <c r="H10" i="14"/>
  <c r="P10" i="14"/>
  <c r="S12" i="14"/>
  <c r="J14" i="14"/>
  <c r="S14" i="14"/>
  <c r="J16" i="14"/>
  <c r="S16" i="14"/>
  <c r="P18" i="14"/>
  <c r="F18" i="14"/>
  <c r="N19" i="14"/>
  <c r="S19" i="14"/>
  <c r="S20" i="14"/>
  <c r="M20" i="15"/>
  <c r="M16" i="15"/>
  <c r="M12" i="15"/>
  <c r="H7" i="16"/>
  <c r="I7" i="16" s="1"/>
  <c r="H11" i="16"/>
  <c r="I11" i="16" s="1"/>
  <c r="H15" i="16"/>
  <c r="I15" i="16" s="1"/>
  <c r="H19" i="16"/>
  <c r="I19" i="16" s="1"/>
  <c r="K8" i="17"/>
  <c r="K19" i="17"/>
  <c r="K15" i="17"/>
  <c r="K11" i="17"/>
  <c r="H19" i="17"/>
  <c r="H15" i="17"/>
  <c r="H11" i="17"/>
  <c r="D8" i="14"/>
  <c r="L14" i="14"/>
  <c r="L16" i="14"/>
  <c r="S17" i="14"/>
  <c r="S18" i="14"/>
  <c r="L7" i="14"/>
  <c r="H8" i="14"/>
  <c r="N7" i="14"/>
  <c r="S10" i="14"/>
  <c r="J10" i="14"/>
  <c r="F14" i="14"/>
  <c r="F16" i="14"/>
  <c r="J17" i="14"/>
  <c r="N18" i="14"/>
  <c r="D18" i="14"/>
  <c r="L19" i="14"/>
  <c r="L20" i="14"/>
  <c r="M19" i="15"/>
  <c r="M15" i="15"/>
  <c r="H8" i="16"/>
  <c r="I8" i="16" s="1"/>
  <c r="H12" i="16"/>
  <c r="I12" i="16" s="1"/>
  <c r="H16" i="16"/>
  <c r="I16" i="16" s="1"/>
  <c r="H20" i="16"/>
  <c r="I20" i="16" s="1"/>
  <c r="K18" i="17"/>
  <c r="K14" i="17"/>
  <c r="K10" i="17"/>
  <c r="F20" i="17"/>
  <c r="F16" i="17"/>
  <c r="F12" i="17"/>
  <c r="J19" i="14"/>
  <c r="M18" i="15"/>
  <c r="M10" i="15"/>
  <c r="H9" i="16"/>
  <c r="I9" i="16" s="1"/>
  <c r="H17" i="16"/>
  <c r="I17" i="16" s="1"/>
  <c r="L8" i="14"/>
  <c r="J18" i="14"/>
  <c r="M21" i="15"/>
  <c r="M17" i="15"/>
  <c r="M13" i="15"/>
  <c r="H14" i="16"/>
  <c r="I14" i="16" s="1"/>
  <c r="H18" i="16"/>
  <c r="I18" i="16" s="1"/>
  <c r="K20" i="17"/>
  <c r="K16" i="17"/>
  <c r="K12" i="17"/>
  <c r="M9" i="15"/>
  <c r="J8" i="15"/>
  <c r="D19" i="15"/>
  <c r="D15" i="15"/>
  <c r="D11" i="15"/>
  <c r="F21" i="15"/>
  <c r="F17" i="15"/>
  <c r="F13" i="15"/>
  <c r="F9" i="15"/>
  <c r="H19" i="15"/>
  <c r="H15" i="15"/>
  <c r="H11" i="15"/>
  <c r="J21" i="15"/>
  <c r="J17" i="15"/>
  <c r="J13" i="15"/>
  <c r="J9" i="15"/>
  <c r="D8" i="15"/>
  <c r="D18" i="15"/>
  <c r="D14" i="15"/>
  <c r="D10" i="15"/>
  <c r="F20" i="15"/>
  <c r="F16" i="15"/>
  <c r="F12" i="15"/>
  <c r="H18" i="15"/>
  <c r="H14" i="15"/>
  <c r="H10" i="15"/>
  <c r="J20" i="15"/>
  <c r="J16" i="15"/>
  <c r="J12" i="15"/>
  <c r="M8" i="15"/>
  <c r="M11" i="15"/>
  <c r="F8" i="15"/>
  <c r="D21" i="15"/>
  <c r="D17" i="15"/>
  <c r="D13" i="15"/>
  <c r="D9" i="15"/>
  <c r="F19" i="15"/>
  <c r="F15" i="15"/>
  <c r="F11" i="15"/>
  <c r="H13" i="15"/>
  <c r="H9" i="15"/>
  <c r="D20" i="15"/>
  <c r="D16" i="15"/>
  <c r="D12" i="15"/>
  <c r="F18" i="15"/>
  <c r="F14" i="15"/>
  <c r="F10" i="15"/>
  <c r="P20" i="14"/>
  <c r="H20" i="14"/>
  <c r="J20" i="14"/>
  <c r="N20" i="14"/>
  <c r="P19" i="14"/>
  <c r="H19" i="14"/>
  <c r="F19" i="14"/>
  <c r="P17" i="14"/>
  <c r="H17" i="14"/>
  <c r="N17" i="14"/>
  <c r="F17" i="14"/>
  <c r="L17" i="14"/>
  <c r="P16" i="14"/>
  <c r="P15" i="14"/>
  <c r="H15" i="14"/>
  <c r="F15" i="14"/>
  <c r="P14" i="14"/>
  <c r="P13" i="14"/>
  <c r="H13" i="14"/>
  <c r="F13" i="14"/>
  <c r="P12" i="14"/>
  <c r="H12" i="14"/>
  <c r="N12" i="14"/>
  <c r="F12" i="14"/>
  <c r="L12" i="14"/>
  <c r="P11" i="14"/>
  <c r="H11" i="14"/>
  <c r="F11" i="14"/>
  <c r="D9" i="14"/>
  <c r="L9" i="14"/>
  <c r="F9" i="14"/>
  <c r="N9" i="14"/>
  <c r="H9" i="14"/>
  <c r="P9" i="14"/>
  <c r="J9" i="14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7" i="12"/>
  <c r="J21" i="12"/>
  <c r="J20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Z7" i="9"/>
  <c r="Z8" i="9"/>
  <c r="Z9" i="9"/>
  <c r="Z10" i="9"/>
  <c r="Z11" i="9"/>
  <c r="AA11" i="9" s="1"/>
  <c r="Z12" i="9"/>
  <c r="Z13" i="9"/>
  <c r="AA13" i="9" s="1"/>
  <c r="Z14" i="9"/>
  <c r="Z15" i="9"/>
  <c r="AA15" i="9" s="1"/>
  <c r="Z16" i="9"/>
  <c r="Z17" i="9"/>
  <c r="AA17" i="9" s="1"/>
  <c r="Z18" i="9"/>
  <c r="Z19" i="9"/>
  <c r="AA19" i="9" s="1"/>
  <c r="Z20" i="9"/>
  <c r="Z6" i="9"/>
  <c r="AA6" i="9" s="1"/>
  <c r="Y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6" i="9"/>
  <c r="I7" i="12"/>
  <c r="O7" i="12" s="1"/>
  <c r="P12" i="12" l="1"/>
  <c r="D12" i="27" s="1"/>
  <c r="E12" i="27" s="1"/>
  <c r="G12" i="27" s="1"/>
  <c r="H12" i="27" s="1"/>
  <c r="P20" i="12"/>
  <c r="D20" i="27" s="1"/>
  <c r="E20" i="27" s="1"/>
  <c r="G20" i="27" s="1"/>
  <c r="H20" i="27" s="1"/>
  <c r="AA9" i="9"/>
  <c r="AA7" i="9"/>
  <c r="AA18" i="9"/>
  <c r="AA14" i="9"/>
  <c r="AA10" i="9"/>
  <c r="AA20" i="9"/>
  <c r="AA16" i="9"/>
  <c r="AA12" i="9"/>
  <c r="AA8" i="9"/>
  <c r="O21" i="12"/>
  <c r="O17" i="12"/>
  <c r="O13" i="12"/>
  <c r="O9" i="12"/>
  <c r="O11" i="12"/>
  <c r="O20" i="12"/>
  <c r="O16" i="12"/>
  <c r="O12" i="12"/>
  <c r="O8" i="12"/>
  <c r="O19" i="12"/>
  <c r="O15" i="12"/>
  <c r="O18" i="12"/>
  <c r="O14" i="12"/>
  <c r="O10" i="12"/>
  <c r="P11" i="13"/>
  <c r="D11" i="13"/>
  <c r="L11" i="13"/>
  <c r="P8" i="12"/>
  <c r="D8" i="27" s="1"/>
  <c r="E8" i="27" s="1"/>
  <c r="G8" i="27" s="1"/>
  <c r="H8" i="27" s="1"/>
  <c r="P16" i="12"/>
  <c r="D16" i="27" s="1"/>
  <c r="E16" i="27" s="1"/>
  <c r="G16" i="27" s="1"/>
  <c r="H16" i="27" s="1"/>
  <c r="H22" i="15"/>
  <c r="D22" i="15"/>
  <c r="J22" i="15"/>
  <c r="L22" i="15"/>
  <c r="M22" i="15" s="1"/>
  <c r="H11" i="13"/>
  <c r="F11" i="13"/>
  <c r="N11" i="13"/>
  <c r="D15" i="13"/>
  <c r="N19" i="13"/>
  <c r="L19" i="13"/>
  <c r="L17" i="13"/>
  <c r="H17" i="13"/>
  <c r="N17" i="13"/>
  <c r="F17" i="13"/>
  <c r="D17" i="13"/>
  <c r="J17" i="13"/>
  <c r="L15" i="13"/>
  <c r="F15" i="13"/>
  <c r="N15" i="13"/>
  <c r="H15" i="13"/>
  <c r="P9" i="13"/>
  <c r="L9" i="13"/>
  <c r="F9" i="13"/>
  <c r="N9" i="13"/>
  <c r="J9" i="13"/>
  <c r="H9" i="13"/>
  <c r="P19" i="12"/>
  <c r="D19" i="27" s="1"/>
  <c r="E19" i="27" s="1"/>
  <c r="G19" i="27" s="1"/>
  <c r="H19" i="27" s="1"/>
  <c r="P18" i="12"/>
  <c r="D18" i="27" s="1"/>
  <c r="E18" i="27" s="1"/>
  <c r="G18" i="27" s="1"/>
  <c r="H18" i="27" s="1"/>
  <c r="P17" i="12"/>
  <c r="D17" i="27" s="1"/>
  <c r="E17" i="27" s="1"/>
  <c r="G17" i="27" s="1"/>
  <c r="H17" i="27" s="1"/>
  <c r="P15" i="12"/>
  <c r="P14" i="12"/>
  <c r="D14" i="27" s="1"/>
  <c r="E14" i="27" s="1"/>
  <c r="G14" i="27" s="1"/>
  <c r="H14" i="27" s="1"/>
  <c r="P13" i="12"/>
  <c r="D13" i="27" s="1"/>
  <c r="E13" i="27" s="1"/>
  <c r="G13" i="27" s="1"/>
  <c r="H13" i="27" s="1"/>
  <c r="P11" i="12"/>
  <c r="D11" i="27" s="1"/>
  <c r="E11" i="27" s="1"/>
  <c r="G11" i="27" s="1"/>
  <c r="H11" i="27" s="1"/>
  <c r="P10" i="12"/>
  <c r="D10" i="27" s="1"/>
  <c r="E10" i="27" s="1"/>
  <c r="G10" i="27" s="1"/>
  <c r="H10" i="27" s="1"/>
  <c r="P9" i="12"/>
  <c r="D9" i="27" s="1"/>
  <c r="E9" i="27" s="1"/>
  <c r="G9" i="27" s="1"/>
  <c r="H9" i="27" s="1"/>
  <c r="P20" i="13"/>
  <c r="L20" i="13"/>
  <c r="J20" i="13"/>
  <c r="N20" i="13"/>
  <c r="F20" i="13"/>
  <c r="D20" i="13"/>
  <c r="H19" i="13"/>
  <c r="F19" i="13"/>
  <c r="D19" i="13"/>
  <c r="P19" i="13"/>
  <c r="J18" i="13"/>
  <c r="L18" i="13"/>
  <c r="D18" i="13"/>
  <c r="P18" i="13"/>
  <c r="F18" i="13"/>
  <c r="N18" i="13"/>
  <c r="H18" i="13"/>
  <c r="P16" i="13"/>
  <c r="F16" i="13"/>
  <c r="L16" i="13"/>
  <c r="D16" i="13"/>
  <c r="J16" i="13"/>
  <c r="N16" i="13"/>
  <c r="H16" i="13"/>
  <c r="J15" i="13"/>
  <c r="J14" i="13"/>
  <c r="L14" i="13"/>
  <c r="D14" i="13"/>
  <c r="P14" i="13"/>
  <c r="F14" i="13"/>
  <c r="N14" i="13"/>
  <c r="H14" i="13"/>
  <c r="J13" i="13"/>
  <c r="N13" i="13"/>
  <c r="P13" i="13"/>
  <c r="L13" i="13"/>
  <c r="F13" i="13"/>
  <c r="H13" i="13"/>
  <c r="P12" i="13"/>
  <c r="F12" i="13"/>
  <c r="L12" i="13"/>
  <c r="D12" i="13"/>
  <c r="J12" i="13"/>
  <c r="N12" i="13"/>
  <c r="H12" i="13"/>
  <c r="J10" i="13"/>
  <c r="L10" i="13"/>
  <c r="D10" i="13"/>
  <c r="P10" i="13"/>
  <c r="F10" i="13"/>
  <c r="N10" i="13"/>
  <c r="H10" i="13"/>
  <c r="P8" i="13"/>
  <c r="F8" i="13"/>
  <c r="L8" i="13"/>
  <c r="D8" i="13"/>
  <c r="J8" i="13"/>
  <c r="N8" i="13"/>
  <c r="H8" i="13"/>
  <c r="P7" i="13"/>
  <c r="F7" i="13"/>
  <c r="Q21" i="13"/>
  <c r="H21" i="13" s="1"/>
  <c r="L7" i="13"/>
  <c r="N7" i="13"/>
  <c r="J7" i="13"/>
  <c r="H7" i="13"/>
  <c r="P21" i="12"/>
  <c r="D21" i="27" s="1"/>
  <c r="P7" i="12"/>
  <c r="D21" i="16"/>
  <c r="Q21" i="14"/>
  <c r="F21" i="27" s="1"/>
  <c r="I21" i="27" s="1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G7" i="12"/>
  <c r="F7" i="12"/>
  <c r="D8" i="12"/>
  <c r="D9" i="12"/>
  <c r="D10" i="12"/>
  <c r="D11" i="12"/>
  <c r="D12" i="12"/>
  <c r="E12" i="12" s="1"/>
  <c r="D13" i="12"/>
  <c r="D14" i="12"/>
  <c r="E14" i="12" s="1"/>
  <c r="D15" i="12"/>
  <c r="D16" i="12"/>
  <c r="E16" i="12" s="1"/>
  <c r="D17" i="12"/>
  <c r="D18" i="12"/>
  <c r="E18" i="12" s="1"/>
  <c r="D19" i="12"/>
  <c r="D20" i="12"/>
  <c r="E20" i="12" s="1"/>
  <c r="D21" i="12"/>
  <c r="D7" i="12"/>
  <c r="C8" i="12"/>
  <c r="C9" i="12"/>
  <c r="C10" i="12"/>
  <c r="C11" i="12"/>
  <c r="C12" i="12"/>
  <c r="C13" i="12"/>
  <c r="E13" i="12" s="1"/>
  <c r="C14" i="12"/>
  <c r="C15" i="12"/>
  <c r="C16" i="12"/>
  <c r="C17" i="12"/>
  <c r="C18" i="12"/>
  <c r="C19" i="12"/>
  <c r="C20" i="12"/>
  <c r="C21" i="12"/>
  <c r="C7" i="12"/>
  <c r="N21" i="12"/>
  <c r="K21" i="12"/>
  <c r="N20" i="12"/>
  <c r="K20" i="12"/>
  <c r="N19" i="12"/>
  <c r="K19" i="12"/>
  <c r="N18" i="12"/>
  <c r="K18" i="12"/>
  <c r="N17" i="12"/>
  <c r="K17" i="12"/>
  <c r="N16" i="12"/>
  <c r="K16" i="12"/>
  <c r="N15" i="12"/>
  <c r="K15" i="12"/>
  <c r="N14" i="12"/>
  <c r="K14" i="12"/>
  <c r="N13" i="12"/>
  <c r="K13" i="12"/>
  <c r="N12" i="12"/>
  <c r="K12" i="12"/>
  <c r="N11" i="12"/>
  <c r="K11" i="12"/>
  <c r="N10" i="12"/>
  <c r="K10" i="12"/>
  <c r="N9" i="12"/>
  <c r="K9" i="12"/>
  <c r="N8" i="12"/>
  <c r="K8" i="12"/>
  <c r="N7" i="12"/>
  <c r="K7" i="12"/>
  <c r="Q12" i="12" l="1"/>
  <c r="Q16" i="12"/>
  <c r="Q13" i="12"/>
  <c r="Q20" i="12"/>
  <c r="Q8" i="12"/>
  <c r="E10" i="12"/>
  <c r="E8" i="12"/>
  <c r="E19" i="12"/>
  <c r="E15" i="12"/>
  <c r="E11" i="12"/>
  <c r="Q15" i="12"/>
  <c r="H21" i="12"/>
  <c r="H17" i="12"/>
  <c r="H13" i="12"/>
  <c r="H9" i="12"/>
  <c r="H15" i="12"/>
  <c r="H11" i="12"/>
  <c r="H18" i="12"/>
  <c r="H14" i="12"/>
  <c r="H10" i="12"/>
  <c r="Q19" i="12"/>
  <c r="D15" i="27"/>
  <c r="E15" i="27" s="1"/>
  <c r="G15" i="27" s="1"/>
  <c r="H15" i="27" s="1"/>
  <c r="Q14" i="12"/>
  <c r="E17" i="12"/>
  <c r="Q17" i="12"/>
  <c r="Q10" i="12"/>
  <c r="Q9" i="12"/>
  <c r="E9" i="12"/>
  <c r="Q18" i="12"/>
  <c r="Q11" i="12"/>
  <c r="Q21" i="12"/>
  <c r="E21" i="12"/>
  <c r="Q7" i="12"/>
  <c r="D7" i="27"/>
  <c r="E7" i="27" s="1"/>
  <c r="G7" i="27" s="1"/>
  <c r="H7" i="27" s="1"/>
  <c r="E21" i="27"/>
  <c r="G21" i="27" s="1"/>
  <c r="N21" i="13"/>
  <c r="L21" i="13"/>
  <c r="J21" i="13"/>
  <c r="F21" i="13"/>
  <c r="P21" i="13"/>
  <c r="D21" i="13"/>
  <c r="H12" i="12"/>
  <c r="H8" i="12"/>
  <c r="H20" i="12"/>
  <c r="H16" i="12"/>
  <c r="H19" i="12"/>
  <c r="P21" i="14"/>
  <c r="H21" i="16"/>
  <c r="I21" i="16" s="1"/>
  <c r="S21" i="14"/>
  <c r="N21" i="14"/>
  <c r="J21" i="14"/>
  <c r="F21" i="14"/>
  <c r="H21" i="14"/>
  <c r="D21" i="14"/>
  <c r="L21" i="14"/>
  <c r="H7" i="12"/>
  <c r="E7" i="12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8" i="11"/>
  <c r="R9" i="11"/>
  <c r="T9" i="11" s="1"/>
  <c r="R10" i="11"/>
  <c r="T10" i="11" s="1"/>
  <c r="R11" i="11"/>
  <c r="T11" i="11" s="1"/>
  <c r="R12" i="11"/>
  <c r="T12" i="11" s="1"/>
  <c r="R13" i="11"/>
  <c r="T13" i="11" s="1"/>
  <c r="R14" i="11"/>
  <c r="T14" i="11" s="1"/>
  <c r="R15" i="11"/>
  <c r="T15" i="11" s="1"/>
  <c r="R16" i="11"/>
  <c r="T16" i="11" s="1"/>
  <c r="R17" i="11"/>
  <c r="T17" i="11" s="1"/>
  <c r="R18" i="11"/>
  <c r="R19" i="11"/>
  <c r="T19" i="11" s="1"/>
  <c r="R20" i="11"/>
  <c r="T20" i="11" s="1"/>
  <c r="R21" i="11"/>
  <c r="T21" i="11" s="1"/>
  <c r="R22" i="11"/>
  <c r="R8" i="11"/>
  <c r="T8" i="11" s="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8" i="11"/>
  <c r="T18" i="11" l="1"/>
  <c r="H21" i="27"/>
  <c r="T22" i="11"/>
  <c r="Q6" i="10"/>
  <c r="F6" i="10" s="1"/>
  <c r="Q7" i="10"/>
  <c r="D7" i="10" s="1"/>
  <c r="Q8" i="10"/>
  <c r="D8" i="10" s="1"/>
  <c r="Q9" i="10"/>
  <c r="D9" i="10" s="1"/>
  <c r="Q10" i="10"/>
  <c r="D10" i="10" s="1"/>
  <c r="Q11" i="10"/>
  <c r="D11" i="10" s="1"/>
  <c r="Q12" i="10"/>
  <c r="D12" i="10" s="1"/>
  <c r="Q13" i="10"/>
  <c r="D13" i="10" s="1"/>
  <c r="Q14" i="10"/>
  <c r="D14" i="10" s="1"/>
  <c r="Q15" i="10"/>
  <c r="H15" i="10" s="1"/>
  <c r="Q16" i="10"/>
  <c r="D16" i="10" s="1"/>
  <c r="Q17" i="10"/>
  <c r="D17" i="10" s="1"/>
  <c r="Q18" i="10"/>
  <c r="D18" i="10" s="1"/>
  <c r="Q19" i="10"/>
  <c r="D19" i="10" s="1"/>
  <c r="Q20" i="10"/>
  <c r="J20" i="10" s="1"/>
  <c r="N19" i="10" l="1"/>
  <c r="P19" i="10"/>
  <c r="H19" i="10"/>
  <c r="F19" i="10"/>
  <c r="L19" i="10"/>
  <c r="J19" i="10"/>
  <c r="F18" i="10"/>
  <c r="H18" i="10"/>
  <c r="N18" i="10"/>
  <c r="J18" i="10"/>
  <c r="P18" i="10"/>
  <c r="L18" i="10"/>
  <c r="L20" i="10"/>
  <c r="N20" i="10"/>
  <c r="F20" i="10"/>
  <c r="D20" i="10"/>
  <c r="P20" i="10"/>
  <c r="H20" i="10"/>
  <c r="L17" i="10"/>
  <c r="H17" i="10"/>
  <c r="N17" i="10"/>
  <c r="F17" i="10"/>
  <c r="P17" i="10"/>
  <c r="J17" i="10"/>
  <c r="P16" i="10"/>
  <c r="F16" i="10"/>
  <c r="L16" i="10"/>
  <c r="H16" i="10"/>
  <c r="N16" i="10"/>
  <c r="J16" i="10"/>
  <c r="D15" i="10"/>
  <c r="F15" i="10"/>
  <c r="N15" i="10"/>
  <c r="J15" i="10"/>
  <c r="P15" i="10"/>
  <c r="L15" i="10"/>
  <c r="P14" i="10"/>
  <c r="H14" i="10"/>
  <c r="N14" i="10"/>
  <c r="J14" i="10"/>
  <c r="L14" i="10"/>
  <c r="F14" i="10"/>
  <c r="P13" i="10"/>
  <c r="H13" i="10"/>
  <c r="N13" i="10"/>
  <c r="J13" i="10"/>
  <c r="F13" i="10"/>
  <c r="L13" i="10"/>
  <c r="J12" i="10"/>
  <c r="P12" i="10"/>
  <c r="H12" i="10"/>
  <c r="N12" i="10"/>
  <c r="F12" i="10"/>
  <c r="L12" i="10"/>
  <c r="F11" i="10"/>
  <c r="N11" i="10"/>
  <c r="J11" i="10"/>
  <c r="P11" i="10"/>
  <c r="L11" i="10"/>
  <c r="H11" i="10"/>
  <c r="P10" i="10"/>
  <c r="H10" i="10"/>
  <c r="J10" i="10"/>
  <c r="L10" i="10"/>
  <c r="N10" i="10"/>
  <c r="F10" i="10"/>
  <c r="H9" i="10"/>
  <c r="N9" i="10"/>
  <c r="J9" i="10"/>
  <c r="F9" i="10"/>
  <c r="P9" i="10"/>
  <c r="L9" i="10"/>
  <c r="P8" i="10"/>
  <c r="H8" i="10"/>
  <c r="N8" i="10"/>
  <c r="F8" i="10"/>
  <c r="L8" i="10"/>
  <c r="J8" i="10"/>
  <c r="J7" i="10"/>
  <c r="F7" i="10"/>
  <c r="N7" i="10"/>
  <c r="P7" i="10"/>
  <c r="L7" i="10"/>
  <c r="H7" i="10"/>
  <c r="D6" i="10"/>
  <c r="L6" i="10"/>
  <c r="H6" i="10"/>
  <c r="N6" i="10"/>
  <c r="P6" i="10"/>
  <c r="J6" i="10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7" i="9"/>
  <c r="W21" i="9" l="1"/>
  <c r="W20" i="9"/>
  <c r="W19" i="9"/>
  <c r="W18" i="9"/>
  <c r="W17" i="9"/>
  <c r="W16" i="9"/>
  <c r="W15" i="9"/>
  <c r="W14" i="9"/>
  <c r="W13" i="9"/>
  <c r="W12" i="9"/>
  <c r="W11" i="9"/>
  <c r="W10" i="9"/>
  <c r="W9" i="9"/>
  <c r="W8" i="9"/>
  <c r="W7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Q21" i="9"/>
  <c r="Q20" i="9"/>
  <c r="Q19" i="9"/>
  <c r="Q17" i="9"/>
  <c r="Q16" i="9"/>
  <c r="Q15" i="9"/>
  <c r="Q14" i="9"/>
  <c r="Q13" i="9"/>
  <c r="Q12" i="9"/>
  <c r="Q11" i="9"/>
  <c r="Q10" i="9"/>
  <c r="Q9" i="9"/>
  <c r="Q8" i="9"/>
  <c r="Q7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K21" i="9"/>
  <c r="H21" i="9"/>
  <c r="K20" i="9"/>
  <c r="H20" i="9"/>
  <c r="K19" i="9"/>
  <c r="H19" i="9"/>
  <c r="K18" i="9"/>
  <c r="H18" i="9"/>
  <c r="K17" i="9"/>
  <c r="H17" i="9"/>
  <c r="K16" i="9"/>
  <c r="H16" i="9"/>
  <c r="K15" i="9"/>
  <c r="H15" i="9"/>
  <c r="K14" i="9"/>
  <c r="H14" i="9"/>
  <c r="K13" i="9"/>
  <c r="H13" i="9"/>
  <c r="K12" i="9"/>
  <c r="H12" i="9"/>
  <c r="K11" i="9"/>
  <c r="H11" i="9"/>
  <c r="K10" i="9"/>
  <c r="H10" i="9"/>
  <c r="K9" i="9"/>
  <c r="H9" i="9"/>
  <c r="K8" i="9"/>
  <c r="H8" i="9"/>
  <c r="K7" i="9"/>
  <c r="H7" i="9"/>
  <c r="K12" i="7" l="1"/>
  <c r="L10" i="7"/>
  <c r="M10" i="7"/>
  <c r="L11" i="7"/>
  <c r="M11" i="7"/>
  <c r="L12" i="7"/>
  <c r="M12" i="7"/>
  <c r="L13" i="7"/>
  <c r="M13" i="7"/>
  <c r="L14" i="7"/>
  <c r="M14" i="7"/>
  <c r="L15" i="7"/>
  <c r="M15" i="7"/>
  <c r="L16" i="7"/>
  <c r="M16" i="7"/>
  <c r="L17" i="7"/>
  <c r="M17" i="7"/>
  <c r="L18" i="7"/>
  <c r="M18" i="7"/>
  <c r="L19" i="7"/>
  <c r="M19" i="7"/>
  <c r="L20" i="7"/>
  <c r="M20" i="7"/>
  <c r="L21" i="7"/>
  <c r="M21" i="7"/>
  <c r="N21" i="7" s="1"/>
  <c r="L22" i="7"/>
  <c r="M22" i="7"/>
  <c r="N22" i="7" s="1"/>
  <c r="L9" i="7"/>
  <c r="M9" i="7"/>
  <c r="H21" i="7"/>
  <c r="K21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8" i="6"/>
  <c r="J23" i="7"/>
  <c r="I23" i="7"/>
  <c r="G23" i="7"/>
  <c r="F23" i="7"/>
  <c r="D23" i="7"/>
  <c r="C23" i="7"/>
  <c r="K22" i="7"/>
  <c r="H22" i="7"/>
  <c r="E22" i="7"/>
  <c r="K21" i="7"/>
  <c r="E21" i="7"/>
  <c r="K20" i="7"/>
  <c r="H20" i="7"/>
  <c r="E20" i="7"/>
  <c r="K19" i="7"/>
  <c r="H19" i="7"/>
  <c r="E19" i="7"/>
  <c r="K18" i="7"/>
  <c r="H18" i="7"/>
  <c r="E18" i="7"/>
  <c r="K17" i="7"/>
  <c r="H17" i="7"/>
  <c r="E17" i="7"/>
  <c r="K16" i="7"/>
  <c r="H16" i="7"/>
  <c r="E16" i="7"/>
  <c r="K15" i="7"/>
  <c r="H15" i="7"/>
  <c r="E15" i="7"/>
  <c r="K14" i="7"/>
  <c r="H14" i="7"/>
  <c r="E14" i="7"/>
  <c r="H13" i="7"/>
  <c r="E13" i="7"/>
  <c r="H12" i="7"/>
  <c r="E12" i="7"/>
  <c r="K11" i="7"/>
  <c r="H11" i="7"/>
  <c r="E11" i="7"/>
  <c r="K10" i="7"/>
  <c r="H10" i="7"/>
  <c r="E10" i="7"/>
  <c r="K9" i="7"/>
  <c r="H9" i="7"/>
  <c r="E9" i="7"/>
  <c r="N9" i="7" l="1"/>
  <c r="N11" i="7"/>
  <c r="N10" i="7"/>
  <c r="N12" i="7"/>
  <c r="N13" i="7"/>
  <c r="N14" i="7"/>
  <c r="N15" i="7"/>
  <c r="N16" i="7"/>
  <c r="N17" i="7"/>
  <c r="N18" i="7"/>
  <c r="N19" i="7"/>
  <c r="N20" i="7"/>
  <c r="M23" i="7"/>
  <c r="L23" i="7"/>
  <c r="K23" i="7"/>
  <c r="E23" i="7"/>
  <c r="H23" i="7"/>
  <c r="J22" i="6"/>
  <c r="I22" i="6"/>
  <c r="G22" i="6"/>
  <c r="F22" i="6"/>
  <c r="D22" i="6"/>
  <c r="C22" i="6"/>
  <c r="H21" i="6"/>
  <c r="K20" i="6"/>
  <c r="H20" i="6"/>
  <c r="K19" i="6"/>
  <c r="H19" i="6"/>
  <c r="K18" i="6"/>
  <c r="H18" i="6"/>
  <c r="K17" i="6"/>
  <c r="H17" i="6"/>
  <c r="K16" i="6"/>
  <c r="H16" i="6"/>
  <c r="K15" i="6"/>
  <c r="H15" i="6"/>
  <c r="K14" i="6"/>
  <c r="H14" i="6"/>
  <c r="K13" i="6"/>
  <c r="H13" i="6"/>
  <c r="K12" i="6"/>
  <c r="H12" i="6"/>
  <c r="K11" i="6"/>
  <c r="H11" i="6"/>
  <c r="K10" i="6"/>
  <c r="H10" i="6"/>
  <c r="K9" i="6"/>
  <c r="H9" i="6"/>
  <c r="K8" i="6"/>
  <c r="H8" i="6"/>
  <c r="N23" i="7" l="1"/>
  <c r="E22" i="6"/>
  <c r="K22" i="6"/>
  <c r="H22" i="6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J22" i="2"/>
  <c r="I22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G22" i="2"/>
  <c r="F22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D22" i="2"/>
  <c r="C22" i="2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J22" i="4"/>
  <c r="I22" i="4"/>
  <c r="G22" i="4"/>
  <c r="F22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D22" i="4"/>
  <c r="C22" i="4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8" i="5"/>
  <c r="J22" i="5"/>
  <c r="I22" i="5"/>
  <c r="G22" i="5"/>
  <c r="F22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D22" i="5"/>
  <c r="E8" i="5"/>
  <c r="C22" i="5"/>
  <c r="K8" i="4"/>
  <c r="H8" i="4"/>
  <c r="E8" i="4"/>
  <c r="K22" i="4" l="1"/>
  <c r="K22" i="5"/>
  <c r="H22" i="2"/>
  <c r="K22" i="2"/>
  <c r="E22" i="2"/>
  <c r="E22" i="5"/>
  <c r="E22" i="4"/>
  <c r="H22" i="4"/>
  <c r="H22" i="5"/>
  <c r="K8" i="2"/>
  <c r="H8" i="2"/>
  <c r="E8" i="2"/>
</calcChain>
</file>

<file path=xl/sharedStrings.xml><?xml version="1.0" encoding="utf-8"?>
<sst xmlns="http://schemas.openxmlformats.org/spreadsheetml/2006/main" count="1590" uniqueCount="218">
  <si>
    <t>NO</t>
  </si>
  <si>
    <t>KECAMATAN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</si>
  <si>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</si>
  <si>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</si>
  <si>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</si>
  <si>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</si>
  <si>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</si>
  <si>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</si>
  <si>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</si>
  <si>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</si>
  <si>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</si>
  <si>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</si>
  <si>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</si>
  <si>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</si>
  <si>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</si>
  <si>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</si>
  <si>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t>KABUPATEN</t>
  </si>
  <si>
    <t>BULAN : OKTOBER 2018</t>
  </si>
  <si>
    <t>KELOMPOK BKB</t>
  </si>
  <si>
    <t>KELUARGA MENJADI ANGGOTA BKB</t>
  </si>
  <si>
    <t>KESERTAAN BER KB ANGGOTA KELOMPOK</t>
  </si>
  <si>
    <t>ADA</t>
  </si>
  <si>
    <t>LAPOR</t>
  </si>
  <si>
    <t>%</t>
  </si>
  <si>
    <t>SASARAN</t>
  </si>
  <si>
    <t>ANGGOTA</t>
  </si>
  <si>
    <t>PUS</t>
  </si>
  <si>
    <t>PUS BER KB</t>
  </si>
  <si>
    <t>KELOMPOK BKR</t>
  </si>
  <si>
    <t>KELUARGA MENJADI ANGGOTA BKR</t>
  </si>
  <si>
    <t>JUMLAH</t>
  </si>
  <si>
    <t>KELOMPOK BKL</t>
  </si>
  <si>
    <t>KELUARGA MENJADI ANGGOTA BKL</t>
  </si>
  <si>
    <t>KELOMPOK UPPKS</t>
  </si>
  <si>
    <t>ANGGOTA UPPKS SELURUH TAHAPAN KS</t>
  </si>
  <si>
    <t>ANGGOTA UPPKS TAHAPAN KELUARGA PRA S &amp; KS 1</t>
  </si>
  <si>
    <t>TUMBUH</t>
  </si>
  <si>
    <t>TEGAK</t>
  </si>
  <si>
    <t>TEGAR</t>
  </si>
  <si>
    <t xml:space="preserve">ADA </t>
  </si>
  <si>
    <t>TOTAL</t>
  </si>
  <si>
    <t>PIK REMAJA</t>
  </si>
  <si>
    <t>5=4/3*100</t>
  </si>
  <si>
    <t>8=7/6*100</t>
  </si>
  <si>
    <t>11=10/9*100</t>
  </si>
  <si>
    <t>FASKES KB PEMERINTAH</t>
  </si>
  <si>
    <t>FASKES KB SWASTA</t>
  </si>
  <si>
    <t>TOTAL PB FASKES KB</t>
  </si>
  <si>
    <t>DOKTER PRAKTEK</t>
  </si>
  <si>
    <t>BIDAN PRAKTEK SWASTA</t>
  </si>
  <si>
    <t>LAINNYA</t>
  </si>
  <si>
    <t>8=7/17*100</t>
  </si>
  <si>
    <t>16=15/17*100</t>
  </si>
  <si>
    <t>LAMPIRAN 4. PENCAPAIAN INDIKATOR PPM PESERTA KB BARU MENURUT METODE KONTRASEPSI</t>
  </si>
  <si>
    <t>IUD</t>
  </si>
  <si>
    <t>MOW</t>
  </si>
  <si>
    <t>PPM</t>
  </si>
  <si>
    <t>PENCAPAIAN</t>
  </si>
  <si>
    <t>MOP</t>
  </si>
  <si>
    <t>IMPLANT</t>
  </si>
  <si>
    <t>SUNTIK</t>
  </si>
  <si>
    <t>PIL</t>
  </si>
  <si>
    <t>KONDOM</t>
  </si>
  <si>
    <t>14=13/17*100</t>
  </si>
  <si>
    <t>12=11/17*100</t>
  </si>
  <si>
    <t>10=9/17*100</t>
  </si>
  <si>
    <t>6=5/17*100</t>
  </si>
  <si>
    <t>4=3/17*100</t>
  </si>
  <si>
    <t>LAMPIRAN 3. HASIL PELAYANAN PESERTA KB BARU MENURUT METODE KONTRASEPSI</t>
  </si>
  <si>
    <t>PRAKTEK DOKTER</t>
  </si>
  <si>
    <t>BIDAN PRAKTEK MANDIRI</t>
  </si>
  <si>
    <t>TOTAL FASILITAS KESEHATAN KB</t>
  </si>
  <si>
    <t>JEJARING KB</t>
  </si>
  <si>
    <t xml:space="preserve">LAMPIRAN 5. PENCAPAIAN INDIKATOR PPM PESERTA KB BARU </t>
  </si>
  <si>
    <t>JUMLAH PESERTA KB BARU PRIA</t>
  </si>
  <si>
    <t>JUMLAH PESERTA KB WANITA</t>
  </si>
  <si>
    <t>JUMLAH PESERTA KB BARU NON MKJP</t>
  </si>
  <si>
    <t>JUMLAH PESERTA KB BARU MKJP</t>
  </si>
  <si>
    <t>JUMLAH PESERTA KB BARU</t>
  </si>
  <si>
    <t>non mkjp</t>
  </si>
  <si>
    <t>mkjp</t>
  </si>
  <si>
    <t>total ppm</t>
  </si>
  <si>
    <t xml:space="preserve">TOTAL PB JEJARING </t>
  </si>
  <si>
    <t xml:space="preserve">FASKES KB </t>
  </si>
  <si>
    <t>PB JEJARING</t>
  </si>
  <si>
    <t>TOTAL PB</t>
  </si>
  <si>
    <t>LAMPIRAN 6. HASIL PELAYANAN PESERTA KB BARU MENURUT TEMPAT PELAYANAN</t>
  </si>
  <si>
    <t>JUMLAH PESERTA KB AKTIF</t>
  </si>
  <si>
    <t>LAMPIRAN 8. PESERTA KB AKTIF METODE KONTRASEPSI JANGKA PANJANG (MKJP)</t>
  </si>
  <si>
    <t>JUMLAH PA MKJP</t>
  </si>
  <si>
    <t>JUMLAH PA</t>
  </si>
  <si>
    <t>JUMLAH PA PRIA</t>
  </si>
  <si>
    <t>LAMPIRAN 9. PESERTA KB AKTIF PRIA</t>
  </si>
  <si>
    <t>LAMPIRAN 10. PASANGAN USIA SUBUR BUKAN PESERTA KB</t>
  </si>
  <si>
    <t>INGIN ANAK DITUNDA</t>
  </si>
  <si>
    <t>TIDAK INGIN ANAK LAGI</t>
  </si>
  <si>
    <t>UNMETNEED</t>
  </si>
  <si>
    <t>JUMLAH PUS</t>
  </si>
  <si>
    <t>PUS BUKAN PESERTA KB</t>
  </si>
  <si>
    <t>9=7/8*100</t>
  </si>
  <si>
    <t xml:space="preserve">JUMLAH </t>
  </si>
  <si>
    <t xml:space="preserve">FASKES KB PEMERINTAH </t>
  </si>
  <si>
    <t>PRAKTEK BIDAN MANDIRI</t>
  </si>
  <si>
    <t>JUMLAH PENCABUTAN IUD DAN IMPLANT MENURUT TEMPAT PELAYANAN</t>
  </si>
  <si>
    <t>SUNTIKAN</t>
  </si>
  <si>
    <t>BIDAN MANDIRI</t>
  </si>
  <si>
    <t>JEJARING FASKES KB LAINNYA</t>
  </si>
  <si>
    <t>14=13/12*100</t>
  </si>
  <si>
    <t>17=16/15*100</t>
  </si>
  <si>
    <t>20=19/20*100</t>
  </si>
  <si>
    <t>13=12/11*100</t>
  </si>
  <si>
    <t>16=15/14*100</t>
  </si>
  <si>
    <t>19=18/17*100</t>
  </si>
  <si>
    <t>22=21/20*100</t>
  </si>
  <si>
    <t>JUMLAH GANTI CARA OLEH FASKES KB PEMERINTAH</t>
  </si>
  <si>
    <t>JUMLAH GANTI CARA OLEH FASKES KB SWASTA</t>
  </si>
  <si>
    <t>IMPLAN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</si>
  <si>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</si>
  <si>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</si>
  <si>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</si>
  <si>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</si>
  <si>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</si>
  <si>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</si>
  <si>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</si>
  <si>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</si>
  <si>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</si>
  <si>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</si>
  <si>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</si>
  <si>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</si>
  <si>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</si>
  <si>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</si>
  <si>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</si>
  <si>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</si>
  <si>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</si>
  <si>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</si>
  <si>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LAMPIRAN 1. CAKUPAN LAPORAN FASILITAS KESEHATAN KB</t>
  </si>
  <si>
    <t>LAMPIRAN 2. CAKUPAN LAPORAN PENGENDALIAN LAPANGAN</t>
  </si>
  <si>
    <t>4=3/7*100</t>
  </si>
  <si>
    <t>6=5/7*100</t>
  </si>
  <si>
    <t>4=3/11*100</t>
  </si>
  <si>
    <t>6=5/11*100</t>
  </si>
  <si>
    <t>8=7/11*100</t>
  </si>
  <si>
    <t>10=9/11*100</t>
  </si>
  <si>
    <t>13=11/12*100</t>
  </si>
  <si>
    <t>FASKES KB</t>
  </si>
  <si>
    <t>JEJARING FASKES KB</t>
  </si>
  <si>
    <t>JUMLAH GANTI CARA OLEH PRAKTEK BIDAN MANDIRI</t>
  </si>
  <si>
    <t>JUMLAH GANTI CARA OLEH JEJARING FASKES KB LAINNYA</t>
  </si>
  <si>
    <t>S.D Oktober 2017</t>
  </si>
  <si>
    <t>S.D Oktober 2018</t>
  </si>
  <si>
    <t xml:space="preserve">Karangtengah </t>
  </si>
  <si>
    <t>KEGAGALAN</t>
  </si>
  <si>
    <t>ALKON</t>
  </si>
  <si>
    <t>TIDAK TERPAKAI HANYA UNTUK DASAR PEMBUATAN YANG KANAN</t>
  </si>
  <si>
    <t>JUMLAH GANTI CARA OLEH PRAKTEK DOKTER</t>
  </si>
  <si>
    <t xml:space="preserve">Wonosalam </t>
  </si>
  <si>
    <t xml:space="preserve">Demak </t>
  </si>
  <si>
    <t>5=3+4</t>
  </si>
  <si>
    <t>7=5-6</t>
  </si>
  <si>
    <t>8=7/5*100</t>
  </si>
  <si>
    <t>TOTAL PA</t>
  </si>
  <si>
    <t>SELISIH</t>
  </si>
  <si>
    <t xml:space="preserve">LAMPIRAN 11. DROUP OUT (DO) PESERTA KB </t>
  </si>
  <si>
    <t>LAMPIRAN 12. JUMLAH KOMPLIKASI BERAT MENURUT METODE KONTRASEPSI</t>
  </si>
  <si>
    <t>LAMPIRAN 13. JUMLAH KEGAGALAN  MENURUT METODE KONTRASEPSI</t>
  </si>
  <si>
    <t>LAMPIRAN 14. JUMLAH PENCABUTAN IUD DAN IMPLANT MENURUT TEMPAT PELAYANAN</t>
  </si>
  <si>
    <t>LAMPIRAN 15. JUMLAH PELAYANAN KONTRASEPSI GANTI CARA MENURUT METODE KONTRASEPSI</t>
  </si>
  <si>
    <t xml:space="preserve">LAMPIRAN 16. JUMLAH LAYANAN GANTI CARA YANG DILAYANI OLEH FASKES KB PEMERINTAH DAN FASKES KB SWASTA </t>
  </si>
  <si>
    <t xml:space="preserve">LAMPIRAN 17. JUMLAH LAYANAN GANTI CARA YANG DILAYANI OLEH JEJARING FASKES KB </t>
  </si>
  <si>
    <t>LAMPIRAN 18. PEMBERIAN KONTRASEPSI ULANG YANG DILAYANI OLEH FASKES KB PEMERINTAH DAN SWASTA</t>
  </si>
  <si>
    <t>LAMPIRAN 19. PEMBERIAN KONTRASEPSI ULANG YANG DILAYANI OLEH FASKES JEJARING</t>
  </si>
  <si>
    <t>LAMPIRAN 20. PEMBERIAN KONTRASEPSI ULANG MENURUT METODE KONTRASEPSI</t>
  </si>
  <si>
    <t>PLKB</t>
  </si>
  <si>
    <t>PPKBD</t>
  </si>
  <si>
    <t>SUB PPKBD</t>
  </si>
  <si>
    <t>KELOMPOK KB</t>
  </si>
  <si>
    <t>8=6/5*100</t>
  </si>
  <si>
    <t>11=9/8*100</t>
  </si>
  <si>
    <t>14=12/11*100</t>
  </si>
  <si>
    <t xml:space="preserve">LAMPIRAN 22. PEMBINAAN KELOMPOK BINA KELUARGA REMAJA (BKR) </t>
  </si>
  <si>
    <t xml:space="preserve">LAMPIRAN 23. PEMBINAAN KELOMPOK BINA KELUARGA LANSIA (BKL) </t>
  </si>
  <si>
    <t xml:space="preserve">LAMPIRAN 24. PEMBINAAN KELOMPOK UPPKS (USAHA PENINGKATAN PENDAPATAN KELUARGA SEJAHTERA) </t>
  </si>
  <si>
    <t>LAMPIRAN 25. PEMBINAAN PIK REMAJA (PUSAT INFORMASI DAN KONSELING REMAJA)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</si>
  <si>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</si>
  <si>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BULAN : NOPEMBER 2018</t>
  </si>
  <si>
    <t>v</t>
  </si>
  <si>
    <t xml:space="preserve">LAMPIRAN 21. PEMBINAAN KELOMPOK BINA BALITA (BKB) </t>
  </si>
  <si>
    <t>PK</t>
  </si>
  <si>
    <t>JUMLAH PESERTA KB AKTIF (PK) NOP 18</t>
  </si>
  <si>
    <t>PUS (PK) NOP 18</t>
  </si>
  <si>
    <t>JUMLAH PESERTA KB AKTIF (NOP) 18</t>
  </si>
  <si>
    <t>% NOP 18</t>
  </si>
  <si>
    <t>% PK NOP 18</t>
  </si>
  <si>
    <t>PERBANDINGAN PA DI F/I/KEC.DAL BULAN NOPEMBER 2018 DAN PK ONLINE TANGGAL 12-12-2018</t>
  </si>
  <si>
    <t>6=5/10*100</t>
  </si>
  <si>
    <t>8=7/10*100</t>
  </si>
  <si>
    <t>11=9/10*100</t>
  </si>
  <si>
    <t>HAMIL</t>
  </si>
  <si>
    <t>INGIN ANAK SEGERA</t>
  </si>
  <si>
    <t>9 = 5 + 7</t>
  </si>
  <si>
    <t>V</t>
  </si>
  <si>
    <t>PA DES'2018</t>
  </si>
  <si>
    <t>A</t>
  </si>
  <si>
    <t>B</t>
  </si>
  <si>
    <t>LAMPIRAN 7. PESERTA KB AKTIF PER MIX KONTRASEPSI</t>
  </si>
  <si>
    <t>LAMPIRAN 7.1. PESERTA KB AKTIF PER MIX KONTRASEPSI</t>
  </si>
  <si>
    <t>PENAMBAHAN PA</t>
  </si>
  <si>
    <t>9 = 6 - 3</t>
  </si>
  <si>
    <t>BULAN : MEI 2019</t>
  </si>
  <si>
    <t>BULAN : S.D MEI 2019</t>
  </si>
  <si>
    <t>CEK MEI</t>
  </si>
  <si>
    <t>APRIL</t>
  </si>
  <si>
    <t>cek MEI</t>
  </si>
  <si>
    <t>AB S.D MEI  2019</t>
  </si>
  <si>
    <t>PA MEI 2019</t>
  </si>
  <si>
    <t>DO MEI  2019</t>
  </si>
  <si>
    <t>MEI</t>
  </si>
  <si>
    <t xml:space="preserve">BULAN : S.D MEI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</si>
</sst>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1]#,##0;\(#,##0\)"/>
  </numFmts>
  <fonts count="44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2"/>
      <color rgb="FF000000"/>
      <name val="Tahoma"/>
      <family val="2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4"/>
      <color theme="1"/>
      <name val="Calibri"/>
      <family val="2"/>
      <charset val="1"/>
      <scheme val="minor"/>
    </font>
    <font>
      <sz val="14"/>
      <color rgb="FF000000"/>
      <name val="Tahoma"/>
      <family val="2"/>
    </font>
    <font>
      <b/>
      <sz val="14"/>
      <color rgb="FF000000"/>
      <name val="Tahoma"/>
      <family val="2"/>
    </font>
    <font>
      <i/>
      <sz val="10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color rgb="FF000000"/>
      <name val="Tahoma"/>
      <family val="2"/>
    </font>
    <font>
      <b/>
      <i/>
      <sz val="8"/>
      <name val="Tahoma"/>
      <family val="2"/>
    </font>
    <font>
      <b/>
      <sz val="12"/>
      <name val="Calibri"/>
      <family val="2"/>
    </font>
    <font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4"/>
      <name val="Calibri"/>
      <family val="2"/>
    </font>
    <font>
      <b/>
      <sz val="12"/>
      <color theme="1"/>
      <name val="Calibri"/>
      <family val="2"/>
      <scheme val="minor"/>
    </font>
    <font>
      <strike/>
      <sz val="10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i/>
      <sz val="1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charset val="1"/>
      <scheme val="minor"/>
    </font>
    <font>
      <b/>
      <sz val="16"/>
      <color theme="1"/>
      <name val="Calibri"/>
      <family val="2"/>
      <charset val="1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charset val="1"/>
      <scheme val="minor"/>
    </font>
    <font>
      <sz val="18"/>
      <color rgb="FF000000"/>
      <name val="Tahoma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b/>
      <sz val="14"/>
      <color rgb="FF000000"/>
      <name val="Trebuchet MS"/>
      <family val="2"/>
    </font>
    <font>
      <b/>
      <sz val="14"/>
      <name val="Calibri"/>
      <family val="2"/>
    </font>
    <font>
      <b/>
      <sz val="12"/>
      <color theme="1"/>
      <name val="Calibri"/>
      <family val="2"/>
      <charset val="1"/>
      <scheme val="minor"/>
    </font>
    <font>
      <sz val="14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4682B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3" fillId="0" borderId="0"/>
  </cellStyleXfs>
  <cellXfs count="4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0" xfId="0" applyFont="1"/>
    <xf numFmtId="4" fontId="1" fillId="0" borderId="1" xfId="0" applyNumberFormat="1" applyFont="1" applyBorder="1" applyAlignment="1">
      <alignment horizontal="center"/>
    </xf>
    <xf numFmtId="0" fontId="2" fillId="0" borderId="2" xfId="1" applyNumberFormat="1" applyFont="1" applyFill="1" applyBorder="1" applyAlignment="1">
      <alignment vertical="top" wrapText="1" readingOrder="1"/>
    </xf>
    <xf numFmtId="4" fontId="1" fillId="0" borderId="1" xfId="0" applyNumberFormat="1" applyFont="1" applyBorder="1"/>
    <xf numFmtId="0" fontId="2" fillId="0" borderId="2" xfId="1" applyNumberFormat="1" applyFont="1" applyFill="1" applyBorder="1" applyAlignment="1">
      <alignment vertical="top" readingOrder="1"/>
    </xf>
    <xf numFmtId="0" fontId="1" fillId="0" borderId="1" xfId="0" applyFont="1" applyBorder="1"/>
    <xf numFmtId="0" fontId="2" fillId="2" borderId="2" xfId="1" applyNumberFormat="1" applyFont="1" applyFill="1" applyBorder="1" applyAlignment="1">
      <alignment vertical="top" wrapText="1" readingOrder="1"/>
    </xf>
    <xf numFmtId="0" fontId="2" fillId="2" borderId="2" xfId="1" applyNumberFormat="1" applyFont="1" applyFill="1" applyBorder="1" applyAlignment="1">
      <alignment vertical="top" readingOrder="1"/>
    </xf>
    <xf numFmtId="0" fontId="1" fillId="0" borderId="6" xfId="0" applyFont="1" applyBorder="1" applyAlignment="1">
      <alignment horizontal="center"/>
    </xf>
    <xf numFmtId="0" fontId="2" fillId="2" borderId="7" xfId="1" applyNumberFormat="1" applyFont="1" applyFill="1" applyBorder="1" applyAlignment="1">
      <alignment vertical="top" readingOrder="1"/>
    </xf>
    <xf numFmtId="0" fontId="2" fillId="2" borderId="1" xfId="1" applyNumberFormat="1" applyFont="1" applyFill="1" applyBorder="1" applyAlignment="1">
      <alignment vertical="top" wrapText="1" readingOrder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/>
    <xf numFmtId="0" fontId="6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/>
    </xf>
    <xf numFmtId="0" fontId="10" fillId="2" borderId="1" xfId="1" applyNumberFormat="1" applyFont="1" applyFill="1" applyBorder="1" applyAlignment="1">
      <alignment vertical="top" wrapText="1" readingOrder="1"/>
    </xf>
    <xf numFmtId="3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1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3" fontId="6" fillId="0" borderId="1" xfId="0" applyNumberFormat="1" applyFont="1" applyBorder="1"/>
    <xf numFmtId="2" fontId="6" fillId="0" borderId="1" xfId="0" applyNumberFormat="1" applyFont="1" applyBorder="1" applyAlignment="1">
      <alignment horizontal="center"/>
    </xf>
    <xf numFmtId="0" fontId="12" fillId="0" borderId="2" xfId="1" applyNumberFormat="1" applyFont="1" applyFill="1" applyBorder="1" applyAlignment="1">
      <alignment vertical="top" wrapText="1" readingOrder="1"/>
    </xf>
    <xf numFmtId="0" fontId="12" fillId="0" borderId="2" xfId="1" applyNumberFormat="1" applyFont="1" applyFill="1" applyBorder="1" applyAlignment="1">
      <alignment vertical="top" readingOrder="1"/>
    </xf>
    <xf numFmtId="0" fontId="12" fillId="2" borderId="2" xfId="1" applyNumberFormat="1" applyFont="1" applyFill="1" applyBorder="1" applyAlignment="1">
      <alignment vertical="top" wrapText="1" readingOrder="1"/>
    </xf>
    <xf numFmtId="0" fontId="12" fillId="2" borderId="2" xfId="1" applyNumberFormat="1" applyFont="1" applyFill="1" applyBorder="1" applyAlignment="1">
      <alignment vertical="top" readingOrder="1"/>
    </xf>
    <xf numFmtId="0" fontId="12" fillId="2" borderId="7" xfId="1" applyNumberFormat="1" applyFont="1" applyFill="1" applyBorder="1" applyAlignment="1">
      <alignment vertical="top" readingOrder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2" fontId="6" fillId="0" borderId="1" xfId="0" applyNumberFormat="1" applyFont="1" applyBorder="1"/>
    <xf numFmtId="0" fontId="6" fillId="0" borderId="0" xfId="0" applyFont="1"/>
    <xf numFmtId="0" fontId="12" fillId="2" borderId="0" xfId="1" applyNumberFormat="1" applyFont="1" applyFill="1" applyBorder="1" applyAlignment="1">
      <alignment vertical="top" wrapText="1" readingOrder="1"/>
    </xf>
    <xf numFmtId="0" fontId="6" fillId="0" borderId="0" xfId="0" applyFont="1" applyBorder="1"/>
    <xf numFmtId="3" fontId="6" fillId="0" borderId="0" xfId="0" applyNumberFormat="1" applyFont="1" applyBorder="1"/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Border="1"/>
    <xf numFmtId="0" fontId="10" fillId="2" borderId="0" xfId="1" applyNumberFormat="1" applyFont="1" applyFill="1" applyBorder="1" applyAlignment="1">
      <alignment vertical="top" wrapText="1" readingOrder="1"/>
    </xf>
    <xf numFmtId="3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11" fillId="0" borderId="0" xfId="0" applyFont="1"/>
    <xf numFmtId="0" fontId="13" fillId="2" borderId="0" xfId="1" applyNumberFormat="1" applyFont="1" applyFill="1" applyBorder="1" applyAlignment="1">
      <alignment vertical="top" wrapText="1" readingOrder="1"/>
    </xf>
    <xf numFmtId="0" fontId="11" fillId="0" borderId="0" xfId="0" applyFont="1" applyBorder="1"/>
    <xf numFmtId="3" fontId="6" fillId="0" borderId="0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2" fillId="0" borderId="2" xfId="1" applyNumberFormat="1" applyFont="1" applyFill="1" applyBorder="1" applyAlignment="1">
      <alignment horizontal="left" vertical="top" readingOrder="1"/>
    </xf>
    <xf numFmtId="0" fontId="2" fillId="2" borderId="2" xfId="1" applyNumberFormat="1" applyFont="1" applyFill="1" applyBorder="1" applyAlignment="1">
      <alignment horizontal="left" vertical="top" wrapText="1" readingOrder="1"/>
    </xf>
    <xf numFmtId="0" fontId="2" fillId="2" borderId="2" xfId="1" applyNumberFormat="1" applyFont="1" applyFill="1" applyBorder="1" applyAlignment="1">
      <alignment horizontal="left" vertical="top" readingOrder="1"/>
    </xf>
    <xf numFmtId="0" fontId="2" fillId="2" borderId="7" xfId="1" applyNumberFormat="1" applyFont="1" applyFill="1" applyBorder="1" applyAlignment="1">
      <alignment horizontal="left" vertical="top" readingOrder="1"/>
    </xf>
    <xf numFmtId="0" fontId="6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/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2" fontId="9" fillId="0" borderId="1" xfId="0" applyNumberFormat="1" applyFont="1" applyBorder="1"/>
    <xf numFmtId="3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vertical="top" wrapText="1" readingOrder="1"/>
    </xf>
    <xf numFmtId="0" fontId="10" fillId="0" borderId="12" xfId="0" applyNumberFormat="1" applyFont="1" applyFill="1" applyBorder="1" applyAlignment="1">
      <alignment horizontal="center" vertical="top" wrapText="1" readingOrder="1"/>
    </xf>
    <xf numFmtId="0" fontId="19" fillId="3" borderId="12" xfId="0" applyNumberFormat="1" applyFont="1" applyFill="1" applyBorder="1" applyAlignment="1">
      <alignment horizontal="center" vertical="top" wrapText="1" readingOrder="1"/>
    </xf>
    <xf numFmtId="0" fontId="2" fillId="0" borderId="12" xfId="0" applyNumberFormat="1" applyFont="1" applyFill="1" applyBorder="1" applyAlignment="1">
      <alignment horizontal="center" vertical="top" wrapText="1" readingOrder="1"/>
    </xf>
    <xf numFmtId="0" fontId="23" fillId="3" borderId="12" xfId="0" applyNumberFormat="1" applyFont="1" applyFill="1" applyBorder="1" applyAlignment="1">
      <alignment horizontal="center" vertical="center" wrapText="1" readingOrder="1"/>
    </xf>
    <xf numFmtId="0" fontId="21" fillId="0" borderId="12" xfId="0" applyNumberFormat="1" applyFont="1" applyFill="1" applyBorder="1" applyAlignment="1">
      <alignment horizontal="left" vertical="top" wrapText="1" readingOrder="1"/>
    </xf>
    <xf numFmtId="0" fontId="9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top" wrapText="1" readingOrder="1"/>
    </xf>
    <xf numFmtId="0" fontId="16" fillId="0" borderId="0" xfId="0" applyFont="1" applyFill="1" applyBorder="1"/>
    <xf numFmtId="0" fontId="23" fillId="3" borderId="12" xfId="0" applyNumberFormat="1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/>
    </xf>
    <xf numFmtId="0" fontId="6" fillId="0" borderId="1" xfId="0" applyFont="1" applyBorder="1"/>
    <xf numFmtId="0" fontId="12" fillId="2" borderId="1" xfId="1" applyNumberFormat="1" applyFont="1" applyFill="1" applyBorder="1" applyAlignment="1">
      <alignment vertical="top" wrapText="1" readingOrder="1"/>
    </xf>
    <xf numFmtId="0" fontId="14" fillId="0" borderId="1" xfId="0" applyFont="1" applyBorder="1" applyAlignment="1">
      <alignment horizontal="center"/>
    </xf>
    <xf numFmtId="0" fontId="23" fillId="3" borderId="0" xfId="0" applyNumberFormat="1" applyFont="1" applyFill="1" applyBorder="1" applyAlignment="1">
      <alignment horizontal="center" vertical="center" wrapText="1" readingOrder="1"/>
    </xf>
    <xf numFmtId="0" fontId="23" fillId="3" borderId="1" xfId="0" applyNumberFormat="1" applyFont="1" applyFill="1" applyBorder="1" applyAlignment="1">
      <alignment horizontal="center" vertical="center" wrapText="1" readingOrder="1"/>
    </xf>
    <xf numFmtId="0" fontId="17" fillId="2" borderId="0" xfId="0" applyNumberFormat="1" applyFont="1" applyFill="1" applyBorder="1" applyAlignment="1">
      <alignment vertical="center" wrapText="1" readingOrder="1"/>
    </xf>
    <xf numFmtId="0" fontId="19" fillId="3" borderId="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4" fontId="1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0" xfId="0" applyFont="1"/>
    <xf numFmtId="0" fontId="9" fillId="0" borderId="0" xfId="0" applyFont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9" fillId="3" borderId="16" xfId="0" applyNumberFormat="1" applyFont="1" applyFill="1" applyBorder="1" applyAlignment="1">
      <alignment horizontal="center" vertical="top" wrapText="1" readingOrder="1"/>
    </xf>
    <xf numFmtId="0" fontId="2" fillId="0" borderId="16" xfId="0" applyNumberFormat="1" applyFont="1" applyFill="1" applyBorder="1" applyAlignment="1">
      <alignment horizontal="center" vertical="top" wrapText="1" readingOrder="1"/>
    </xf>
    <xf numFmtId="0" fontId="23" fillId="3" borderId="11" xfId="0" applyNumberFormat="1" applyFont="1" applyFill="1" applyBorder="1" applyAlignment="1">
      <alignment horizontal="center" vertical="center" wrapText="1" readingOrder="1"/>
    </xf>
    <xf numFmtId="0" fontId="23" fillId="3" borderId="14" xfId="0" applyNumberFormat="1" applyFont="1" applyFill="1" applyBorder="1" applyAlignment="1">
      <alignment horizontal="center" vertical="center" wrapText="1" readingOrder="1"/>
    </xf>
    <xf numFmtId="0" fontId="19" fillId="3" borderId="15" xfId="0" applyNumberFormat="1" applyFont="1" applyFill="1" applyBorder="1" applyAlignment="1">
      <alignment horizontal="center" vertical="top" wrapText="1" readingOrder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0" fontId="19" fillId="3" borderId="1" xfId="0" applyNumberFormat="1" applyFont="1" applyFill="1" applyBorder="1" applyAlignment="1">
      <alignment horizontal="center" vertical="top" wrapText="1" readingOrder="1"/>
    </xf>
    <xf numFmtId="10" fontId="6" fillId="0" borderId="0" xfId="0" applyNumberFormat="1" applyFont="1"/>
    <xf numFmtId="0" fontId="6" fillId="0" borderId="0" xfId="0" applyFont="1" applyBorder="1" applyAlignment="1">
      <alignment horizontal="left"/>
    </xf>
    <xf numFmtId="0" fontId="12" fillId="0" borderId="1" xfId="1" applyNumberFormat="1" applyFont="1" applyFill="1" applyBorder="1" applyAlignment="1">
      <alignment vertical="top" wrapText="1" readingOrder="1"/>
    </xf>
    <xf numFmtId="10" fontId="6" fillId="0" borderId="1" xfId="0" applyNumberFormat="1" applyFont="1" applyBorder="1"/>
    <xf numFmtId="0" fontId="12" fillId="0" borderId="1" xfId="1" applyNumberFormat="1" applyFont="1" applyFill="1" applyBorder="1" applyAlignment="1">
      <alignment vertical="top" readingOrder="1"/>
    </xf>
    <xf numFmtId="0" fontId="12" fillId="2" borderId="1" xfId="1" applyNumberFormat="1" applyFont="1" applyFill="1" applyBorder="1" applyAlignment="1">
      <alignment vertical="top" readingOrder="1"/>
    </xf>
    <xf numFmtId="0" fontId="1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/>
    </xf>
    <xf numFmtId="10" fontId="0" fillId="0" borderId="0" xfId="0" applyNumberFormat="1"/>
    <xf numFmtId="10" fontId="0" fillId="0" borderId="1" xfId="0" applyNumberFormat="1" applyBorder="1"/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 applyFill="1" applyBorder="1"/>
    <xf numFmtId="0" fontId="28" fillId="3" borderId="15" xfId="0" applyNumberFormat="1" applyFont="1" applyFill="1" applyBorder="1" applyAlignment="1">
      <alignment horizontal="center" vertical="top" wrapText="1" readingOrder="1"/>
    </xf>
    <xf numFmtId="3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3" fontId="31" fillId="0" borderId="1" xfId="0" applyNumberFormat="1" applyFont="1" applyBorder="1" applyAlignment="1">
      <alignment horizontal="center"/>
    </xf>
    <xf numFmtId="4" fontId="30" fillId="0" borderId="1" xfId="0" applyNumberFormat="1" applyFont="1" applyBorder="1" applyAlignment="1">
      <alignment horizontal="center"/>
    </xf>
    <xf numFmtId="0" fontId="30" fillId="0" borderId="1" xfId="0" applyFont="1" applyBorder="1"/>
    <xf numFmtId="10" fontId="30" fillId="0" borderId="1" xfId="0" applyNumberFormat="1" applyFont="1" applyBorder="1"/>
    <xf numFmtId="0" fontId="6" fillId="0" borderId="19" xfId="0" applyFont="1" applyFill="1" applyBorder="1"/>
    <xf numFmtId="0" fontId="29" fillId="0" borderId="19" xfId="0" applyFont="1" applyFill="1" applyBorder="1"/>
    <xf numFmtId="0" fontId="9" fillId="0" borderId="19" xfId="0" applyFont="1" applyFill="1" applyBorder="1"/>
    <xf numFmtId="0" fontId="12" fillId="0" borderId="22" xfId="1" applyNumberFormat="1" applyFont="1" applyFill="1" applyBorder="1" applyAlignment="1">
      <alignment vertical="top" readingOrder="1"/>
    </xf>
    <xf numFmtId="0" fontId="12" fillId="2" borderId="22" xfId="1" applyNumberFormat="1" applyFont="1" applyFill="1" applyBorder="1" applyAlignment="1">
      <alignment vertical="top" wrapText="1" readingOrder="1"/>
    </xf>
    <xf numFmtId="0" fontId="12" fillId="2" borderId="22" xfId="1" applyNumberFormat="1" applyFont="1" applyFill="1" applyBorder="1" applyAlignment="1">
      <alignment vertical="top" readingOrder="1"/>
    </xf>
    <xf numFmtId="0" fontId="12" fillId="2" borderId="23" xfId="1" applyNumberFormat="1" applyFont="1" applyFill="1" applyBorder="1" applyAlignment="1">
      <alignment vertical="top" wrapText="1" readingOrder="1"/>
    </xf>
    <xf numFmtId="0" fontId="12" fillId="2" borderId="3" xfId="1" applyNumberFormat="1" applyFont="1" applyFill="1" applyBorder="1" applyAlignment="1">
      <alignment vertical="top" readingOrder="1"/>
    </xf>
    <xf numFmtId="0" fontId="6" fillId="0" borderId="19" xfId="0" applyFont="1" applyFill="1" applyBorder="1" applyAlignment="1">
      <alignment horizontal="center"/>
    </xf>
    <xf numFmtId="0" fontId="12" fillId="0" borderId="23" xfId="1" applyNumberFormat="1" applyFont="1" applyFill="1" applyBorder="1" applyAlignment="1">
      <alignment vertical="top" wrapText="1" readingOrder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2" fontId="6" fillId="0" borderId="1" xfId="0" applyNumberFormat="1" applyFont="1" applyFill="1" applyBorder="1"/>
    <xf numFmtId="0" fontId="9" fillId="0" borderId="1" xfId="0" applyFont="1" applyBorder="1"/>
    <xf numFmtId="0" fontId="6" fillId="0" borderId="1" xfId="0" applyFont="1" applyBorder="1" applyAlignment="1">
      <alignment horizontal="left"/>
    </xf>
    <xf numFmtId="4" fontId="6" fillId="0" borderId="1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4" fontId="9" fillId="0" borderId="19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2" borderId="9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0" fillId="0" borderId="1" xfId="0" applyFont="1" applyFill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5" fillId="0" borderId="2" xfId="1" applyNumberFormat="1" applyFont="1" applyFill="1" applyBorder="1" applyAlignment="1">
      <alignment vertical="top" wrapText="1" readingOrder="1"/>
    </xf>
    <xf numFmtId="3" fontId="34" fillId="0" borderId="1" xfId="0" applyNumberFormat="1" applyFont="1" applyBorder="1" applyAlignment="1">
      <alignment horizontal="center"/>
    </xf>
    <xf numFmtId="4" fontId="34" fillId="0" borderId="1" xfId="0" applyNumberFormat="1" applyFont="1" applyBorder="1" applyAlignment="1">
      <alignment horizontal="center"/>
    </xf>
    <xf numFmtId="0" fontId="35" fillId="0" borderId="2" xfId="1" applyNumberFormat="1" applyFont="1" applyFill="1" applyBorder="1" applyAlignment="1">
      <alignment vertical="top" readingOrder="1"/>
    </xf>
    <xf numFmtId="0" fontId="35" fillId="2" borderId="2" xfId="1" applyNumberFormat="1" applyFont="1" applyFill="1" applyBorder="1" applyAlignment="1">
      <alignment vertical="top" wrapText="1" readingOrder="1"/>
    </xf>
    <xf numFmtId="0" fontId="35" fillId="2" borderId="2" xfId="1" applyNumberFormat="1" applyFont="1" applyFill="1" applyBorder="1" applyAlignment="1">
      <alignment vertical="top" readingOrder="1"/>
    </xf>
    <xf numFmtId="0" fontId="34" fillId="0" borderId="6" xfId="0" applyFont="1" applyBorder="1" applyAlignment="1">
      <alignment horizontal="center"/>
    </xf>
    <xf numFmtId="0" fontId="35" fillId="2" borderId="7" xfId="1" applyNumberFormat="1" applyFont="1" applyFill="1" applyBorder="1" applyAlignment="1">
      <alignment vertical="top" readingOrder="1"/>
    </xf>
    <xf numFmtId="0" fontId="34" fillId="0" borderId="1" xfId="0" applyFont="1" applyBorder="1"/>
    <xf numFmtId="0" fontId="34" fillId="0" borderId="5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7" fillId="0" borderId="0" xfId="0" applyFont="1"/>
    <xf numFmtId="0" fontId="1" fillId="2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/>
    <xf numFmtId="4" fontId="0" fillId="0" borderId="1" xfId="0" applyNumberForma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/>
    <xf numFmtId="3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9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40" fillId="0" borderId="1" xfId="0" applyNumberFormat="1" applyFont="1" applyFill="1" applyBorder="1" applyAlignment="1">
      <alignment horizontal="center" vertical="top" wrapText="1" readingOrder="1"/>
    </xf>
    <xf numFmtId="164" fontId="40" fillId="0" borderId="1" xfId="0" applyNumberFormat="1" applyFont="1" applyFill="1" applyBorder="1" applyAlignment="1">
      <alignment horizontal="right" vertical="top" wrapText="1" readingOrder="1"/>
    </xf>
    <xf numFmtId="0" fontId="4" fillId="0" borderId="0" xfId="0" applyFont="1" applyBorder="1" applyAlignment="1">
      <alignment horizontal="center"/>
    </xf>
    <xf numFmtId="0" fontId="12" fillId="0" borderId="24" xfId="1" applyNumberFormat="1" applyFont="1" applyFill="1" applyBorder="1" applyAlignment="1">
      <alignment vertical="top" wrapText="1" readingOrder="1"/>
    </xf>
    <xf numFmtId="0" fontId="12" fillId="0" borderId="24" xfId="1" applyNumberFormat="1" applyFont="1" applyFill="1" applyBorder="1" applyAlignment="1">
      <alignment vertical="top" readingOrder="1"/>
    </xf>
    <xf numFmtId="0" fontId="12" fillId="2" borderId="24" xfId="1" applyNumberFormat="1" applyFont="1" applyFill="1" applyBorder="1" applyAlignment="1">
      <alignment vertical="top" wrapText="1" readingOrder="1"/>
    </xf>
    <xf numFmtId="0" fontId="12" fillId="2" borderId="24" xfId="1" applyNumberFormat="1" applyFont="1" applyFill="1" applyBorder="1" applyAlignment="1">
      <alignment vertical="top" readingOrder="1"/>
    </xf>
    <xf numFmtId="0" fontId="12" fillId="2" borderId="25" xfId="1" applyNumberFormat="1" applyFont="1" applyFill="1" applyBorder="1" applyAlignment="1">
      <alignment vertical="top" readingOrder="1"/>
    </xf>
    <xf numFmtId="10" fontId="9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/>
    </xf>
    <xf numFmtId="2" fontId="32" fillId="0" borderId="1" xfId="0" applyNumberFormat="1" applyFont="1" applyBorder="1" applyAlignment="1">
      <alignment horizontal="center"/>
    </xf>
    <xf numFmtId="4" fontId="32" fillId="0" borderId="1" xfId="0" applyNumberFormat="1" applyFont="1" applyBorder="1" applyAlignment="1">
      <alignment horizontal="center"/>
    </xf>
    <xf numFmtId="0" fontId="2" fillId="0" borderId="12" xfId="1" applyNumberFormat="1" applyFont="1" applyFill="1" applyBorder="1" applyAlignment="1">
      <alignment horizontal="center" vertical="top" wrapText="1" readingOrder="1"/>
    </xf>
    <xf numFmtId="0" fontId="41" fillId="0" borderId="0" xfId="0" applyFont="1" applyFill="1" applyBorder="1"/>
    <xf numFmtId="0" fontId="18" fillId="0" borderId="10" xfId="0" applyNumberFormat="1" applyFont="1" applyFill="1" applyBorder="1" applyAlignment="1">
      <alignment vertical="top" wrapText="1" readingOrder="1"/>
    </xf>
    <xf numFmtId="0" fontId="16" fillId="0" borderId="10" xfId="0" applyFont="1" applyFill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horizontal="center"/>
    </xf>
    <xf numFmtId="0" fontId="12" fillId="0" borderId="22" xfId="1" applyNumberFormat="1" applyFont="1" applyFill="1" applyBorder="1" applyAlignment="1">
      <alignment vertical="top" wrapText="1" readingOrder="1"/>
    </xf>
    <xf numFmtId="0" fontId="12" fillId="2" borderId="23" xfId="1" applyNumberFormat="1" applyFont="1" applyFill="1" applyBorder="1" applyAlignment="1">
      <alignment vertical="top" readingOrder="1"/>
    </xf>
    <xf numFmtId="3" fontId="12" fillId="0" borderId="1" xfId="1" applyNumberFormat="1" applyFont="1" applyFill="1" applyBorder="1" applyAlignment="1">
      <alignment horizontal="center" vertical="center" wrapText="1" readingOrder="1"/>
    </xf>
    <xf numFmtId="3" fontId="12" fillId="2" borderId="1" xfId="1" applyNumberFormat="1" applyFont="1" applyFill="1" applyBorder="1" applyAlignment="1">
      <alignment horizontal="center" vertical="center" wrapText="1" readingOrder="1"/>
    </xf>
    <xf numFmtId="3" fontId="10" fillId="2" borderId="1" xfId="1" applyNumberFormat="1" applyFont="1" applyFill="1" applyBorder="1" applyAlignment="1">
      <alignment horizontal="center" vertical="center" wrapText="1" readingOrder="1"/>
    </xf>
    <xf numFmtId="3" fontId="12" fillId="0" borderId="1" xfId="1" applyNumberFormat="1" applyFont="1" applyFill="1" applyBorder="1" applyAlignment="1">
      <alignment vertical="top" wrapText="1" readingOrder="1"/>
    </xf>
    <xf numFmtId="3" fontId="12" fillId="2" borderId="1" xfId="1" applyNumberFormat="1" applyFont="1" applyFill="1" applyBorder="1" applyAlignment="1">
      <alignment vertical="top" wrapText="1" readingOrder="1"/>
    </xf>
    <xf numFmtId="3" fontId="12" fillId="2" borderId="1" xfId="1" applyNumberFormat="1" applyFont="1" applyFill="1" applyBorder="1" applyAlignment="1">
      <alignment vertical="top" readingOrder="1"/>
    </xf>
    <xf numFmtId="3" fontId="10" fillId="2" borderId="1" xfId="1" applyNumberFormat="1" applyFont="1" applyFill="1" applyBorder="1" applyAlignment="1">
      <alignment vertical="top" wrapText="1" readingOrder="1"/>
    </xf>
    <xf numFmtId="0" fontId="10" fillId="2" borderId="1" xfId="1" applyNumberFormat="1" applyFont="1" applyFill="1" applyBorder="1" applyAlignment="1">
      <alignment horizontal="left" vertical="center" wrapText="1" readingOrder="1"/>
    </xf>
    <xf numFmtId="0" fontId="1" fillId="0" borderId="0" xfId="0" applyFont="1" applyAlignment="1">
      <alignment horizontal="center"/>
    </xf>
    <xf numFmtId="0" fontId="9" fillId="0" borderId="1" xfId="0" applyFont="1" applyFill="1" applyBorder="1"/>
    <xf numFmtId="0" fontId="6" fillId="0" borderId="0" xfId="0" applyFont="1" applyBorder="1" applyAlignment="1">
      <alignment horizontal="center"/>
    </xf>
    <xf numFmtId="17" fontId="6" fillId="0" borderId="0" xfId="0" applyNumberFormat="1" applyFont="1" applyBorder="1"/>
    <xf numFmtId="0" fontId="30" fillId="0" borderId="0" xfId="0" applyFont="1" applyBorder="1" applyAlignment="1">
      <alignment horizontal="center"/>
    </xf>
    <xf numFmtId="3" fontId="30" fillId="0" borderId="0" xfId="0" applyNumberFormat="1" applyFont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center" vertical="top" wrapText="1" readingOrder="1"/>
    </xf>
    <xf numFmtId="0" fontId="6" fillId="2" borderId="1" xfId="0" applyFont="1" applyFill="1" applyBorder="1" applyAlignment="1">
      <alignment horizontal="center"/>
    </xf>
    <xf numFmtId="0" fontId="10" fillId="0" borderId="12" xfId="1" applyNumberFormat="1" applyFont="1" applyFill="1" applyBorder="1" applyAlignment="1">
      <alignment horizontal="center" vertical="top" wrapText="1" readingOrder="1"/>
    </xf>
    <xf numFmtId="0" fontId="2" fillId="2" borderId="12" xfId="0" applyNumberFormat="1" applyFont="1" applyFill="1" applyBorder="1" applyAlignment="1">
      <alignment horizontal="center" vertical="top" wrapText="1" readingOrder="1"/>
    </xf>
    <xf numFmtId="0" fontId="25" fillId="0" borderId="1" xfId="0" applyFont="1" applyBorder="1"/>
    <xf numFmtId="0" fontId="25" fillId="0" borderId="1" xfId="0" applyFont="1" applyBorder="1" applyAlignment="1">
      <alignment horizontal="center"/>
    </xf>
    <xf numFmtId="4" fontId="25" fillId="0" borderId="1" xfId="0" applyNumberFormat="1" applyFont="1" applyBorder="1"/>
    <xf numFmtId="0" fontId="42" fillId="0" borderId="1" xfId="0" applyFont="1" applyBorder="1" applyAlignment="1">
      <alignment horizontal="center"/>
    </xf>
    <xf numFmtId="4" fontId="42" fillId="0" borderId="1" xfId="0" applyNumberFormat="1" applyFont="1" applyBorder="1"/>
    <xf numFmtId="4" fontId="31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left" vertical="top" wrapText="1"/>
    </xf>
    <xf numFmtId="0" fontId="12" fillId="0" borderId="0" xfId="1" applyNumberFormat="1" applyFont="1" applyFill="1" applyBorder="1" applyAlignment="1">
      <alignment vertical="top" readingOrder="1"/>
    </xf>
    <xf numFmtId="4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0" fillId="2" borderId="1" xfId="1" applyNumberFormat="1" applyFont="1" applyFill="1" applyBorder="1" applyAlignment="1">
      <alignment horizontal="center" vertical="top" wrapText="1" readingOrder="1"/>
    </xf>
    <xf numFmtId="4" fontId="42" fillId="0" borderId="1" xfId="0" applyNumberFormat="1" applyFont="1" applyBorder="1" applyAlignment="1">
      <alignment horizontal="center" vertical="center" wrapText="1"/>
    </xf>
    <xf numFmtId="4" fontId="42" fillId="0" borderId="1" xfId="0" applyNumberFormat="1" applyFont="1" applyBorder="1" applyAlignment="1">
      <alignment horizontal="center"/>
    </xf>
    <xf numFmtId="2" fontId="42" fillId="0" borderId="1" xfId="0" applyNumberFormat="1" applyFont="1" applyBorder="1" applyAlignment="1">
      <alignment horizontal="center"/>
    </xf>
    <xf numFmtId="3" fontId="42" fillId="0" borderId="1" xfId="0" applyNumberFormat="1" applyFont="1" applyBorder="1" applyAlignment="1">
      <alignment horizontal="center"/>
    </xf>
    <xf numFmtId="0" fontId="35" fillId="2" borderId="1" xfId="1" applyNumberFormat="1" applyFont="1" applyFill="1" applyBorder="1" applyAlignment="1">
      <alignment horizontal="center" vertical="center" wrapText="1" readingOrder="1"/>
    </xf>
    <xf numFmtId="3" fontId="34" fillId="0" borderId="1" xfId="0" applyNumberFormat="1" applyFont="1" applyBorder="1" applyAlignment="1">
      <alignment horizontal="center" vertical="center" readingOrder="1"/>
    </xf>
    <xf numFmtId="4" fontId="34" fillId="0" borderId="1" xfId="0" applyNumberFormat="1" applyFont="1" applyBorder="1" applyAlignment="1">
      <alignment horizontal="center" vertical="center" readingOrder="1"/>
    </xf>
    <xf numFmtId="4" fontId="25" fillId="0" borderId="1" xfId="0" applyNumberFormat="1" applyFont="1" applyBorder="1" applyAlignment="1">
      <alignment horizontal="center"/>
    </xf>
    <xf numFmtId="3" fontId="6" fillId="4" borderId="1" xfId="0" applyNumberFormat="1" applyFont="1" applyFill="1" applyBorder="1" applyAlignment="1">
      <alignment horizontal="center"/>
    </xf>
    <xf numFmtId="3" fontId="29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/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25" fillId="0" borderId="1" xfId="0" applyNumberFormat="1" applyFont="1" applyBorder="1"/>
    <xf numFmtId="0" fontId="1" fillId="0" borderId="9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0" fillId="2" borderId="0" xfId="0" applyFill="1"/>
    <xf numFmtId="0" fontId="6" fillId="6" borderId="1" xfId="0" applyFont="1" applyFill="1" applyBorder="1" applyAlignment="1">
      <alignment horizontal="center"/>
    </xf>
    <xf numFmtId="0" fontId="12" fillId="6" borderId="2" xfId="1" applyNumberFormat="1" applyFont="1" applyFill="1" applyBorder="1" applyAlignment="1">
      <alignment vertical="top" wrapText="1" readingOrder="1"/>
    </xf>
    <xf numFmtId="3" fontId="6" fillId="6" borderId="1" xfId="0" applyNumberFormat="1" applyFont="1" applyFill="1" applyBorder="1" applyAlignment="1">
      <alignment horizontal="center"/>
    </xf>
    <xf numFmtId="4" fontId="6" fillId="6" borderId="1" xfId="0" applyNumberFormat="1" applyFont="1" applyFill="1" applyBorder="1" applyAlignment="1">
      <alignment horizontal="center"/>
    </xf>
    <xf numFmtId="3" fontId="6" fillId="0" borderId="0" xfId="0" applyNumberFormat="1" applyFont="1"/>
    <xf numFmtId="3" fontId="9" fillId="0" borderId="0" xfId="0" applyNumberFormat="1" applyFont="1"/>
    <xf numFmtId="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17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43" fillId="2" borderId="2" xfId="1" applyNumberFormat="1" applyFont="1" applyFill="1" applyBorder="1" applyAlignment="1">
      <alignment vertical="top" wrapText="1" readingOrder="1"/>
    </xf>
    <xf numFmtId="0" fontId="43" fillId="2" borderId="2" xfId="1" applyNumberFormat="1" applyFont="1" applyFill="1" applyBorder="1" applyAlignment="1">
      <alignment vertical="top" readingOrder="1"/>
    </xf>
    <xf numFmtId="4" fontId="9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21" fillId="2" borderId="12" xfId="0" applyNumberFormat="1" applyFont="1" applyFill="1" applyBorder="1" applyAlignment="1">
      <alignment horizontal="left" vertical="top" wrapText="1" readingOrder="1"/>
    </xf>
    <xf numFmtId="0" fontId="30" fillId="0" borderId="0" xfId="0" applyFont="1"/>
    <xf numFmtId="3" fontId="30" fillId="0" borderId="0" xfId="0" applyNumberFormat="1" applyFont="1"/>
    <xf numFmtId="3" fontId="30" fillId="0" borderId="0" xfId="0" applyNumberFormat="1" applyFont="1" applyFill="1" applyBorder="1"/>
    <xf numFmtId="0" fontId="30" fillId="0" borderId="0" xfId="0" applyFont="1" applyFill="1" applyBorder="1" applyAlignment="1">
      <alignment horizontal="center"/>
    </xf>
    <xf numFmtId="4" fontId="6" fillId="2" borderId="1" xfId="0" applyNumberFormat="1" applyFont="1" applyFill="1" applyBorder="1"/>
    <xf numFmtId="3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/>
    </xf>
    <xf numFmtId="4" fontId="6" fillId="7" borderId="1" xfId="0" applyNumberFormat="1" applyFont="1" applyFill="1" applyBorder="1" applyAlignment="1">
      <alignment horizontal="center"/>
    </xf>
    <xf numFmtId="4" fontId="6" fillId="7" borderId="0" xfId="0" applyNumberFormat="1" applyFont="1" applyFill="1" applyBorder="1" applyAlignment="1">
      <alignment horizontal="center"/>
    </xf>
    <xf numFmtId="3" fontId="12" fillId="2" borderId="0" xfId="1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1" fillId="3" borderId="1" xfId="0" applyNumberFormat="1" applyFont="1" applyFill="1" applyBorder="1" applyAlignment="1">
      <alignment horizontal="center" vertical="center" wrapText="1" readingOrder="1"/>
    </xf>
    <xf numFmtId="0" fontId="10" fillId="0" borderId="12" xfId="0" applyNumberFormat="1" applyFont="1" applyFill="1" applyBorder="1" applyAlignment="1">
      <alignment horizontal="center" vertical="top" wrapText="1" readingOrder="1"/>
    </xf>
    <xf numFmtId="0" fontId="20" fillId="0" borderId="14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vertical="top" wrapText="1" readingOrder="1"/>
    </xf>
    <xf numFmtId="0" fontId="16" fillId="0" borderId="0" xfId="0" applyFont="1" applyFill="1" applyBorder="1"/>
    <xf numFmtId="0" fontId="22" fillId="3" borderId="18" xfId="0" applyNumberFormat="1" applyFont="1" applyFill="1" applyBorder="1" applyAlignment="1">
      <alignment horizontal="center" vertical="center" wrapText="1" readingOrder="1"/>
    </xf>
    <xf numFmtId="0" fontId="17" fillId="2" borderId="17" xfId="0" applyNumberFormat="1" applyFont="1" applyFill="1" applyBorder="1" applyAlignment="1">
      <alignment vertical="center" wrapText="1" readingOrder="1"/>
    </xf>
    <xf numFmtId="0" fontId="17" fillId="2" borderId="18" xfId="0" applyNumberFormat="1" applyFont="1" applyFill="1" applyBorder="1" applyAlignment="1">
      <alignment vertical="center" wrapText="1" readingOrder="1"/>
    </xf>
    <xf numFmtId="0" fontId="22" fillId="3" borderId="15" xfId="0" applyNumberFormat="1" applyFont="1" applyFill="1" applyBorder="1" applyAlignment="1">
      <alignment horizontal="center" vertical="center" wrapText="1" readingOrder="1"/>
    </xf>
    <xf numFmtId="0" fontId="24" fillId="0" borderId="1" xfId="0" applyFont="1" applyFill="1" applyBorder="1" applyAlignment="1">
      <alignment horizontal="center"/>
    </xf>
    <xf numFmtId="0" fontId="21" fillId="3" borderId="11" xfId="0" applyNumberFormat="1" applyFont="1" applyFill="1" applyBorder="1" applyAlignment="1">
      <alignment horizontal="center" vertical="center" wrapText="1" readingOrder="1"/>
    </xf>
    <xf numFmtId="0" fontId="21" fillId="3" borderId="15" xfId="0" applyNumberFormat="1" applyFont="1" applyFill="1" applyBorder="1" applyAlignment="1">
      <alignment horizontal="center" vertical="center" wrapText="1" readingOrder="1"/>
    </xf>
    <xf numFmtId="0" fontId="22" fillId="3" borderId="12" xfId="0" applyNumberFormat="1" applyFont="1" applyFill="1" applyBorder="1" applyAlignment="1">
      <alignment horizontal="center" vertical="center" wrapText="1" readingOrder="1"/>
    </xf>
    <xf numFmtId="0" fontId="17" fillId="2" borderId="13" xfId="0" applyNumberFormat="1" applyFont="1" applyFill="1" applyBorder="1" applyAlignment="1">
      <alignment vertical="center" wrapText="1" readingOrder="1"/>
    </xf>
    <xf numFmtId="0" fontId="17" fillId="2" borderId="14" xfId="0" applyNumberFormat="1" applyFont="1" applyFill="1" applyBorder="1" applyAlignment="1">
      <alignment vertical="center" wrapText="1" readingOrder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3" fontId="30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8" borderId="1" xfId="0" applyFont="1" applyFill="1" applyBorder="1" applyAlignment="1">
      <alignment horizontal="center"/>
    </xf>
    <xf numFmtId="0" fontId="2" fillId="8" borderId="2" xfId="1" applyNumberFormat="1" applyFont="1" applyFill="1" applyBorder="1" applyAlignment="1">
      <alignment vertical="top" wrapText="1" readingOrder="1"/>
    </xf>
    <xf numFmtId="3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4" fontId="6" fillId="8" borderId="1" xfId="0" applyNumberFormat="1" applyFont="1" applyFill="1" applyBorder="1"/>
  </cellXfs>
  <cellStyles count="3">
    <cellStyle name="Normal" xfId="0" builtinId="0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'1. CAK LAP FASKES'!$W$8:$W$21</c:f>
              <c:strCache>
                <c:ptCount val="14"/>
                <c:pt idx="0">
                  <c:v>Mranggen</c:v>
                </c:pt>
                <c:pt idx="1">
                  <c:v>Karangawen</c:v>
                </c:pt>
                <c:pt idx="2">
                  <c:v>Guntur</c:v>
                </c:pt>
                <c:pt idx="3">
                  <c:v>Sayung</c:v>
                </c:pt>
                <c:pt idx="4">
                  <c:v>Karangtengah</c:v>
                </c:pt>
                <c:pt idx="5">
                  <c:v>Wonosalam</c:v>
                </c:pt>
                <c:pt idx="6">
                  <c:v>Dempet</c:v>
                </c:pt>
                <c:pt idx="7">
                  <c:v>Gajah</c:v>
                </c:pt>
                <c:pt idx="8">
                  <c:v>Karanganyar</c:v>
                </c:pt>
                <c:pt idx="9">
                  <c:v>Mijen</c:v>
                </c:pt>
                <c:pt idx="10">
                  <c:v>Demak</c:v>
                </c:pt>
                <c:pt idx="11">
                  <c:v>Bonang</c:v>
                </c:pt>
                <c:pt idx="12">
                  <c:v>Wedung</c:v>
                </c:pt>
                <c:pt idx="13">
                  <c:v>Kebonagung</c:v>
                </c:pt>
              </c:strCache>
            </c:strRef>
          </c:cat>
          <c:val>
            <c:numRef>
              <c:f>'1. CAK LAP FASKES'!$X$8:$X$21</c:f>
              <c:numCache>
                <c:formatCode>0.00%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0067968"/>
        <c:axId val="152450176"/>
      </c:barChart>
      <c:catAx>
        <c:axId val="80067968"/>
        <c:scaling>
          <c:orientation val="minMax"/>
        </c:scaling>
        <c:delete val="0"/>
        <c:axPos val="l"/>
        <c:majorTickMark val="none"/>
        <c:minorTickMark val="none"/>
        <c:tickLblPos val="nextTo"/>
        <c:crossAx val="152450176"/>
        <c:crosses val="autoZero"/>
        <c:auto val="1"/>
        <c:lblAlgn val="ctr"/>
        <c:lblOffset val="100"/>
        <c:noMultiLvlLbl val="0"/>
      </c:catAx>
      <c:valAx>
        <c:axId val="1524501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80067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'ISI DULU 7.1. PA JALUR A DAN B'!$Y$7:$Y$21</c:f>
              <c:strCache>
                <c:ptCount val="15"/>
                <c:pt idx="0">
                  <c:v>Sayung</c:v>
                </c:pt>
                <c:pt idx="1">
                  <c:v>Wedung</c:v>
                </c:pt>
                <c:pt idx="2">
                  <c:v>Mijen</c:v>
                </c:pt>
                <c:pt idx="3">
                  <c:v>Bonang</c:v>
                </c:pt>
                <c:pt idx="4">
                  <c:v>Karangtengah</c:v>
                </c:pt>
                <c:pt idx="5">
                  <c:v>KABUPATEN</c:v>
                </c:pt>
                <c:pt idx="6">
                  <c:v>Demak</c:v>
                </c:pt>
                <c:pt idx="7">
                  <c:v>Mranggen</c:v>
                </c:pt>
                <c:pt idx="8">
                  <c:v>Gajah</c:v>
                </c:pt>
                <c:pt idx="9">
                  <c:v>Karanganyar</c:v>
                </c:pt>
                <c:pt idx="10">
                  <c:v>Kebonagung</c:v>
                </c:pt>
                <c:pt idx="11">
                  <c:v>Guntur</c:v>
                </c:pt>
                <c:pt idx="12">
                  <c:v>Karangawen</c:v>
                </c:pt>
                <c:pt idx="13">
                  <c:v>Dempet</c:v>
                </c:pt>
                <c:pt idx="14">
                  <c:v>Wonosalam</c:v>
                </c:pt>
              </c:strCache>
            </c:strRef>
          </c:cat>
          <c:val>
            <c:numRef>
              <c:f>'ISI DULU 7.1. PA JALUR A DAN B'!$Z$7:$Z$21</c:f>
              <c:numCache>
                <c:formatCode>General</c:formatCode>
                <c:ptCount val="15"/>
                <c:pt idx="0">
                  <c:v>65.03</c:v>
                </c:pt>
                <c:pt idx="1">
                  <c:v>65.86</c:v>
                </c:pt>
                <c:pt idx="2">
                  <c:v>71.94</c:v>
                </c:pt>
                <c:pt idx="3">
                  <c:v>72.37</c:v>
                </c:pt>
                <c:pt idx="4">
                  <c:v>73.42</c:v>
                </c:pt>
                <c:pt idx="5">
                  <c:v>73.44</c:v>
                </c:pt>
                <c:pt idx="6">
                  <c:v>73.81</c:v>
                </c:pt>
                <c:pt idx="7">
                  <c:v>73.98</c:v>
                </c:pt>
                <c:pt idx="8">
                  <c:v>74.31</c:v>
                </c:pt>
                <c:pt idx="9">
                  <c:v>74.430000000000007</c:v>
                </c:pt>
                <c:pt idx="10">
                  <c:v>74.95</c:v>
                </c:pt>
                <c:pt idx="11">
                  <c:v>74.989999999999995</c:v>
                </c:pt>
                <c:pt idx="12" formatCode="#,##0.00">
                  <c:v>76.599999999999994</c:v>
                </c:pt>
                <c:pt idx="13">
                  <c:v>76.72</c:v>
                </c:pt>
                <c:pt idx="14">
                  <c:v>78.83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3133824"/>
        <c:axId val="153135360"/>
      </c:barChart>
      <c:catAx>
        <c:axId val="153133824"/>
        <c:scaling>
          <c:orientation val="minMax"/>
        </c:scaling>
        <c:delete val="0"/>
        <c:axPos val="l"/>
        <c:majorTickMark val="none"/>
        <c:minorTickMark val="none"/>
        <c:tickLblPos val="nextTo"/>
        <c:crossAx val="153135360"/>
        <c:crosses val="autoZero"/>
        <c:auto val="1"/>
        <c:lblAlgn val="ctr"/>
        <c:lblOffset val="100"/>
        <c:noMultiLvlLbl val="0"/>
      </c:catAx>
      <c:valAx>
        <c:axId val="153135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13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7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4"/>
              <c:layout>
                <c:manualLayout>
                  <c:x val="0.12475524934383202"/>
                  <c:y val="0.242478127734033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5686439195100613"/>
                  <c:y val="-0.211185841353164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'ISI DULU 7.1. PA JALUR A DAN B'!$Y$24:$Y$30</c:f>
              <c:strCache>
                <c:ptCount val="7"/>
                <c:pt idx="0">
                  <c:v>IUD</c:v>
                </c:pt>
                <c:pt idx="1">
                  <c:v>MOW</c:v>
                </c:pt>
                <c:pt idx="2">
                  <c:v>MOP</c:v>
                </c:pt>
                <c:pt idx="3">
                  <c:v>KONDOM</c:v>
                </c:pt>
                <c:pt idx="4">
                  <c:v>IMPLANT</c:v>
                </c:pt>
                <c:pt idx="5">
                  <c:v>SUNTIK</c:v>
                </c:pt>
                <c:pt idx="6">
                  <c:v>PIL</c:v>
                </c:pt>
              </c:strCache>
            </c:strRef>
          </c:cat>
          <c:val>
            <c:numRef>
              <c:f>'ISI DULU 7.1. PA JALUR A DAN B'!$Z$24:$Z$30</c:f>
              <c:numCache>
                <c:formatCode>0.00%</c:formatCode>
                <c:ptCount val="7"/>
                <c:pt idx="0">
                  <c:v>3.7699999999999997E-2</c:v>
                </c:pt>
                <c:pt idx="1">
                  <c:v>3.6299999999999999E-2</c:v>
                </c:pt>
                <c:pt idx="2">
                  <c:v>2.3999999999999998E-3</c:v>
                </c:pt>
                <c:pt idx="3">
                  <c:v>7.0000000000000001E-3</c:v>
                </c:pt>
                <c:pt idx="4">
                  <c:v>8.9899999999999994E-2</c:v>
                </c:pt>
                <c:pt idx="5">
                  <c:v>0.75290000000000001</c:v>
                </c:pt>
                <c:pt idx="6">
                  <c:v>3.7999999999999999E-2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'8. PA MKJP'!$O$8:$O$22</c:f>
              <c:strCache>
                <c:ptCount val="15"/>
                <c:pt idx="0">
                  <c:v>Karanganyar</c:v>
                </c:pt>
                <c:pt idx="1">
                  <c:v>Wonosalam</c:v>
                </c:pt>
                <c:pt idx="2">
                  <c:v>Wedung</c:v>
                </c:pt>
                <c:pt idx="3">
                  <c:v>Mijen</c:v>
                </c:pt>
                <c:pt idx="4">
                  <c:v>Dempet</c:v>
                </c:pt>
                <c:pt idx="5">
                  <c:v>Karangtengah</c:v>
                </c:pt>
                <c:pt idx="6">
                  <c:v>Sayung</c:v>
                </c:pt>
                <c:pt idx="7">
                  <c:v>Kebonagung</c:v>
                </c:pt>
                <c:pt idx="8">
                  <c:v>Demak</c:v>
                </c:pt>
                <c:pt idx="9">
                  <c:v>Guntur</c:v>
                </c:pt>
                <c:pt idx="10">
                  <c:v>KABUPATEN</c:v>
                </c:pt>
                <c:pt idx="11">
                  <c:v>Gajah</c:v>
                </c:pt>
                <c:pt idx="12">
                  <c:v>Bonang</c:v>
                </c:pt>
                <c:pt idx="13">
                  <c:v>Karangawen</c:v>
                </c:pt>
                <c:pt idx="14">
                  <c:v>Mranggen</c:v>
                </c:pt>
              </c:strCache>
            </c:strRef>
          </c:cat>
          <c:val>
            <c:numRef>
              <c:f>'8. PA MKJP'!$P$8:$P$22</c:f>
              <c:numCache>
                <c:formatCode>General</c:formatCode>
                <c:ptCount val="15"/>
                <c:pt idx="0">
                  <c:v>8.07</c:v>
                </c:pt>
                <c:pt idx="1">
                  <c:v>9.39</c:v>
                </c:pt>
                <c:pt idx="2">
                  <c:v>11.57</c:v>
                </c:pt>
                <c:pt idx="3">
                  <c:v>11.61</c:v>
                </c:pt>
                <c:pt idx="4">
                  <c:v>13.42</c:v>
                </c:pt>
                <c:pt idx="5">
                  <c:v>13.54</c:v>
                </c:pt>
                <c:pt idx="6">
                  <c:v>13.75</c:v>
                </c:pt>
                <c:pt idx="7">
                  <c:v>14.31</c:v>
                </c:pt>
                <c:pt idx="8">
                  <c:v>14.34</c:v>
                </c:pt>
                <c:pt idx="9">
                  <c:v>15.06</c:v>
                </c:pt>
                <c:pt idx="10">
                  <c:v>16.64</c:v>
                </c:pt>
                <c:pt idx="11">
                  <c:v>17.86</c:v>
                </c:pt>
                <c:pt idx="12">
                  <c:v>19.399999999999999</c:v>
                </c:pt>
                <c:pt idx="13">
                  <c:v>26.38</c:v>
                </c:pt>
                <c:pt idx="14">
                  <c:v>27.99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3514752"/>
        <c:axId val="153516288"/>
      </c:barChart>
      <c:catAx>
        <c:axId val="153514752"/>
        <c:scaling>
          <c:orientation val="minMax"/>
        </c:scaling>
        <c:delete val="0"/>
        <c:axPos val="l"/>
        <c:majorTickMark val="none"/>
        <c:minorTickMark val="none"/>
        <c:tickLblPos val="nextTo"/>
        <c:crossAx val="153516288"/>
        <c:crosses val="autoZero"/>
        <c:auto val="1"/>
        <c:lblAlgn val="ctr"/>
        <c:lblOffset val="100"/>
        <c:noMultiLvlLbl val="0"/>
      </c:catAx>
      <c:valAx>
        <c:axId val="153516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51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'9. PA KB PRIA'!$K$7:$K$21</c:f>
              <c:strCache>
                <c:ptCount val="15"/>
                <c:pt idx="0">
                  <c:v>Dempet</c:v>
                </c:pt>
                <c:pt idx="1">
                  <c:v>Wonosalam </c:v>
                </c:pt>
                <c:pt idx="2">
                  <c:v>Karangawen</c:v>
                </c:pt>
                <c:pt idx="3">
                  <c:v>Karanganyar</c:v>
                </c:pt>
                <c:pt idx="4">
                  <c:v>Gajah</c:v>
                </c:pt>
                <c:pt idx="5">
                  <c:v>Karangtengah</c:v>
                </c:pt>
                <c:pt idx="6">
                  <c:v>Sayung</c:v>
                </c:pt>
                <c:pt idx="7">
                  <c:v>Bonang</c:v>
                </c:pt>
                <c:pt idx="8">
                  <c:v>Mijen</c:v>
                </c:pt>
                <c:pt idx="9">
                  <c:v>Kebonagung</c:v>
                </c:pt>
                <c:pt idx="10">
                  <c:v>KABUPATEN</c:v>
                </c:pt>
                <c:pt idx="11">
                  <c:v>Wedung</c:v>
                </c:pt>
                <c:pt idx="12">
                  <c:v>Guntur</c:v>
                </c:pt>
                <c:pt idx="13">
                  <c:v>Demak</c:v>
                </c:pt>
                <c:pt idx="14">
                  <c:v>Mranggen</c:v>
                </c:pt>
              </c:strCache>
            </c:strRef>
          </c:cat>
          <c:val>
            <c:numRef>
              <c:f>'9. PA KB PRIA'!$L$7:$L$21</c:f>
              <c:numCache>
                <c:formatCode>General</c:formatCode>
                <c:ptCount val="15"/>
                <c:pt idx="0">
                  <c:v>0.28000000000000003</c:v>
                </c:pt>
                <c:pt idx="1">
                  <c:v>0.32</c:v>
                </c:pt>
                <c:pt idx="2">
                  <c:v>0.51</c:v>
                </c:pt>
                <c:pt idx="3">
                  <c:v>0.52</c:v>
                </c:pt>
                <c:pt idx="4">
                  <c:v>0.53</c:v>
                </c:pt>
                <c:pt idx="5">
                  <c:v>0.55000000000000004</c:v>
                </c:pt>
                <c:pt idx="6">
                  <c:v>0.56999999999999995</c:v>
                </c:pt>
                <c:pt idx="7">
                  <c:v>0.61</c:v>
                </c:pt>
                <c:pt idx="8">
                  <c:v>0.63</c:v>
                </c:pt>
                <c:pt idx="9">
                  <c:v>0.73</c:v>
                </c:pt>
                <c:pt idx="10">
                  <c:v>0.95</c:v>
                </c:pt>
                <c:pt idx="11">
                  <c:v>1.0900000000000001</c:v>
                </c:pt>
                <c:pt idx="12">
                  <c:v>1.32</c:v>
                </c:pt>
                <c:pt idx="13" formatCode="#,##0.00">
                  <c:v>2.08</c:v>
                </c:pt>
                <c:pt idx="14">
                  <c:v>2.11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3594496"/>
        <c:axId val="153604480"/>
      </c:barChart>
      <c:catAx>
        <c:axId val="153594496"/>
        <c:scaling>
          <c:orientation val="minMax"/>
        </c:scaling>
        <c:delete val="0"/>
        <c:axPos val="l"/>
        <c:majorTickMark val="none"/>
        <c:minorTickMark val="none"/>
        <c:tickLblPos val="nextTo"/>
        <c:crossAx val="153604480"/>
        <c:crosses val="autoZero"/>
        <c:auto val="1"/>
        <c:lblAlgn val="ctr"/>
        <c:lblOffset val="100"/>
        <c:noMultiLvlLbl val="0"/>
      </c:catAx>
      <c:valAx>
        <c:axId val="153604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594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'10. PUS BUKAN KB'!$N$8:$N$22</c:f>
              <c:strCache>
                <c:ptCount val="15"/>
                <c:pt idx="0">
                  <c:v>Sayung</c:v>
                </c:pt>
                <c:pt idx="1">
                  <c:v>Wedung</c:v>
                </c:pt>
                <c:pt idx="2">
                  <c:v>Bonang</c:v>
                </c:pt>
                <c:pt idx="3">
                  <c:v>Karangtengah</c:v>
                </c:pt>
                <c:pt idx="4">
                  <c:v>Kebonagung</c:v>
                </c:pt>
                <c:pt idx="5">
                  <c:v>Mijen</c:v>
                </c:pt>
                <c:pt idx="6">
                  <c:v>Gajah</c:v>
                </c:pt>
                <c:pt idx="7">
                  <c:v>Karanganyar</c:v>
                </c:pt>
                <c:pt idx="8">
                  <c:v>Guntur</c:v>
                </c:pt>
                <c:pt idx="9">
                  <c:v>Mranggen</c:v>
                </c:pt>
                <c:pt idx="10">
                  <c:v>Wonosalam</c:v>
                </c:pt>
                <c:pt idx="11">
                  <c:v>Demak</c:v>
                </c:pt>
                <c:pt idx="12">
                  <c:v>KABUPATEN</c:v>
                </c:pt>
                <c:pt idx="13">
                  <c:v>Karangawen</c:v>
                </c:pt>
                <c:pt idx="14">
                  <c:v>Dempet</c:v>
                </c:pt>
              </c:strCache>
            </c:strRef>
          </c:cat>
          <c:val>
            <c:numRef>
              <c:f>'10. PUS BUKAN KB'!$O$8:$O$22</c:f>
              <c:numCache>
                <c:formatCode>0.00</c:formatCode>
                <c:ptCount val="15"/>
                <c:pt idx="0">
                  <c:v>19.29</c:v>
                </c:pt>
                <c:pt idx="1">
                  <c:v>16.77</c:v>
                </c:pt>
                <c:pt idx="2">
                  <c:v>11.25</c:v>
                </c:pt>
                <c:pt idx="3">
                  <c:v>11</c:v>
                </c:pt>
                <c:pt idx="4">
                  <c:v>10.41</c:v>
                </c:pt>
                <c:pt idx="5">
                  <c:v>8.68</c:v>
                </c:pt>
                <c:pt idx="6">
                  <c:v>8.5</c:v>
                </c:pt>
                <c:pt idx="7">
                  <c:v>8.24</c:v>
                </c:pt>
                <c:pt idx="8">
                  <c:v>8.0500000000000007</c:v>
                </c:pt>
                <c:pt idx="9">
                  <c:v>7.59</c:v>
                </c:pt>
                <c:pt idx="10">
                  <c:v>7.47</c:v>
                </c:pt>
                <c:pt idx="11">
                  <c:v>6.51</c:v>
                </c:pt>
                <c:pt idx="12" formatCode="General">
                  <c:v>5.01</c:v>
                </c:pt>
                <c:pt idx="13">
                  <c:v>3.74</c:v>
                </c:pt>
                <c:pt idx="14">
                  <c:v>3.1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3654016"/>
        <c:axId val="153655552"/>
      </c:barChart>
      <c:catAx>
        <c:axId val="153654016"/>
        <c:scaling>
          <c:orientation val="minMax"/>
        </c:scaling>
        <c:delete val="0"/>
        <c:axPos val="l"/>
        <c:majorTickMark val="none"/>
        <c:minorTickMark val="none"/>
        <c:tickLblPos val="nextTo"/>
        <c:crossAx val="153655552"/>
        <c:crosses val="autoZero"/>
        <c:auto val="1"/>
        <c:lblAlgn val="ctr"/>
        <c:lblOffset val="100"/>
        <c:noMultiLvlLbl val="0"/>
      </c:catAx>
      <c:valAx>
        <c:axId val="153655552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53654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'13. KEGAGALAN MNRT MET KONT'!$N$7</c:f>
              <c:strCache>
                <c:ptCount val="1"/>
                <c:pt idx="0">
                  <c:v>KEGAGALAN</c:v>
                </c:pt>
              </c:strCache>
            </c:strRef>
          </c:tx>
          <c:invertIfNegative val="0"/>
          <c:cat>
            <c:strRef>
              <c:f>'13. KEGAGALAN MNRT MET KONT'!$M$8:$M$10</c:f>
              <c:strCache>
                <c:ptCount val="3"/>
                <c:pt idx="0">
                  <c:v>IUD</c:v>
                </c:pt>
                <c:pt idx="1">
                  <c:v>MOW</c:v>
                </c:pt>
                <c:pt idx="2">
                  <c:v>IMPLANT</c:v>
                </c:pt>
              </c:strCache>
            </c:strRef>
          </c:cat>
          <c:val>
            <c:numRef>
              <c:f>'13. KEGAGALAN MNRT MET KONT'!$N$8:$N$10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3291392"/>
        <c:axId val="153301376"/>
      </c:barChart>
      <c:catAx>
        <c:axId val="153291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3301376"/>
        <c:crosses val="autoZero"/>
        <c:auto val="1"/>
        <c:lblAlgn val="ctr"/>
        <c:lblOffset val="100"/>
        <c:noMultiLvlLbl val="0"/>
      </c:catAx>
      <c:valAx>
        <c:axId val="1533013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3291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'20. KON ULANG PER MIX OTOMATIS '!$B$29:$B$33</c:f>
              <c:strCache>
                <c:ptCount val="5"/>
                <c:pt idx="0">
                  <c:v>IUD</c:v>
                </c:pt>
                <c:pt idx="1">
                  <c:v>KONDOM</c:v>
                </c:pt>
                <c:pt idx="2">
                  <c:v>IMPLANT</c:v>
                </c:pt>
                <c:pt idx="3">
                  <c:v>SUNTIKAN</c:v>
                </c:pt>
                <c:pt idx="4">
                  <c:v>PIL</c:v>
                </c:pt>
              </c:strCache>
            </c:strRef>
          </c:cat>
          <c:val>
            <c:numRef>
              <c:f>'20. KON ULANG PER MIX OTOMATIS '!$C$29:$C$33</c:f>
              <c:numCache>
                <c:formatCode>0.00%</c:formatCode>
                <c:ptCount val="5"/>
                <c:pt idx="0">
                  <c:v>5.9999999999999995E-4</c:v>
                </c:pt>
                <c:pt idx="1">
                  <c:v>2.41E-2</c:v>
                </c:pt>
                <c:pt idx="2">
                  <c:v>1.26E-2</c:v>
                </c:pt>
                <c:pt idx="3">
                  <c:v>0.73929999999999996</c:v>
                </c:pt>
                <c:pt idx="4">
                  <c:v>0.2235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3359872"/>
        <c:axId val="153361408"/>
      </c:barChart>
      <c:catAx>
        <c:axId val="1533598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3361408"/>
        <c:crosses val="autoZero"/>
        <c:auto val="1"/>
        <c:lblAlgn val="ctr"/>
        <c:lblOffset val="100"/>
        <c:noMultiLvlLbl val="0"/>
      </c:catAx>
      <c:valAx>
        <c:axId val="15336140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53359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'15. LAY GC PER MIX HAL 3 OTOMAT'!$AC$34:$AC$40</c:f>
              <c:strCache>
                <c:ptCount val="7"/>
                <c:pt idx="0">
                  <c:v>IUD</c:v>
                </c:pt>
                <c:pt idx="1">
                  <c:v>MOW</c:v>
                </c:pt>
                <c:pt idx="2">
                  <c:v>MOP</c:v>
                </c:pt>
                <c:pt idx="3">
                  <c:v>KONDOM</c:v>
                </c:pt>
                <c:pt idx="4">
                  <c:v>IMPLANT</c:v>
                </c:pt>
                <c:pt idx="5">
                  <c:v>SUNTIK</c:v>
                </c:pt>
                <c:pt idx="6">
                  <c:v>PIL</c:v>
                </c:pt>
              </c:strCache>
            </c:strRef>
          </c:cat>
          <c:val>
            <c:numRef>
              <c:f>'15. LAY GC PER MIX HAL 3 OTOMAT'!$AD$34:$AD$40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'15. LAY GC PER MIX HAL 3 OTOMAT'!$AC$34:$AC$40</c:f>
              <c:strCache>
                <c:ptCount val="7"/>
                <c:pt idx="0">
                  <c:v>IUD</c:v>
                </c:pt>
                <c:pt idx="1">
                  <c:v>MOW</c:v>
                </c:pt>
                <c:pt idx="2">
                  <c:v>MOP</c:v>
                </c:pt>
                <c:pt idx="3">
                  <c:v>KONDOM</c:v>
                </c:pt>
                <c:pt idx="4">
                  <c:v>IMPLANT</c:v>
                </c:pt>
                <c:pt idx="5">
                  <c:v>SUNTIK</c:v>
                </c:pt>
                <c:pt idx="6">
                  <c:v>PIL</c:v>
                </c:pt>
              </c:strCache>
            </c:strRef>
          </c:cat>
          <c:val>
            <c:numRef>
              <c:f>'15. LAY GC PER MIX HAL 3 OTOMAT'!$AE$34:$AE$40</c:f>
              <c:numCache>
                <c:formatCode>0.00%</c:formatCode>
                <c:ptCount val="7"/>
                <c:pt idx="0">
                  <c:v>3.8699999999999998E-2</c:v>
                </c:pt>
                <c:pt idx="1">
                  <c:v>0</c:v>
                </c:pt>
                <c:pt idx="2">
                  <c:v>0</c:v>
                </c:pt>
                <c:pt idx="3">
                  <c:v>9.7000000000000003E-3</c:v>
                </c:pt>
                <c:pt idx="4">
                  <c:v>0.65129999999999999</c:v>
                </c:pt>
                <c:pt idx="5">
                  <c:v>0.26150000000000001</c:v>
                </c:pt>
                <c:pt idx="6">
                  <c:v>2.4199999999999999E-2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4350720"/>
        <c:axId val="154352256"/>
      </c:barChart>
      <c:catAx>
        <c:axId val="154350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54352256"/>
        <c:crosses val="autoZero"/>
        <c:auto val="1"/>
        <c:lblAlgn val="ctr"/>
        <c:lblOffset val="100"/>
        <c:noMultiLvlLbl val="0"/>
      </c:catAx>
      <c:valAx>
        <c:axId val="1543522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54350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'21. BKB'!$P$8:$P$22</c:f>
              <c:strCache>
                <c:ptCount val="15"/>
                <c:pt idx="0">
                  <c:v>Demak </c:v>
                </c:pt>
                <c:pt idx="1">
                  <c:v>Kebonagung</c:v>
                </c:pt>
                <c:pt idx="2">
                  <c:v>Mijen</c:v>
                </c:pt>
                <c:pt idx="3">
                  <c:v>Karanganyar</c:v>
                </c:pt>
                <c:pt idx="4">
                  <c:v>Guntur</c:v>
                </c:pt>
                <c:pt idx="5">
                  <c:v>Karangawen</c:v>
                </c:pt>
                <c:pt idx="6">
                  <c:v>Wedung</c:v>
                </c:pt>
                <c:pt idx="7">
                  <c:v>KABUPATEN</c:v>
                </c:pt>
                <c:pt idx="8">
                  <c:v>Bonang</c:v>
                </c:pt>
                <c:pt idx="9">
                  <c:v>Dempet</c:v>
                </c:pt>
                <c:pt idx="10">
                  <c:v>Wonosalam</c:v>
                </c:pt>
                <c:pt idx="11">
                  <c:v>Gajah</c:v>
                </c:pt>
                <c:pt idx="12">
                  <c:v>Sayung</c:v>
                </c:pt>
                <c:pt idx="13">
                  <c:v>Mranggen</c:v>
                </c:pt>
                <c:pt idx="14">
                  <c:v>Karangtengah</c:v>
                </c:pt>
              </c:strCache>
            </c:strRef>
          </c:cat>
          <c:val>
            <c:numRef>
              <c:f>'21. BKB'!$Q$8:$Q$22</c:f>
              <c:numCache>
                <c:formatCode>#,##0.00</c:formatCode>
                <c:ptCount val="15"/>
                <c:pt idx="0">
                  <c:v>77.739999999999995</c:v>
                </c:pt>
                <c:pt idx="1">
                  <c:v>80.02</c:v>
                </c:pt>
                <c:pt idx="2">
                  <c:v>80.88</c:v>
                </c:pt>
                <c:pt idx="3">
                  <c:v>84.5</c:v>
                </c:pt>
                <c:pt idx="4">
                  <c:v>86.65</c:v>
                </c:pt>
                <c:pt idx="5">
                  <c:v>86.97</c:v>
                </c:pt>
                <c:pt idx="6" formatCode="General">
                  <c:v>88.38</c:v>
                </c:pt>
                <c:pt idx="7">
                  <c:v>91.69</c:v>
                </c:pt>
                <c:pt idx="8">
                  <c:v>91.89</c:v>
                </c:pt>
                <c:pt idx="9">
                  <c:v>93.73</c:v>
                </c:pt>
                <c:pt idx="10" formatCode="General">
                  <c:v>94.48</c:v>
                </c:pt>
                <c:pt idx="11">
                  <c:v>96.1</c:v>
                </c:pt>
                <c:pt idx="12">
                  <c:v>97.94</c:v>
                </c:pt>
                <c:pt idx="13">
                  <c:v>99.1</c:v>
                </c:pt>
                <c:pt idx="14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4385792"/>
        <c:axId val="154428544"/>
      </c:barChart>
      <c:catAx>
        <c:axId val="154385792"/>
        <c:scaling>
          <c:orientation val="minMax"/>
        </c:scaling>
        <c:delete val="0"/>
        <c:axPos val="l"/>
        <c:majorTickMark val="none"/>
        <c:minorTickMark val="none"/>
        <c:tickLblPos val="nextTo"/>
        <c:crossAx val="154428544"/>
        <c:crosses val="autoZero"/>
        <c:auto val="1"/>
        <c:lblAlgn val="ctr"/>
        <c:lblOffset val="100"/>
        <c:noMultiLvlLbl val="0"/>
      </c:catAx>
      <c:valAx>
        <c:axId val="154428544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54385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'22. BKR'!$N$8:$N$22</c:f>
              <c:strCache>
                <c:ptCount val="15"/>
                <c:pt idx="0">
                  <c:v>Demak</c:v>
                </c:pt>
                <c:pt idx="1">
                  <c:v>Kebonagung</c:v>
                </c:pt>
                <c:pt idx="2">
                  <c:v>Mijen</c:v>
                </c:pt>
                <c:pt idx="3">
                  <c:v>Dempet</c:v>
                </c:pt>
                <c:pt idx="4">
                  <c:v>Karanganyar</c:v>
                </c:pt>
                <c:pt idx="5">
                  <c:v>Wedung</c:v>
                </c:pt>
                <c:pt idx="6">
                  <c:v>Guntur</c:v>
                </c:pt>
                <c:pt idx="7">
                  <c:v>Wonosalam</c:v>
                </c:pt>
                <c:pt idx="8">
                  <c:v>KABUPATEN</c:v>
                </c:pt>
                <c:pt idx="9">
                  <c:v>Karangawen</c:v>
                </c:pt>
                <c:pt idx="10">
                  <c:v>Karangtengah</c:v>
                </c:pt>
                <c:pt idx="11">
                  <c:v>Gajah</c:v>
                </c:pt>
                <c:pt idx="12">
                  <c:v>Mranggen</c:v>
                </c:pt>
                <c:pt idx="13">
                  <c:v>Bonang</c:v>
                </c:pt>
                <c:pt idx="14">
                  <c:v>Sayung</c:v>
                </c:pt>
              </c:strCache>
            </c:strRef>
          </c:cat>
          <c:val>
            <c:numRef>
              <c:f>'22. BKR'!$O$8:$O$22</c:f>
              <c:numCache>
                <c:formatCode>#,##0.00</c:formatCode>
                <c:ptCount val="15"/>
                <c:pt idx="0">
                  <c:v>77.75</c:v>
                </c:pt>
                <c:pt idx="1">
                  <c:v>80.010000000000005</c:v>
                </c:pt>
                <c:pt idx="2" formatCode="General">
                  <c:v>80.66</c:v>
                </c:pt>
                <c:pt idx="3">
                  <c:v>82.68</c:v>
                </c:pt>
                <c:pt idx="4">
                  <c:v>82.7</c:v>
                </c:pt>
                <c:pt idx="5">
                  <c:v>85.12</c:v>
                </c:pt>
                <c:pt idx="6">
                  <c:v>85.19</c:v>
                </c:pt>
                <c:pt idx="7">
                  <c:v>85.53</c:v>
                </c:pt>
                <c:pt idx="8">
                  <c:v>87.16</c:v>
                </c:pt>
                <c:pt idx="9">
                  <c:v>88.19</c:v>
                </c:pt>
                <c:pt idx="10">
                  <c:v>89.74</c:v>
                </c:pt>
                <c:pt idx="11">
                  <c:v>94.44</c:v>
                </c:pt>
                <c:pt idx="12">
                  <c:v>96.12</c:v>
                </c:pt>
                <c:pt idx="13">
                  <c:v>98.67</c:v>
                </c:pt>
                <c:pt idx="14">
                  <c:v>99.27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3351680"/>
        <c:axId val="153353216"/>
      </c:barChart>
      <c:catAx>
        <c:axId val="153351680"/>
        <c:scaling>
          <c:orientation val="minMax"/>
        </c:scaling>
        <c:delete val="0"/>
        <c:axPos val="l"/>
        <c:majorTickMark val="none"/>
        <c:minorTickMark val="none"/>
        <c:tickLblPos val="nextTo"/>
        <c:crossAx val="153353216"/>
        <c:crosses val="autoZero"/>
        <c:auto val="1"/>
        <c:lblAlgn val="ctr"/>
        <c:lblOffset val="100"/>
        <c:noMultiLvlLbl val="0"/>
      </c:catAx>
      <c:valAx>
        <c:axId val="153353216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53351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GRAFIK 1. CAKUPAN</a:t>
            </a:r>
            <a:r>
              <a:rPr lang="id-ID" baseline="0"/>
              <a:t> LAPORAN PELAYANAN KONTRASEPSI</a:t>
            </a:r>
            <a:endParaRPr lang="id-ID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'2. CAK DALAP '!$Z$8:$Z$21</c:f>
              <c:strCache>
                <c:ptCount val="14"/>
                <c:pt idx="0">
                  <c:v>Mranggen</c:v>
                </c:pt>
                <c:pt idx="1">
                  <c:v>Karangawen</c:v>
                </c:pt>
                <c:pt idx="2">
                  <c:v>Guntur</c:v>
                </c:pt>
                <c:pt idx="3">
                  <c:v>Sayung</c:v>
                </c:pt>
                <c:pt idx="4">
                  <c:v>Karangtengah</c:v>
                </c:pt>
                <c:pt idx="5">
                  <c:v>Wonosalam</c:v>
                </c:pt>
                <c:pt idx="6">
                  <c:v>Dempet</c:v>
                </c:pt>
                <c:pt idx="7">
                  <c:v>Gajah</c:v>
                </c:pt>
                <c:pt idx="8">
                  <c:v>Karanganyar</c:v>
                </c:pt>
                <c:pt idx="9">
                  <c:v>Mijen</c:v>
                </c:pt>
                <c:pt idx="10">
                  <c:v>Demak</c:v>
                </c:pt>
                <c:pt idx="11">
                  <c:v>Bonang</c:v>
                </c:pt>
                <c:pt idx="12">
                  <c:v>Wedung</c:v>
                </c:pt>
                <c:pt idx="13">
                  <c:v>Kebonagung</c:v>
                </c:pt>
              </c:strCache>
            </c:strRef>
          </c:cat>
          <c:val>
            <c:numRef>
              <c:f>'2. CAK DALAP '!$AA$8:$AA$21</c:f>
              <c:numCache>
                <c:formatCode>0.00%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2483712"/>
        <c:axId val="152485248"/>
        <c:axId val="0"/>
      </c:bar3DChart>
      <c:catAx>
        <c:axId val="152483712"/>
        <c:scaling>
          <c:orientation val="minMax"/>
        </c:scaling>
        <c:delete val="0"/>
        <c:axPos val="l"/>
        <c:majorTickMark val="none"/>
        <c:minorTickMark val="none"/>
        <c:tickLblPos val="nextTo"/>
        <c:crossAx val="152485248"/>
        <c:crosses val="autoZero"/>
        <c:auto val="1"/>
        <c:lblAlgn val="ctr"/>
        <c:lblOffset val="100"/>
        <c:noMultiLvlLbl val="0"/>
      </c:catAx>
      <c:valAx>
        <c:axId val="152485248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152483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'23. BKL'!$N$8:$N$22</c:f>
              <c:strCache>
                <c:ptCount val="15"/>
                <c:pt idx="0">
                  <c:v>Wonosalam</c:v>
                </c:pt>
                <c:pt idx="1">
                  <c:v>Mijen</c:v>
                </c:pt>
                <c:pt idx="2">
                  <c:v>Demak</c:v>
                </c:pt>
                <c:pt idx="3">
                  <c:v>Kebonagung</c:v>
                </c:pt>
                <c:pt idx="4">
                  <c:v>Gajah</c:v>
                </c:pt>
                <c:pt idx="5">
                  <c:v>Bonang</c:v>
                </c:pt>
                <c:pt idx="6">
                  <c:v>Karanganyar</c:v>
                </c:pt>
                <c:pt idx="7">
                  <c:v>KABUPATEN</c:v>
                </c:pt>
                <c:pt idx="8">
                  <c:v>Karangtengah</c:v>
                </c:pt>
                <c:pt idx="9">
                  <c:v>Mranggen</c:v>
                </c:pt>
                <c:pt idx="10">
                  <c:v>Karangawen</c:v>
                </c:pt>
                <c:pt idx="11">
                  <c:v>Sayung</c:v>
                </c:pt>
                <c:pt idx="12">
                  <c:v>Dempet</c:v>
                </c:pt>
                <c:pt idx="13">
                  <c:v>Guntur</c:v>
                </c:pt>
                <c:pt idx="14">
                  <c:v>Wedung</c:v>
                </c:pt>
              </c:strCache>
            </c:strRef>
          </c:cat>
          <c:val>
            <c:numRef>
              <c:f>'23. BKL'!$O$8:$O$22</c:f>
              <c:numCache>
                <c:formatCode>#,##0.00</c:formatCode>
                <c:ptCount val="15"/>
                <c:pt idx="0">
                  <c:v>73.150000000000006</c:v>
                </c:pt>
                <c:pt idx="1">
                  <c:v>77.540000000000006</c:v>
                </c:pt>
                <c:pt idx="2">
                  <c:v>79.180000000000007</c:v>
                </c:pt>
                <c:pt idx="3">
                  <c:v>80</c:v>
                </c:pt>
                <c:pt idx="4" formatCode="General">
                  <c:v>80.87</c:v>
                </c:pt>
                <c:pt idx="5">
                  <c:v>81.36</c:v>
                </c:pt>
                <c:pt idx="6">
                  <c:v>81.650000000000006</c:v>
                </c:pt>
                <c:pt idx="7">
                  <c:v>85.1</c:v>
                </c:pt>
                <c:pt idx="8">
                  <c:v>85.11</c:v>
                </c:pt>
                <c:pt idx="9">
                  <c:v>87.16</c:v>
                </c:pt>
                <c:pt idx="10">
                  <c:v>90.73</c:v>
                </c:pt>
                <c:pt idx="11">
                  <c:v>91.34</c:v>
                </c:pt>
                <c:pt idx="12">
                  <c:v>96.23</c:v>
                </c:pt>
                <c:pt idx="13">
                  <c:v>97.77</c:v>
                </c:pt>
                <c:pt idx="14">
                  <c:v>98.42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4459520"/>
        <c:axId val="153818240"/>
      </c:barChart>
      <c:catAx>
        <c:axId val="154459520"/>
        <c:scaling>
          <c:orientation val="minMax"/>
        </c:scaling>
        <c:delete val="0"/>
        <c:axPos val="l"/>
        <c:majorTickMark val="none"/>
        <c:minorTickMark val="none"/>
        <c:tickLblPos val="nextTo"/>
        <c:crossAx val="153818240"/>
        <c:crosses val="autoZero"/>
        <c:auto val="1"/>
        <c:lblAlgn val="ctr"/>
        <c:lblOffset val="100"/>
        <c:noMultiLvlLbl val="0"/>
      </c:catAx>
      <c:valAx>
        <c:axId val="153818240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54459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'24. UPPKS'!$N$8:$N$22</c:f>
              <c:strCache>
                <c:ptCount val="15"/>
                <c:pt idx="0">
                  <c:v>Karanganyar</c:v>
                </c:pt>
                <c:pt idx="1">
                  <c:v>Demak</c:v>
                </c:pt>
                <c:pt idx="2">
                  <c:v>Guntur</c:v>
                </c:pt>
                <c:pt idx="3">
                  <c:v>Mijen</c:v>
                </c:pt>
                <c:pt idx="4">
                  <c:v>Karangtengah</c:v>
                </c:pt>
                <c:pt idx="5">
                  <c:v>Kebonagung</c:v>
                </c:pt>
                <c:pt idx="6">
                  <c:v>Gajah</c:v>
                </c:pt>
                <c:pt idx="7">
                  <c:v>KABUPATEN</c:v>
                </c:pt>
                <c:pt idx="8">
                  <c:v>Dempet</c:v>
                </c:pt>
                <c:pt idx="9">
                  <c:v>Bonang</c:v>
                </c:pt>
                <c:pt idx="10">
                  <c:v>Sayung</c:v>
                </c:pt>
                <c:pt idx="11">
                  <c:v>Karangawen</c:v>
                </c:pt>
                <c:pt idx="12">
                  <c:v>Wonosalam</c:v>
                </c:pt>
                <c:pt idx="13">
                  <c:v>Mranggen</c:v>
                </c:pt>
                <c:pt idx="14">
                  <c:v>Wedung</c:v>
                </c:pt>
              </c:strCache>
            </c:strRef>
          </c:cat>
          <c:val>
            <c:numRef>
              <c:f>'24. UPPKS'!$O$8:$O$22</c:f>
              <c:numCache>
                <c:formatCode>#,##0.00</c:formatCode>
                <c:ptCount val="15"/>
                <c:pt idx="0">
                  <c:v>76.69</c:v>
                </c:pt>
                <c:pt idx="1">
                  <c:v>76.989999999999995</c:v>
                </c:pt>
                <c:pt idx="2">
                  <c:v>80.09</c:v>
                </c:pt>
                <c:pt idx="3">
                  <c:v>82.18</c:v>
                </c:pt>
                <c:pt idx="4">
                  <c:v>82.85</c:v>
                </c:pt>
                <c:pt idx="5">
                  <c:v>90.02</c:v>
                </c:pt>
                <c:pt idx="6">
                  <c:v>90.29</c:v>
                </c:pt>
                <c:pt idx="7">
                  <c:v>92.28</c:v>
                </c:pt>
                <c:pt idx="8">
                  <c:v>92.28</c:v>
                </c:pt>
                <c:pt idx="9">
                  <c:v>95.23</c:v>
                </c:pt>
                <c:pt idx="10">
                  <c:v>98.53</c:v>
                </c:pt>
                <c:pt idx="11">
                  <c:v>98.86</c:v>
                </c:pt>
                <c:pt idx="12">
                  <c:v>99.48</c:v>
                </c:pt>
                <c:pt idx="13">
                  <c:v>99.71</c:v>
                </c:pt>
                <c:pt idx="14">
                  <c:v>99.79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3158784"/>
        <c:axId val="153160320"/>
      </c:barChart>
      <c:catAx>
        <c:axId val="153158784"/>
        <c:scaling>
          <c:orientation val="minMax"/>
        </c:scaling>
        <c:delete val="0"/>
        <c:axPos val="l"/>
        <c:majorTickMark val="none"/>
        <c:minorTickMark val="none"/>
        <c:tickLblPos val="nextTo"/>
        <c:crossAx val="153160320"/>
        <c:crosses val="autoZero"/>
        <c:auto val="1"/>
        <c:lblAlgn val="ctr"/>
        <c:lblOffset val="100"/>
        <c:noMultiLvlLbl val="0"/>
      </c:catAx>
      <c:valAx>
        <c:axId val="153160320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53158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'PK DAN PA 18'!$Z$7:$Z$21</c:f>
              <c:strCache>
                <c:ptCount val="15"/>
                <c:pt idx="0">
                  <c:v>Sayung</c:v>
                </c:pt>
                <c:pt idx="1">
                  <c:v>Wedung</c:v>
                </c:pt>
                <c:pt idx="2">
                  <c:v>Mijen</c:v>
                </c:pt>
                <c:pt idx="3">
                  <c:v>Bonang</c:v>
                </c:pt>
                <c:pt idx="4">
                  <c:v>Karangtengah</c:v>
                </c:pt>
                <c:pt idx="5">
                  <c:v>KABUPATEN</c:v>
                </c:pt>
                <c:pt idx="6">
                  <c:v>Demak</c:v>
                </c:pt>
                <c:pt idx="7">
                  <c:v>Mranggen</c:v>
                </c:pt>
                <c:pt idx="8">
                  <c:v>Gajah</c:v>
                </c:pt>
                <c:pt idx="9">
                  <c:v>Karanganyar</c:v>
                </c:pt>
                <c:pt idx="10">
                  <c:v>Kebonagung</c:v>
                </c:pt>
                <c:pt idx="11">
                  <c:v>Guntur</c:v>
                </c:pt>
                <c:pt idx="12">
                  <c:v>Karangawen</c:v>
                </c:pt>
                <c:pt idx="13">
                  <c:v>Dempet</c:v>
                </c:pt>
                <c:pt idx="14">
                  <c:v>Wonosalam</c:v>
                </c:pt>
              </c:strCache>
            </c:strRef>
          </c:cat>
          <c:val>
            <c:numRef>
              <c:f>'PK DAN PA 18'!$AA$7:$AA$21</c:f>
              <c:numCache>
                <c:formatCode>General</c:formatCode>
                <c:ptCount val="15"/>
                <c:pt idx="0">
                  <c:v>65.03</c:v>
                </c:pt>
                <c:pt idx="1">
                  <c:v>65.86</c:v>
                </c:pt>
                <c:pt idx="2">
                  <c:v>71.94</c:v>
                </c:pt>
                <c:pt idx="3">
                  <c:v>72.37</c:v>
                </c:pt>
                <c:pt idx="4">
                  <c:v>73.42</c:v>
                </c:pt>
                <c:pt idx="5">
                  <c:v>73.44</c:v>
                </c:pt>
                <c:pt idx="6">
                  <c:v>73.81</c:v>
                </c:pt>
                <c:pt idx="7">
                  <c:v>73.98</c:v>
                </c:pt>
                <c:pt idx="8">
                  <c:v>74.31</c:v>
                </c:pt>
                <c:pt idx="9">
                  <c:v>74.430000000000007</c:v>
                </c:pt>
                <c:pt idx="10">
                  <c:v>74.95</c:v>
                </c:pt>
                <c:pt idx="11">
                  <c:v>74.989999999999995</c:v>
                </c:pt>
                <c:pt idx="12" formatCode="#,##0.00">
                  <c:v>76.599999999999994</c:v>
                </c:pt>
                <c:pt idx="13">
                  <c:v>76.72</c:v>
                </c:pt>
                <c:pt idx="14">
                  <c:v>78.83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3775104"/>
        <c:axId val="153785088"/>
      </c:barChart>
      <c:catAx>
        <c:axId val="153775104"/>
        <c:scaling>
          <c:orientation val="minMax"/>
        </c:scaling>
        <c:delete val="0"/>
        <c:axPos val="l"/>
        <c:majorTickMark val="none"/>
        <c:minorTickMark val="none"/>
        <c:tickLblPos val="nextTo"/>
        <c:crossAx val="153785088"/>
        <c:crosses val="autoZero"/>
        <c:auto val="1"/>
        <c:lblAlgn val="ctr"/>
        <c:lblOffset val="100"/>
        <c:noMultiLvlLbl val="0"/>
      </c:catAx>
      <c:valAx>
        <c:axId val="153785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775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7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4"/>
              <c:layout>
                <c:manualLayout>
                  <c:x val="0.12475524934383202"/>
                  <c:y val="0.242478127734033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5686439195100613"/>
                  <c:y val="-0.211185841353164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'PK DAN PA 18'!$Z$24:$Z$30</c:f>
              <c:strCache>
                <c:ptCount val="7"/>
                <c:pt idx="0">
                  <c:v>IUD</c:v>
                </c:pt>
                <c:pt idx="1">
                  <c:v>MOW</c:v>
                </c:pt>
                <c:pt idx="2">
                  <c:v>MOP</c:v>
                </c:pt>
                <c:pt idx="3">
                  <c:v>KONDOM</c:v>
                </c:pt>
                <c:pt idx="4">
                  <c:v>IMPLANT</c:v>
                </c:pt>
                <c:pt idx="5">
                  <c:v>SUNTIK</c:v>
                </c:pt>
                <c:pt idx="6">
                  <c:v>PIL</c:v>
                </c:pt>
              </c:strCache>
            </c:strRef>
          </c:cat>
          <c:val>
            <c:numRef>
              <c:f>'PK DAN PA 18'!$AA$24:$AA$30</c:f>
              <c:numCache>
                <c:formatCode>0.00%</c:formatCode>
                <c:ptCount val="7"/>
                <c:pt idx="0">
                  <c:v>3.7699999999999997E-2</c:v>
                </c:pt>
                <c:pt idx="1">
                  <c:v>3.6299999999999999E-2</c:v>
                </c:pt>
                <c:pt idx="2">
                  <c:v>2.3999999999999998E-3</c:v>
                </c:pt>
                <c:pt idx="3">
                  <c:v>7.0000000000000001E-3</c:v>
                </c:pt>
                <c:pt idx="4">
                  <c:v>8.9899999999999994E-2</c:v>
                </c:pt>
                <c:pt idx="5">
                  <c:v>0.75290000000000001</c:v>
                </c:pt>
                <c:pt idx="6">
                  <c:v>3.7999999999999999E-2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</a:t>
            </a:r>
            <a:r>
              <a:rPr lang="id-ID"/>
              <a:t>B TOTAL</a:t>
            </a:r>
            <a:endParaRPr lang="en-U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0.127430664916885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'3.PB PER MIX DIISI 4,5 OTOMATIS'!$S$6:$S$7</c:f>
              <c:strCache>
                <c:ptCount val="2"/>
                <c:pt idx="0">
                  <c:v>S.D Oktober 2017</c:v>
                </c:pt>
                <c:pt idx="1">
                  <c:v>S.D Oktober 2018</c:v>
                </c:pt>
              </c:strCache>
            </c:strRef>
          </c:cat>
          <c:val>
            <c:numRef>
              <c:f>'3.PB PER MIX DIISI 4,5 OTOMATIS'!$T$6:$T$7</c:f>
              <c:numCache>
                <c:formatCode>#,##0</c:formatCode>
                <c:ptCount val="2"/>
                <c:pt idx="0">
                  <c:v>26597</c:v>
                </c:pt>
                <c:pt idx="1">
                  <c:v>19739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80146816"/>
        <c:axId val="80148352"/>
      </c:barChart>
      <c:catAx>
        <c:axId val="80146816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id-ID"/>
          </a:p>
        </c:txPr>
        <c:crossAx val="80148352"/>
        <c:crosses val="autoZero"/>
        <c:auto val="1"/>
        <c:lblAlgn val="ctr"/>
        <c:lblOffset val="100"/>
        <c:noMultiLvlLbl val="0"/>
      </c:catAx>
      <c:valAx>
        <c:axId val="80148352"/>
        <c:scaling>
          <c:orientation val="minMax"/>
        </c:scaling>
        <c:delete val="0"/>
        <c:axPos val="b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id-ID"/>
          </a:p>
        </c:txPr>
        <c:crossAx val="80146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'3.PB PER MIX DIISI 4,5 OTOMATIS'!$S$10:$S$16</c:f>
              <c:strCache>
                <c:ptCount val="7"/>
                <c:pt idx="0">
                  <c:v>IUD</c:v>
                </c:pt>
                <c:pt idx="1">
                  <c:v>MOW</c:v>
                </c:pt>
                <c:pt idx="2">
                  <c:v>MOP</c:v>
                </c:pt>
                <c:pt idx="3">
                  <c:v>IMPLANT</c:v>
                </c:pt>
                <c:pt idx="4">
                  <c:v>SUNTIK</c:v>
                </c:pt>
                <c:pt idx="5">
                  <c:v>PIL</c:v>
                </c:pt>
                <c:pt idx="6">
                  <c:v>KONDOM</c:v>
                </c:pt>
              </c:strCache>
            </c:strRef>
          </c:cat>
          <c:val>
            <c:numRef>
              <c:f>'3.PB PER MIX DIISI 4,5 OTOMATIS'!$T$10:$T$16</c:f>
              <c:numCache>
                <c:formatCode>0.00%</c:formatCode>
                <c:ptCount val="7"/>
                <c:pt idx="0">
                  <c:v>1.9599999999999999E-2</c:v>
                </c:pt>
                <c:pt idx="1">
                  <c:v>1.8700000000000001E-2</c:v>
                </c:pt>
                <c:pt idx="2">
                  <c:v>8.0000000000000004E-4</c:v>
                </c:pt>
                <c:pt idx="3">
                  <c:v>9.7600000000000006E-2</c:v>
                </c:pt>
                <c:pt idx="4">
                  <c:v>0.75800000000000001</c:v>
                </c:pt>
                <c:pt idx="5">
                  <c:v>8.48E-2</c:v>
                </c:pt>
                <c:pt idx="6">
                  <c:v>2.0499999999999997E-2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'5. CAPAIAN IND PPM PB BARU'!$T$7:$T$21</c:f>
              <c:strCache>
                <c:ptCount val="15"/>
                <c:pt idx="0">
                  <c:v>Dempet</c:v>
                </c:pt>
                <c:pt idx="1">
                  <c:v>Sayung</c:v>
                </c:pt>
                <c:pt idx="2">
                  <c:v>Demak</c:v>
                </c:pt>
                <c:pt idx="3">
                  <c:v>Kebonagung</c:v>
                </c:pt>
                <c:pt idx="4">
                  <c:v>Karangawen</c:v>
                </c:pt>
                <c:pt idx="5">
                  <c:v>Mijen</c:v>
                </c:pt>
                <c:pt idx="6">
                  <c:v>Mranggen</c:v>
                </c:pt>
                <c:pt idx="7">
                  <c:v>KABUPATEN</c:v>
                </c:pt>
                <c:pt idx="8">
                  <c:v>Bonang</c:v>
                </c:pt>
                <c:pt idx="9">
                  <c:v>Karanganyar</c:v>
                </c:pt>
                <c:pt idx="10">
                  <c:v>Wonosalam</c:v>
                </c:pt>
                <c:pt idx="11">
                  <c:v>Karangtengah </c:v>
                </c:pt>
                <c:pt idx="12">
                  <c:v>Gajah</c:v>
                </c:pt>
                <c:pt idx="13">
                  <c:v>Guntur</c:v>
                </c:pt>
                <c:pt idx="14">
                  <c:v>Wedung</c:v>
                </c:pt>
              </c:strCache>
            </c:strRef>
          </c:cat>
          <c:val>
            <c:numRef>
              <c:f>'5. CAPAIAN IND PPM PB BARU'!$U$7:$U$21</c:f>
              <c:numCache>
                <c:formatCode>General</c:formatCode>
                <c:ptCount val="15"/>
                <c:pt idx="0">
                  <c:v>31.19</c:v>
                </c:pt>
                <c:pt idx="1">
                  <c:v>36.56</c:v>
                </c:pt>
                <c:pt idx="2">
                  <c:v>36.9</c:v>
                </c:pt>
                <c:pt idx="3">
                  <c:v>41.42</c:v>
                </c:pt>
                <c:pt idx="4">
                  <c:v>42.04</c:v>
                </c:pt>
                <c:pt idx="5">
                  <c:v>46.21</c:v>
                </c:pt>
                <c:pt idx="6">
                  <c:v>51.32</c:v>
                </c:pt>
                <c:pt idx="7" formatCode="#,##0.00">
                  <c:v>51.4</c:v>
                </c:pt>
                <c:pt idx="8">
                  <c:v>51.56</c:v>
                </c:pt>
                <c:pt idx="9">
                  <c:v>52.69</c:v>
                </c:pt>
                <c:pt idx="10">
                  <c:v>56.59</c:v>
                </c:pt>
                <c:pt idx="11">
                  <c:v>65.069999999999993</c:v>
                </c:pt>
                <c:pt idx="12">
                  <c:v>70.430000000000007</c:v>
                </c:pt>
                <c:pt idx="13">
                  <c:v>73.98</c:v>
                </c:pt>
                <c:pt idx="14">
                  <c:v>75.87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2683264"/>
        <c:axId val="152684800"/>
      </c:barChart>
      <c:catAx>
        <c:axId val="152683264"/>
        <c:scaling>
          <c:orientation val="minMax"/>
        </c:scaling>
        <c:delete val="0"/>
        <c:axPos val="l"/>
        <c:majorTickMark val="none"/>
        <c:minorTickMark val="none"/>
        <c:tickLblPos val="nextTo"/>
        <c:crossAx val="152684800"/>
        <c:crosses val="autoZero"/>
        <c:auto val="1"/>
        <c:lblAlgn val="ctr"/>
        <c:lblOffset val="100"/>
        <c:noMultiLvlLbl val="0"/>
      </c:catAx>
      <c:valAx>
        <c:axId val="15268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268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'5. CAPAIAN IND PPM PB BARU'!$U$23</c:f>
              <c:strCache>
                <c:ptCount val="1"/>
                <c:pt idx="0">
                  <c:v>PPM</c:v>
                </c:pt>
              </c:strCache>
            </c:strRef>
          </c:tx>
          <c:invertIfNegative val="0"/>
          <c:cat>
            <c:strRef>
              <c:f>'5. CAPAIAN IND PPM PB BARU'!$T$24:$T$37</c:f>
              <c:strCache>
                <c:ptCount val="14"/>
                <c:pt idx="0">
                  <c:v>Dempet</c:v>
                </c:pt>
                <c:pt idx="1">
                  <c:v>Sayung</c:v>
                </c:pt>
                <c:pt idx="2">
                  <c:v>Demak</c:v>
                </c:pt>
                <c:pt idx="3">
                  <c:v>Kebonagung</c:v>
                </c:pt>
                <c:pt idx="4">
                  <c:v>Karangawen</c:v>
                </c:pt>
                <c:pt idx="5">
                  <c:v>Mijen</c:v>
                </c:pt>
                <c:pt idx="6">
                  <c:v>Mranggen</c:v>
                </c:pt>
                <c:pt idx="7">
                  <c:v>Bonang</c:v>
                </c:pt>
                <c:pt idx="8">
                  <c:v>Karanganyar</c:v>
                </c:pt>
                <c:pt idx="9">
                  <c:v>Wonosalam</c:v>
                </c:pt>
                <c:pt idx="10">
                  <c:v>Karangtengah </c:v>
                </c:pt>
                <c:pt idx="11">
                  <c:v>Gajah</c:v>
                </c:pt>
                <c:pt idx="12">
                  <c:v>Guntur</c:v>
                </c:pt>
                <c:pt idx="13">
                  <c:v>Wedung</c:v>
                </c:pt>
              </c:strCache>
            </c:strRef>
          </c:cat>
          <c:val>
            <c:numRef>
              <c:f>'5. CAPAIAN IND PPM PB BARU'!$U$24:$U$37</c:f>
              <c:numCache>
                <c:formatCode>#,##0</c:formatCode>
                <c:ptCount val="14"/>
                <c:pt idx="0">
                  <c:v>2459</c:v>
                </c:pt>
                <c:pt idx="1">
                  <c:v>3159</c:v>
                </c:pt>
                <c:pt idx="2">
                  <c:v>3235</c:v>
                </c:pt>
                <c:pt idx="3">
                  <c:v>1373</c:v>
                </c:pt>
                <c:pt idx="4">
                  <c:v>2624</c:v>
                </c:pt>
                <c:pt idx="5">
                  <c:v>1729</c:v>
                </c:pt>
                <c:pt idx="6">
                  <c:v>4093</c:v>
                </c:pt>
                <c:pt idx="7">
                  <c:v>2652</c:v>
                </c:pt>
                <c:pt idx="8">
                  <c:v>2208</c:v>
                </c:pt>
                <c:pt idx="9">
                  <c:v>2710</c:v>
                </c:pt>
                <c:pt idx="10">
                  <c:v>2181</c:v>
                </c:pt>
                <c:pt idx="11">
                  <c:v>1489</c:v>
                </c:pt>
                <c:pt idx="12">
                  <c:v>2482</c:v>
                </c:pt>
                <c:pt idx="13">
                  <c:v>2158</c:v>
                </c:pt>
              </c:numCache>
            </c:numRef>
          </c:val>
        </c:ser>
        <c:ser>
          <c:idx val="1"/>
          <c:order val="1"/>
          <c:tx>
            <c:strRef>
              <c:f>'5. CAPAIAN IND PPM PB BARU'!$V$23</c:f>
              <c:strCache>
                <c:ptCount val="1"/>
                <c:pt idx="0">
                  <c:v>PENCAPAIAN</c:v>
                </c:pt>
              </c:strCache>
            </c:strRef>
          </c:tx>
          <c:invertIfNegative val="0"/>
          <c:cat>
            <c:strRef>
              <c:f>'5. CAPAIAN IND PPM PB BARU'!$T$24:$T$37</c:f>
              <c:strCache>
                <c:ptCount val="14"/>
                <c:pt idx="0">
                  <c:v>Dempet</c:v>
                </c:pt>
                <c:pt idx="1">
                  <c:v>Sayung</c:v>
                </c:pt>
                <c:pt idx="2">
                  <c:v>Demak</c:v>
                </c:pt>
                <c:pt idx="3">
                  <c:v>Kebonagung</c:v>
                </c:pt>
                <c:pt idx="4">
                  <c:v>Karangawen</c:v>
                </c:pt>
                <c:pt idx="5">
                  <c:v>Mijen</c:v>
                </c:pt>
                <c:pt idx="6">
                  <c:v>Mranggen</c:v>
                </c:pt>
                <c:pt idx="7">
                  <c:v>Bonang</c:v>
                </c:pt>
                <c:pt idx="8">
                  <c:v>Karanganyar</c:v>
                </c:pt>
                <c:pt idx="9">
                  <c:v>Wonosalam</c:v>
                </c:pt>
                <c:pt idx="10">
                  <c:v>Karangtengah </c:v>
                </c:pt>
                <c:pt idx="11">
                  <c:v>Gajah</c:v>
                </c:pt>
                <c:pt idx="12">
                  <c:v>Guntur</c:v>
                </c:pt>
                <c:pt idx="13">
                  <c:v>Wedung</c:v>
                </c:pt>
              </c:strCache>
            </c:strRef>
          </c:cat>
          <c:val>
            <c:numRef>
              <c:f>'5. CAPAIAN IND PPM PB BARU'!$V$24:$V$37</c:f>
              <c:numCache>
                <c:formatCode>General</c:formatCode>
                <c:ptCount val="14"/>
                <c:pt idx="0">
                  <c:v>767</c:v>
                </c:pt>
                <c:pt idx="1">
                  <c:v>1155</c:v>
                </c:pt>
                <c:pt idx="2">
                  <c:v>1309</c:v>
                </c:pt>
                <c:pt idx="3">
                  <c:v>632</c:v>
                </c:pt>
                <c:pt idx="4">
                  <c:v>1388</c:v>
                </c:pt>
                <c:pt idx="5">
                  <c:v>860</c:v>
                </c:pt>
                <c:pt idx="6">
                  <c:v>2584</c:v>
                </c:pt>
                <c:pt idx="7">
                  <c:v>1593</c:v>
                </c:pt>
                <c:pt idx="8">
                  <c:v>1226</c:v>
                </c:pt>
                <c:pt idx="9">
                  <c:v>1659</c:v>
                </c:pt>
                <c:pt idx="10">
                  <c:v>1555</c:v>
                </c:pt>
                <c:pt idx="11">
                  <c:v>1222</c:v>
                </c:pt>
                <c:pt idx="12">
                  <c:v>2031</c:v>
                </c:pt>
                <c:pt idx="13">
                  <c:v>1758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2539136"/>
        <c:axId val="152540672"/>
        <c:axId val="0"/>
      </c:bar3DChart>
      <c:catAx>
        <c:axId val="152539136"/>
        <c:scaling>
          <c:orientation val="minMax"/>
        </c:scaling>
        <c:delete val="0"/>
        <c:axPos val="l"/>
        <c:majorTickMark val="none"/>
        <c:minorTickMark val="none"/>
        <c:tickLblPos val="nextTo"/>
        <c:crossAx val="152540672"/>
        <c:crosses val="autoZero"/>
        <c:auto val="1"/>
        <c:lblAlgn val="ctr"/>
        <c:lblOffset val="100"/>
        <c:noMultiLvlLbl val="0"/>
      </c:catAx>
      <c:valAx>
        <c:axId val="15254067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1525391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-1.0599518810148732E-2"/>
                  <c:y val="-1.782225138524351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9736111111111111E-2"/>
                  <c:y val="-7.14683581219014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'6. HSL LAY PB BR MNRT TMPT PLYN'!$R$7:$R$11</c:f>
              <c:strCache>
                <c:ptCount val="5"/>
                <c:pt idx="0">
                  <c:v>FASKES KB PEMERINTAH</c:v>
                </c:pt>
                <c:pt idx="1">
                  <c:v>FASKES KB SWASTA</c:v>
                </c:pt>
                <c:pt idx="2">
                  <c:v>DOKTER PRAKTEK</c:v>
                </c:pt>
                <c:pt idx="3">
                  <c:v>BIDAN PRAKTEK SWASTA</c:v>
                </c:pt>
                <c:pt idx="4">
                  <c:v>LAINNYA</c:v>
                </c:pt>
              </c:strCache>
            </c:strRef>
          </c:cat>
          <c:val>
            <c:numRef>
              <c:f>'6. HSL LAY PB BR MNRT TMPT PLYN'!$S$7:$S$11</c:f>
              <c:numCache>
                <c:formatCode>General</c:formatCode>
                <c:ptCount val="5"/>
                <c:pt idx="0">
                  <c:v>46.9</c:v>
                </c:pt>
                <c:pt idx="1">
                  <c:v>16.13</c:v>
                </c:pt>
                <c:pt idx="2">
                  <c:v>3.66</c:v>
                </c:pt>
                <c:pt idx="3">
                  <c:v>33.299999999999997</c:v>
                </c:pt>
                <c:pt idx="4" formatCode="0.00%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'DARI 7.1 ISINYA (7. PA PER MIX)'!$V$7:$V$21</c:f>
              <c:strCache>
                <c:ptCount val="15"/>
                <c:pt idx="0">
                  <c:v>Sayung</c:v>
                </c:pt>
                <c:pt idx="1">
                  <c:v>Wedung</c:v>
                </c:pt>
                <c:pt idx="2">
                  <c:v>Mijen</c:v>
                </c:pt>
                <c:pt idx="3">
                  <c:v>Bonang</c:v>
                </c:pt>
                <c:pt idx="4">
                  <c:v>Karangtengah</c:v>
                </c:pt>
                <c:pt idx="5">
                  <c:v>KABUPATEN</c:v>
                </c:pt>
                <c:pt idx="6">
                  <c:v>Demak</c:v>
                </c:pt>
                <c:pt idx="7">
                  <c:v>Mranggen</c:v>
                </c:pt>
                <c:pt idx="8">
                  <c:v>Gajah</c:v>
                </c:pt>
                <c:pt idx="9">
                  <c:v>Karanganyar</c:v>
                </c:pt>
                <c:pt idx="10">
                  <c:v>Kebonagung</c:v>
                </c:pt>
                <c:pt idx="11">
                  <c:v>Guntur</c:v>
                </c:pt>
                <c:pt idx="12">
                  <c:v>Karangawen</c:v>
                </c:pt>
                <c:pt idx="13">
                  <c:v>Dempet</c:v>
                </c:pt>
                <c:pt idx="14">
                  <c:v>Wonosalam</c:v>
                </c:pt>
              </c:strCache>
            </c:strRef>
          </c:cat>
          <c:val>
            <c:numRef>
              <c:f>'DARI 7.1 ISINYA (7. PA PER MIX)'!$W$7:$W$21</c:f>
              <c:numCache>
                <c:formatCode>General</c:formatCode>
                <c:ptCount val="15"/>
                <c:pt idx="0">
                  <c:v>65.03</c:v>
                </c:pt>
                <c:pt idx="1">
                  <c:v>65.86</c:v>
                </c:pt>
                <c:pt idx="2">
                  <c:v>71.94</c:v>
                </c:pt>
                <c:pt idx="3">
                  <c:v>72.37</c:v>
                </c:pt>
                <c:pt idx="4">
                  <c:v>73.42</c:v>
                </c:pt>
                <c:pt idx="5">
                  <c:v>73.44</c:v>
                </c:pt>
                <c:pt idx="6">
                  <c:v>73.81</c:v>
                </c:pt>
                <c:pt idx="7">
                  <c:v>73.98</c:v>
                </c:pt>
                <c:pt idx="8">
                  <c:v>74.31</c:v>
                </c:pt>
                <c:pt idx="9">
                  <c:v>74.430000000000007</c:v>
                </c:pt>
                <c:pt idx="10">
                  <c:v>74.95</c:v>
                </c:pt>
                <c:pt idx="11">
                  <c:v>74.989999999999995</c:v>
                </c:pt>
                <c:pt idx="12" formatCode="#,##0.00">
                  <c:v>76.599999999999994</c:v>
                </c:pt>
                <c:pt idx="13">
                  <c:v>76.72</c:v>
                </c:pt>
                <c:pt idx="14">
                  <c:v>78.83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2847104"/>
        <c:axId val="152848640"/>
      </c:barChart>
      <c:catAx>
        <c:axId val="152847104"/>
        <c:scaling>
          <c:orientation val="minMax"/>
        </c:scaling>
        <c:delete val="0"/>
        <c:axPos val="l"/>
        <c:majorTickMark val="none"/>
        <c:minorTickMark val="none"/>
        <c:tickLblPos val="nextTo"/>
        <c:crossAx val="152848640"/>
        <c:crosses val="autoZero"/>
        <c:auto val="1"/>
        <c:lblAlgn val="ctr"/>
        <c:lblOffset val="100"/>
        <c:noMultiLvlLbl val="0"/>
      </c:catAx>
      <c:valAx>
        <c:axId val="15284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4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7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4"/>
              <c:layout>
                <c:manualLayout>
                  <c:x val="0.12475524934383202"/>
                  <c:y val="0.242478127734033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5686439195100613"/>
                  <c:y val="-0.211185841353164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'DARI 7.1 ISINYA (7. PA PER MIX)'!$V$24:$V$30</c:f>
              <c:strCache>
                <c:ptCount val="7"/>
                <c:pt idx="0">
                  <c:v>IUD</c:v>
                </c:pt>
                <c:pt idx="1">
                  <c:v>MOW</c:v>
                </c:pt>
                <c:pt idx="2">
                  <c:v>MOP</c:v>
                </c:pt>
                <c:pt idx="3">
                  <c:v>KONDOM</c:v>
                </c:pt>
                <c:pt idx="4">
                  <c:v>IMPLANT</c:v>
                </c:pt>
                <c:pt idx="5">
                  <c:v>SUNTIK</c:v>
                </c:pt>
                <c:pt idx="6">
                  <c:v>PIL</c:v>
                </c:pt>
              </c:strCache>
            </c:strRef>
          </c:cat>
          <c:val>
            <c:numRef>
              <c:f>'DARI 7.1 ISINYA (7. PA PER MIX)'!$W$24:$W$30</c:f>
              <c:numCache>
                <c:formatCode>0.00%</c:formatCode>
                <c:ptCount val="7"/>
                <c:pt idx="0">
                  <c:v>3.7699999999999997E-2</c:v>
                </c:pt>
                <c:pt idx="1">
                  <c:v>3.6299999999999999E-2</c:v>
                </c:pt>
                <c:pt idx="2">
                  <c:v>2.3999999999999998E-3</c:v>
                </c:pt>
                <c:pt idx="3">
                  <c:v>7.0000000000000001E-3</c:v>
                </c:pt>
                <c:pt idx="4">
                  <c:v>8.9899999999999994E-2</c:v>
                </c:pt>
                <c:pt idx="5">
                  <c:v>0.75290000000000001</c:v>
                </c:pt>
                <c:pt idx="6">
                  <c:v>3.7999999999999999E-2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285750</xdr:colOff>
      <xdr:row>5</xdr:row>
      <xdr:rowOff>110067</xdr:rowOff>
    </xdr:from>
    <xdr:to>
      <xdr:col>33</xdr:col>
      <xdr:colOff>560917</xdr:colOff>
      <xdr:row>17</xdr:row>
      <xdr:rowOff>27517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254000</xdr:colOff>
      <xdr:row>7</xdr:row>
      <xdr:rowOff>25400</xdr:rowOff>
    </xdr:from>
    <xdr:to>
      <xdr:col>22</xdr:col>
      <xdr:colOff>529167</xdr:colOff>
      <xdr:row>18</xdr:row>
      <xdr:rowOff>91016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836083</xdr:colOff>
      <xdr:row>12</xdr:row>
      <xdr:rowOff>4233</xdr:rowOff>
    </xdr:from>
    <xdr:to>
      <xdr:col>19</xdr:col>
      <xdr:colOff>402166</xdr:colOff>
      <xdr:row>23</xdr:row>
      <xdr:rowOff>69850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828675</xdr:colOff>
      <xdr:row>28</xdr:row>
      <xdr:rowOff>0</xdr:rowOff>
    </xdr:from>
    <xdr:to>
      <xdr:col>9</xdr:col>
      <xdr:colOff>314325</xdr:colOff>
      <xdr:row>40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33</xdr:row>
      <xdr:rowOff>9525</xdr:rowOff>
    </xdr:from>
    <xdr:to>
      <xdr:col>26</xdr:col>
      <xdr:colOff>381000</xdr:colOff>
      <xdr:row>47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85725</xdr:colOff>
      <xdr:row>7</xdr:row>
      <xdr:rowOff>9525</xdr:rowOff>
    </xdr:from>
    <xdr:to>
      <xdr:col>24</xdr:col>
      <xdr:colOff>390525</xdr:colOff>
      <xdr:row>18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600075</xdr:colOff>
      <xdr:row>7</xdr:row>
      <xdr:rowOff>38100</xdr:rowOff>
    </xdr:from>
    <xdr:to>
      <xdr:col>23</xdr:col>
      <xdr:colOff>295275</xdr:colOff>
      <xdr:row>18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504825</xdr:colOff>
      <xdr:row>7</xdr:row>
      <xdr:rowOff>9525</xdr:rowOff>
    </xdr:from>
    <xdr:to>
      <xdr:col>23</xdr:col>
      <xdr:colOff>200025</xdr:colOff>
      <xdr:row>18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6</xdr:row>
      <xdr:rowOff>171450</xdr:rowOff>
    </xdr:from>
    <xdr:to>
      <xdr:col>23</xdr:col>
      <xdr:colOff>314325</xdr:colOff>
      <xdr:row>18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592667</xdr:colOff>
      <xdr:row>9</xdr:row>
      <xdr:rowOff>25400</xdr:rowOff>
    </xdr:from>
    <xdr:to>
      <xdr:col>35</xdr:col>
      <xdr:colOff>254000</xdr:colOff>
      <xdr:row>19</xdr:row>
      <xdr:rowOff>143933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243417</xdr:colOff>
      <xdr:row>22</xdr:row>
      <xdr:rowOff>46567</xdr:rowOff>
    </xdr:from>
    <xdr:to>
      <xdr:col>34</xdr:col>
      <xdr:colOff>518583</xdr:colOff>
      <xdr:row>33</xdr:row>
      <xdr:rowOff>16934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19049</xdr:colOff>
      <xdr:row>6</xdr:row>
      <xdr:rowOff>28575</xdr:rowOff>
    </xdr:from>
    <xdr:to>
      <xdr:col>38</xdr:col>
      <xdr:colOff>142874</xdr:colOff>
      <xdr:row>21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590550</xdr:colOff>
      <xdr:row>0</xdr:row>
      <xdr:rowOff>66675</xdr:rowOff>
    </xdr:from>
    <xdr:to>
      <xdr:col>28</xdr:col>
      <xdr:colOff>285750</xdr:colOff>
      <xdr:row>12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600075</xdr:colOff>
      <xdr:row>17</xdr:row>
      <xdr:rowOff>57150</xdr:rowOff>
    </xdr:from>
    <xdr:to>
      <xdr:col>24</xdr:col>
      <xdr:colOff>171450</xdr:colOff>
      <xdr:row>31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582083</xdr:colOff>
      <xdr:row>5</xdr:row>
      <xdr:rowOff>296333</xdr:rowOff>
    </xdr:from>
    <xdr:to>
      <xdr:col>30</xdr:col>
      <xdr:colOff>158750</xdr:colOff>
      <xdr:row>18</xdr:row>
      <xdr:rowOff>112183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148166</xdr:colOff>
      <xdr:row>23</xdr:row>
      <xdr:rowOff>35982</xdr:rowOff>
    </xdr:from>
    <xdr:to>
      <xdr:col>33</xdr:col>
      <xdr:colOff>359834</xdr:colOff>
      <xdr:row>37</xdr:row>
      <xdr:rowOff>84666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254000</xdr:colOff>
      <xdr:row>6</xdr:row>
      <xdr:rowOff>46566</xdr:rowOff>
    </xdr:from>
    <xdr:to>
      <xdr:col>26</xdr:col>
      <xdr:colOff>529166</xdr:colOff>
      <xdr:row>18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592667</xdr:colOff>
      <xdr:row>9</xdr:row>
      <xdr:rowOff>25400</xdr:rowOff>
    </xdr:from>
    <xdr:to>
      <xdr:col>31</xdr:col>
      <xdr:colOff>254000</xdr:colOff>
      <xdr:row>19</xdr:row>
      <xdr:rowOff>143933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243417</xdr:colOff>
      <xdr:row>22</xdr:row>
      <xdr:rowOff>46567</xdr:rowOff>
    </xdr:from>
    <xdr:to>
      <xdr:col>30</xdr:col>
      <xdr:colOff>518583</xdr:colOff>
      <xdr:row>33</xdr:row>
      <xdr:rowOff>16934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592667</xdr:colOff>
      <xdr:row>9</xdr:row>
      <xdr:rowOff>25400</xdr:rowOff>
    </xdr:from>
    <xdr:to>
      <xdr:col>34</xdr:col>
      <xdr:colOff>254000</xdr:colOff>
      <xdr:row>19</xdr:row>
      <xdr:rowOff>143933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243417</xdr:colOff>
      <xdr:row>22</xdr:row>
      <xdr:rowOff>46567</xdr:rowOff>
    </xdr:from>
    <xdr:to>
      <xdr:col>33</xdr:col>
      <xdr:colOff>518583</xdr:colOff>
      <xdr:row>33</xdr:row>
      <xdr:rowOff>16934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127000</xdr:colOff>
      <xdr:row>7</xdr:row>
      <xdr:rowOff>25400</xdr:rowOff>
    </xdr:from>
    <xdr:to>
      <xdr:col>24</xdr:col>
      <xdr:colOff>402167</xdr:colOff>
      <xdr:row>18</xdr:row>
      <xdr:rowOff>91017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21166</xdr:colOff>
      <xdr:row>5</xdr:row>
      <xdr:rowOff>184151</xdr:rowOff>
    </xdr:from>
    <xdr:to>
      <xdr:col>20</xdr:col>
      <xdr:colOff>296333</xdr:colOff>
      <xdr:row>17</xdr:row>
      <xdr:rowOff>59268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7&amp;rs%3AParameterLanguage=" TargetMode="External"/><Relationship Id="rId13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2&amp;rs%3AParameterLanguage=" TargetMode="External"/><Relationship Id="rId18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3&amp;rs%3AParameterLanguage=" TargetMode="External"/><Relationship Id="rId26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1&amp;rs%3AParameterLanguage=" TargetMode="External"/><Relationship Id="rId3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2&amp;rs%3AParameterLanguage=" TargetMode="External"/><Relationship Id="rId21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6&amp;rs%3AParameterLanguage=" TargetMode="External"/><Relationship Id="rId7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6&amp;rs%3AParameterLanguage=" TargetMode="External"/><Relationship Id="rId12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1&amp;rs%3AParameterLanguage=" TargetMode="External"/><Relationship Id="rId17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2&amp;rs%3AParameterLanguage=" TargetMode="External"/><Relationship Id="rId25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0&amp;rs%3AParameterLanguage=" TargetMode="External"/><Relationship Id="rId2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1&amp;rs%3AParameterLanguage=" TargetMode="External"/><Relationship Id="rId16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1&amp;rs%3AParameterLanguage=" TargetMode="External"/><Relationship Id="rId20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5&amp;rs%3AParameterLanguage=" TargetMode="External"/><Relationship Id="rId29" Type="http://schemas.openxmlformats.org/officeDocument/2006/relationships/printerSettings" Target="../printerSettings/printerSettings19.bin"/><Relationship Id="rId1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0&amp;rs%3AParameterLanguage=" TargetMode="External"/><Relationship Id="rId6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5&amp;rs%3AParameterLanguage=" TargetMode="External"/><Relationship Id="rId11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0&amp;rs%3AParameterLanguage=" TargetMode="External"/><Relationship Id="rId24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9&amp;rs%3AParameterLanguage=" TargetMode="External"/><Relationship Id="rId5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4&amp;rs%3AParameterLanguage=" TargetMode="External"/><Relationship Id="rId15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0&amp;rs%3AParameterLanguage=" TargetMode="External"/><Relationship Id="rId23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8&amp;rs%3AParameterLanguage=" TargetMode="External"/><Relationship Id="rId28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3&amp;rs%3AParameterLanguage=" TargetMode="External"/><Relationship Id="rId10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9&amp;rs%3AParameterLanguage=" TargetMode="External"/><Relationship Id="rId19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4&amp;rs%3AParameterLanguage=" TargetMode="External"/><Relationship Id="rId4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3&amp;rs%3AParameterLanguage=" TargetMode="External"/><Relationship Id="rId9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8&amp;rs%3AParameterLanguage=" TargetMode="External"/><Relationship Id="rId14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3&amp;rs%3AParameterLanguage=" TargetMode="External"/><Relationship Id="rId22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7&amp;rs%3AParameterLanguage=" TargetMode="External"/><Relationship Id="rId27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2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7&amp;rs%3AParameterLanguage=" TargetMode="External"/><Relationship Id="rId13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2&amp;rs%3AParameterLanguage=" TargetMode="External"/><Relationship Id="rId18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0&amp;rs%3AParameterLanguage=" TargetMode="External"/><Relationship Id="rId26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2&amp;rs%3AParameterLanguage=" TargetMode="External"/><Relationship Id="rId3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2&amp;rs%3AParameterLanguage=" TargetMode="External"/><Relationship Id="rId21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7&amp;rs%3AParameterLanguage=" TargetMode="External"/><Relationship Id="rId7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6&amp;rs%3AParameterLanguage=" TargetMode="External"/><Relationship Id="rId12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1&amp;rs%3AParameterLanguage=" TargetMode="External"/><Relationship Id="rId17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1&amp;rs%3AParameterLanguage=" TargetMode="External"/><Relationship Id="rId25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3&amp;rs%3AParameterLanguage=" TargetMode="External"/><Relationship Id="rId2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1&amp;rs%3AParameterLanguage=" TargetMode="External"/><Relationship Id="rId16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2&amp;rs%3AParameterLanguage=" TargetMode="External"/><Relationship Id="rId20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8&amp;rs%3AParameterLanguage=" TargetMode="External"/><Relationship Id="rId29" Type="http://schemas.openxmlformats.org/officeDocument/2006/relationships/printerSettings" Target="../printerSettings/printerSettings20.bin"/><Relationship Id="rId1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0&amp;rs%3AParameterLanguage=" TargetMode="External"/><Relationship Id="rId6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5&amp;rs%3AParameterLanguage=" TargetMode="External"/><Relationship Id="rId11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0&amp;rs%3AParameterLanguage=" TargetMode="External"/><Relationship Id="rId24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4&amp;rs%3AParameterLanguage=" TargetMode="External"/><Relationship Id="rId5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4&amp;rs%3AParameterLanguage=" TargetMode="External"/><Relationship Id="rId15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3&amp;rs%3AParameterLanguage=" TargetMode="External"/><Relationship Id="rId23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5&amp;rs%3AParameterLanguage=" TargetMode="External"/><Relationship Id="rId28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0&amp;rs%3AParameterLanguage=" TargetMode="External"/><Relationship Id="rId10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9&amp;rs%3AParameterLanguage=" TargetMode="External"/><Relationship Id="rId19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9&amp;rs%3AParameterLanguage=" TargetMode="External"/><Relationship Id="rId4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3&amp;rs%3AParameterLanguage=" TargetMode="External"/><Relationship Id="rId9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8&amp;rs%3AParameterLanguage=" TargetMode="External"/><Relationship Id="rId14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3&amp;rs%3AParameterLanguage=" TargetMode="External"/><Relationship Id="rId22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6&amp;rs%3AParameterLanguage=" TargetMode="External"/><Relationship Id="rId27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1&amp;rs%3AParameterLanguage=" TargetMode="External"/><Relationship Id="rId30" Type="http://schemas.openxmlformats.org/officeDocument/2006/relationships/drawing" Target="../drawings/drawing13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view="pageBreakPreview" zoomScale="90" zoomScaleNormal="100" zoomScaleSheetLayoutView="90" workbookViewId="0">
      <selection activeCell="E10" sqref="E10"/>
    </sheetView>
  </sheetViews>
  <sheetFormatPr defaultRowHeight="15" x14ac:dyDescent="0.25"/>
  <cols>
    <col min="1" max="1" width="5.28515625" customWidth="1"/>
    <col min="2" max="2" width="17.42578125" customWidth="1"/>
    <col min="3" max="10" width="10.7109375" customWidth="1"/>
    <col min="11" max="11" width="12.42578125" customWidth="1"/>
    <col min="14" max="14" width="12.28515625" customWidth="1"/>
    <col min="17" max="17" width="11.28515625" customWidth="1"/>
    <col min="20" max="20" width="11.42578125" customWidth="1"/>
    <col min="22" max="22" width="7.28515625" customWidth="1"/>
    <col min="23" max="23" width="22.28515625" customWidth="1"/>
    <col min="24" max="24" width="11.140625" bestFit="1" customWidth="1"/>
  </cols>
  <sheetData>
    <row r="1" spans="1:24" ht="18.75" x14ac:dyDescent="0.3">
      <c r="A1" s="361" t="s">
        <v>135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V1" s="361" t="s">
        <v>135</v>
      </c>
      <c r="W1" s="361"/>
    </row>
    <row r="2" spans="1:24" ht="18.75" x14ac:dyDescent="0.3">
      <c r="A2" s="362" t="s">
        <v>208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V2" s="362" t="s">
        <v>17</v>
      </c>
      <c r="W2" s="362"/>
    </row>
    <row r="3" spans="1:24" ht="18.75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V3" s="90"/>
      <c r="W3" s="90"/>
    </row>
    <row r="4" spans="1:24" ht="15" customHeight="1" x14ac:dyDescent="0.25">
      <c r="A4" s="371" t="s">
        <v>0</v>
      </c>
      <c r="B4" s="371" t="s">
        <v>1</v>
      </c>
      <c r="C4" s="371" t="s">
        <v>45</v>
      </c>
      <c r="D4" s="371"/>
      <c r="E4" s="371"/>
      <c r="F4" s="369" t="s">
        <v>46</v>
      </c>
      <c r="G4" s="369"/>
      <c r="H4" s="369"/>
      <c r="I4" s="370" t="s">
        <v>72</v>
      </c>
      <c r="J4" s="370"/>
      <c r="K4" s="370"/>
      <c r="L4" s="370"/>
      <c r="M4" s="370"/>
      <c r="N4" s="370"/>
      <c r="O4" s="370"/>
      <c r="P4" s="370"/>
      <c r="Q4" s="370"/>
      <c r="R4" s="369" t="s">
        <v>71</v>
      </c>
      <c r="S4" s="369"/>
      <c r="T4" s="369"/>
      <c r="V4" s="363" t="s">
        <v>0</v>
      </c>
      <c r="W4" s="366" t="s">
        <v>1</v>
      </c>
    </row>
    <row r="5" spans="1:24" ht="30" customHeight="1" x14ac:dyDescent="0.25">
      <c r="A5" s="371"/>
      <c r="B5" s="371"/>
      <c r="C5" s="371"/>
      <c r="D5" s="371"/>
      <c r="E5" s="371"/>
      <c r="F5" s="369"/>
      <c r="G5" s="369"/>
      <c r="H5" s="369"/>
      <c r="I5" s="369" t="s">
        <v>69</v>
      </c>
      <c r="J5" s="369"/>
      <c r="K5" s="369"/>
      <c r="L5" s="369" t="s">
        <v>70</v>
      </c>
      <c r="M5" s="369"/>
      <c r="N5" s="369"/>
      <c r="O5" s="369" t="s">
        <v>50</v>
      </c>
      <c r="P5" s="369"/>
      <c r="Q5" s="369"/>
      <c r="R5" s="369"/>
      <c r="S5" s="369"/>
      <c r="T5" s="369"/>
      <c r="V5" s="364"/>
      <c r="W5" s="367"/>
    </row>
    <row r="6" spans="1:24" ht="15.75" x14ac:dyDescent="0.25">
      <c r="A6" s="371"/>
      <c r="B6" s="371"/>
      <c r="C6" s="30" t="s">
        <v>21</v>
      </c>
      <c r="D6" s="23" t="s">
        <v>22</v>
      </c>
      <c r="E6" s="28" t="s">
        <v>23</v>
      </c>
      <c r="F6" s="28" t="s">
        <v>39</v>
      </c>
      <c r="G6" s="23" t="s">
        <v>22</v>
      </c>
      <c r="H6" s="28" t="s">
        <v>23</v>
      </c>
      <c r="I6" s="28" t="s">
        <v>21</v>
      </c>
      <c r="J6" s="26" t="s">
        <v>22</v>
      </c>
      <c r="K6" s="28" t="s">
        <v>23</v>
      </c>
      <c r="L6" s="28" t="s">
        <v>21</v>
      </c>
      <c r="M6" s="26" t="s">
        <v>22</v>
      </c>
      <c r="N6" s="28" t="s">
        <v>23</v>
      </c>
      <c r="O6" s="28" t="s">
        <v>21</v>
      </c>
      <c r="P6" s="27" t="s">
        <v>22</v>
      </c>
      <c r="Q6" s="28" t="s">
        <v>23</v>
      </c>
      <c r="R6" s="28" t="s">
        <v>21</v>
      </c>
      <c r="S6" s="27" t="s">
        <v>22</v>
      </c>
      <c r="T6" s="28" t="s">
        <v>23</v>
      </c>
      <c r="V6" s="364"/>
      <c r="W6" s="367"/>
    </row>
    <row r="7" spans="1:24" x14ac:dyDescent="0.25">
      <c r="A7" s="17">
        <v>1</v>
      </c>
      <c r="B7" s="18">
        <v>2</v>
      </c>
      <c r="C7" s="17">
        <v>3</v>
      </c>
      <c r="D7" s="17">
        <v>4</v>
      </c>
      <c r="E7" s="17" t="s">
        <v>42</v>
      </c>
      <c r="F7" s="17">
        <v>6</v>
      </c>
      <c r="G7" s="17">
        <v>7</v>
      </c>
      <c r="H7" s="17" t="s">
        <v>43</v>
      </c>
      <c r="I7" s="17">
        <v>9</v>
      </c>
      <c r="J7" s="19">
        <v>10</v>
      </c>
      <c r="K7" s="17" t="s">
        <v>44</v>
      </c>
      <c r="L7" s="17">
        <v>12</v>
      </c>
      <c r="M7" s="19">
        <v>13</v>
      </c>
      <c r="N7" s="82" t="s">
        <v>107</v>
      </c>
      <c r="O7" s="17">
        <v>15</v>
      </c>
      <c r="P7" s="19">
        <v>16</v>
      </c>
      <c r="Q7" s="37" t="s">
        <v>108</v>
      </c>
      <c r="R7" s="17">
        <v>18</v>
      </c>
      <c r="S7" s="19">
        <v>19</v>
      </c>
      <c r="T7" s="37" t="s">
        <v>109</v>
      </c>
      <c r="V7" s="365"/>
      <c r="W7" s="368"/>
    </row>
    <row r="8" spans="1:24" ht="18.75" x14ac:dyDescent="0.3">
      <c r="A8" s="29">
        <v>1</v>
      </c>
      <c r="B8" s="7" t="s">
        <v>2</v>
      </c>
      <c r="C8" s="24">
        <v>3</v>
      </c>
      <c r="D8" s="25">
        <v>3</v>
      </c>
      <c r="E8" s="34">
        <f>D8/C8*100</f>
        <v>100</v>
      </c>
      <c r="F8" s="24">
        <v>5</v>
      </c>
      <c r="G8" s="25">
        <v>5</v>
      </c>
      <c r="H8" s="34">
        <f>G8/F8*100</f>
        <v>100</v>
      </c>
      <c r="I8" s="24">
        <v>3</v>
      </c>
      <c r="J8" s="25">
        <v>3</v>
      </c>
      <c r="K8" s="34">
        <f>I8/J8*100</f>
        <v>100</v>
      </c>
      <c r="L8" s="24">
        <v>15</v>
      </c>
      <c r="M8" s="25">
        <v>15</v>
      </c>
      <c r="N8" s="34">
        <f>L8/M8*100</f>
        <v>100</v>
      </c>
      <c r="O8" s="24">
        <v>0</v>
      </c>
      <c r="P8" s="25">
        <v>0</v>
      </c>
      <c r="Q8" s="34">
        <v>0</v>
      </c>
      <c r="R8" s="24">
        <f>C8+F8+I8+L8+O8</f>
        <v>26</v>
      </c>
      <c r="S8" s="25">
        <f>D8+G8+J8+M8+P8</f>
        <v>26</v>
      </c>
      <c r="T8" s="34">
        <f>R8/S8*100</f>
        <v>100</v>
      </c>
      <c r="V8" s="138">
        <v>1</v>
      </c>
      <c r="W8" s="7" t="s">
        <v>2</v>
      </c>
      <c r="X8" s="146">
        <v>1</v>
      </c>
    </row>
    <row r="9" spans="1:24" ht="18.75" x14ac:dyDescent="0.3">
      <c r="A9" s="115">
        <v>2</v>
      </c>
      <c r="B9" s="9" t="s">
        <v>3</v>
      </c>
      <c r="C9" s="24">
        <v>2</v>
      </c>
      <c r="D9" s="25">
        <v>2</v>
      </c>
      <c r="E9" s="34">
        <f t="shared" ref="E9:E22" si="0">D9/C9*100</f>
        <v>100</v>
      </c>
      <c r="F9" s="24">
        <v>3</v>
      </c>
      <c r="G9" s="25">
        <v>3</v>
      </c>
      <c r="H9" s="34">
        <f t="shared" ref="H9:H22" si="1">G9/F9*100</f>
        <v>100</v>
      </c>
      <c r="I9" s="24">
        <v>3</v>
      </c>
      <c r="J9" s="25">
        <v>3</v>
      </c>
      <c r="K9" s="34">
        <f t="shared" ref="K9:K22" si="2">I9/J9*100</f>
        <v>100</v>
      </c>
      <c r="L9" s="24">
        <v>9</v>
      </c>
      <c r="M9" s="25">
        <v>9</v>
      </c>
      <c r="N9" s="34">
        <f t="shared" ref="N9:N22" si="3">L9/M9*100</f>
        <v>100</v>
      </c>
      <c r="O9" s="24">
        <v>0</v>
      </c>
      <c r="P9" s="25">
        <v>0</v>
      </c>
      <c r="Q9" s="34">
        <v>0</v>
      </c>
      <c r="R9" s="24">
        <f t="shared" ref="R9:R22" si="4">C9+F9+I9+L9+O9</f>
        <v>17</v>
      </c>
      <c r="S9" s="25">
        <f t="shared" ref="S9:S22" si="5">D9+G9+J9+M9+P9</f>
        <v>17</v>
      </c>
      <c r="T9" s="34">
        <f t="shared" ref="T9:T22" si="6">R9/S9*100</f>
        <v>100</v>
      </c>
      <c r="V9" s="138">
        <v>2</v>
      </c>
      <c r="W9" s="9" t="s">
        <v>3</v>
      </c>
      <c r="X9" s="146">
        <v>1</v>
      </c>
    </row>
    <row r="10" spans="1:24" ht="18.75" x14ac:dyDescent="0.3">
      <c r="A10" s="115">
        <v>3</v>
      </c>
      <c r="B10" s="11" t="s">
        <v>4</v>
      </c>
      <c r="C10" s="24">
        <v>2</v>
      </c>
      <c r="D10" s="25">
        <v>2</v>
      </c>
      <c r="E10" s="34">
        <f t="shared" si="0"/>
        <v>100</v>
      </c>
      <c r="F10" s="24">
        <v>2</v>
      </c>
      <c r="G10" s="25">
        <v>2</v>
      </c>
      <c r="H10" s="34">
        <f t="shared" si="1"/>
        <v>100</v>
      </c>
      <c r="I10" s="24">
        <v>5</v>
      </c>
      <c r="J10" s="25">
        <v>5</v>
      </c>
      <c r="K10" s="34">
        <f t="shared" si="2"/>
        <v>100</v>
      </c>
      <c r="L10" s="24">
        <v>32</v>
      </c>
      <c r="M10" s="25">
        <v>32</v>
      </c>
      <c r="N10" s="34">
        <f t="shared" si="3"/>
        <v>100</v>
      </c>
      <c r="O10" s="24">
        <v>0</v>
      </c>
      <c r="P10" s="25">
        <v>0</v>
      </c>
      <c r="Q10" s="34">
        <v>0</v>
      </c>
      <c r="R10" s="24">
        <f t="shared" si="4"/>
        <v>41</v>
      </c>
      <c r="S10" s="25">
        <f t="shared" si="5"/>
        <v>41</v>
      </c>
      <c r="T10" s="34">
        <f t="shared" si="6"/>
        <v>100</v>
      </c>
      <c r="V10" s="138">
        <v>3</v>
      </c>
      <c r="W10" s="11" t="s">
        <v>4</v>
      </c>
      <c r="X10" s="146">
        <v>1</v>
      </c>
    </row>
    <row r="11" spans="1:24" ht="18.75" x14ac:dyDescent="0.3">
      <c r="A11" s="115">
        <v>4</v>
      </c>
      <c r="B11" s="11" t="s">
        <v>5</v>
      </c>
      <c r="C11" s="24">
        <v>2</v>
      </c>
      <c r="D11" s="25">
        <v>2</v>
      </c>
      <c r="E11" s="34">
        <f t="shared" si="0"/>
        <v>100</v>
      </c>
      <c r="F11" s="24">
        <v>3</v>
      </c>
      <c r="G11" s="25">
        <v>3</v>
      </c>
      <c r="H11" s="34">
        <f t="shared" si="1"/>
        <v>100</v>
      </c>
      <c r="I11" s="24">
        <v>4</v>
      </c>
      <c r="J11" s="25">
        <v>4</v>
      </c>
      <c r="K11" s="34">
        <f t="shared" si="2"/>
        <v>100</v>
      </c>
      <c r="L11" s="24">
        <v>12</v>
      </c>
      <c r="M11" s="25">
        <v>12</v>
      </c>
      <c r="N11" s="34">
        <f t="shared" si="3"/>
        <v>100</v>
      </c>
      <c r="O11" s="24">
        <v>0</v>
      </c>
      <c r="P11" s="25">
        <v>0</v>
      </c>
      <c r="Q11" s="34">
        <v>0</v>
      </c>
      <c r="R11" s="24">
        <f t="shared" si="4"/>
        <v>21</v>
      </c>
      <c r="S11" s="25">
        <f t="shared" si="5"/>
        <v>21</v>
      </c>
      <c r="T11" s="34">
        <f t="shared" si="6"/>
        <v>100</v>
      </c>
      <c r="V11" s="138">
        <v>4</v>
      </c>
      <c r="W11" s="11" t="s">
        <v>5</v>
      </c>
      <c r="X11" s="146">
        <v>1</v>
      </c>
    </row>
    <row r="12" spans="1:24" ht="18.75" x14ac:dyDescent="0.3">
      <c r="A12" s="115">
        <v>5</v>
      </c>
      <c r="B12" s="12" t="s">
        <v>6</v>
      </c>
      <c r="C12" s="24">
        <v>1</v>
      </c>
      <c r="D12" s="25">
        <v>1</v>
      </c>
      <c r="E12" s="34">
        <f t="shared" si="0"/>
        <v>100</v>
      </c>
      <c r="F12" s="24">
        <v>2</v>
      </c>
      <c r="G12" s="25">
        <v>2</v>
      </c>
      <c r="H12" s="34">
        <f t="shared" si="1"/>
        <v>100</v>
      </c>
      <c r="I12" s="24">
        <v>1</v>
      </c>
      <c r="J12" s="25">
        <v>1</v>
      </c>
      <c r="K12" s="34">
        <f t="shared" si="2"/>
        <v>100</v>
      </c>
      <c r="L12" s="24">
        <v>6</v>
      </c>
      <c r="M12" s="25">
        <v>6</v>
      </c>
      <c r="N12" s="34">
        <f t="shared" si="3"/>
        <v>100</v>
      </c>
      <c r="O12" s="24">
        <v>0</v>
      </c>
      <c r="P12" s="25">
        <v>0</v>
      </c>
      <c r="Q12" s="34">
        <v>0</v>
      </c>
      <c r="R12" s="24">
        <f t="shared" si="4"/>
        <v>10</v>
      </c>
      <c r="S12" s="25">
        <f t="shared" si="5"/>
        <v>10</v>
      </c>
      <c r="T12" s="34">
        <f t="shared" si="6"/>
        <v>100</v>
      </c>
      <c r="V12" s="138">
        <v>5</v>
      </c>
      <c r="W12" s="12" t="s">
        <v>6</v>
      </c>
      <c r="X12" s="146">
        <v>1</v>
      </c>
    </row>
    <row r="13" spans="1:24" ht="18.75" x14ac:dyDescent="0.3">
      <c r="A13" s="115">
        <v>6</v>
      </c>
      <c r="B13" s="12" t="s">
        <v>7</v>
      </c>
      <c r="C13" s="24">
        <v>2</v>
      </c>
      <c r="D13" s="25">
        <v>2</v>
      </c>
      <c r="E13" s="34">
        <f t="shared" si="0"/>
        <v>100</v>
      </c>
      <c r="F13" s="24">
        <v>2</v>
      </c>
      <c r="G13" s="25">
        <v>2</v>
      </c>
      <c r="H13" s="34">
        <f t="shared" si="1"/>
        <v>100</v>
      </c>
      <c r="I13" s="24">
        <v>3</v>
      </c>
      <c r="J13" s="25">
        <v>3</v>
      </c>
      <c r="K13" s="34">
        <f t="shared" si="2"/>
        <v>100</v>
      </c>
      <c r="L13" s="24">
        <v>22</v>
      </c>
      <c r="M13" s="25">
        <v>22</v>
      </c>
      <c r="N13" s="34">
        <f t="shared" si="3"/>
        <v>100</v>
      </c>
      <c r="O13" s="24">
        <v>0</v>
      </c>
      <c r="P13" s="25">
        <v>0</v>
      </c>
      <c r="Q13" s="34">
        <v>0</v>
      </c>
      <c r="R13" s="24">
        <f t="shared" si="4"/>
        <v>29</v>
      </c>
      <c r="S13" s="25">
        <f t="shared" si="5"/>
        <v>29</v>
      </c>
      <c r="T13" s="34">
        <f t="shared" si="6"/>
        <v>100</v>
      </c>
      <c r="V13" s="138">
        <v>6</v>
      </c>
      <c r="W13" s="12" t="s">
        <v>7</v>
      </c>
      <c r="X13" s="146">
        <v>1</v>
      </c>
    </row>
    <row r="14" spans="1:24" ht="18.75" x14ac:dyDescent="0.3">
      <c r="A14" s="115">
        <v>7</v>
      </c>
      <c r="B14" s="11" t="s">
        <v>8</v>
      </c>
      <c r="C14" s="24">
        <v>1</v>
      </c>
      <c r="D14" s="25">
        <v>1</v>
      </c>
      <c r="E14" s="34">
        <f t="shared" si="0"/>
        <v>100</v>
      </c>
      <c r="F14" s="24">
        <v>1</v>
      </c>
      <c r="G14" s="25">
        <v>1</v>
      </c>
      <c r="H14" s="34">
        <f t="shared" si="1"/>
        <v>100</v>
      </c>
      <c r="I14" s="24">
        <v>2</v>
      </c>
      <c r="J14" s="25">
        <v>2</v>
      </c>
      <c r="K14" s="34">
        <f t="shared" si="2"/>
        <v>100</v>
      </c>
      <c r="L14" s="24">
        <v>6</v>
      </c>
      <c r="M14" s="25">
        <v>6</v>
      </c>
      <c r="N14" s="34">
        <f t="shared" si="3"/>
        <v>100</v>
      </c>
      <c r="O14" s="24">
        <v>0</v>
      </c>
      <c r="P14" s="25">
        <v>0</v>
      </c>
      <c r="Q14" s="34">
        <v>0</v>
      </c>
      <c r="R14" s="24">
        <f t="shared" si="4"/>
        <v>10</v>
      </c>
      <c r="S14" s="25">
        <f t="shared" si="5"/>
        <v>10</v>
      </c>
      <c r="T14" s="34">
        <f t="shared" si="6"/>
        <v>100</v>
      </c>
      <c r="V14" s="138">
        <v>7</v>
      </c>
      <c r="W14" s="11" t="s">
        <v>8</v>
      </c>
      <c r="X14" s="146">
        <v>1</v>
      </c>
    </row>
    <row r="15" spans="1:24" ht="18.75" x14ac:dyDescent="0.3">
      <c r="A15" s="115">
        <v>8</v>
      </c>
      <c r="B15" s="11" t="s">
        <v>9</v>
      </c>
      <c r="C15" s="24">
        <v>2</v>
      </c>
      <c r="D15" s="25">
        <v>2</v>
      </c>
      <c r="E15" s="34">
        <f t="shared" si="0"/>
        <v>100</v>
      </c>
      <c r="F15" s="24">
        <v>1</v>
      </c>
      <c r="G15" s="25">
        <v>1</v>
      </c>
      <c r="H15" s="34">
        <f t="shared" si="1"/>
        <v>100</v>
      </c>
      <c r="I15" s="24">
        <v>2</v>
      </c>
      <c r="J15" s="25">
        <v>2</v>
      </c>
      <c r="K15" s="34">
        <f t="shared" si="2"/>
        <v>100</v>
      </c>
      <c r="L15" s="24">
        <v>6</v>
      </c>
      <c r="M15" s="25">
        <v>6</v>
      </c>
      <c r="N15" s="34">
        <f t="shared" si="3"/>
        <v>100</v>
      </c>
      <c r="O15" s="24">
        <v>0</v>
      </c>
      <c r="P15" s="25">
        <v>0</v>
      </c>
      <c r="Q15" s="34">
        <v>0</v>
      </c>
      <c r="R15" s="24">
        <f t="shared" si="4"/>
        <v>11</v>
      </c>
      <c r="S15" s="25">
        <f t="shared" si="5"/>
        <v>11</v>
      </c>
      <c r="T15" s="34">
        <f t="shared" si="6"/>
        <v>100</v>
      </c>
      <c r="V15" s="138">
        <v>8</v>
      </c>
      <c r="W15" s="11" t="s">
        <v>9</v>
      </c>
      <c r="X15" s="146">
        <v>1</v>
      </c>
    </row>
    <row r="16" spans="1:24" ht="18.75" x14ac:dyDescent="0.3">
      <c r="A16" s="115">
        <v>9</v>
      </c>
      <c r="B16" s="12" t="s">
        <v>10</v>
      </c>
      <c r="C16" s="24">
        <v>2</v>
      </c>
      <c r="D16" s="25">
        <v>2</v>
      </c>
      <c r="E16" s="34">
        <f t="shared" si="0"/>
        <v>100</v>
      </c>
      <c r="F16" s="24">
        <v>1</v>
      </c>
      <c r="G16" s="25">
        <v>1</v>
      </c>
      <c r="H16" s="34">
        <f t="shared" si="1"/>
        <v>100</v>
      </c>
      <c r="I16" s="24">
        <v>3</v>
      </c>
      <c r="J16" s="25">
        <v>3</v>
      </c>
      <c r="K16" s="34">
        <f t="shared" si="2"/>
        <v>100</v>
      </c>
      <c r="L16" s="24">
        <v>10</v>
      </c>
      <c r="M16" s="25">
        <v>10</v>
      </c>
      <c r="N16" s="34">
        <f t="shared" si="3"/>
        <v>100</v>
      </c>
      <c r="O16" s="24">
        <v>0</v>
      </c>
      <c r="P16" s="25">
        <v>0</v>
      </c>
      <c r="Q16" s="34">
        <v>0</v>
      </c>
      <c r="R16" s="24">
        <f t="shared" si="4"/>
        <v>16</v>
      </c>
      <c r="S16" s="25">
        <f t="shared" si="5"/>
        <v>16</v>
      </c>
      <c r="T16" s="34">
        <f t="shared" si="6"/>
        <v>100</v>
      </c>
      <c r="V16" s="138">
        <v>9</v>
      </c>
      <c r="W16" s="12" t="s">
        <v>10</v>
      </c>
      <c r="X16" s="146">
        <v>1</v>
      </c>
    </row>
    <row r="17" spans="1:24" ht="18.75" x14ac:dyDescent="0.3">
      <c r="A17" s="29">
        <v>10</v>
      </c>
      <c r="B17" s="11" t="s">
        <v>11</v>
      </c>
      <c r="C17" s="24">
        <v>2</v>
      </c>
      <c r="D17" s="25">
        <v>2</v>
      </c>
      <c r="E17" s="34">
        <f t="shared" si="0"/>
        <v>100</v>
      </c>
      <c r="F17" s="24">
        <v>2</v>
      </c>
      <c r="G17" s="25">
        <v>2</v>
      </c>
      <c r="H17" s="34">
        <f t="shared" si="1"/>
        <v>100</v>
      </c>
      <c r="I17" s="24">
        <v>2</v>
      </c>
      <c r="J17" s="25">
        <v>2</v>
      </c>
      <c r="K17" s="34">
        <f t="shared" si="2"/>
        <v>100</v>
      </c>
      <c r="L17" s="24">
        <v>10</v>
      </c>
      <c r="M17" s="25">
        <v>10</v>
      </c>
      <c r="N17" s="34">
        <f t="shared" si="3"/>
        <v>100</v>
      </c>
      <c r="O17" s="24">
        <v>0</v>
      </c>
      <c r="P17" s="25">
        <v>0</v>
      </c>
      <c r="Q17" s="34">
        <v>0</v>
      </c>
      <c r="R17" s="24">
        <f t="shared" si="4"/>
        <v>16</v>
      </c>
      <c r="S17" s="25">
        <f t="shared" si="5"/>
        <v>16</v>
      </c>
      <c r="T17" s="34">
        <f t="shared" si="6"/>
        <v>100</v>
      </c>
      <c r="V17" s="138">
        <v>10</v>
      </c>
      <c r="W17" s="11" t="s">
        <v>11</v>
      </c>
      <c r="X17" s="146">
        <v>1</v>
      </c>
    </row>
    <row r="18" spans="1:24" ht="18.75" x14ac:dyDescent="0.3">
      <c r="A18" s="29">
        <v>11</v>
      </c>
      <c r="B18" s="11" t="s">
        <v>12</v>
      </c>
      <c r="C18" s="24">
        <v>6</v>
      </c>
      <c r="D18" s="25">
        <v>6</v>
      </c>
      <c r="E18" s="34">
        <f t="shared" si="0"/>
        <v>100</v>
      </c>
      <c r="F18" s="24">
        <v>4</v>
      </c>
      <c r="G18" s="25">
        <v>4</v>
      </c>
      <c r="H18" s="34">
        <f t="shared" si="1"/>
        <v>100</v>
      </c>
      <c r="I18" s="24">
        <v>4</v>
      </c>
      <c r="J18" s="25">
        <v>4</v>
      </c>
      <c r="K18" s="34">
        <f t="shared" si="2"/>
        <v>100</v>
      </c>
      <c r="L18" s="24">
        <v>13</v>
      </c>
      <c r="M18" s="25">
        <v>13</v>
      </c>
      <c r="N18" s="34">
        <f t="shared" si="3"/>
        <v>100</v>
      </c>
      <c r="O18" s="24">
        <v>0</v>
      </c>
      <c r="P18" s="25">
        <v>0</v>
      </c>
      <c r="Q18" s="34">
        <v>0</v>
      </c>
      <c r="R18" s="24">
        <f t="shared" si="4"/>
        <v>27</v>
      </c>
      <c r="S18" s="25">
        <f t="shared" si="5"/>
        <v>27</v>
      </c>
      <c r="T18" s="34">
        <f t="shared" si="6"/>
        <v>100</v>
      </c>
      <c r="V18" s="138">
        <v>11</v>
      </c>
      <c r="W18" s="11" t="s">
        <v>12</v>
      </c>
      <c r="X18" s="146">
        <v>1</v>
      </c>
    </row>
    <row r="19" spans="1:24" ht="18.75" x14ac:dyDescent="0.3">
      <c r="A19" s="29">
        <v>12</v>
      </c>
      <c r="B19" s="11" t="s">
        <v>13</v>
      </c>
      <c r="C19" s="24">
        <v>2</v>
      </c>
      <c r="D19" s="25">
        <v>2</v>
      </c>
      <c r="E19" s="34">
        <f t="shared" si="0"/>
        <v>100</v>
      </c>
      <c r="F19" s="24">
        <v>3</v>
      </c>
      <c r="G19" s="25">
        <v>3</v>
      </c>
      <c r="H19" s="34">
        <f t="shared" si="1"/>
        <v>100</v>
      </c>
      <c r="I19" s="24">
        <v>2</v>
      </c>
      <c r="J19" s="25">
        <v>2</v>
      </c>
      <c r="K19" s="34">
        <f t="shared" si="2"/>
        <v>100</v>
      </c>
      <c r="L19" s="24">
        <v>9</v>
      </c>
      <c r="M19" s="25">
        <v>9</v>
      </c>
      <c r="N19" s="34">
        <f t="shared" si="3"/>
        <v>100</v>
      </c>
      <c r="O19" s="24">
        <v>0</v>
      </c>
      <c r="P19" s="25">
        <v>0</v>
      </c>
      <c r="Q19" s="34">
        <v>0</v>
      </c>
      <c r="R19" s="24">
        <f t="shared" si="4"/>
        <v>16</v>
      </c>
      <c r="S19" s="25">
        <f t="shared" si="5"/>
        <v>16</v>
      </c>
      <c r="T19" s="34">
        <f t="shared" si="6"/>
        <v>100</v>
      </c>
      <c r="V19" s="138">
        <v>12</v>
      </c>
      <c r="W19" s="11" t="s">
        <v>13</v>
      </c>
      <c r="X19" s="146">
        <v>1</v>
      </c>
    </row>
    <row r="20" spans="1:24" ht="15.75" customHeight="1" x14ac:dyDescent="0.3">
      <c r="A20" s="29">
        <v>13</v>
      </c>
      <c r="B20" s="11" t="s">
        <v>14</v>
      </c>
      <c r="C20" s="24">
        <v>2</v>
      </c>
      <c r="D20" s="25">
        <v>2</v>
      </c>
      <c r="E20" s="34">
        <f t="shared" si="0"/>
        <v>100</v>
      </c>
      <c r="F20" s="24">
        <v>1</v>
      </c>
      <c r="G20" s="25">
        <v>1</v>
      </c>
      <c r="H20" s="34">
        <f t="shared" si="1"/>
        <v>100</v>
      </c>
      <c r="I20" s="24">
        <v>3</v>
      </c>
      <c r="J20" s="25">
        <v>3</v>
      </c>
      <c r="K20" s="34">
        <f t="shared" si="2"/>
        <v>100</v>
      </c>
      <c r="L20" s="24">
        <v>11</v>
      </c>
      <c r="M20" s="25">
        <v>11</v>
      </c>
      <c r="N20" s="34">
        <f t="shared" si="3"/>
        <v>100</v>
      </c>
      <c r="O20" s="24">
        <v>0</v>
      </c>
      <c r="P20" s="25">
        <v>0</v>
      </c>
      <c r="Q20" s="34">
        <v>0</v>
      </c>
      <c r="R20" s="24">
        <f t="shared" si="4"/>
        <v>17</v>
      </c>
      <c r="S20" s="25">
        <f t="shared" si="5"/>
        <v>17</v>
      </c>
      <c r="T20" s="34">
        <f t="shared" si="6"/>
        <v>100</v>
      </c>
      <c r="V20" s="138">
        <v>13</v>
      </c>
      <c r="W20" s="11" t="s">
        <v>14</v>
      </c>
      <c r="X20" s="146">
        <v>1</v>
      </c>
    </row>
    <row r="21" spans="1:24" ht="18.75" x14ac:dyDescent="0.3">
      <c r="A21" s="13">
        <v>14</v>
      </c>
      <c r="B21" s="14" t="s">
        <v>15</v>
      </c>
      <c r="C21" s="24">
        <v>1</v>
      </c>
      <c r="D21" s="36">
        <v>1</v>
      </c>
      <c r="E21" s="34">
        <f t="shared" si="0"/>
        <v>100</v>
      </c>
      <c r="F21" s="24">
        <v>1</v>
      </c>
      <c r="G21" s="36">
        <v>1</v>
      </c>
      <c r="H21" s="34">
        <f t="shared" si="1"/>
        <v>100</v>
      </c>
      <c r="I21" s="24">
        <v>1</v>
      </c>
      <c r="J21" s="36">
        <v>1</v>
      </c>
      <c r="K21" s="34">
        <f t="shared" si="2"/>
        <v>100</v>
      </c>
      <c r="L21" s="24">
        <v>5</v>
      </c>
      <c r="M21" s="36">
        <v>5</v>
      </c>
      <c r="N21" s="34">
        <f t="shared" si="3"/>
        <v>100</v>
      </c>
      <c r="O21" s="24">
        <v>0</v>
      </c>
      <c r="P21" s="36">
        <v>0</v>
      </c>
      <c r="Q21" s="34">
        <v>0</v>
      </c>
      <c r="R21" s="24">
        <f t="shared" si="4"/>
        <v>8</v>
      </c>
      <c r="S21" s="25">
        <f t="shared" si="5"/>
        <v>8</v>
      </c>
      <c r="T21" s="34">
        <f t="shared" si="6"/>
        <v>100</v>
      </c>
      <c r="V21" s="13">
        <v>14</v>
      </c>
      <c r="W21" s="14" t="s">
        <v>15</v>
      </c>
      <c r="X21" s="146">
        <v>1</v>
      </c>
    </row>
    <row r="22" spans="1:24" ht="18.75" x14ac:dyDescent="0.3">
      <c r="A22" s="4"/>
      <c r="B22" s="45" t="s">
        <v>30</v>
      </c>
      <c r="C22" s="46">
        <f>SUM(C8:C21)</f>
        <v>30</v>
      </c>
      <c r="D22" s="46">
        <f>SUM(D8:D21)</f>
        <v>30</v>
      </c>
      <c r="E22" s="103">
        <f t="shared" si="0"/>
        <v>100</v>
      </c>
      <c r="F22" s="46">
        <f>SUM(F8:F21)</f>
        <v>31</v>
      </c>
      <c r="G22" s="46">
        <f>SUM(G8:G21)</f>
        <v>31</v>
      </c>
      <c r="H22" s="103">
        <f t="shared" si="1"/>
        <v>100</v>
      </c>
      <c r="I22" s="46">
        <f>SUM(I8:I21)</f>
        <v>38</v>
      </c>
      <c r="J22" s="46">
        <f>SUM(J8:J21)</f>
        <v>38</v>
      </c>
      <c r="K22" s="103">
        <f t="shared" si="2"/>
        <v>100</v>
      </c>
      <c r="L22" s="46">
        <f>SUM(L8:L21)</f>
        <v>166</v>
      </c>
      <c r="M22" s="46">
        <f>SUM(M8:M21)</f>
        <v>166</v>
      </c>
      <c r="N22" s="103">
        <f t="shared" si="3"/>
        <v>100</v>
      </c>
      <c r="O22" s="46">
        <f>SUM(O8:O21)</f>
        <v>0</v>
      </c>
      <c r="P22" s="46">
        <f>SUM(P8:P21)</f>
        <v>0</v>
      </c>
      <c r="Q22" s="103">
        <v>0</v>
      </c>
      <c r="R22" s="46">
        <f t="shared" si="4"/>
        <v>265</v>
      </c>
      <c r="S22" s="47">
        <f t="shared" si="5"/>
        <v>265</v>
      </c>
      <c r="T22" s="103">
        <f t="shared" si="6"/>
        <v>100</v>
      </c>
      <c r="V22" s="4"/>
      <c r="W22" s="15"/>
    </row>
    <row r="23" spans="1:24" ht="15.75" x14ac:dyDescent="0.25">
      <c r="A23" s="5" t="s">
        <v>183</v>
      </c>
    </row>
  </sheetData>
  <mergeCells count="15">
    <mergeCell ref="V1:W1"/>
    <mergeCell ref="V2:W2"/>
    <mergeCell ref="V4:V7"/>
    <mergeCell ref="W4:W7"/>
    <mergeCell ref="A1:S1"/>
    <mergeCell ref="L5:N5"/>
    <mergeCell ref="O5:Q5"/>
    <mergeCell ref="R4:T5"/>
    <mergeCell ref="I4:Q4"/>
    <mergeCell ref="A2:K2"/>
    <mergeCell ref="I5:K5"/>
    <mergeCell ref="A4:A6"/>
    <mergeCell ref="B4:B6"/>
    <mergeCell ref="C4:E5"/>
    <mergeCell ref="F4:H5"/>
  </mergeCells>
  <pageMargins left="1.299212598425197" right="0" top="1.3385826771653544" bottom="0" header="0.31496062992125984" footer="0.31496062992125984"/>
  <pageSetup paperSize="5" scale="74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90" zoomScaleNormal="90" workbookViewId="0">
      <selection activeCell="F17" sqref="F17"/>
    </sheetView>
  </sheetViews>
  <sheetFormatPr defaultRowHeight="15" x14ac:dyDescent="0.25"/>
  <cols>
    <col min="1" max="1" width="8.140625" customWidth="1"/>
    <col min="2" max="2" width="23.42578125" customWidth="1"/>
    <col min="3" max="9" width="15.7109375" customWidth="1"/>
    <col min="11" max="11" width="18.7109375" customWidth="1"/>
  </cols>
  <sheetData>
    <row r="1" spans="1:16" ht="18.75" x14ac:dyDescent="0.3">
      <c r="A1" s="361" t="s">
        <v>92</v>
      </c>
      <c r="B1" s="361"/>
      <c r="C1" s="361"/>
      <c r="D1" s="361"/>
      <c r="E1" s="361"/>
      <c r="F1" s="361"/>
      <c r="G1" s="361"/>
      <c r="H1" s="361"/>
      <c r="I1" s="361"/>
    </row>
    <row r="2" spans="1:16" ht="18.75" x14ac:dyDescent="0.3">
      <c r="A2" s="376" t="s">
        <v>208</v>
      </c>
      <c r="B2" s="376"/>
      <c r="C2" s="376"/>
      <c r="D2" s="376"/>
      <c r="E2" s="376"/>
    </row>
    <row r="4" spans="1:16" ht="30" customHeight="1" x14ac:dyDescent="0.25">
      <c r="A4" s="373" t="s">
        <v>0</v>
      </c>
      <c r="B4" s="373" t="s">
        <v>1</v>
      </c>
      <c r="C4" s="373" t="s">
        <v>58</v>
      </c>
      <c r="D4" s="373"/>
      <c r="E4" s="390" t="s">
        <v>62</v>
      </c>
      <c r="F4" s="390"/>
      <c r="G4" s="396" t="s">
        <v>91</v>
      </c>
      <c r="H4" s="396" t="s">
        <v>90</v>
      </c>
      <c r="I4" s="373" t="s">
        <v>23</v>
      </c>
    </row>
    <row r="5" spans="1:16" ht="18.75" x14ac:dyDescent="0.25">
      <c r="A5" s="373"/>
      <c r="B5" s="373"/>
      <c r="C5" s="92" t="s">
        <v>30</v>
      </c>
      <c r="D5" s="55" t="s">
        <v>23</v>
      </c>
      <c r="E5" s="92" t="s">
        <v>30</v>
      </c>
      <c r="F5" s="55" t="s">
        <v>23</v>
      </c>
      <c r="G5" s="397"/>
      <c r="H5" s="397"/>
      <c r="I5" s="373"/>
      <c r="P5" t="s">
        <v>200</v>
      </c>
    </row>
    <row r="6" spans="1:16" x14ac:dyDescent="0.25">
      <c r="A6" s="17">
        <v>1</v>
      </c>
      <c r="B6" s="18">
        <v>2</v>
      </c>
      <c r="C6" s="17">
        <v>3</v>
      </c>
      <c r="D6" s="17" t="s">
        <v>137</v>
      </c>
      <c r="E6" s="17">
        <v>5</v>
      </c>
      <c r="F6" s="17" t="s">
        <v>138</v>
      </c>
      <c r="G6" s="17">
        <v>7</v>
      </c>
      <c r="H6" s="65">
        <v>8</v>
      </c>
      <c r="I6" s="65" t="s">
        <v>99</v>
      </c>
    </row>
    <row r="7" spans="1:16" ht="18.75" x14ac:dyDescent="0.3">
      <c r="A7" s="25">
        <v>1</v>
      </c>
      <c r="B7" s="59" t="s">
        <v>2</v>
      </c>
      <c r="C7" s="24">
        <f>'DARI 7.1 ISINYA (7. PA PER MIX)'!G7</f>
        <v>87</v>
      </c>
      <c r="D7" s="34">
        <f>C7/G7*100</f>
        <v>20.47058823529412</v>
      </c>
      <c r="E7" s="24">
        <f>'DARI 7.1 ISINYA (7. PA PER MIX)'!I7</f>
        <v>338</v>
      </c>
      <c r="F7" s="34">
        <f>E7/G7*100</f>
        <v>79.529411764705884</v>
      </c>
      <c r="G7" s="24">
        <f>C7+E7</f>
        <v>425</v>
      </c>
      <c r="H7" s="24">
        <f>'DARI 7.1 ISINYA (7. PA PER MIX)'!Q7</f>
        <v>20700</v>
      </c>
      <c r="I7" s="58">
        <f>G7/H7*100</f>
        <v>2.0531400966183577</v>
      </c>
      <c r="J7" s="83"/>
      <c r="K7" s="124" t="s">
        <v>8</v>
      </c>
      <c r="L7" s="124">
        <v>0.28000000000000003</v>
      </c>
      <c r="M7" t="s">
        <v>200</v>
      </c>
    </row>
    <row r="8" spans="1:16" ht="18.75" x14ac:dyDescent="0.3">
      <c r="A8" s="25">
        <v>2</v>
      </c>
      <c r="B8" s="60" t="s">
        <v>3</v>
      </c>
      <c r="C8" s="24">
        <f>'DARI 7.1 ISINYA (7. PA PER MIX)'!G8</f>
        <v>28</v>
      </c>
      <c r="D8" s="34">
        <f t="shared" ref="D8:D21" si="0">C8/G8*100</f>
        <v>34.146341463414636</v>
      </c>
      <c r="E8" s="24">
        <f>'DARI 7.1 ISINYA (7. PA PER MIX)'!I8</f>
        <v>54</v>
      </c>
      <c r="F8" s="34">
        <f t="shared" ref="F8:F21" si="1">E8/G8*100</f>
        <v>65.853658536585371</v>
      </c>
      <c r="G8" s="24">
        <f t="shared" ref="G8:G21" si="2">C8+E8</f>
        <v>82</v>
      </c>
      <c r="H8" s="24">
        <f>'DARI 7.1 ISINYA (7. PA PER MIX)'!Q8</f>
        <v>14567</v>
      </c>
      <c r="I8" s="58">
        <f t="shared" ref="I8:I21" si="3">G8/H8*100</f>
        <v>0.56291618040777092</v>
      </c>
      <c r="J8" s="83"/>
      <c r="K8" s="124" t="s">
        <v>155</v>
      </c>
      <c r="L8" s="124">
        <v>0.32</v>
      </c>
      <c r="M8" t="s">
        <v>200</v>
      </c>
    </row>
    <row r="9" spans="1:16" ht="18.75" x14ac:dyDescent="0.3">
      <c r="A9" s="25">
        <v>3</v>
      </c>
      <c r="B9" s="61" t="s">
        <v>4</v>
      </c>
      <c r="C9" s="24">
        <f>'DARI 7.1 ISINYA (7. PA PER MIX)'!G9</f>
        <v>93</v>
      </c>
      <c r="D9" s="34">
        <f t="shared" si="0"/>
        <v>60.784313725490193</v>
      </c>
      <c r="E9" s="24">
        <f>'DARI 7.1 ISINYA (7. PA PER MIX)'!I9</f>
        <v>60</v>
      </c>
      <c r="F9" s="34">
        <f t="shared" si="1"/>
        <v>39.215686274509807</v>
      </c>
      <c r="G9" s="24">
        <f t="shared" si="2"/>
        <v>153</v>
      </c>
      <c r="H9" s="24">
        <f>'DARI 7.1 ISINYA (7. PA PER MIX)'!Q9</f>
        <v>11657</v>
      </c>
      <c r="I9" s="58">
        <f t="shared" si="3"/>
        <v>1.3125160847559407</v>
      </c>
      <c r="J9" s="83"/>
      <c r="K9" s="124" t="s">
        <v>3</v>
      </c>
      <c r="L9" s="124">
        <v>0.51</v>
      </c>
      <c r="M9" t="s">
        <v>200</v>
      </c>
    </row>
    <row r="10" spans="1:16" ht="18.75" x14ac:dyDescent="0.3">
      <c r="A10" s="25">
        <v>4</v>
      </c>
      <c r="B10" s="61" t="s">
        <v>5</v>
      </c>
      <c r="C10" s="24">
        <f>'DARI 7.1 ISINYA (7. PA PER MIX)'!G10</f>
        <v>24</v>
      </c>
      <c r="D10" s="34">
        <f t="shared" si="0"/>
        <v>48</v>
      </c>
      <c r="E10" s="24">
        <f>'DARI 7.1 ISINYA (7. PA PER MIX)'!I10</f>
        <v>26</v>
      </c>
      <c r="F10" s="34">
        <f t="shared" si="1"/>
        <v>52</v>
      </c>
      <c r="G10" s="24">
        <f t="shared" si="2"/>
        <v>50</v>
      </c>
      <c r="H10" s="24">
        <f>'DARI 7.1 ISINYA (7. PA PER MIX)'!Q10</f>
        <v>11470</v>
      </c>
      <c r="I10" s="58">
        <f t="shared" si="3"/>
        <v>0.4359197907585004</v>
      </c>
      <c r="J10" s="83"/>
      <c r="K10" s="124" t="s">
        <v>10</v>
      </c>
      <c r="L10" s="124">
        <v>0.52</v>
      </c>
      <c r="M10" t="s">
        <v>200</v>
      </c>
    </row>
    <row r="11" spans="1:16" ht="18.75" x14ac:dyDescent="0.3">
      <c r="A11" s="25">
        <v>5</v>
      </c>
      <c r="B11" s="62" t="s">
        <v>6</v>
      </c>
      <c r="C11" s="24">
        <f>'DARI 7.1 ISINYA (7. PA PER MIX)'!G11</f>
        <v>17</v>
      </c>
      <c r="D11" s="34">
        <f t="shared" si="0"/>
        <v>35.416666666666671</v>
      </c>
      <c r="E11" s="24">
        <f>'DARI 7.1 ISINYA (7. PA PER MIX)'!I11</f>
        <v>31</v>
      </c>
      <c r="F11" s="34">
        <f t="shared" si="1"/>
        <v>64.583333333333343</v>
      </c>
      <c r="G11" s="24">
        <f t="shared" si="2"/>
        <v>48</v>
      </c>
      <c r="H11" s="24">
        <f>'DARI 7.1 ISINYA (7. PA PER MIX)'!Q11</f>
        <v>8970</v>
      </c>
      <c r="I11" s="58">
        <f t="shared" si="3"/>
        <v>0.53511705685618727</v>
      </c>
      <c r="J11" s="83"/>
      <c r="K11" s="124" t="s">
        <v>9</v>
      </c>
      <c r="L11" s="124">
        <v>0.53</v>
      </c>
      <c r="M11" t="s">
        <v>200</v>
      </c>
    </row>
    <row r="12" spans="1:16" ht="18.75" x14ac:dyDescent="0.3">
      <c r="A12" s="25">
        <v>6</v>
      </c>
      <c r="B12" s="62" t="s">
        <v>7</v>
      </c>
      <c r="C12" s="24">
        <f>'DARI 7.1 ISINYA (7. PA PER MIX)'!G12</f>
        <v>24</v>
      </c>
      <c r="D12" s="34">
        <f t="shared" si="0"/>
        <v>58.536585365853654</v>
      </c>
      <c r="E12" s="24">
        <f>'DARI 7.1 ISINYA (7. PA PER MIX)'!I12</f>
        <v>17</v>
      </c>
      <c r="F12" s="34">
        <f t="shared" si="1"/>
        <v>41.463414634146339</v>
      </c>
      <c r="G12" s="24">
        <f t="shared" si="2"/>
        <v>41</v>
      </c>
      <c r="H12" s="24">
        <f>'DARI 7.1 ISINYA (7. PA PER MIX)'!Q12</f>
        <v>13108</v>
      </c>
      <c r="I12" s="58">
        <f t="shared" si="3"/>
        <v>0.31278608483368936</v>
      </c>
      <c r="J12" s="83"/>
      <c r="K12" s="124" t="s">
        <v>6</v>
      </c>
      <c r="L12" s="124">
        <v>0.55000000000000004</v>
      </c>
      <c r="M12" t="s">
        <v>200</v>
      </c>
    </row>
    <row r="13" spans="1:16" ht="18.75" x14ac:dyDescent="0.3">
      <c r="A13" s="25">
        <v>7</v>
      </c>
      <c r="B13" s="61" t="s">
        <v>8</v>
      </c>
      <c r="C13" s="24">
        <f>'DARI 7.1 ISINYA (7. PA PER MIX)'!G13</f>
        <v>10</v>
      </c>
      <c r="D13" s="34">
        <f t="shared" si="0"/>
        <v>34.482758620689658</v>
      </c>
      <c r="E13" s="24">
        <f>'DARI 7.1 ISINYA (7. PA PER MIX)'!I13</f>
        <v>19</v>
      </c>
      <c r="F13" s="34">
        <f t="shared" si="1"/>
        <v>65.517241379310349</v>
      </c>
      <c r="G13" s="24">
        <f t="shared" si="2"/>
        <v>29</v>
      </c>
      <c r="H13" s="24">
        <f>'DARI 7.1 ISINYA (7. PA PER MIX)'!Q13</f>
        <v>10723</v>
      </c>
      <c r="I13" s="58">
        <f t="shared" si="3"/>
        <v>0.27044670334794363</v>
      </c>
      <c r="J13" s="83"/>
      <c r="K13" s="169" t="s">
        <v>5</v>
      </c>
      <c r="L13" s="169">
        <v>0.56999999999999995</v>
      </c>
      <c r="M13" t="s">
        <v>200</v>
      </c>
    </row>
    <row r="14" spans="1:16" ht="18.75" x14ac:dyDescent="0.3">
      <c r="A14" s="25">
        <v>8</v>
      </c>
      <c r="B14" s="61" t="s">
        <v>9</v>
      </c>
      <c r="C14" s="24">
        <f>'DARI 7.1 ISINYA (7. PA PER MIX)'!G14</f>
        <v>5</v>
      </c>
      <c r="D14" s="34">
        <f t="shared" si="0"/>
        <v>9.8039215686274517</v>
      </c>
      <c r="E14" s="24">
        <f>'DARI 7.1 ISINYA (7. PA PER MIX)'!I14</f>
        <v>46</v>
      </c>
      <c r="F14" s="34">
        <f t="shared" si="1"/>
        <v>90.196078431372555</v>
      </c>
      <c r="G14" s="24">
        <f t="shared" si="2"/>
        <v>51</v>
      </c>
      <c r="H14" s="24">
        <f>'DARI 7.1 ISINYA (7. PA PER MIX)'!Q14</f>
        <v>7809</v>
      </c>
      <c r="I14" s="58">
        <f t="shared" si="3"/>
        <v>0.6530925854782943</v>
      </c>
      <c r="J14" s="83"/>
      <c r="K14" s="124" t="s">
        <v>13</v>
      </c>
      <c r="L14" s="124">
        <v>0.61</v>
      </c>
      <c r="M14" t="s">
        <v>200</v>
      </c>
    </row>
    <row r="15" spans="1:16" ht="18.75" x14ac:dyDescent="0.3">
      <c r="A15" s="25">
        <v>9</v>
      </c>
      <c r="B15" s="62" t="s">
        <v>10</v>
      </c>
      <c r="C15" s="24">
        <f>'DARI 7.1 ISINYA (7. PA PER MIX)'!G15</f>
        <v>19</v>
      </c>
      <c r="D15" s="34">
        <f t="shared" si="0"/>
        <v>31.147540983606557</v>
      </c>
      <c r="E15" s="24">
        <f>'DARI 7.1 ISINYA (7. PA PER MIX)'!I15</f>
        <v>42</v>
      </c>
      <c r="F15" s="34">
        <f t="shared" si="1"/>
        <v>68.852459016393439</v>
      </c>
      <c r="G15" s="24">
        <f t="shared" si="2"/>
        <v>61</v>
      </c>
      <c r="H15" s="24">
        <f>'DARI 7.1 ISINYA (7. PA PER MIX)'!Q15</f>
        <v>10176</v>
      </c>
      <c r="I15" s="58">
        <f t="shared" si="3"/>
        <v>0.59944968553459121</v>
      </c>
      <c r="J15" s="83"/>
      <c r="K15" s="124" t="s">
        <v>11</v>
      </c>
      <c r="L15" s="124">
        <v>0.63</v>
      </c>
      <c r="M15" t="s">
        <v>200</v>
      </c>
    </row>
    <row r="16" spans="1:16" ht="18.75" x14ac:dyDescent="0.3">
      <c r="A16" s="25">
        <v>10</v>
      </c>
      <c r="B16" s="61" t="s">
        <v>11</v>
      </c>
      <c r="C16" s="24">
        <f>'DARI 7.1 ISINYA (7. PA PER MIX)'!G16</f>
        <v>11</v>
      </c>
      <c r="D16" s="34">
        <f t="shared" si="0"/>
        <v>22.916666666666664</v>
      </c>
      <c r="E16" s="24">
        <f>'DARI 7.1 ISINYA (7. PA PER MIX)'!I16</f>
        <v>37</v>
      </c>
      <c r="F16" s="34">
        <f t="shared" si="1"/>
        <v>77.083333333333343</v>
      </c>
      <c r="G16" s="24">
        <f t="shared" si="2"/>
        <v>48</v>
      </c>
      <c r="H16" s="24">
        <f>'DARI 7.1 ISINYA (7. PA PER MIX)'!Q16</f>
        <v>8025</v>
      </c>
      <c r="I16" s="58">
        <f t="shared" si="3"/>
        <v>0.59813084112149528</v>
      </c>
      <c r="J16" s="83"/>
      <c r="K16" s="124" t="s">
        <v>15</v>
      </c>
      <c r="L16" s="124">
        <v>0.73</v>
      </c>
      <c r="M16" t="s">
        <v>200</v>
      </c>
    </row>
    <row r="17" spans="1:13" ht="18.75" x14ac:dyDescent="0.3">
      <c r="A17" s="25">
        <v>11</v>
      </c>
      <c r="B17" s="61" t="s">
        <v>12</v>
      </c>
      <c r="C17" s="24">
        <f>'DARI 7.1 ISINYA (7. PA PER MIX)'!G17</f>
        <v>19</v>
      </c>
      <c r="D17" s="34">
        <f t="shared" si="0"/>
        <v>6.506849315068493</v>
      </c>
      <c r="E17" s="24">
        <f>'DARI 7.1 ISINYA (7. PA PER MIX)'!I17</f>
        <v>273</v>
      </c>
      <c r="F17" s="34">
        <f t="shared" si="1"/>
        <v>93.493150684931507</v>
      </c>
      <c r="G17" s="24">
        <f t="shared" si="2"/>
        <v>292</v>
      </c>
      <c r="H17" s="24">
        <f>'DARI 7.1 ISINYA (7. PA PER MIX)'!Q17</f>
        <v>14164</v>
      </c>
      <c r="I17" s="58">
        <f t="shared" si="3"/>
        <v>2.0615645297938436</v>
      </c>
      <c r="J17" s="83"/>
      <c r="K17" s="171" t="s">
        <v>16</v>
      </c>
      <c r="L17" s="171">
        <v>0.95</v>
      </c>
      <c r="M17" t="s">
        <v>200</v>
      </c>
    </row>
    <row r="18" spans="1:13" ht="18.75" x14ac:dyDescent="0.3">
      <c r="A18" s="25">
        <v>12</v>
      </c>
      <c r="B18" s="61" t="s">
        <v>13</v>
      </c>
      <c r="C18" s="24">
        <f>'DARI 7.1 ISINYA (7. PA PER MIX)'!G18</f>
        <v>11</v>
      </c>
      <c r="D18" s="34">
        <f t="shared" si="0"/>
        <v>13.750000000000002</v>
      </c>
      <c r="E18" s="24">
        <f>'DARI 7.1 ISINYA (7. PA PER MIX)'!I18</f>
        <v>69</v>
      </c>
      <c r="F18" s="34">
        <f t="shared" si="1"/>
        <v>86.25</v>
      </c>
      <c r="G18" s="24">
        <f t="shared" si="2"/>
        <v>80</v>
      </c>
      <c r="H18" s="24">
        <f>'DARI 7.1 ISINYA (7. PA PER MIX)'!Q18</f>
        <v>13058</v>
      </c>
      <c r="I18" s="58">
        <f t="shared" si="3"/>
        <v>0.61265124827691841</v>
      </c>
      <c r="J18" s="83"/>
      <c r="K18" s="124" t="s">
        <v>14</v>
      </c>
      <c r="L18" s="124">
        <v>1.0900000000000001</v>
      </c>
      <c r="M18" t="s">
        <v>200</v>
      </c>
    </row>
    <row r="19" spans="1:13" s="67" customFormat="1" ht="18.75" customHeight="1" x14ac:dyDescent="0.3">
      <c r="A19" s="25">
        <v>13</v>
      </c>
      <c r="B19" s="61" t="s">
        <v>14</v>
      </c>
      <c r="C19" s="24">
        <f>'DARI 7.1 ISINYA (7. PA PER MIX)'!G19</f>
        <v>13</v>
      </c>
      <c r="D19" s="34">
        <f t="shared" si="0"/>
        <v>11.818181818181818</v>
      </c>
      <c r="E19" s="24">
        <f>'DARI 7.1 ISINYA (7. PA PER MIX)'!I19</f>
        <v>97</v>
      </c>
      <c r="F19" s="34">
        <f t="shared" si="1"/>
        <v>88.181818181818187</v>
      </c>
      <c r="G19" s="24">
        <f t="shared" si="2"/>
        <v>110</v>
      </c>
      <c r="H19" s="24">
        <f>'DARI 7.1 ISINYA (7. PA PER MIX)'!Q19</f>
        <v>8424</v>
      </c>
      <c r="I19" s="58">
        <f t="shared" si="3"/>
        <v>1.3057929724596391</v>
      </c>
      <c r="J19" s="83"/>
      <c r="K19" s="124" t="s">
        <v>4</v>
      </c>
      <c r="L19" s="124">
        <v>1.32</v>
      </c>
      <c r="M19" s="67" t="s">
        <v>200</v>
      </c>
    </row>
    <row r="20" spans="1:13" ht="18.75" x14ac:dyDescent="0.3">
      <c r="A20" s="36">
        <v>14</v>
      </c>
      <c r="B20" s="63" t="s">
        <v>15</v>
      </c>
      <c r="C20" s="24">
        <f>'DARI 7.1 ISINYA (7. PA PER MIX)'!G20</f>
        <v>24</v>
      </c>
      <c r="D20" s="34">
        <f t="shared" si="0"/>
        <v>50</v>
      </c>
      <c r="E20" s="24">
        <f>'DARI 7.1 ISINYA (7. PA PER MIX)'!I20</f>
        <v>24</v>
      </c>
      <c r="F20" s="34">
        <f t="shared" si="1"/>
        <v>50</v>
      </c>
      <c r="G20" s="24">
        <f t="shared" si="2"/>
        <v>48</v>
      </c>
      <c r="H20" s="24">
        <f>'DARI 7.1 ISINYA (7. PA PER MIX)'!Q20</f>
        <v>6675</v>
      </c>
      <c r="I20" s="58">
        <f t="shared" si="3"/>
        <v>0.7191011235955056</v>
      </c>
      <c r="J20" s="83"/>
      <c r="K20" s="124" t="s">
        <v>12</v>
      </c>
      <c r="L20" s="35">
        <v>2.08</v>
      </c>
      <c r="M20" t="s">
        <v>200</v>
      </c>
    </row>
    <row r="21" spans="1:13" ht="18.75" x14ac:dyDescent="0.3">
      <c r="A21" s="4"/>
      <c r="B21" s="45" t="s">
        <v>30</v>
      </c>
      <c r="C21" s="44">
        <f>'DARI 7.1 ISINYA (7. PA PER MIX)'!G21</f>
        <v>385</v>
      </c>
      <c r="D21" s="99">
        <f t="shared" si="0"/>
        <v>25.362318840579711</v>
      </c>
      <c r="E21" s="44">
        <f>'DARI 7.1 ISINYA (7. PA PER MIX)'!I21</f>
        <v>1133</v>
      </c>
      <c r="F21" s="99">
        <f t="shared" si="1"/>
        <v>74.637681159420282</v>
      </c>
      <c r="G21" s="44">
        <f t="shared" si="2"/>
        <v>1518</v>
      </c>
      <c r="H21" s="44">
        <f>'DARI 7.1 ISINYA (7. PA PER MIX)'!Q21</f>
        <v>159526</v>
      </c>
      <c r="I21" s="97">
        <f t="shared" si="3"/>
        <v>0.95156902323132275</v>
      </c>
      <c r="K21" s="124" t="s">
        <v>2</v>
      </c>
      <c r="L21" s="124">
        <v>2.11</v>
      </c>
      <c r="M21" t="s">
        <v>200</v>
      </c>
    </row>
    <row r="22" spans="1:13" ht="18.75" x14ac:dyDescent="0.3">
      <c r="A22" s="5" t="s">
        <v>183</v>
      </c>
      <c r="B22" s="68"/>
      <c r="C22" s="69"/>
      <c r="D22" s="69"/>
      <c r="E22" s="69"/>
      <c r="F22" s="69"/>
      <c r="G22" s="70"/>
    </row>
  </sheetData>
  <mergeCells count="9">
    <mergeCell ref="I4:I5"/>
    <mergeCell ref="A1:I1"/>
    <mergeCell ref="A2:E2"/>
    <mergeCell ref="A4:A5"/>
    <mergeCell ref="B4:B5"/>
    <mergeCell ref="C4:D4"/>
    <mergeCell ref="E4:F4"/>
    <mergeCell ref="G4:G5"/>
    <mergeCell ref="H4:H5"/>
  </mergeCells>
  <pageMargins left="1.6929133858267718" right="0" top="1.3385826771653544" bottom="0" header="0.31496062992125984" footer="0.31496062992125984"/>
  <pageSetup paperSize="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="90" zoomScaleNormal="90" workbookViewId="0">
      <selection activeCell="I20" sqref="I20"/>
    </sheetView>
  </sheetViews>
  <sheetFormatPr defaultRowHeight="15" x14ac:dyDescent="0.25"/>
  <cols>
    <col min="1" max="1" width="6.42578125" customWidth="1"/>
    <col min="2" max="2" width="19.140625" customWidth="1"/>
    <col min="3" max="3" width="11.5703125" customWidth="1"/>
    <col min="4" max="4" width="11.7109375" customWidth="1"/>
    <col min="5" max="8" width="14.7109375" customWidth="1"/>
    <col min="9" max="9" width="16.28515625" customWidth="1"/>
    <col min="10" max="11" width="14.7109375" customWidth="1"/>
    <col min="14" max="14" width="20.42578125" customWidth="1"/>
    <col min="15" max="15" width="13.140625" customWidth="1"/>
  </cols>
  <sheetData>
    <row r="1" spans="1:15" ht="18.75" x14ac:dyDescent="0.3">
      <c r="A1" s="361" t="s">
        <v>93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5" ht="18.75" x14ac:dyDescent="0.3">
      <c r="A2" s="376" t="s">
        <v>208</v>
      </c>
      <c r="B2" s="376"/>
      <c r="C2" s="376"/>
      <c r="D2" s="376"/>
      <c r="E2" s="376"/>
      <c r="F2" s="376"/>
      <c r="G2" s="376"/>
    </row>
    <row r="3" spans="1:15" ht="18.75" x14ac:dyDescent="0.3">
      <c r="A3" s="72"/>
      <c r="B3" s="72"/>
      <c r="C3" s="192"/>
      <c r="D3" s="192"/>
      <c r="E3" s="72"/>
      <c r="F3" s="72"/>
      <c r="G3" s="72"/>
    </row>
    <row r="4" spans="1:15" ht="18.75" customHeight="1" x14ac:dyDescent="0.3">
      <c r="A4" s="373" t="s">
        <v>0</v>
      </c>
      <c r="B4" s="373" t="s">
        <v>1</v>
      </c>
      <c r="C4" s="400" t="s">
        <v>98</v>
      </c>
      <c r="D4" s="400"/>
      <c r="E4" s="400"/>
      <c r="F4" s="400"/>
      <c r="G4" s="400"/>
      <c r="H4" s="400"/>
      <c r="I4" s="398" t="s">
        <v>96</v>
      </c>
      <c r="J4" s="393" t="s">
        <v>97</v>
      </c>
      <c r="K4" s="399" t="s">
        <v>23</v>
      </c>
    </row>
    <row r="5" spans="1:15" ht="30" customHeight="1" x14ac:dyDescent="0.25">
      <c r="A5" s="373"/>
      <c r="B5" s="373"/>
      <c r="C5" s="373" t="s">
        <v>197</v>
      </c>
      <c r="D5" s="369" t="s">
        <v>198</v>
      </c>
      <c r="E5" s="373" t="s">
        <v>94</v>
      </c>
      <c r="F5" s="373"/>
      <c r="G5" s="393" t="s">
        <v>95</v>
      </c>
      <c r="H5" s="393"/>
      <c r="I5" s="398"/>
      <c r="J5" s="393"/>
      <c r="K5" s="399"/>
    </row>
    <row r="6" spans="1:15" ht="18.75" x14ac:dyDescent="0.25">
      <c r="A6" s="373"/>
      <c r="B6" s="373"/>
      <c r="C6" s="373"/>
      <c r="D6" s="369"/>
      <c r="E6" s="255" t="s">
        <v>30</v>
      </c>
      <c r="F6" s="254" t="s">
        <v>23</v>
      </c>
      <c r="G6" s="255" t="s">
        <v>30</v>
      </c>
      <c r="H6" s="254" t="s">
        <v>23</v>
      </c>
      <c r="I6" s="398"/>
      <c r="J6" s="393"/>
      <c r="K6" s="399"/>
    </row>
    <row r="7" spans="1:15" x14ac:dyDescent="0.25">
      <c r="A7" s="17">
        <v>1</v>
      </c>
      <c r="B7" s="18">
        <v>2</v>
      </c>
      <c r="C7" s="17">
        <v>3</v>
      </c>
      <c r="D7" s="17">
        <v>4</v>
      </c>
      <c r="E7" s="17">
        <v>5</v>
      </c>
      <c r="F7" s="17" t="s">
        <v>194</v>
      </c>
      <c r="G7" s="17">
        <v>7</v>
      </c>
      <c r="H7" s="17" t="s">
        <v>195</v>
      </c>
      <c r="I7" s="17" t="s">
        <v>199</v>
      </c>
      <c r="J7" s="65">
        <v>10</v>
      </c>
      <c r="K7" s="65" t="s">
        <v>196</v>
      </c>
    </row>
    <row r="8" spans="1:15" ht="18.75" x14ac:dyDescent="0.3">
      <c r="A8" s="25">
        <v>1</v>
      </c>
      <c r="B8" s="257" t="s">
        <v>2</v>
      </c>
      <c r="C8" s="262">
        <v>2239</v>
      </c>
      <c r="D8" s="259">
        <v>2726</v>
      </c>
      <c r="E8" s="24">
        <v>1023</v>
      </c>
      <c r="F8" s="34">
        <f>E8/J8*100</f>
        <v>3.6967441188161745</v>
      </c>
      <c r="G8" s="24">
        <v>985</v>
      </c>
      <c r="H8" s="34">
        <f>G8/J8*100</f>
        <v>3.5594261554583886</v>
      </c>
      <c r="I8" s="24">
        <f>E8+G8</f>
        <v>2008</v>
      </c>
      <c r="J8" s="24">
        <f>'DARI 7.1 ISINYA (7. PA PER MIX)'!R7</f>
        <v>27673</v>
      </c>
      <c r="K8" s="58">
        <f>I8/J8*100</f>
        <v>7.2561702742745631</v>
      </c>
      <c r="L8" s="325" t="s">
        <v>200</v>
      </c>
      <c r="N8" s="124" t="s">
        <v>5</v>
      </c>
      <c r="O8" s="66">
        <v>19.29</v>
      </c>
    </row>
    <row r="9" spans="1:15" ht="18.75" x14ac:dyDescent="0.3">
      <c r="A9" s="25">
        <v>2</v>
      </c>
      <c r="B9" s="172" t="s">
        <v>3</v>
      </c>
      <c r="C9" s="264">
        <v>803</v>
      </c>
      <c r="D9" s="260">
        <v>2666</v>
      </c>
      <c r="E9" s="105">
        <v>525</v>
      </c>
      <c r="F9" s="106">
        <f t="shared" ref="F9:F22" si="0">E9/J9*100</f>
        <v>2.7488350175401854</v>
      </c>
      <c r="G9" s="105">
        <v>538</v>
      </c>
      <c r="H9" s="106">
        <f t="shared" ref="H9:H22" si="1">G9/J9*100</f>
        <v>2.8169014084507045</v>
      </c>
      <c r="I9" s="105">
        <f t="shared" ref="I9:I22" si="2">E9+G9</f>
        <v>1063</v>
      </c>
      <c r="J9" s="24">
        <f>'DARI 7.1 ISINYA (7. PA PER MIX)'!R8</f>
        <v>19099</v>
      </c>
      <c r="K9" s="107">
        <f t="shared" ref="K9:K22" si="3">I9/J9*100</f>
        <v>5.565736425990889</v>
      </c>
      <c r="L9" s="325" t="s">
        <v>200</v>
      </c>
      <c r="N9" s="124" t="s">
        <v>14</v>
      </c>
      <c r="O9" s="66">
        <v>16.77</v>
      </c>
    </row>
    <row r="10" spans="1:15" ht="18.75" x14ac:dyDescent="0.3">
      <c r="A10" s="25">
        <v>3</v>
      </c>
      <c r="B10" s="173" t="s">
        <v>4</v>
      </c>
      <c r="C10" s="263">
        <v>754</v>
      </c>
      <c r="D10" s="260">
        <v>1929</v>
      </c>
      <c r="E10" s="105">
        <v>718</v>
      </c>
      <c r="F10" s="106">
        <f t="shared" si="0"/>
        <v>4.6123209353118773</v>
      </c>
      <c r="G10" s="105">
        <v>509</v>
      </c>
      <c r="H10" s="106">
        <f t="shared" si="1"/>
        <v>3.2697372647266651</v>
      </c>
      <c r="I10" s="105">
        <f t="shared" si="2"/>
        <v>1227</v>
      </c>
      <c r="J10" s="24">
        <f>'DARI 7.1 ISINYA (7. PA PER MIX)'!R9</f>
        <v>15567</v>
      </c>
      <c r="K10" s="107">
        <f t="shared" si="3"/>
        <v>7.8820582000385429</v>
      </c>
      <c r="L10" s="325" t="s">
        <v>200</v>
      </c>
      <c r="N10" s="124" t="s">
        <v>13</v>
      </c>
      <c r="O10" s="66">
        <v>11.25</v>
      </c>
    </row>
    <row r="11" spans="1:15" ht="18.75" x14ac:dyDescent="0.3">
      <c r="A11" s="25">
        <v>4</v>
      </c>
      <c r="B11" s="173" t="s">
        <v>5</v>
      </c>
      <c r="C11" s="263">
        <v>1161</v>
      </c>
      <c r="D11" s="260">
        <v>1501</v>
      </c>
      <c r="E11" s="105">
        <v>1215</v>
      </c>
      <c r="F11" s="106">
        <f t="shared" si="0"/>
        <v>6.9843642216601509</v>
      </c>
      <c r="G11" s="105">
        <v>2049</v>
      </c>
      <c r="H11" s="106">
        <f t="shared" si="1"/>
        <v>11.778569786157737</v>
      </c>
      <c r="I11" s="105">
        <f t="shared" si="2"/>
        <v>3264</v>
      </c>
      <c r="J11" s="24">
        <f>'DARI 7.1 ISINYA (7. PA PER MIX)'!R10</f>
        <v>17396</v>
      </c>
      <c r="K11" s="355">
        <f t="shared" si="3"/>
        <v>18.76293400781789</v>
      </c>
      <c r="L11" s="325" t="s">
        <v>200</v>
      </c>
      <c r="N11" s="180" t="s">
        <v>6</v>
      </c>
      <c r="O11" s="181">
        <v>11</v>
      </c>
    </row>
    <row r="12" spans="1:15" ht="18.75" x14ac:dyDescent="0.3">
      <c r="A12" s="25">
        <v>5</v>
      </c>
      <c r="B12" s="174" t="s">
        <v>6</v>
      </c>
      <c r="C12" s="264">
        <v>837</v>
      </c>
      <c r="D12" s="260">
        <v>990</v>
      </c>
      <c r="E12" s="105">
        <v>685</v>
      </c>
      <c r="F12" s="106">
        <f t="shared" si="0"/>
        <v>5.6644339700653275</v>
      </c>
      <c r="G12" s="105">
        <v>611</v>
      </c>
      <c r="H12" s="106">
        <f t="shared" si="1"/>
        <v>5.0525097163648391</v>
      </c>
      <c r="I12" s="105">
        <f t="shared" si="2"/>
        <v>1296</v>
      </c>
      <c r="J12" s="24">
        <f>'DARI 7.1 ISINYA (7. PA PER MIX)'!R11</f>
        <v>12093</v>
      </c>
      <c r="K12" s="355">
        <f t="shared" si="3"/>
        <v>10.716943686430167</v>
      </c>
      <c r="L12" s="325" t="s">
        <v>200</v>
      </c>
      <c r="N12" s="124" t="s">
        <v>15</v>
      </c>
      <c r="O12" s="66">
        <v>10.41</v>
      </c>
    </row>
    <row r="13" spans="1:15" ht="18.75" x14ac:dyDescent="0.3">
      <c r="A13" s="25">
        <v>6</v>
      </c>
      <c r="B13" s="174" t="s">
        <v>7</v>
      </c>
      <c r="C13" s="264">
        <v>558</v>
      </c>
      <c r="D13" s="260">
        <v>1725</v>
      </c>
      <c r="E13" s="105">
        <v>684</v>
      </c>
      <c r="F13" s="106">
        <f t="shared" si="0"/>
        <v>4.1334300217548945</v>
      </c>
      <c r="G13" s="105">
        <v>473</v>
      </c>
      <c r="H13" s="106">
        <f t="shared" si="1"/>
        <v>2.8583514624123763</v>
      </c>
      <c r="I13" s="105">
        <f t="shared" si="2"/>
        <v>1157</v>
      </c>
      <c r="J13" s="24">
        <f>'DARI 7.1 ISINYA (7. PA PER MIX)'!R12</f>
        <v>16548</v>
      </c>
      <c r="K13" s="107">
        <f t="shared" si="3"/>
        <v>6.9917814841672712</v>
      </c>
      <c r="L13" s="325" t="s">
        <v>200</v>
      </c>
      <c r="N13" s="124" t="s">
        <v>11</v>
      </c>
      <c r="O13" s="66">
        <v>8.68</v>
      </c>
    </row>
    <row r="14" spans="1:15" ht="18.75" x14ac:dyDescent="0.3">
      <c r="A14" s="25">
        <v>7</v>
      </c>
      <c r="B14" s="173" t="s">
        <v>8</v>
      </c>
      <c r="C14" s="263">
        <v>479</v>
      </c>
      <c r="D14" s="260">
        <v>2053</v>
      </c>
      <c r="E14" s="105">
        <v>159</v>
      </c>
      <c r="F14" s="106">
        <f t="shared" si="0"/>
        <v>1.1728258464262005</v>
      </c>
      <c r="G14" s="105">
        <v>143</v>
      </c>
      <c r="H14" s="106">
        <f t="shared" si="1"/>
        <v>1.0548056354650734</v>
      </c>
      <c r="I14" s="105">
        <f t="shared" si="2"/>
        <v>302</v>
      </c>
      <c r="J14" s="24">
        <f>'DARI 7.1 ISINYA (7. PA PER MIX)'!R13</f>
        <v>13557</v>
      </c>
      <c r="K14" s="107">
        <f t="shared" si="3"/>
        <v>2.2276314818912737</v>
      </c>
      <c r="L14" s="325" t="s">
        <v>200</v>
      </c>
      <c r="N14" s="124" t="s">
        <v>9</v>
      </c>
      <c r="O14" s="66">
        <v>8.5</v>
      </c>
    </row>
    <row r="15" spans="1:15" ht="18.75" x14ac:dyDescent="0.3">
      <c r="A15" s="25">
        <v>8</v>
      </c>
      <c r="B15" s="173" t="s">
        <v>9</v>
      </c>
      <c r="C15" s="263">
        <v>609</v>
      </c>
      <c r="D15" s="260">
        <v>1089</v>
      </c>
      <c r="E15" s="105">
        <v>525</v>
      </c>
      <c r="F15" s="106">
        <f t="shared" si="0"/>
        <v>5.0330744895024448</v>
      </c>
      <c r="G15" s="105">
        <v>399</v>
      </c>
      <c r="H15" s="106">
        <f t="shared" si="1"/>
        <v>3.8251366120218582</v>
      </c>
      <c r="I15" s="105">
        <f t="shared" si="2"/>
        <v>924</v>
      </c>
      <c r="J15" s="24">
        <f>'DARI 7.1 ISINYA (7. PA PER MIX)'!R14</f>
        <v>10431</v>
      </c>
      <c r="K15" s="107">
        <f t="shared" si="3"/>
        <v>8.8582111015243026</v>
      </c>
      <c r="L15" s="325" t="s">
        <v>200</v>
      </c>
      <c r="N15" s="124" t="s">
        <v>10</v>
      </c>
      <c r="O15" s="66">
        <v>8.24</v>
      </c>
    </row>
    <row r="16" spans="1:15" ht="18.75" x14ac:dyDescent="0.3">
      <c r="A16" s="25">
        <v>9</v>
      </c>
      <c r="B16" s="174" t="s">
        <v>10</v>
      </c>
      <c r="C16" s="264">
        <v>687</v>
      </c>
      <c r="D16" s="260">
        <v>1536</v>
      </c>
      <c r="E16" s="105">
        <v>381</v>
      </c>
      <c r="F16" s="106">
        <f t="shared" si="0"/>
        <v>2.8417990601924368</v>
      </c>
      <c r="G16" s="105">
        <v>627</v>
      </c>
      <c r="H16" s="106">
        <f t="shared" si="1"/>
        <v>4.6766614455135382</v>
      </c>
      <c r="I16" s="105">
        <f t="shared" si="2"/>
        <v>1008</v>
      </c>
      <c r="J16" s="24">
        <f>'DARI 7.1 ISINYA (7. PA PER MIX)'!R15</f>
        <v>13407</v>
      </c>
      <c r="K16" s="107">
        <f t="shared" si="3"/>
        <v>7.518460505705975</v>
      </c>
      <c r="L16" s="325" t="s">
        <v>200</v>
      </c>
      <c r="N16" s="124" t="s">
        <v>4</v>
      </c>
      <c r="O16" s="66">
        <v>8.0500000000000007</v>
      </c>
    </row>
    <row r="17" spans="1:15" ht="18.75" x14ac:dyDescent="0.3">
      <c r="A17" s="25">
        <v>10</v>
      </c>
      <c r="B17" s="173" t="s">
        <v>11</v>
      </c>
      <c r="C17" s="263">
        <v>535</v>
      </c>
      <c r="D17" s="260">
        <v>1532</v>
      </c>
      <c r="E17" s="105">
        <v>455</v>
      </c>
      <c r="F17" s="106">
        <f t="shared" si="0"/>
        <v>4.1329821055500044</v>
      </c>
      <c r="G17" s="105">
        <v>462</v>
      </c>
      <c r="H17" s="106">
        <f t="shared" si="1"/>
        <v>4.1965664456353888</v>
      </c>
      <c r="I17" s="105">
        <f t="shared" si="2"/>
        <v>917</v>
      </c>
      <c r="J17" s="24">
        <f>'DARI 7.1 ISINYA (7. PA PER MIX)'!R16</f>
        <v>11009</v>
      </c>
      <c r="K17" s="107">
        <f t="shared" si="3"/>
        <v>8.3295485511853933</v>
      </c>
      <c r="L17" s="325" t="s">
        <v>200</v>
      </c>
      <c r="N17" s="124" t="s">
        <v>2</v>
      </c>
      <c r="O17" s="66">
        <v>7.59</v>
      </c>
    </row>
    <row r="18" spans="1:15" ht="18.75" x14ac:dyDescent="0.3">
      <c r="A18" s="25">
        <v>11</v>
      </c>
      <c r="B18" s="173" t="s">
        <v>12</v>
      </c>
      <c r="C18" s="263">
        <v>1807</v>
      </c>
      <c r="D18" s="260">
        <v>2036</v>
      </c>
      <c r="E18" s="105">
        <v>653</v>
      </c>
      <c r="F18" s="106">
        <f t="shared" si="0"/>
        <v>3.3724112999018749</v>
      </c>
      <c r="G18" s="105">
        <v>703</v>
      </c>
      <c r="H18" s="106">
        <f t="shared" si="1"/>
        <v>3.630635748592677</v>
      </c>
      <c r="I18" s="105">
        <f t="shared" si="2"/>
        <v>1356</v>
      </c>
      <c r="J18" s="24">
        <f>'DARI 7.1 ISINYA (7. PA PER MIX)'!R17</f>
        <v>19363</v>
      </c>
      <c r="K18" s="107">
        <f t="shared" si="3"/>
        <v>7.0030470484945511</v>
      </c>
      <c r="L18" s="325" t="s">
        <v>200</v>
      </c>
      <c r="N18" s="180" t="s">
        <v>7</v>
      </c>
      <c r="O18" s="181">
        <v>7.47</v>
      </c>
    </row>
    <row r="19" spans="1:15" ht="18.75" x14ac:dyDescent="0.3">
      <c r="A19" s="25">
        <v>12</v>
      </c>
      <c r="B19" s="173" t="s">
        <v>13</v>
      </c>
      <c r="C19" s="263">
        <v>2078</v>
      </c>
      <c r="D19" s="260">
        <v>1507</v>
      </c>
      <c r="E19" s="105">
        <v>783</v>
      </c>
      <c r="F19" s="106">
        <f t="shared" si="0"/>
        <v>4.3529019346230822</v>
      </c>
      <c r="G19" s="105">
        <v>562</v>
      </c>
      <c r="H19" s="106">
        <f t="shared" si="1"/>
        <v>3.1243050922837448</v>
      </c>
      <c r="I19" s="105">
        <f t="shared" si="2"/>
        <v>1345</v>
      </c>
      <c r="J19" s="24">
        <f>'DARI 7.1 ISINYA (7. PA PER MIX)'!R18</f>
        <v>17988</v>
      </c>
      <c r="K19" s="107">
        <f t="shared" si="3"/>
        <v>7.477207026906826</v>
      </c>
      <c r="L19" s="325" t="s">
        <v>200</v>
      </c>
      <c r="N19" s="124" t="s">
        <v>12</v>
      </c>
      <c r="O19" s="66">
        <v>6.51</v>
      </c>
    </row>
    <row r="20" spans="1:15" s="67" customFormat="1" ht="18.75" customHeight="1" x14ac:dyDescent="0.3">
      <c r="A20" s="25">
        <v>13</v>
      </c>
      <c r="B20" s="173" t="s">
        <v>14</v>
      </c>
      <c r="C20" s="263">
        <v>897</v>
      </c>
      <c r="D20" s="260">
        <v>1146</v>
      </c>
      <c r="E20" s="105">
        <v>704</v>
      </c>
      <c r="F20" s="106">
        <f t="shared" si="0"/>
        <v>5.7990115321252063</v>
      </c>
      <c r="G20" s="105">
        <v>969</v>
      </c>
      <c r="H20" s="106">
        <f t="shared" si="1"/>
        <v>7.9818780889621088</v>
      </c>
      <c r="I20" s="105">
        <f t="shared" si="2"/>
        <v>1673</v>
      </c>
      <c r="J20" s="24">
        <f>'DARI 7.1 ISINYA (7. PA PER MIX)'!R19</f>
        <v>12140</v>
      </c>
      <c r="K20" s="355">
        <f t="shared" si="3"/>
        <v>13.780889621087313</v>
      </c>
      <c r="L20" s="67" t="s">
        <v>200</v>
      </c>
      <c r="N20" s="182" t="s">
        <v>16</v>
      </c>
      <c r="O20" s="182">
        <v>5.01</v>
      </c>
    </row>
    <row r="21" spans="1:15" ht="18.75" x14ac:dyDescent="0.3">
      <c r="A21" s="36">
        <v>14</v>
      </c>
      <c r="B21" s="258" t="s">
        <v>15</v>
      </c>
      <c r="C21" s="264">
        <v>596</v>
      </c>
      <c r="D21" s="260">
        <v>758</v>
      </c>
      <c r="E21" s="24">
        <v>421</v>
      </c>
      <c r="F21" s="34">
        <f t="shared" si="0"/>
        <v>4.7039106145251397</v>
      </c>
      <c r="G21" s="24">
        <v>500</v>
      </c>
      <c r="H21" s="34">
        <f t="shared" si="1"/>
        <v>5.5865921787709496</v>
      </c>
      <c r="I21" s="24">
        <f t="shared" si="2"/>
        <v>921</v>
      </c>
      <c r="J21" s="24">
        <f>'DARI 7.1 ISINYA (7. PA PER MIX)'!R20</f>
        <v>8950</v>
      </c>
      <c r="K21" s="355">
        <f t="shared" si="3"/>
        <v>10.29050279329609</v>
      </c>
      <c r="L21" s="325" t="s">
        <v>200</v>
      </c>
      <c r="N21" s="124" t="s">
        <v>3</v>
      </c>
      <c r="O21" s="66">
        <v>3.74</v>
      </c>
    </row>
    <row r="22" spans="1:15" ht="18.75" x14ac:dyDescent="0.3">
      <c r="A22" s="4"/>
      <c r="B22" s="45" t="s">
        <v>30</v>
      </c>
      <c r="C22" s="265">
        <f>SUM(C8:C21)</f>
        <v>14040</v>
      </c>
      <c r="D22" s="261">
        <f>SUM(D8:D21)</f>
        <v>23194</v>
      </c>
      <c r="E22" s="44">
        <f>SUM(E8:E21)</f>
        <v>8931</v>
      </c>
      <c r="F22" s="99">
        <f t="shared" si="0"/>
        <v>4.1496879951305869</v>
      </c>
      <c r="G22" s="44">
        <f>SUM(G8:G21)</f>
        <v>9530</v>
      </c>
      <c r="H22" s="99">
        <f t="shared" si="1"/>
        <v>4.4280065606980727</v>
      </c>
      <c r="I22" s="44">
        <f t="shared" si="2"/>
        <v>18461</v>
      </c>
      <c r="J22" s="44">
        <f>'DARI 7.1 ISINYA (7. PA PER MIX)'!R21</f>
        <v>215221</v>
      </c>
      <c r="K22" s="97">
        <f t="shared" si="3"/>
        <v>8.5776945558286606</v>
      </c>
      <c r="L22" s="325" t="s">
        <v>185</v>
      </c>
      <c r="N22" s="124" t="s">
        <v>8</v>
      </c>
      <c r="O22" s="66">
        <v>3.1</v>
      </c>
    </row>
    <row r="23" spans="1:15" ht="18.75" x14ac:dyDescent="0.3">
      <c r="A23" s="5" t="s">
        <v>183</v>
      </c>
      <c r="B23" s="68"/>
      <c r="C23" s="68"/>
      <c r="D23" s="68"/>
      <c r="E23" s="69"/>
      <c r="F23" s="69"/>
      <c r="G23" s="69"/>
      <c r="H23" s="69"/>
      <c r="I23" s="70"/>
    </row>
    <row r="24" spans="1:15" ht="18.75" x14ac:dyDescent="0.3">
      <c r="B24" s="68" t="s">
        <v>212</v>
      </c>
      <c r="C24" s="67">
        <v>14040</v>
      </c>
      <c r="D24" s="359">
        <v>23194</v>
      </c>
      <c r="E24" s="67">
        <v>8931</v>
      </c>
      <c r="F24" s="67"/>
      <c r="G24" s="67">
        <v>9530</v>
      </c>
      <c r="I24" s="67">
        <f>E24+G24</f>
        <v>18461</v>
      </c>
    </row>
  </sheetData>
  <mergeCells count="12">
    <mergeCell ref="A1:K1"/>
    <mergeCell ref="A2:G2"/>
    <mergeCell ref="E5:F5"/>
    <mergeCell ref="G5:H5"/>
    <mergeCell ref="A4:A6"/>
    <mergeCell ref="B4:B6"/>
    <mergeCell ref="I4:I6"/>
    <mergeCell ref="J4:J6"/>
    <mergeCell ref="K4:K6"/>
    <mergeCell ref="C4:H4"/>
    <mergeCell ref="D5:D6"/>
    <mergeCell ref="C5:C6"/>
  </mergeCells>
  <pageMargins left="1.4960629921259843" right="0" top="1.3385826771653544" bottom="0" header="0.31496062992125984" footer="0.31496062992125984"/>
  <pageSetup paperSize="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B1" zoomScale="90" zoomScaleNormal="90" workbookViewId="0">
      <selection activeCell="F4" sqref="F4:F5"/>
    </sheetView>
  </sheetViews>
  <sheetFormatPr defaultRowHeight="15" x14ac:dyDescent="0.25"/>
  <cols>
    <col min="1" max="1" width="6.42578125" customWidth="1"/>
    <col min="2" max="2" width="19.140625" customWidth="1"/>
    <col min="3" max="3" width="18" customWidth="1"/>
    <col min="4" max="4" width="20.28515625" customWidth="1"/>
    <col min="5" max="5" width="14.7109375" customWidth="1"/>
    <col min="6" max="6" width="19" customWidth="1"/>
    <col min="7" max="7" width="16.28515625" customWidth="1"/>
    <col min="8" max="8" width="14.7109375" customWidth="1"/>
    <col min="9" max="9" width="15.42578125" customWidth="1"/>
    <col min="11" max="11" width="8.85546875" customWidth="1"/>
    <col min="12" max="12" width="21.28515625" customWidth="1"/>
    <col min="13" max="13" width="16.140625" customWidth="1"/>
    <col min="14" max="14" width="14" customWidth="1"/>
    <col min="15" max="15" width="13.140625" customWidth="1"/>
    <col min="16" max="16" width="17.42578125" customWidth="1"/>
    <col min="17" max="17" width="14.28515625" customWidth="1"/>
    <col min="18" max="18" width="13.140625" customWidth="1"/>
  </cols>
  <sheetData>
    <row r="1" spans="1:18" ht="18.75" x14ac:dyDescent="0.3">
      <c r="A1" s="361" t="s">
        <v>162</v>
      </c>
      <c r="B1" s="361"/>
      <c r="C1" s="361"/>
      <c r="D1" s="361"/>
      <c r="E1" s="361"/>
      <c r="F1" s="361"/>
      <c r="G1" s="361"/>
      <c r="H1" s="361"/>
      <c r="K1" s="292"/>
      <c r="L1" s="292"/>
      <c r="M1" s="292"/>
      <c r="N1" s="292"/>
      <c r="O1" s="292"/>
      <c r="P1" s="292"/>
      <c r="Q1" s="292"/>
      <c r="R1" s="292"/>
    </row>
    <row r="2" spans="1:18" ht="18.75" x14ac:dyDescent="0.3">
      <c r="A2" s="376" t="s">
        <v>208</v>
      </c>
      <c r="B2" s="376"/>
      <c r="C2" s="376"/>
      <c r="D2" s="376"/>
      <c r="E2" s="376"/>
      <c r="K2" s="292"/>
      <c r="L2" s="292"/>
      <c r="M2" s="292"/>
      <c r="N2" s="292"/>
      <c r="O2" s="292"/>
      <c r="P2" s="73"/>
      <c r="Q2" s="73"/>
      <c r="R2" s="73"/>
    </row>
    <row r="3" spans="1:18" ht="18.75" x14ac:dyDescent="0.3">
      <c r="A3" s="192"/>
      <c r="B3" s="192"/>
      <c r="C3" s="192"/>
      <c r="D3" s="192"/>
      <c r="E3" s="192"/>
      <c r="K3" s="147"/>
      <c r="L3" s="147"/>
      <c r="M3" s="147"/>
      <c r="N3" s="147"/>
      <c r="O3" s="147"/>
      <c r="P3" s="73"/>
      <c r="Q3" s="73"/>
      <c r="R3" s="73"/>
    </row>
    <row r="4" spans="1:18" ht="18.75" customHeight="1" x14ac:dyDescent="0.25">
      <c r="A4" s="373" t="s">
        <v>0</v>
      </c>
      <c r="B4" s="373" t="s">
        <v>1</v>
      </c>
      <c r="C4" s="401" t="s">
        <v>201</v>
      </c>
      <c r="D4" s="396" t="s">
        <v>213</v>
      </c>
      <c r="E4" s="401" t="s">
        <v>160</v>
      </c>
      <c r="F4" s="401" t="s">
        <v>214</v>
      </c>
      <c r="G4" s="396" t="s">
        <v>161</v>
      </c>
      <c r="H4" s="396" t="s">
        <v>215</v>
      </c>
      <c r="I4" s="393" t="s">
        <v>206</v>
      </c>
      <c r="K4" s="293"/>
      <c r="L4" s="293"/>
      <c r="M4" s="293"/>
      <c r="N4" s="294"/>
      <c r="O4" s="293"/>
      <c r="P4" s="293"/>
      <c r="Q4" s="294"/>
      <c r="R4" s="294"/>
    </row>
    <row r="5" spans="1:18" ht="30" customHeight="1" x14ac:dyDescent="0.25">
      <c r="A5" s="373"/>
      <c r="B5" s="373"/>
      <c r="C5" s="402"/>
      <c r="D5" s="397"/>
      <c r="E5" s="402"/>
      <c r="F5" s="402"/>
      <c r="G5" s="397"/>
      <c r="H5" s="397"/>
      <c r="I5" s="393"/>
      <c r="K5" s="293"/>
      <c r="L5" s="293"/>
      <c r="M5" s="293"/>
      <c r="N5" s="294"/>
      <c r="O5" s="293"/>
      <c r="P5" s="293"/>
      <c r="Q5" s="294"/>
      <c r="R5" s="294"/>
    </row>
    <row r="6" spans="1:18" x14ac:dyDescent="0.25">
      <c r="A6" s="17">
        <v>1</v>
      </c>
      <c r="B6" s="18">
        <v>2</v>
      </c>
      <c r="C6" s="17">
        <v>3</v>
      </c>
      <c r="D6" s="17">
        <v>4</v>
      </c>
      <c r="E6" s="17" t="s">
        <v>157</v>
      </c>
      <c r="F6" s="17">
        <v>6</v>
      </c>
      <c r="G6" s="17" t="s">
        <v>158</v>
      </c>
      <c r="H6" s="65" t="s">
        <v>159</v>
      </c>
      <c r="I6" s="342" t="s">
        <v>207</v>
      </c>
      <c r="K6" s="18"/>
      <c r="L6" s="18"/>
      <c r="M6" s="18"/>
      <c r="N6" s="18"/>
      <c r="O6" s="18"/>
      <c r="P6" s="18"/>
      <c r="Q6" s="18"/>
      <c r="R6" s="239"/>
    </row>
    <row r="7" spans="1:18" ht="18.75" x14ac:dyDescent="0.3">
      <c r="A7" s="191">
        <v>1</v>
      </c>
      <c r="B7" s="59" t="s">
        <v>2</v>
      </c>
      <c r="C7" s="24">
        <v>20078</v>
      </c>
      <c r="D7" s="24">
        <f>'5. CAPAIAN IND PPM PB BARU'!P7</f>
        <v>1174</v>
      </c>
      <c r="E7" s="24">
        <f>C7+D7</f>
        <v>21252</v>
      </c>
      <c r="F7" s="24">
        <f>'DARI 7.1 ISINYA (7. PA PER MIX)'!Q7</f>
        <v>20700</v>
      </c>
      <c r="G7" s="24">
        <f>E7-F7</f>
        <v>552</v>
      </c>
      <c r="H7" s="34">
        <f>G7/E7*100</f>
        <v>2.5974025974025974</v>
      </c>
      <c r="I7" s="24">
        <f>F7-C7</f>
        <v>622</v>
      </c>
      <c r="K7" s="269"/>
      <c r="L7" s="289"/>
      <c r="M7" s="75"/>
      <c r="N7" s="75"/>
      <c r="O7" s="75"/>
      <c r="P7" s="75"/>
      <c r="Q7" s="75"/>
      <c r="R7" s="77"/>
    </row>
    <row r="8" spans="1:18" ht="18.75" x14ac:dyDescent="0.3">
      <c r="A8" s="191">
        <v>2</v>
      </c>
      <c r="B8" s="60" t="s">
        <v>3</v>
      </c>
      <c r="C8" s="24">
        <v>14293</v>
      </c>
      <c r="D8" s="24">
        <f>'5. CAPAIAN IND PPM PB BARU'!P8</f>
        <v>421</v>
      </c>
      <c r="E8" s="24">
        <f t="shared" ref="E8:E21" si="0">C8+D8</f>
        <v>14714</v>
      </c>
      <c r="F8" s="24">
        <f>'DARI 7.1 ISINYA (7. PA PER MIX)'!Q8</f>
        <v>14567</v>
      </c>
      <c r="G8" s="24">
        <f t="shared" ref="G8:G21" si="1">E8-F8</f>
        <v>147</v>
      </c>
      <c r="H8" s="34">
        <f t="shared" ref="H8:H21" si="2">G8/E8*100</f>
        <v>0.99904852521408194</v>
      </c>
      <c r="I8" s="24">
        <f t="shared" ref="I8:I21" si="3">F8-C8</f>
        <v>274</v>
      </c>
      <c r="K8" s="269"/>
      <c r="L8" s="290"/>
      <c r="M8" s="75"/>
      <c r="N8" s="75"/>
      <c r="O8" s="75"/>
      <c r="P8" s="75"/>
      <c r="Q8" s="75"/>
      <c r="R8" s="77"/>
    </row>
    <row r="9" spans="1:18" ht="18.75" x14ac:dyDescent="0.3">
      <c r="A9" s="191">
        <v>3</v>
      </c>
      <c r="B9" s="61" t="s">
        <v>4</v>
      </c>
      <c r="C9" s="24">
        <v>11447</v>
      </c>
      <c r="D9" s="24">
        <f>'5. CAPAIAN IND PPM PB BARU'!P9</f>
        <v>258</v>
      </c>
      <c r="E9" s="24">
        <f t="shared" si="0"/>
        <v>11705</v>
      </c>
      <c r="F9" s="24">
        <f>'DARI 7.1 ISINYA (7. PA PER MIX)'!Q9</f>
        <v>11657</v>
      </c>
      <c r="G9" s="24">
        <f t="shared" si="1"/>
        <v>48</v>
      </c>
      <c r="H9" s="106">
        <f t="shared" si="2"/>
        <v>0.41008116189662536</v>
      </c>
      <c r="I9" s="24">
        <f t="shared" si="3"/>
        <v>210</v>
      </c>
      <c r="K9" s="269"/>
      <c r="L9" s="290"/>
      <c r="M9" s="75"/>
      <c r="N9" s="75"/>
      <c r="O9" s="75"/>
      <c r="P9" s="75"/>
      <c r="Q9" s="75"/>
      <c r="R9" s="77"/>
    </row>
    <row r="10" spans="1:18" ht="18.75" x14ac:dyDescent="0.3">
      <c r="A10" s="191">
        <v>4</v>
      </c>
      <c r="B10" s="61" t="s">
        <v>5</v>
      </c>
      <c r="C10" s="24">
        <v>11210</v>
      </c>
      <c r="D10" s="24">
        <f>'5. CAPAIAN IND PPM PB BARU'!P10</f>
        <v>493</v>
      </c>
      <c r="E10" s="24">
        <f t="shared" si="0"/>
        <v>11703</v>
      </c>
      <c r="F10" s="24">
        <f>'DARI 7.1 ISINYA (7. PA PER MIX)'!Q10</f>
        <v>11470</v>
      </c>
      <c r="G10" s="24">
        <f t="shared" si="1"/>
        <v>233</v>
      </c>
      <c r="H10" s="34">
        <f t="shared" si="2"/>
        <v>1.9909424933777664</v>
      </c>
      <c r="I10" s="24">
        <f t="shared" si="3"/>
        <v>260</v>
      </c>
      <c r="K10" s="269"/>
      <c r="L10" s="290"/>
      <c r="M10" s="75"/>
      <c r="N10" s="75"/>
      <c r="O10" s="75"/>
      <c r="P10" s="75"/>
      <c r="Q10" s="75"/>
      <c r="R10" s="77"/>
    </row>
    <row r="11" spans="1:18" ht="18.75" x14ac:dyDescent="0.3">
      <c r="A11" s="278">
        <v>5</v>
      </c>
      <c r="B11" s="62" t="s">
        <v>6</v>
      </c>
      <c r="C11" s="105">
        <v>8712</v>
      </c>
      <c r="D11" s="105">
        <f>'5. CAPAIAN IND PPM PB BARU'!P11</f>
        <v>704</v>
      </c>
      <c r="E11" s="105">
        <f t="shared" si="0"/>
        <v>9416</v>
      </c>
      <c r="F11" s="105">
        <f>'DARI 7.1 ISINYA (7. PA PER MIX)'!Q11</f>
        <v>8970</v>
      </c>
      <c r="G11" s="105">
        <f t="shared" si="1"/>
        <v>446</v>
      </c>
      <c r="H11" s="106">
        <f t="shared" si="2"/>
        <v>4.7366185216652505</v>
      </c>
      <c r="I11" s="24">
        <f t="shared" si="3"/>
        <v>258</v>
      </c>
      <c r="K11" s="269"/>
      <c r="L11" s="290"/>
      <c r="M11" s="75"/>
      <c r="N11" s="75"/>
      <c r="O11" s="75"/>
      <c r="P11" s="75"/>
      <c r="Q11" s="75"/>
      <c r="R11" s="77"/>
    </row>
    <row r="12" spans="1:18" ht="18.75" x14ac:dyDescent="0.3">
      <c r="A12" s="191">
        <v>6</v>
      </c>
      <c r="B12" s="62" t="s">
        <v>7</v>
      </c>
      <c r="C12" s="24">
        <v>12651</v>
      </c>
      <c r="D12" s="24">
        <f>'5. CAPAIAN IND PPM PB BARU'!P12</f>
        <v>602</v>
      </c>
      <c r="E12" s="24">
        <f t="shared" si="0"/>
        <v>13253</v>
      </c>
      <c r="F12" s="24">
        <f>'DARI 7.1 ISINYA (7. PA PER MIX)'!Q12</f>
        <v>13108</v>
      </c>
      <c r="G12" s="24">
        <f t="shared" si="1"/>
        <v>145</v>
      </c>
      <c r="H12" s="34">
        <f t="shared" si="2"/>
        <v>1.0940919037199124</v>
      </c>
      <c r="I12" s="24">
        <f t="shared" si="3"/>
        <v>457</v>
      </c>
      <c r="K12" s="269"/>
      <c r="L12" s="290"/>
      <c r="M12" s="75"/>
      <c r="N12" s="75"/>
      <c r="O12" s="75"/>
      <c r="P12" s="75"/>
      <c r="Q12" s="75"/>
      <c r="R12" s="77"/>
    </row>
    <row r="13" spans="1:18" ht="18.75" x14ac:dyDescent="0.3">
      <c r="A13" s="191">
        <v>7</v>
      </c>
      <c r="B13" s="61" t="s">
        <v>8</v>
      </c>
      <c r="C13" s="24">
        <v>10334</v>
      </c>
      <c r="D13" s="24">
        <f>'5. CAPAIAN IND PPM PB BARU'!P13</f>
        <v>469</v>
      </c>
      <c r="E13" s="24">
        <f t="shared" si="0"/>
        <v>10803</v>
      </c>
      <c r="F13" s="24">
        <f>'DARI 7.1 ISINYA (7. PA PER MIX)'!Q13</f>
        <v>10723</v>
      </c>
      <c r="G13" s="24">
        <f t="shared" si="1"/>
        <v>80</v>
      </c>
      <c r="H13" s="34">
        <f t="shared" si="2"/>
        <v>0.74053503656391739</v>
      </c>
      <c r="I13" s="24">
        <f t="shared" si="3"/>
        <v>389</v>
      </c>
      <c r="K13" s="269"/>
      <c r="L13" s="290"/>
      <c r="M13" s="75"/>
      <c r="N13" s="75"/>
      <c r="O13" s="75"/>
      <c r="P13" s="75"/>
      <c r="Q13" s="75"/>
      <c r="R13" s="77"/>
    </row>
    <row r="14" spans="1:18" ht="18.75" x14ac:dyDescent="0.3">
      <c r="A14" s="326">
        <v>8</v>
      </c>
      <c r="B14" s="327" t="s">
        <v>9</v>
      </c>
      <c r="C14" s="328">
        <v>7489</v>
      </c>
      <c r="D14" s="304">
        <f>'5. CAPAIAN IND PPM PB BARU'!P14</f>
        <v>334</v>
      </c>
      <c r="E14" s="328">
        <f t="shared" si="0"/>
        <v>7823</v>
      </c>
      <c r="F14" s="328">
        <f>'DARI 7.1 ISINYA (7. PA PER MIX)'!Q14</f>
        <v>7809</v>
      </c>
      <c r="G14" s="328">
        <f t="shared" si="1"/>
        <v>14</v>
      </c>
      <c r="H14" s="329">
        <f t="shared" si="2"/>
        <v>0.17895947846094848</v>
      </c>
      <c r="I14" s="304">
        <f t="shared" si="3"/>
        <v>320</v>
      </c>
      <c r="K14" s="269"/>
      <c r="L14" s="290"/>
      <c r="M14" s="75"/>
      <c r="N14" s="75"/>
      <c r="O14" s="75"/>
      <c r="P14" s="75"/>
      <c r="Q14" s="75"/>
      <c r="R14" s="77"/>
    </row>
    <row r="15" spans="1:18" ht="18.75" x14ac:dyDescent="0.3">
      <c r="A15" s="191">
        <v>9</v>
      </c>
      <c r="B15" s="62" t="s">
        <v>10</v>
      </c>
      <c r="C15" s="24">
        <v>9833</v>
      </c>
      <c r="D15" s="24">
        <f>'5. CAPAIAN IND PPM PB BARU'!P15</f>
        <v>509</v>
      </c>
      <c r="E15" s="24">
        <f t="shared" si="0"/>
        <v>10342</v>
      </c>
      <c r="F15" s="24">
        <f>'DARI 7.1 ISINYA (7. PA PER MIX)'!Q15</f>
        <v>10176</v>
      </c>
      <c r="G15" s="24">
        <f t="shared" si="1"/>
        <v>166</v>
      </c>
      <c r="H15" s="34">
        <f t="shared" si="2"/>
        <v>1.6051053954747632</v>
      </c>
      <c r="I15" s="24">
        <f t="shared" si="3"/>
        <v>343</v>
      </c>
      <c r="K15" s="269"/>
      <c r="L15" s="290"/>
      <c r="M15" s="75"/>
      <c r="N15" s="75"/>
      <c r="O15" s="75"/>
      <c r="P15" s="75"/>
      <c r="Q15" s="75"/>
      <c r="R15" s="77"/>
    </row>
    <row r="16" spans="1:18" ht="18.75" x14ac:dyDescent="0.3">
      <c r="A16" s="191">
        <v>10</v>
      </c>
      <c r="B16" s="61" t="s">
        <v>11</v>
      </c>
      <c r="C16" s="24">
        <v>7794</v>
      </c>
      <c r="D16" s="24">
        <f>'5. CAPAIAN IND PPM PB BARU'!P16</f>
        <v>419</v>
      </c>
      <c r="E16" s="24">
        <f t="shared" si="0"/>
        <v>8213</v>
      </c>
      <c r="F16" s="24">
        <f>'DARI 7.1 ISINYA (7. PA PER MIX)'!Q16</f>
        <v>8025</v>
      </c>
      <c r="G16" s="24">
        <f t="shared" si="1"/>
        <v>188</v>
      </c>
      <c r="H16" s="34">
        <f t="shared" si="2"/>
        <v>2.2890539388773896</v>
      </c>
      <c r="I16" s="24">
        <f t="shared" si="3"/>
        <v>231</v>
      </c>
      <c r="K16" s="269"/>
      <c r="L16" s="290"/>
      <c r="M16" s="75"/>
      <c r="N16" s="75"/>
      <c r="O16" s="75"/>
      <c r="P16" s="75"/>
      <c r="Q16" s="75"/>
      <c r="R16" s="77"/>
    </row>
    <row r="17" spans="1:18" ht="18.75" x14ac:dyDescent="0.3">
      <c r="A17" s="191">
        <v>11</v>
      </c>
      <c r="B17" s="61" t="s">
        <v>12</v>
      </c>
      <c r="C17" s="24">
        <v>13861</v>
      </c>
      <c r="D17" s="24">
        <f>'5. CAPAIAN IND PPM PB BARU'!P17</f>
        <v>718</v>
      </c>
      <c r="E17" s="24">
        <f t="shared" si="0"/>
        <v>14579</v>
      </c>
      <c r="F17" s="24">
        <f>'DARI 7.1 ISINYA (7. PA PER MIX)'!Q17</f>
        <v>14164</v>
      </c>
      <c r="G17" s="24">
        <f t="shared" si="1"/>
        <v>415</v>
      </c>
      <c r="H17" s="34">
        <f t="shared" si="2"/>
        <v>2.8465601207215858</v>
      </c>
      <c r="I17" s="24">
        <f t="shared" si="3"/>
        <v>303</v>
      </c>
      <c r="K17" s="269"/>
      <c r="L17" s="290"/>
      <c r="M17" s="75"/>
      <c r="N17" s="75"/>
      <c r="O17" s="75"/>
      <c r="P17" s="75"/>
      <c r="Q17" s="75"/>
      <c r="R17" s="77"/>
    </row>
    <row r="18" spans="1:18" ht="18.75" x14ac:dyDescent="0.3">
      <c r="A18" s="191">
        <v>12</v>
      </c>
      <c r="B18" s="61" t="s">
        <v>13</v>
      </c>
      <c r="C18" s="24">
        <v>12988</v>
      </c>
      <c r="D18" s="24">
        <f>'5. CAPAIAN IND PPM PB BARU'!P18</f>
        <v>471</v>
      </c>
      <c r="E18" s="24">
        <f t="shared" si="0"/>
        <v>13459</v>
      </c>
      <c r="F18" s="24">
        <f>'DARI 7.1 ISINYA (7. PA PER MIX)'!Q18</f>
        <v>13058</v>
      </c>
      <c r="G18" s="24">
        <f t="shared" si="1"/>
        <v>401</v>
      </c>
      <c r="H18" s="34">
        <f t="shared" si="2"/>
        <v>2.979418976149788</v>
      </c>
      <c r="I18" s="24">
        <f t="shared" si="3"/>
        <v>70</v>
      </c>
      <c r="K18" s="269"/>
      <c r="L18" s="290"/>
      <c r="M18" s="75"/>
      <c r="N18" s="75"/>
      <c r="O18" s="75"/>
      <c r="P18" s="75"/>
      <c r="Q18" s="75"/>
      <c r="R18" s="77"/>
    </row>
    <row r="19" spans="1:18" s="67" customFormat="1" ht="18.75" customHeight="1" x14ac:dyDescent="0.3">
      <c r="A19" s="191">
        <v>13</v>
      </c>
      <c r="B19" s="61" t="s">
        <v>14</v>
      </c>
      <c r="C19" s="24">
        <v>8004</v>
      </c>
      <c r="D19" s="24">
        <f>'5. CAPAIAN IND PPM PB BARU'!P19</f>
        <v>593</v>
      </c>
      <c r="E19" s="24">
        <f t="shared" si="0"/>
        <v>8597</v>
      </c>
      <c r="F19" s="24">
        <f>'DARI 7.1 ISINYA (7. PA PER MIX)'!Q19</f>
        <v>8424</v>
      </c>
      <c r="G19" s="24">
        <f t="shared" si="1"/>
        <v>173</v>
      </c>
      <c r="H19" s="106">
        <f t="shared" si="2"/>
        <v>2.0123298825171569</v>
      </c>
      <c r="I19" s="24">
        <f t="shared" si="3"/>
        <v>420</v>
      </c>
      <c r="K19" s="269"/>
      <c r="L19" s="290"/>
      <c r="M19" s="75"/>
      <c r="N19" s="75"/>
      <c r="O19" s="75"/>
      <c r="P19" s="75"/>
      <c r="Q19" s="75"/>
      <c r="R19" s="77"/>
    </row>
    <row r="20" spans="1:18" ht="18.75" x14ac:dyDescent="0.3">
      <c r="A20" s="36">
        <v>14</v>
      </c>
      <c r="B20" s="63" t="s">
        <v>15</v>
      </c>
      <c r="C20" s="24">
        <v>6460</v>
      </c>
      <c r="D20" s="24">
        <f>'5. CAPAIAN IND PPM PB BARU'!P20</f>
        <v>266</v>
      </c>
      <c r="E20" s="24">
        <f t="shared" si="0"/>
        <v>6726</v>
      </c>
      <c r="F20" s="24">
        <f>'DARI 7.1 ISINYA (7. PA PER MIX)'!Q20</f>
        <v>6675</v>
      </c>
      <c r="G20" s="24">
        <f t="shared" si="1"/>
        <v>51</v>
      </c>
      <c r="H20" s="34">
        <f t="shared" si="2"/>
        <v>0.75825156110615521</v>
      </c>
      <c r="I20" s="24">
        <f t="shared" si="3"/>
        <v>215</v>
      </c>
      <c r="K20" s="269"/>
      <c r="L20" s="290"/>
      <c r="M20" s="75"/>
      <c r="N20" s="75"/>
      <c r="O20" s="75"/>
      <c r="P20" s="75"/>
      <c r="Q20" s="75"/>
      <c r="R20" s="77"/>
    </row>
    <row r="21" spans="1:18" ht="18.75" x14ac:dyDescent="0.3">
      <c r="A21" s="4"/>
      <c r="B21" s="266" t="s">
        <v>30</v>
      </c>
      <c r="C21" s="44">
        <v>155154</v>
      </c>
      <c r="D21" s="46">
        <f>'5. CAPAIAN IND PPM PB BARU'!P21</f>
        <v>7431</v>
      </c>
      <c r="E21" s="46">
        <f t="shared" si="0"/>
        <v>162585</v>
      </c>
      <c r="F21" s="46">
        <f>'DARI 7.1 ISINYA (7. PA PER MIX)'!Q21</f>
        <v>159526</v>
      </c>
      <c r="G21" s="46">
        <f t="shared" si="1"/>
        <v>3059</v>
      </c>
      <c r="H21" s="103">
        <f t="shared" si="2"/>
        <v>1.8814773810622136</v>
      </c>
      <c r="I21" s="44">
        <f t="shared" si="3"/>
        <v>4372</v>
      </c>
      <c r="K21" s="73"/>
      <c r="L21" s="290"/>
      <c r="M21" s="217"/>
      <c r="N21" s="214"/>
      <c r="O21" s="214"/>
      <c r="P21" s="214"/>
      <c r="Q21" s="214"/>
      <c r="R21" s="291"/>
    </row>
    <row r="22" spans="1:18" ht="18.75" x14ac:dyDescent="0.3">
      <c r="A22" s="5" t="s">
        <v>183</v>
      </c>
      <c r="B22" s="68"/>
      <c r="C22" s="69"/>
      <c r="D22" s="69"/>
      <c r="E22" s="70"/>
      <c r="F22" s="69"/>
      <c r="G22" s="70"/>
      <c r="L22" s="290"/>
    </row>
    <row r="23" spans="1:18" ht="18.75" x14ac:dyDescent="0.3">
      <c r="A23" s="5"/>
      <c r="B23" s="68"/>
      <c r="C23" s="69"/>
      <c r="D23" s="69"/>
      <c r="E23" s="70"/>
      <c r="F23" s="69"/>
      <c r="G23" s="70"/>
    </row>
    <row r="24" spans="1:18" ht="18.75" x14ac:dyDescent="0.3">
      <c r="B24" s="73"/>
      <c r="C24" s="73"/>
      <c r="D24" s="269"/>
      <c r="E24" s="269"/>
      <c r="F24" s="269"/>
      <c r="G24" s="269"/>
      <c r="H24" s="269"/>
    </row>
    <row r="25" spans="1:18" ht="21" x14ac:dyDescent="0.35">
      <c r="B25" s="270"/>
      <c r="C25" s="271"/>
      <c r="D25" s="272"/>
      <c r="E25" s="272"/>
      <c r="F25" s="271"/>
      <c r="G25" s="271"/>
      <c r="H25" s="273"/>
    </row>
  </sheetData>
  <mergeCells count="11">
    <mergeCell ref="I4:I5"/>
    <mergeCell ref="H4:H5"/>
    <mergeCell ref="A1:H1"/>
    <mergeCell ref="A2:E2"/>
    <mergeCell ref="A4:A5"/>
    <mergeCell ref="B4:B5"/>
    <mergeCell ref="C4:C5"/>
    <mergeCell ref="D4:D5"/>
    <mergeCell ref="E4:E5"/>
    <mergeCell ref="F4:F5"/>
    <mergeCell ref="G4:G5"/>
  </mergeCells>
  <pageMargins left="2.0866141732283467" right="0" top="1.3385826771653544" bottom="0" header="0.31496062992125984" footer="0.31496062992125984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90" zoomScaleNormal="90" workbookViewId="0">
      <selection sqref="A1:K1"/>
    </sheetView>
  </sheetViews>
  <sheetFormatPr defaultRowHeight="15" x14ac:dyDescent="0.25"/>
  <cols>
    <col min="1" max="1" width="7.85546875" customWidth="1"/>
    <col min="2" max="2" width="21.140625" customWidth="1"/>
    <col min="3" max="11" width="12.7109375" customWidth="1"/>
  </cols>
  <sheetData>
    <row r="1" spans="1:11" ht="18.75" x14ac:dyDescent="0.3">
      <c r="A1" s="361" t="s">
        <v>163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8.75" x14ac:dyDescent="0.3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8.75" x14ac:dyDescent="0.3">
      <c r="A3" s="376" t="s">
        <v>209</v>
      </c>
      <c r="B3" s="376"/>
      <c r="C3" s="376"/>
      <c r="D3" s="376"/>
      <c r="E3" s="376"/>
      <c r="F3" s="376"/>
      <c r="G3" s="376"/>
      <c r="H3" s="376"/>
      <c r="I3" s="376"/>
    </row>
    <row r="5" spans="1:11" ht="30" customHeight="1" x14ac:dyDescent="0.25">
      <c r="A5" s="373" t="s">
        <v>0</v>
      </c>
      <c r="B5" s="373" t="s">
        <v>1</v>
      </c>
      <c r="C5" s="373" t="s">
        <v>54</v>
      </c>
      <c r="D5" s="373" t="s">
        <v>23</v>
      </c>
      <c r="E5" s="373" t="s">
        <v>55</v>
      </c>
      <c r="F5" s="373" t="s">
        <v>23</v>
      </c>
      <c r="G5" s="373" t="s">
        <v>58</v>
      </c>
      <c r="H5" s="373" t="s">
        <v>23</v>
      </c>
      <c r="I5" s="393" t="s">
        <v>59</v>
      </c>
      <c r="J5" s="393" t="s">
        <v>23</v>
      </c>
      <c r="K5" s="396" t="s">
        <v>100</v>
      </c>
    </row>
    <row r="6" spans="1:11" ht="18.75" customHeight="1" x14ac:dyDescent="0.25">
      <c r="A6" s="373"/>
      <c r="B6" s="373"/>
      <c r="C6" s="373"/>
      <c r="D6" s="373"/>
      <c r="E6" s="373"/>
      <c r="F6" s="373"/>
      <c r="G6" s="373"/>
      <c r="H6" s="373"/>
      <c r="I6" s="393"/>
      <c r="J6" s="393"/>
      <c r="K6" s="397"/>
    </row>
    <row r="7" spans="1:11" x14ac:dyDescent="0.25">
      <c r="A7" s="17">
        <v>1</v>
      </c>
      <c r="B7" s="18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</row>
    <row r="8" spans="1:11" ht="18.75" x14ac:dyDescent="0.3">
      <c r="A8" s="278">
        <v>1</v>
      </c>
      <c r="B8" s="59" t="s">
        <v>2</v>
      </c>
      <c r="C8" s="24">
        <v>0</v>
      </c>
      <c r="D8" s="58">
        <v>0</v>
      </c>
      <c r="E8" s="24">
        <v>0</v>
      </c>
      <c r="F8" s="34">
        <v>0</v>
      </c>
      <c r="G8" s="24">
        <v>0</v>
      </c>
      <c r="H8" s="34">
        <v>0</v>
      </c>
      <c r="I8" s="24">
        <v>0</v>
      </c>
      <c r="J8" s="34">
        <v>0</v>
      </c>
      <c r="K8" s="24">
        <f>C8+E8+G8+I8</f>
        <v>0</v>
      </c>
    </row>
    <row r="9" spans="1:11" ht="18.75" x14ac:dyDescent="0.3">
      <c r="A9" s="278">
        <v>2</v>
      </c>
      <c r="B9" s="60" t="s">
        <v>3</v>
      </c>
      <c r="C9" s="24">
        <v>0</v>
      </c>
      <c r="D9" s="58">
        <v>0</v>
      </c>
      <c r="E9" s="24">
        <v>0</v>
      </c>
      <c r="F9" s="34">
        <v>0</v>
      </c>
      <c r="G9" s="24">
        <v>0</v>
      </c>
      <c r="H9" s="34">
        <v>0</v>
      </c>
      <c r="I9" s="24">
        <v>0</v>
      </c>
      <c r="J9" s="34">
        <v>0</v>
      </c>
      <c r="K9" s="24">
        <f t="shared" ref="K9:K22" si="0">C9+E9+G9+I9</f>
        <v>0</v>
      </c>
    </row>
    <row r="10" spans="1:11" ht="18.75" x14ac:dyDescent="0.3">
      <c r="A10" s="278">
        <v>3</v>
      </c>
      <c r="B10" s="61" t="s">
        <v>4</v>
      </c>
      <c r="C10" s="24">
        <v>0</v>
      </c>
      <c r="D10" s="58">
        <v>0</v>
      </c>
      <c r="E10" s="24">
        <v>0</v>
      </c>
      <c r="F10" s="34">
        <v>0</v>
      </c>
      <c r="G10" s="24">
        <v>0</v>
      </c>
      <c r="H10" s="34">
        <v>0</v>
      </c>
      <c r="I10" s="24">
        <v>0</v>
      </c>
      <c r="J10" s="34">
        <v>0</v>
      </c>
      <c r="K10" s="24">
        <f t="shared" si="0"/>
        <v>0</v>
      </c>
    </row>
    <row r="11" spans="1:11" ht="18.75" x14ac:dyDescent="0.3">
      <c r="A11" s="278">
        <v>4</v>
      </c>
      <c r="B11" s="61" t="s">
        <v>5</v>
      </c>
      <c r="C11" s="24">
        <v>0</v>
      </c>
      <c r="D11" s="58">
        <v>0</v>
      </c>
      <c r="E11" s="24">
        <v>0</v>
      </c>
      <c r="F11" s="34">
        <v>0</v>
      </c>
      <c r="G11" s="24">
        <v>0</v>
      </c>
      <c r="H11" s="34">
        <v>0</v>
      </c>
      <c r="I11" s="24">
        <v>0</v>
      </c>
      <c r="J11" s="34">
        <v>0</v>
      </c>
      <c r="K11" s="24">
        <f t="shared" si="0"/>
        <v>0</v>
      </c>
    </row>
    <row r="12" spans="1:11" ht="18.75" x14ac:dyDescent="0.3">
      <c r="A12" s="278">
        <v>5</v>
      </c>
      <c r="B12" s="62" t="s">
        <v>6</v>
      </c>
      <c r="C12" s="24">
        <v>0</v>
      </c>
      <c r="D12" s="58">
        <v>0</v>
      </c>
      <c r="E12" s="24">
        <v>0</v>
      </c>
      <c r="F12" s="34">
        <v>0</v>
      </c>
      <c r="G12" s="24">
        <v>0</v>
      </c>
      <c r="H12" s="34">
        <v>0</v>
      </c>
      <c r="I12" s="24">
        <v>0</v>
      </c>
      <c r="J12" s="34">
        <v>0</v>
      </c>
      <c r="K12" s="24">
        <f t="shared" si="0"/>
        <v>0</v>
      </c>
    </row>
    <row r="13" spans="1:11" ht="18.75" x14ac:dyDescent="0.3">
      <c r="A13" s="278">
        <v>6</v>
      </c>
      <c r="B13" s="62" t="s">
        <v>7</v>
      </c>
      <c r="C13" s="24">
        <v>0</v>
      </c>
      <c r="D13" s="58">
        <v>0</v>
      </c>
      <c r="E13" s="24">
        <v>0</v>
      </c>
      <c r="F13" s="34">
        <v>0</v>
      </c>
      <c r="G13" s="24">
        <v>0</v>
      </c>
      <c r="H13" s="34">
        <v>0</v>
      </c>
      <c r="I13" s="24">
        <v>0</v>
      </c>
      <c r="J13" s="34">
        <v>0</v>
      </c>
      <c r="K13" s="24">
        <f t="shared" si="0"/>
        <v>0</v>
      </c>
    </row>
    <row r="14" spans="1:11" ht="18.75" x14ac:dyDescent="0.3">
      <c r="A14" s="278">
        <v>7</v>
      </c>
      <c r="B14" s="61" t="s">
        <v>8</v>
      </c>
      <c r="C14" s="24">
        <v>0</v>
      </c>
      <c r="D14" s="58">
        <v>0</v>
      </c>
      <c r="E14" s="24">
        <v>0</v>
      </c>
      <c r="F14" s="34">
        <v>0</v>
      </c>
      <c r="G14" s="24">
        <v>0</v>
      </c>
      <c r="H14" s="34">
        <v>0</v>
      </c>
      <c r="I14" s="24">
        <v>0</v>
      </c>
      <c r="J14" s="34">
        <v>0</v>
      </c>
      <c r="K14" s="24">
        <f t="shared" si="0"/>
        <v>0</v>
      </c>
    </row>
    <row r="15" spans="1:11" ht="18.75" x14ac:dyDescent="0.3">
      <c r="A15" s="278">
        <v>8</v>
      </c>
      <c r="B15" s="61" t="s">
        <v>9</v>
      </c>
      <c r="C15" s="24">
        <v>0</v>
      </c>
      <c r="D15" s="58">
        <v>0</v>
      </c>
      <c r="E15" s="24">
        <v>0</v>
      </c>
      <c r="F15" s="34">
        <v>0</v>
      </c>
      <c r="G15" s="24">
        <v>0</v>
      </c>
      <c r="H15" s="34">
        <v>0</v>
      </c>
      <c r="I15" s="24">
        <v>0</v>
      </c>
      <c r="J15" s="34">
        <v>0</v>
      </c>
      <c r="K15" s="24">
        <f t="shared" si="0"/>
        <v>0</v>
      </c>
    </row>
    <row r="16" spans="1:11" ht="18.75" x14ac:dyDescent="0.3">
      <c r="A16" s="278">
        <v>9</v>
      </c>
      <c r="B16" s="62" t="s">
        <v>10</v>
      </c>
      <c r="C16" s="24">
        <v>0</v>
      </c>
      <c r="D16" s="58">
        <v>0</v>
      </c>
      <c r="E16" s="24">
        <v>0</v>
      </c>
      <c r="F16" s="34">
        <v>0</v>
      </c>
      <c r="G16" s="24">
        <v>0</v>
      </c>
      <c r="H16" s="34">
        <v>0</v>
      </c>
      <c r="I16" s="24">
        <v>0</v>
      </c>
      <c r="J16" s="34">
        <v>0</v>
      </c>
      <c r="K16" s="24">
        <f t="shared" si="0"/>
        <v>0</v>
      </c>
    </row>
    <row r="17" spans="1:11" ht="18.75" x14ac:dyDescent="0.3">
      <c r="A17" s="278">
        <v>10</v>
      </c>
      <c r="B17" s="61" t="s">
        <v>11</v>
      </c>
      <c r="C17" s="24">
        <v>0</v>
      </c>
      <c r="D17" s="58">
        <v>0</v>
      </c>
      <c r="E17" s="24">
        <v>0</v>
      </c>
      <c r="F17" s="34">
        <v>0</v>
      </c>
      <c r="G17" s="24">
        <v>0</v>
      </c>
      <c r="H17" s="34">
        <v>0</v>
      </c>
      <c r="I17" s="24">
        <v>0</v>
      </c>
      <c r="J17" s="34">
        <v>0</v>
      </c>
      <c r="K17" s="24">
        <f t="shared" si="0"/>
        <v>0</v>
      </c>
    </row>
    <row r="18" spans="1:11" ht="18.75" x14ac:dyDescent="0.3">
      <c r="A18" s="278">
        <v>11</v>
      </c>
      <c r="B18" s="61" t="s">
        <v>12</v>
      </c>
      <c r="C18" s="24">
        <v>0</v>
      </c>
      <c r="D18" s="58">
        <v>0</v>
      </c>
      <c r="E18" s="24">
        <v>0</v>
      </c>
      <c r="F18" s="34">
        <v>0</v>
      </c>
      <c r="G18" s="24">
        <v>0</v>
      </c>
      <c r="H18" s="34">
        <v>0</v>
      </c>
      <c r="I18" s="24">
        <v>0</v>
      </c>
      <c r="J18" s="34">
        <v>0</v>
      </c>
      <c r="K18" s="24">
        <f t="shared" si="0"/>
        <v>0</v>
      </c>
    </row>
    <row r="19" spans="1:11" ht="18.75" x14ac:dyDescent="0.3">
      <c r="A19" s="278">
        <v>12</v>
      </c>
      <c r="B19" s="61" t="s">
        <v>13</v>
      </c>
      <c r="C19" s="24">
        <v>0</v>
      </c>
      <c r="D19" s="58">
        <v>0</v>
      </c>
      <c r="E19" s="24">
        <v>0</v>
      </c>
      <c r="F19" s="34">
        <v>0</v>
      </c>
      <c r="G19" s="24">
        <v>0</v>
      </c>
      <c r="H19" s="34">
        <v>0</v>
      </c>
      <c r="I19" s="24">
        <v>0</v>
      </c>
      <c r="J19" s="34">
        <v>0</v>
      </c>
      <c r="K19" s="24">
        <f t="shared" si="0"/>
        <v>0</v>
      </c>
    </row>
    <row r="20" spans="1:11" s="67" customFormat="1" ht="18.75" customHeight="1" x14ac:dyDescent="0.3">
      <c r="A20" s="278">
        <v>13</v>
      </c>
      <c r="B20" s="61" t="s">
        <v>14</v>
      </c>
      <c r="C20" s="24">
        <v>0</v>
      </c>
      <c r="D20" s="58">
        <v>0</v>
      </c>
      <c r="E20" s="24">
        <v>0</v>
      </c>
      <c r="F20" s="34">
        <v>0</v>
      </c>
      <c r="G20" s="24">
        <v>0</v>
      </c>
      <c r="H20" s="34">
        <v>0</v>
      </c>
      <c r="I20" s="24">
        <v>0</v>
      </c>
      <c r="J20" s="34">
        <v>0</v>
      </c>
      <c r="K20" s="24">
        <f t="shared" si="0"/>
        <v>0</v>
      </c>
    </row>
    <row r="21" spans="1:11" ht="18.75" x14ac:dyDescent="0.3">
      <c r="A21" s="343">
        <v>14</v>
      </c>
      <c r="B21" s="63" t="s">
        <v>15</v>
      </c>
      <c r="C21" s="24">
        <v>0</v>
      </c>
      <c r="D21" s="58">
        <v>0</v>
      </c>
      <c r="E21" s="24">
        <v>0</v>
      </c>
      <c r="F21" s="34">
        <v>0</v>
      </c>
      <c r="G21" s="24">
        <v>0</v>
      </c>
      <c r="H21" s="34">
        <v>0</v>
      </c>
      <c r="I21" s="24">
        <v>0</v>
      </c>
      <c r="J21" s="34">
        <v>0</v>
      </c>
      <c r="K21" s="24">
        <f t="shared" si="0"/>
        <v>0</v>
      </c>
    </row>
    <row r="22" spans="1:11" ht="18.75" x14ac:dyDescent="0.3">
      <c r="A22" s="4"/>
      <c r="B22" s="45" t="s">
        <v>30</v>
      </c>
      <c r="C22" s="46">
        <v>0</v>
      </c>
      <c r="D22" s="102">
        <v>0</v>
      </c>
      <c r="E22" s="46">
        <v>0</v>
      </c>
      <c r="F22" s="103">
        <v>0</v>
      </c>
      <c r="G22" s="46">
        <v>0</v>
      </c>
      <c r="H22" s="103">
        <v>0</v>
      </c>
      <c r="I22" s="46">
        <v>0</v>
      </c>
      <c r="J22" s="103">
        <v>0</v>
      </c>
      <c r="K22" s="46">
        <f t="shared" si="0"/>
        <v>0</v>
      </c>
    </row>
    <row r="23" spans="1:11" ht="18.75" x14ac:dyDescent="0.3">
      <c r="A23" s="5" t="s">
        <v>183</v>
      </c>
      <c r="B23" s="68"/>
      <c r="C23" s="70"/>
      <c r="D23" s="69"/>
      <c r="E23" s="69"/>
      <c r="F23" s="69"/>
      <c r="G23" s="69"/>
      <c r="H23" s="69"/>
      <c r="I23" s="69"/>
      <c r="J23" s="69"/>
      <c r="K23" s="70"/>
    </row>
    <row r="24" spans="1:11" x14ac:dyDescent="0.25">
      <c r="F24" s="39"/>
    </row>
  </sheetData>
  <mergeCells count="13">
    <mergeCell ref="I5:I6"/>
    <mergeCell ref="J5:J6"/>
    <mergeCell ref="A1:K1"/>
    <mergeCell ref="A3:I3"/>
    <mergeCell ref="A5:A6"/>
    <mergeCell ref="B5:B6"/>
    <mergeCell ref="K5:K6"/>
    <mergeCell ref="C5:C6"/>
    <mergeCell ref="D5:D6"/>
    <mergeCell ref="F5:F6"/>
    <mergeCell ref="E5:E6"/>
    <mergeCell ref="H5:H6"/>
    <mergeCell ref="G5:G6"/>
  </mergeCells>
  <pageMargins left="1.6929133858267718" right="0" top="1.3385826771653544" bottom="0" header="0.31496062992125984" footer="0.31496062992125984"/>
  <pageSetup paperSize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5" zoomScale="90" zoomScaleNormal="90" workbookViewId="0">
      <selection activeCell="G26" sqref="G26"/>
    </sheetView>
  </sheetViews>
  <sheetFormatPr defaultRowHeight="15" x14ac:dyDescent="0.25"/>
  <cols>
    <col min="1" max="1" width="7.85546875" customWidth="1"/>
    <col min="2" max="2" width="21.140625" customWidth="1"/>
    <col min="3" max="11" width="12.7109375" customWidth="1"/>
    <col min="13" max="13" width="12.85546875" customWidth="1"/>
    <col min="14" max="14" width="16.140625" customWidth="1"/>
  </cols>
  <sheetData>
    <row r="1" spans="1:14" ht="18.75" x14ac:dyDescent="0.3">
      <c r="A1" s="361" t="s">
        <v>164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4" ht="18.75" x14ac:dyDescent="0.3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4" ht="18.75" x14ac:dyDescent="0.3">
      <c r="A3" s="376" t="s">
        <v>209</v>
      </c>
      <c r="B3" s="376"/>
      <c r="C3" s="376"/>
      <c r="D3" s="376"/>
      <c r="E3" s="376"/>
      <c r="F3" s="376"/>
      <c r="G3" s="376"/>
      <c r="H3" s="376"/>
      <c r="I3" s="376"/>
    </row>
    <row r="5" spans="1:14" ht="30" customHeight="1" x14ac:dyDescent="0.25">
      <c r="A5" s="373" t="s">
        <v>0</v>
      </c>
      <c r="B5" s="373" t="s">
        <v>1</v>
      </c>
      <c r="C5" s="373" t="s">
        <v>54</v>
      </c>
      <c r="D5" s="373" t="s">
        <v>23</v>
      </c>
      <c r="E5" s="373" t="s">
        <v>55</v>
      </c>
      <c r="F5" s="373" t="s">
        <v>23</v>
      </c>
      <c r="G5" s="373" t="s">
        <v>58</v>
      </c>
      <c r="H5" s="373" t="s">
        <v>23</v>
      </c>
      <c r="I5" s="393" t="s">
        <v>59</v>
      </c>
      <c r="J5" s="393" t="s">
        <v>23</v>
      </c>
      <c r="K5" s="396" t="s">
        <v>100</v>
      </c>
    </row>
    <row r="6" spans="1:14" ht="18.75" customHeight="1" x14ac:dyDescent="0.25">
      <c r="A6" s="373"/>
      <c r="B6" s="373"/>
      <c r="C6" s="373"/>
      <c r="D6" s="373"/>
      <c r="E6" s="373"/>
      <c r="F6" s="373"/>
      <c r="G6" s="373"/>
      <c r="H6" s="373"/>
      <c r="I6" s="393"/>
      <c r="J6" s="393"/>
      <c r="K6" s="397"/>
    </row>
    <row r="7" spans="1:14" ht="18.75" x14ac:dyDescent="0.3">
      <c r="A7" s="17">
        <v>1</v>
      </c>
      <c r="B7" s="18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M7" s="124" t="s">
        <v>152</v>
      </c>
      <c r="N7" s="158" t="s">
        <v>151</v>
      </c>
    </row>
    <row r="8" spans="1:14" ht="18.75" x14ac:dyDescent="0.3">
      <c r="A8" s="25">
        <v>1</v>
      </c>
      <c r="B8" s="61" t="s">
        <v>2</v>
      </c>
      <c r="C8" s="24">
        <v>0</v>
      </c>
      <c r="D8" s="58">
        <v>0</v>
      </c>
      <c r="E8" s="24">
        <v>0</v>
      </c>
      <c r="F8" s="34">
        <v>0</v>
      </c>
      <c r="G8" s="24">
        <v>0</v>
      </c>
      <c r="H8" s="34">
        <v>0</v>
      </c>
      <c r="I8" s="24">
        <v>0</v>
      </c>
      <c r="J8" s="34">
        <v>0</v>
      </c>
      <c r="K8" s="24">
        <f>C8+E8+G8+I8</f>
        <v>0</v>
      </c>
      <c r="M8" s="124" t="s">
        <v>54</v>
      </c>
      <c r="N8" s="158">
        <v>3</v>
      </c>
    </row>
    <row r="9" spans="1:14" ht="18.75" x14ac:dyDescent="0.3">
      <c r="A9" s="25">
        <v>2</v>
      </c>
      <c r="B9" s="62" t="s">
        <v>3</v>
      </c>
      <c r="C9" s="24">
        <v>0</v>
      </c>
      <c r="D9" s="58">
        <v>0</v>
      </c>
      <c r="E9" s="24">
        <v>0</v>
      </c>
      <c r="F9" s="34">
        <v>0</v>
      </c>
      <c r="G9" s="24">
        <v>0</v>
      </c>
      <c r="H9" s="34">
        <v>0</v>
      </c>
      <c r="I9" s="24">
        <v>0</v>
      </c>
      <c r="J9" s="34">
        <v>0</v>
      </c>
      <c r="K9" s="24">
        <f t="shared" ref="K9:K21" si="0">C9+E9+G9+I9</f>
        <v>0</v>
      </c>
      <c r="M9" s="124" t="s">
        <v>55</v>
      </c>
      <c r="N9" s="276">
        <v>1</v>
      </c>
    </row>
    <row r="10" spans="1:14" ht="18.75" x14ac:dyDescent="0.3">
      <c r="A10" s="25">
        <v>3</v>
      </c>
      <c r="B10" s="61" t="s">
        <v>4</v>
      </c>
      <c r="C10" s="24">
        <v>0</v>
      </c>
      <c r="D10" s="58">
        <v>0</v>
      </c>
      <c r="E10" s="24">
        <v>0</v>
      </c>
      <c r="F10" s="34">
        <v>0</v>
      </c>
      <c r="G10" s="24">
        <v>0</v>
      </c>
      <c r="H10" s="34">
        <v>0</v>
      </c>
      <c r="I10" s="24">
        <v>0</v>
      </c>
      <c r="J10" s="34">
        <v>0</v>
      </c>
      <c r="K10" s="24">
        <f t="shared" si="0"/>
        <v>0</v>
      </c>
      <c r="M10" s="124" t="s">
        <v>59</v>
      </c>
      <c r="N10" s="158">
        <v>3</v>
      </c>
    </row>
    <row r="11" spans="1:14" ht="18.75" x14ac:dyDescent="0.3">
      <c r="A11" s="25">
        <v>4</v>
      </c>
      <c r="B11" s="61" t="s">
        <v>5</v>
      </c>
      <c r="C11" s="24">
        <v>0</v>
      </c>
      <c r="D11" s="58">
        <v>0</v>
      </c>
      <c r="E11" s="24">
        <v>0</v>
      </c>
      <c r="F11" s="34">
        <v>0</v>
      </c>
      <c r="G11" s="24">
        <v>0</v>
      </c>
      <c r="H11" s="34">
        <v>0</v>
      </c>
      <c r="I11" s="24">
        <v>0</v>
      </c>
      <c r="J11" s="34">
        <v>0</v>
      </c>
      <c r="K11" s="24">
        <f t="shared" si="0"/>
        <v>0</v>
      </c>
    </row>
    <row r="12" spans="1:14" ht="18.75" x14ac:dyDescent="0.3">
      <c r="A12" s="25">
        <v>5</v>
      </c>
      <c r="B12" s="62" t="s">
        <v>6</v>
      </c>
      <c r="C12" s="24">
        <v>0</v>
      </c>
      <c r="D12" s="58">
        <v>0</v>
      </c>
      <c r="E12" s="24">
        <v>0</v>
      </c>
      <c r="F12" s="34">
        <v>0</v>
      </c>
      <c r="G12" s="24">
        <v>0</v>
      </c>
      <c r="H12" s="34">
        <v>0</v>
      </c>
      <c r="I12" s="24">
        <v>0</v>
      </c>
      <c r="J12" s="34">
        <v>0</v>
      </c>
      <c r="K12" s="24">
        <f t="shared" si="0"/>
        <v>0</v>
      </c>
    </row>
    <row r="13" spans="1:14" ht="18.75" x14ac:dyDescent="0.3">
      <c r="A13" s="25">
        <v>6</v>
      </c>
      <c r="B13" s="62" t="s">
        <v>7</v>
      </c>
      <c r="C13" s="24">
        <v>0</v>
      </c>
      <c r="D13" s="58">
        <v>0</v>
      </c>
      <c r="E13" s="24">
        <v>0</v>
      </c>
      <c r="F13" s="34">
        <v>0</v>
      </c>
      <c r="G13" s="24">
        <v>0</v>
      </c>
      <c r="H13" s="34">
        <v>0</v>
      </c>
      <c r="I13" s="24">
        <v>0</v>
      </c>
      <c r="J13" s="34">
        <v>0</v>
      </c>
      <c r="K13" s="24">
        <f t="shared" si="0"/>
        <v>0</v>
      </c>
    </row>
    <row r="14" spans="1:14" ht="18.75" x14ac:dyDescent="0.3">
      <c r="A14" s="25">
        <v>7</v>
      </c>
      <c r="B14" s="61" t="s">
        <v>8</v>
      </c>
      <c r="C14" s="24">
        <v>0</v>
      </c>
      <c r="D14" s="58">
        <v>0</v>
      </c>
      <c r="E14" s="24">
        <v>0</v>
      </c>
      <c r="F14" s="34">
        <v>0</v>
      </c>
      <c r="G14" s="24">
        <v>0</v>
      </c>
      <c r="H14" s="34">
        <v>0</v>
      </c>
      <c r="I14" s="105">
        <v>0</v>
      </c>
      <c r="J14" s="106">
        <v>0</v>
      </c>
      <c r="K14" s="24">
        <f t="shared" si="0"/>
        <v>0</v>
      </c>
    </row>
    <row r="15" spans="1:14" ht="18.75" x14ac:dyDescent="0.3">
      <c r="A15" s="25">
        <v>8</v>
      </c>
      <c r="B15" s="61" t="s">
        <v>9</v>
      </c>
      <c r="C15" s="24">
        <v>0</v>
      </c>
      <c r="D15" s="58">
        <v>0</v>
      </c>
      <c r="E15" s="24">
        <v>0</v>
      </c>
      <c r="F15" s="34">
        <v>0</v>
      </c>
      <c r="G15" s="24">
        <v>0</v>
      </c>
      <c r="H15" s="34">
        <v>0</v>
      </c>
      <c r="I15" s="24">
        <v>0</v>
      </c>
      <c r="J15" s="34">
        <v>0</v>
      </c>
      <c r="K15" s="24">
        <f t="shared" si="0"/>
        <v>0</v>
      </c>
    </row>
    <row r="16" spans="1:14" ht="18.75" x14ac:dyDescent="0.3">
      <c r="A16" s="25">
        <v>9</v>
      </c>
      <c r="B16" s="62" t="s">
        <v>10</v>
      </c>
      <c r="C16" s="24">
        <v>0</v>
      </c>
      <c r="D16" s="58">
        <v>0</v>
      </c>
      <c r="E16" s="24">
        <v>0</v>
      </c>
      <c r="F16" s="34">
        <v>0</v>
      </c>
      <c r="G16" s="24">
        <v>0</v>
      </c>
      <c r="H16" s="34">
        <v>0</v>
      </c>
      <c r="I16" s="24">
        <v>0</v>
      </c>
      <c r="J16" s="34">
        <v>0</v>
      </c>
      <c r="K16" s="24">
        <f t="shared" si="0"/>
        <v>0</v>
      </c>
    </row>
    <row r="17" spans="1:11" ht="18.75" x14ac:dyDescent="0.3">
      <c r="A17" s="278">
        <v>10</v>
      </c>
      <c r="B17" s="61" t="s">
        <v>11</v>
      </c>
      <c r="C17" s="105">
        <v>0</v>
      </c>
      <c r="D17" s="58">
        <v>0</v>
      </c>
      <c r="E17" s="24">
        <v>0</v>
      </c>
      <c r="F17" s="34">
        <v>0</v>
      </c>
      <c r="G17" s="24">
        <v>0</v>
      </c>
      <c r="H17" s="34">
        <v>0</v>
      </c>
      <c r="I17" s="105">
        <v>0</v>
      </c>
      <c r="J17" s="34">
        <v>0</v>
      </c>
      <c r="K17" s="24">
        <f t="shared" si="0"/>
        <v>0</v>
      </c>
    </row>
    <row r="18" spans="1:11" ht="18.75" x14ac:dyDescent="0.3">
      <c r="A18" s="278">
        <v>11</v>
      </c>
      <c r="B18" s="61" t="s">
        <v>12</v>
      </c>
      <c r="C18" s="24">
        <v>0</v>
      </c>
      <c r="D18" s="58">
        <v>0</v>
      </c>
      <c r="E18" s="24">
        <v>0</v>
      </c>
      <c r="F18" s="34">
        <v>0</v>
      </c>
      <c r="G18" s="24">
        <v>0</v>
      </c>
      <c r="H18" s="34">
        <v>0</v>
      </c>
      <c r="I18" s="24">
        <v>0</v>
      </c>
      <c r="J18" s="34">
        <v>0</v>
      </c>
      <c r="K18" s="24">
        <f t="shared" si="0"/>
        <v>0</v>
      </c>
    </row>
    <row r="19" spans="1:11" ht="18.75" x14ac:dyDescent="0.3">
      <c r="A19" s="278">
        <v>12</v>
      </c>
      <c r="B19" s="61" t="s">
        <v>13</v>
      </c>
      <c r="C19" s="24">
        <v>0</v>
      </c>
      <c r="D19" s="58">
        <v>0</v>
      </c>
      <c r="E19" s="24">
        <v>0</v>
      </c>
      <c r="F19" s="34">
        <v>0</v>
      </c>
      <c r="G19" s="24">
        <v>0</v>
      </c>
      <c r="H19" s="34">
        <v>0</v>
      </c>
      <c r="I19" s="24">
        <v>0</v>
      </c>
      <c r="J19" s="34">
        <v>0</v>
      </c>
      <c r="K19" s="24">
        <f t="shared" si="0"/>
        <v>0</v>
      </c>
    </row>
    <row r="20" spans="1:11" s="67" customFormat="1" ht="18.75" customHeight="1" x14ac:dyDescent="0.3">
      <c r="A20" s="278">
        <v>13</v>
      </c>
      <c r="B20" s="61" t="s">
        <v>14</v>
      </c>
      <c r="C20" s="24">
        <v>0</v>
      </c>
      <c r="D20" s="58">
        <v>0</v>
      </c>
      <c r="E20" s="24">
        <v>0</v>
      </c>
      <c r="F20" s="34">
        <v>0</v>
      </c>
      <c r="G20" s="24">
        <v>0</v>
      </c>
      <c r="H20" s="34">
        <v>0</v>
      </c>
      <c r="I20" s="24">
        <v>1</v>
      </c>
      <c r="J20" s="34">
        <v>0</v>
      </c>
      <c r="K20" s="24">
        <f t="shared" si="0"/>
        <v>1</v>
      </c>
    </row>
    <row r="21" spans="1:11" ht="18.75" x14ac:dyDescent="0.3">
      <c r="A21" s="343">
        <v>14</v>
      </c>
      <c r="B21" s="63" t="s">
        <v>15</v>
      </c>
      <c r="C21" s="105">
        <v>0</v>
      </c>
      <c r="D21" s="58">
        <v>0</v>
      </c>
      <c r="E21" s="24">
        <v>0</v>
      </c>
      <c r="F21" s="34">
        <v>0</v>
      </c>
      <c r="G21" s="24">
        <v>0</v>
      </c>
      <c r="H21" s="34">
        <v>0</v>
      </c>
      <c r="I21" s="24">
        <v>0</v>
      </c>
      <c r="J21" s="34">
        <v>0</v>
      </c>
      <c r="K21" s="24">
        <f t="shared" si="0"/>
        <v>0</v>
      </c>
    </row>
    <row r="22" spans="1:11" ht="18.75" x14ac:dyDescent="0.3">
      <c r="A22" s="4"/>
      <c r="B22" s="45" t="s">
        <v>30</v>
      </c>
      <c r="C22" s="44">
        <f>SUM(C8:C21)</f>
        <v>0</v>
      </c>
      <c r="D22" s="97">
        <v>0</v>
      </c>
      <c r="E22" s="44">
        <f>SUM(E8:E21)</f>
        <v>0</v>
      </c>
      <c r="F22" s="99">
        <v>0</v>
      </c>
      <c r="G22" s="44">
        <f>SUM(G8:G21)</f>
        <v>0</v>
      </c>
      <c r="H22" s="99">
        <v>0</v>
      </c>
      <c r="I22" s="44">
        <f>SUM(I8:I21)</f>
        <v>1</v>
      </c>
      <c r="J22" s="99">
        <f>I22/K22*100</f>
        <v>100</v>
      </c>
      <c r="K22" s="44">
        <f>SUM(K8:K21)</f>
        <v>1</v>
      </c>
    </row>
    <row r="23" spans="1:11" ht="18.75" x14ac:dyDescent="0.3">
      <c r="A23" s="5" t="s">
        <v>183</v>
      </c>
      <c r="B23" s="74"/>
      <c r="C23" s="75"/>
      <c r="D23" s="76"/>
      <c r="E23" s="75"/>
      <c r="F23" s="77"/>
      <c r="G23" s="75"/>
      <c r="H23" s="77"/>
      <c r="I23" s="75"/>
      <c r="J23" s="77"/>
      <c r="K23" s="75"/>
    </row>
    <row r="24" spans="1:11" ht="18.75" x14ac:dyDescent="0.3">
      <c r="A24" s="78"/>
      <c r="B24" s="79"/>
      <c r="C24" s="80"/>
      <c r="D24" s="80"/>
      <c r="E24" s="80"/>
      <c r="F24" s="69"/>
      <c r="G24" s="69"/>
      <c r="H24" s="69"/>
      <c r="I24" s="69"/>
      <c r="J24" s="69"/>
      <c r="K24" s="70"/>
    </row>
    <row r="25" spans="1:11" x14ac:dyDescent="0.25">
      <c r="F25" s="39"/>
    </row>
  </sheetData>
  <mergeCells count="13">
    <mergeCell ref="I5:I6"/>
    <mergeCell ref="J5:J6"/>
    <mergeCell ref="K5:K6"/>
    <mergeCell ref="A1:K1"/>
    <mergeCell ref="A3:I3"/>
    <mergeCell ref="A5:A6"/>
    <mergeCell ref="B5:B6"/>
    <mergeCell ref="C5:C6"/>
    <mergeCell ref="D5:D6"/>
    <mergeCell ref="E5:E6"/>
    <mergeCell ref="F5:F6"/>
    <mergeCell ref="G5:G6"/>
    <mergeCell ref="H5:H6"/>
  </mergeCells>
  <pageMargins left="1.299212598425197" right="0" top="1.3385826771653544" bottom="0" header="0.31496062992125984" footer="0.31496062992125984"/>
  <pageSetup paperSize="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2" zoomScale="90" zoomScaleNormal="90" workbookViewId="0">
      <selection activeCell="Q15" sqref="Q15"/>
    </sheetView>
  </sheetViews>
  <sheetFormatPr defaultRowHeight="15" x14ac:dyDescent="0.25"/>
  <cols>
    <col min="1" max="1" width="7.140625" customWidth="1"/>
    <col min="2" max="2" width="22.140625" customWidth="1"/>
    <col min="3" max="4" width="10.7109375" customWidth="1"/>
    <col min="5" max="5" width="10.28515625" customWidth="1"/>
    <col min="6" max="6" width="10.7109375" customWidth="1"/>
    <col min="7" max="7" width="10.140625" customWidth="1"/>
    <col min="8" max="8" width="10.7109375" customWidth="1"/>
    <col min="9" max="9" width="10.85546875" customWidth="1"/>
    <col min="10" max="14" width="10.7109375" customWidth="1"/>
  </cols>
  <sheetData>
    <row r="1" spans="1:15" ht="18.75" x14ac:dyDescent="0.3">
      <c r="A1" s="361" t="s">
        <v>165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2" spans="1:15" ht="18.75" x14ac:dyDescent="0.3">
      <c r="A2" s="376" t="s">
        <v>209</v>
      </c>
      <c r="B2" s="376"/>
      <c r="C2" s="376"/>
      <c r="D2" s="376"/>
      <c r="E2" s="376"/>
      <c r="F2" s="376"/>
      <c r="G2" s="376"/>
      <c r="H2" s="376"/>
      <c r="I2" s="376"/>
    </row>
    <row r="3" spans="1:15" ht="18.75" x14ac:dyDescent="0.3">
      <c r="A3" s="72"/>
      <c r="B3" s="72"/>
      <c r="C3" s="72"/>
      <c r="D3" s="72"/>
      <c r="E3" s="72"/>
      <c r="F3" s="72"/>
      <c r="G3" s="72"/>
      <c r="H3" s="72"/>
      <c r="I3" s="72"/>
    </row>
    <row r="4" spans="1:15" ht="18.75" x14ac:dyDescent="0.3">
      <c r="A4" s="373" t="s">
        <v>0</v>
      </c>
      <c r="B4" s="373" t="s">
        <v>1</v>
      </c>
      <c r="C4" s="400" t="s">
        <v>103</v>
      </c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</row>
    <row r="5" spans="1:15" ht="42.75" customHeight="1" x14ac:dyDescent="0.25">
      <c r="A5" s="373"/>
      <c r="B5" s="373"/>
      <c r="C5" s="377" t="s">
        <v>101</v>
      </c>
      <c r="D5" s="378"/>
      <c r="E5" s="377" t="s">
        <v>46</v>
      </c>
      <c r="F5" s="378"/>
      <c r="G5" s="369" t="s">
        <v>69</v>
      </c>
      <c r="H5" s="369"/>
      <c r="I5" s="369" t="s">
        <v>102</v>
      </c>
      <c r="J5" s="369"/>
      <c r="K5" s="369" t="s">
        <v>50</v>
      </c>
      <c r="L5" s="369"/>
      <c r="M5" s="389" t="s">
        <v>40</v>
      </c>
      <c r="N5" s="403"/>
    </row>
    <row r="6" spans="1:15" ht="15.75" customHeight="1" x14ac:dyDescent="0.25">
      <c r="A6" s="373"/>
      <c r="B6" s="373"/>
      <c r="C6" s="40" t="s">
        <v>54</v>
      </c>
      <c r="D6" s="40" t="s">
        <v>59</v>
      </c>
      <c r="E6" s="40" t="s">
        <v>54</v>
      </c>
      <c r="F6" s="41" t="s">
        <v>59</v>
      </c>
      <c r="G6" s="40" t="s">
        <v>54</v>
      </c>
      <c r="H6" s="40" t="s">
        <v>59</v>
      </c>
      <c r="I6" s="40" t="s">
        <v>54</v>
      </c>
      <c r="J6" s="41" t="s">
        <v>59</v>
      </c>
      <c r="K6" s="40" t="s">
        <v>54</v>
      </c>
      <c r="L6" s="41" t="s">
        <v>59</v>
      </c>
      <c r="M6" s="40" t="s">
        <v>54</v>
      </c>
      <c r="N6" s="40" t="s">
        <v>59</v>
      </c>
    </row>
    <row r="7" spans="1:15" x14ac:dyDescent="0.25">
      <c r="A7" s="17">
        <v>1</v>
      </c>
      <c r="B7" s="18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9">
        <v>8</v>
      </c>
      <c r="I7" s="17">
        <v>9</v>
      </c>
      <c r="J7" s="17">
        <v>10</v>
      </c>
      <c r="K7" s="19">
        <v>11</v>
      </c>
      <c r="L7" s="17">
        <v>12</v>
      </c>
      <c r="M7" s="17">
        <v>13</v>
      </c>
      <c r="N7" s="19">
        <v>14</v>
      </c>
    </row>
    <row r="8" spans="1:15" ht="18.75" x14ac:dyDescent="0.3">
      <c r="A8" s="278">
        <v>1</v>
      </c>
      <c r="B8" s="59" t="s">
        <v>2</v>
      </c>
      <c r="C8" s="24">
        <v>0</v>
      </c>
      <c r="D8" s="24">
        <v>0</v>
      </c>
      <c r="E8" s="24">
        <v>5</v>
      </c>
      <c r="F8" s="24">
        <v>13</v>
      </c>
      <c r="G8" s="24">
        <v>0</v>
      </c>
      <c r="H8" s="24">
        <v>0</v>
      </c>
      <c r="I8" s="24">
        <v>0</v>
      </c>
      <c r="J8" s="24">
        <v>0</v>
      </c>
      <c r="K8" s="25">
        <v>0</v>
      </c>
      <c r="L8" s="24">
        <v>0</v>
      </c>
      <c r="M8" s="24">
        <f>C8+E8+G8+I8+K8</f>
        <v>5</v>
      </c>
      <c r="N8" s="24">
        <f>D8+F8+H8+J8+L8</f>
        <v>13</v>
      </c>
      <c r="O8" s="275"/>
    </row>
    <row r="9" spans="1:15" ht="18.75" x14ac:dyDescent="0.3">
      <c r="A9" s="278">
        <v>2</v>
      </c>
      <c r="B9" s="60" t="s">
        <v>3</v>
      </c>
      <c r="C9" s="24">
        <v>6</v>
      </c>
      <c r="D9" s="24">
        <v>3</v>
      </c>
      <c r="E9" s="24">
        <v>7</v>
      </c>
      <c r="F9" s="24">
        <v>8</v>
      </c>
      <c r="G9" s="24">
        <v>0</v>
      </c>
      <c r="H9" s="24">
        <v>0</v>
      </c>
      <c r="I9" s="24">
        <v>0</v>
      </c>
      <c r="J9" s="24">
        <v>0</v>
      </c>
      <c r="K9" s="25">
        <v>0</v>
      </c>
      <c r="L9" s="24">
        <v>0</v>
      </c>
      <c r="M9" s="24">
        <f t="shared" ref="M9:M22" si="0">C9+E9+G9+I9+K9</f>
        <v>13</v>
      </c>
      <c r="N9" s="24">
        <f t="shared" ref="N9:N22" si="1">D9+F9+H9+J9+L9</f>
        <v>11</v>
      </c>
      <c r="O9" s="275"/>
    </row>
    <row r="10" spans="1:15" ht="18.75" x14ac:dyDescent="0.3">
      <c r="A10" s="278">
        <v>3</v>
      </c>
      <c r="B10" s="61" t="s">
        <v>4</v>
      </c>
      <c r="C10" s="105">
        <v>2</v>
      </c>
      <c r="D10" s="105">
        <v>13</v>
      </c>
      <c r="E10" s="105">
        <v>0</v>
      </c>
      <c r="F10" s="105">
        <v>1</v>
      </c>
      <c r="G10" s="105">
        <v>0</v>
      </c>
      <c r="H10" s="105">
        <v>0</v>
      </c>
      <c r="I10" s="105">
        <v>1</v>
      </c>
      <c r="J10" s="105">
        <v>0</v>
      </c>
      <c r="K10" s="278">
        <v>0</v>
      </c>
      <c r="L10" s="105">
        <v>0</v>
      </c>
      <c r="M10" s="105">
        <f t="shared" si="0"/>
        <v>3</v>
      </c>
      <c r="N10" s="105">
        <f t="shared" si="1"/>
        <v>14</v>
      </c>
      <c r="O10" s="275"/>
    </row>
    <row r="11" spans="1:15" ht="18.75" x14ac:dyDescent="0.3">
      <c r="A11" s="278">
        <v>4</v>
      </c>
      <c r="B11" s="61" t="s">
        <v>5</v>
      </c>
      <c r="C11" s="24">
        <v>0</v>
      </c>
      <c r="D11" s="24">
        <v>2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0</v>
      </c>
      <c r="L11" s="24">
        <v>0</v>
      </c>
      <c r="M11" s="24">
        <f t="shared" si="0"/>
        <v>0</v>
      </c>
      <c r="N11" s="24">
        <f t="shared" si="1"/>
        <v>2</v>
      </c>
      <c r="O11" s="275"/>
    </row>
    <row r="12" spans="1:15" ht="18.75" x14ac:dyDescent="0.3">
      <c r="A12" s="278">
        <v>5</v>
      </c>
      <c r="B12" s="62" t="s">
        <v>6</v>
      </c>
      <c r="C12" s="24">
        <v>0</v>
      </c>
      <c r="D12" s="24">
        <v>0</v>
      </c>
      <c r="E12" s="24">
        <v>9</v>
      </c>
      <c r="F12" s="24">
        <v>2</v>
      </c>
      <c r="G12" s="24">
        <v>0</v>
      </c>
      <c r="H12" s="24">
        <v>0</v>
      </c>
      <c r="I12" s="24">
        <v>0</v>
      </c>
      <c r="J12" s="24">
        <v>0</v>
      </c>
      <c r="K12" s="25">
        <v>0</v>
      </c>
      <c r="L12" s="24">
        <v>0</v>
      </c>
      <c r="M12" s="24">
        <f t="shared" si="0"/>
        <v>9</v>
      </c>
      <c r="N12" s="24">
        <f t="shared" si="1"/>
        <v>2</v>
      </c>
      <c r="O12" s="275"/>
    </row>
    <row r="13" spans="1:15" ht="18.75" x14ac:dyDescent="0.3">
      <c r="A13" s="278">
        <v>6</v>
      </c>
      <c r="B13" s="62" t="s">
        <v>7</v>
      </c>
      <c r="C13" s="24">
        <v>0</v>
      </c>
      <c r="D13" s="24">
        <v>44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  <c r="L13" s="24">
        <v>0</v>
      </c>
      <c r="M13" s="24">
        <f t="shared" si="0"/>
        <v>0</v>
      </c>
      <c r="N13" s="24">
        <f t="shared" si="1"/>
        <v>44</v>
      </c>
      <c r="O13" s="275"/>
    </row>
    <row r="14" spans="1:15" ht="18.75" x14ac:dyDescent="0.3">
      <c r="A14" s="278">
        <v>7</v>
      </c>
      <c r="B14" s="61" t="s">
        <v>8</v>
      </c>
      <c r="C14" s="24">
        <v>0</v>
      </c>
      <c r="D14" s="24">
        <v>21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  <c r="L14" s="24">
        <v>0</v>
      </c>
      <c r="M14" s="24">
        <f t="shared" si="0"/>
        <v>0</v>
      </c>
      <c r="N14" s="24">
        <f t="shared" si="1"/>
        <v>21</v>
      </c>
      <c r="O14" s="275"/>
    </row>
    <row r="15" spans="1:15" ht="18.75" x14ac:dyDescent="0.3">
      <c r="A15" s="278">
        <v>8</v>
      </c>
      <c r="B15" s="61" t="s">
        <v>9</v>
      </c>
      <c r="C15" s="24">
        <v>0</v>
      </c>
      <c r="D15" s="105">
        <v>31</v>
      </c>
      <c r="E15" s="105">
        <v>5</v>
      </c>
      <c r="F15" s="105">
        <v>5</v>
      </c>
      <c r="G15" s="24">
        <v>0</v>
      </c>
      <c r="H15" s="24">
        <v>0</v>
      </c>
      <c r="I15" s="24">
        <v>0</v>
      </c>
      <c r="J15" s="24">
        <v>0</v>
      </c>
      <c r="K15" s="25">
        <v>0</v>
      </c>
      <c r="L15" s="24">
        <v>0</v>
      </c>
      <c r="M15" s="24">
        <f t="shared" si="0"/>
        <v>5</v>
      </c>
      <c r="N15" s="24">
        <f t="shared" si="1"/>
        <v>36</v>
      </c>
      <c r="O15" s="275"/>
    </row>
    <row r="16" spans="1:15" ht="18.75" x14ac:dyDescent="0.3">
      <c r="A16" s="278">
        <v>9</v>
      </c>
      <c r="B16" s="62" t="s">
        <v>10</v>
      </c>
      <c r="C16" s="24">
        <v>0</v>
      </c>
      <c r="D16" s="24">
        <v>9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5">
        <v>0</v>
      </c>
      <c r="L16" s="24">
        <v>0</v>
      </c>
      <c r="M16" s="24">
        <f t="shared" si="0"/>
        <v>0</v>
      </c>
      <c r="N16" s="24">
        <f t="shared" si="1"/>
        <v>9</v>
      </c>
      <c r="O16" s="275"/>
    </row>
    <row r="17" spans="1:15" ht="18.75" x14ac:dyDescent="0.3">
      <c r="A17" s="278">
        <v>10</v>
      </c>
      <c r="B17" s="61" t="s">
        <v>11</v>
      </c>
      <c r="C17" s="24">
        <v>0</v>
      </c>
      <c r="D17" s="24">
        <v>2</v>
      </c>
      <c r="E17" s="24">
        <v>0</v>
      </c>
      <c r="F17" s="24">
        <v>2</v>
      </c>
      <c r="G17" s="24">
        <v>0</v>
      </c>
      <c r="H17" s="24">
        <v>0</v>
      </c>
      <c r="I17" s="24">
        <v>0</v>
      </c>
      <c r="J17" s="24">
        <v>0</v>
      </c>
      <c r="K17" s="25">
        <v>0</v>
      </c>
      <c r="L17" s="24">
        <v>0</v>
      </c>
      <c r="M17" s="24">
        <f t="shared" si="0"/>
        <v>0</v>
      </c>
      <c r="N17" s="24">
        <f t="shared" si="1"/>
        <v>4</v>
      </c>
      <c r="O17" s="275"/>
    </row>
    <row r="18" spans="1:15" ht="18.75" x14ac:dyDescent="0.3">
      <c r="A18" s="278">
        <v>11</v>
      </c>
      <c r="B18" s="61" t="s">
        <v>12</v>
      </c>
      <c r="C18" s="24">
        <v>5</v>
      </c>
      <c r="D18" s="24">
        <v>19</v>
      </c>
      <c r="E18" s="24">
        <v>1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5">
        <v>0</v>
      </c>
      <c r="L18" s="24">
        <v>0</v>
      </c>
      <c r="M18" s="24">
        <f t="shared" si="0"/>
        <v>6</v>
      </c>
      <c r="N18" s="24">
        <f t="shared" si="1"/>
        <v>19</v>
      </c>
      <c r="O18" s="275"/>
    </row>
    <row r="19" spans="1:15" ht="18.75" x14ac:dyDescent="0.3">
      <c r="A19" s="278">
        <v>12</v>
      </c>
      <c r="B19" s="61" t="s">
        <v>13</v>
      </c>
      <c r="C19" s="24">
        <v>0</v>
      </c>
      <c r="D19" s="24">
        <v>0</v>
      </c>
      <c r="E19" s="24">
        <v>4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5">
        <v>0</v>
      </c>
      <c r="L19" s="24">
        <v>0</v>
      </c>
      <c r="M19" s="24">
        <f t="shared" si="0"/>
        <v>4</v>
      </c>
      <c r="N19" s="24">
        <f t="shared" si="1"/>
        <v>0</v>
      </c>
      <c r="O19" s="275"/>
    </row>
    <row r="20" spans="1:15" ht="21" customHeight="1" x14ac:dyDescent="0.3">
      <c r="A20" s="278">
        <v>13</v>
      </c>
      <c r="B20" s="61" t="s">
        <v>14</v>
      </c>
      <c r="C20" s="24">
        <v>0</v>
      </c>
      <c r="D20" s="24">
        <v>3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1</v>
      </c>
      <c r="K20" s="25">
        <v>0</v>
      </c>
      <c r="L20" s="24">
        <v>0</v>
      </c>
      <c r="M20" s="24">
        <f t="shared" si="0"/>
        <v>0</v>
      </c>
      <c r="N20" s="24">
        <f t="shared" si="1"/>
        <v>4</v>
      </c>
      <c r="O20" s="275"/>
    </row>
    <row r="21" spans="1:15" ht="18.75" x14ac:dyDescent="0.3">
      <c r="A21" s="343">
        <v>14</v>
      </c>
      <c r="B21" s="63" t="s">
        <v>15</v>
      </c>
      <c r="C21" s="24">
        <v>0</v>
      </c>
      <c r="D21" s="24">
        <v>28</v>
      </c>
      <c r="E21" s="24">
        <v>1</v>
      </c>
      <c r="F21" s="24">
        <v>2</v>
      </c>
      <c r="G21" s="24">
        <v>0</v>
      </c>
      <c r="H21" s="24">
        <v>0</v>
      </c>
      <c r="I21" s="24">
        <v>0</v>
      </c>
      <c r="J21" s="24">
        <v>0</v>
      </c>
      <c r="K21" s="25">
        <v>0</v>
      </c>
      <c r="L21" s="24">
        <v>0</v>
      </c>
      <c r="M21" s="24">
        <f t="shared" si="0"/>
        <v>1</v>
      </c>
      <c r="N21" s="24">
        <f t="shared" si="1"/>
        <v>30</v>
      </c>
      <c r="O21" s="275"/>
    </row>
    <row r="22" spans="1:15" ht="18.75" x14ac:dyDescent="0.3">
      <c r="A22" s="4"/>
      <c r="B22" s="45" t="s">
        <v>30</v>
      </c>
      <c r="C22" s="46">
        <f>SUM(C8:C21)</f>
        <v>13</v>
      </c>
      <c r="D22" s="46">
        <f t="shared" ref="D22:L22" si="2">SUM(D8:D21)</f>
        <v>175</v>
      </c>
      <c r="E22" s="46">
        <f t="shared" si="2"/>
        <v>32</v>
      </c>
      <c r="F22" s="46">
        <f t="shared" si="2"/>
        <v>33</v>
      </c>
      <c r="G22" s="46">
        <f t="shared" si="2"/>
        <v>0</v>
      </c>
      <c r="H22" s="46">
        <f t="shared" si="2"/>
        <v>0</v>
      </c>
      <c r="I22" s="46">
        <f t="shared" si="2"/>
        <v>1</v>
      </c>
      <c r="J22" s="46">
        <f t="shared" si="2"/>
        <v>1</v>
      </c>
      <c r="K22" s="46">
        <f t="shared" si="2"/>
        <v>0</v>
      </c>
      <c r="L22" s="46">
        <f t="shared" si="2"/>
        <v>0</v>
      </c>
      <c r="M22" s="44">
        <f t="shared" si="0"/>
        <v>46</v>
      </c>
      <c r="N22" s="44">
        <f t="shared" si="1"/>
        <v>209</v>
      </c>
      <c r="O22" s="275"/>
    </row>
    <row r="23" spans="1:15" ht="18.75" x14ac:dyDescent="0.3">
      <c r="A23" s="5" t="s">
        <v>183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81"/>
      <c r="N23" s="69"/>
    </row>
    <row r="24" spans="1:15" ht="18.75" x14ac:dyDescent="0.3">
      <c r="B24" s="67" t="s">
        <v>210</v>
      </c>
      <c r="C24" s="81">
        <v>13</v>
      </c>
      <c r="D24" s="81">
        <v>175</v>
      </c>
      <c r="E24" s="81">
        <v>32</v>
      </c>
      <c r="F24" s="350">
        <v>33</v>
      </c>
      <c r="G24" s="81">
        <v>0</v>
      </c>
      <c r="H24" s="81">
        <v>0</v>
      </c>
      <c r="I24" s="81">
        <v>1</v>
      </c>
      <c r="J24" s="81">
        <v>1</v>
      </c>
      <c r="K24" s="324">
        <v>0</v>
      </c>
      <c r="L24" s="81">
        <v>0</v>
      </c>
      <c r="M24" s="350">
        <f>C24+E24+G24+I24+K24</f>
        <v>46</v>
      </c>
      <c r="N24" s="350">
        <f>D24+F24+H24+J24+L24</f>
        <v>209</v>
      </c>
    </row>
  </sheetData>
  <mergeCells count="11">
    <mergeCell ref="A1:N1"/>
    <mergeCell ref="A2:I2"/>
    <mergeCell ref="C5:D5"/>
    <mergeCell ref="E5:F5"/>
    <mergeCell ref="G5:H5"/>
    <mergeCell ref="I5:J5"/>
    <mergeCell ref="K5:L5"/>
    <mergeCell ref="M5:N5"/>
    <mergeCell ref="C4:N4"/>
    <mergeCell ref="A4:A6"/>
    <mergeCell ref="B4:B6"/>
  </mergeCells>
  <pageMargins left="1.299212598425197" right="0" top="1.3385826771653544" bottom="0" header="0.31496062992125984" footer="0.31496062992125984"/>
  <pageSetup paperSize="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F17" sqref="F17"/>
    </sheetView>
  </sheetViews>
  <sheetFormatPr defaultRowHeight="15" x14ac:dyDescent="0.25"/>
  <cols>
    <col min="1" max="1" width="7.5703125" customWidth="1"/>
    <col min="2" max="2" width="18.7109375" customWidth="1"/>
    <col min="3" max="3" width="8.7109375" customWidth="1"/>
    <col min="4" max="4" width="11.28515625" customWidth="1"/>
    <col min="5" max="5" width="9.140625" customWidth="1"/>
    <col min="6" max="6" width="10.42578125" customWidth="1"/>
    <col min="7" max="7" width="10.5703125" customWidth="1"/>
    <col min="8" max="8" width="9.7109375" customWidth="1"/>
    <col min="9" max="9" width="8.7109375" customWidth="1"/>
    <col min="10" max="10" width="9.85546875" customWidth="1"/>
    <col min="11" max="11" width="10.28515625" customWidth="1"/>
    <col min="12" max="12" width="10.7109375" customWidth="1"/>
    <col min="13" max="13" width="8.7109375" customWidth="1"/>
    <col min="14" max="14" width="10.5703125" customWidth="1"/>
    <col min="15" max="15" width="8.7109375" customWidth="1"/>
  </cols>
  <sheetData>
    <row r="1" spans="1:15" ht="18.75" x14ac:dyDescent="0.3">
      <c r="A1" s="361" t="s">
        <v>169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2" spans="1:15" ht="18.75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5" ht="18.75" x14ac:dyDescent="0.3">
      <c r="A3" s="376" t="s">
        <v>209</v>
      </c>
      <c r="B3" s="376"/>
      <c r="C3" s="376"/>
      <c r="D3" s="376"/>
      <c r="E3" s="376"/>
      <c r="F3" s="376"/>
      <c r="G3" s="376"/>
      <c r="H3" s="376"/>
      <c r="I3" s="376"/>
    </row>
    <row r="4" spans="1:15" ht="18.75" x14ac:dyDescent="0.3">
      <c r="A4" s="72"/>
      <c r="B4" s="72"/>
      <c r="C4" s="72"/>
      <c r="D4" s="72"/>
      <c r="E4" s="72"/>
      <c r="F4" s="72"/>
      <c r="G4" s="72"/>
      <c r="H4" s="72"/>
      <c r="I4" s="72"/>
    </row>
    <row r="5" spans="1:15" ht="32.25" customHeight="1" x14ac:dyDescent="0.25">
      <c r="A5" s="401" t="s">
        <v>0</v>
      </c>
      <c r="B5" s="401" t="s">
        <v>1</v>
      </c>
      <c r="C5" s="369" t="s">
        <v>45</v>
      </c>
      <c r="D5" s="369"/>
      <c r="E5" s="369"/>
      <c r="F5" s="369"/>
      <c r="G5" s="369"/>
      <c r="H5" s="369"/>
      <c r="I5" s="369" t="s">
        <v>46</v>
      </c>
      <c r="J5" s="369"/>
      <c r="K5" s="369"/>
      <c r="L5" s="369"/>
      <c r="M5" s="369"/>
      <c r="N5" s="369"/>
      <c r="O5" s="360" t="s">
        <v>216</v>
      </c>
    </row>
    <row r="6" spans="1:15" ht="15.75" customHeight="1" x14ac:dyDescent="0.25">
      <c r="A6" s="402"/>
      <c r="B6" s="402"/>
      <c r="C6" s="71" t="s">
        <v>54</v>
      </c>
      <c r="D6" s="71" t="s">
        <v>62</v>
      </c>
      <c r="E6" s="71" t="s">
        <v>59</v>
      </c>
      <c r="F6" s="42" t="s">
        <v>104</v>
      </c>
      <c r="G6" s="71" t="s">
        <v>61</v>
      </c>
      <c r="H6" s="71" t="s">
        <v>30</v>
      </c>
      <c r="I6" s="71" t="s">
        <v>54</v>
      </c>
      <c r="J6" s="42" t="s">
        <v>62</v>
      </c>
      <c r="K6" s="71" t="s">
        <v>59</v>
      </c>
      <c r="L6" s="42" t="s">
        <v>104</v>
      </c>
      <c r="M6" s="71" t="s">
        <v>61</v>
      </c>
      <c r="N6" s="71" t="s">
        <v>30</v>
      </c>
    </row>
    <row r="7" spans="1:15" x14ac:dyDescent="0.25">
      <c r="A7" s="17">
        <v>1</v>
      </c>
      <c r="B7" s="18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9">
        <v>8</v>
      </c>
      <c r="I7" s="17">
        <v>9</v>
      </c>
      <c r="J7" s="17">
        <v>10</v>
      </c>
      <c r="K7" s="19">
        <v>11</v>
      </c>
      <c r="L7" s="17">
        <v>12</v>
      </c>
      <c r="M7" s="17">
        <v>13</v>
      </c>
      <c r="N7" s="19">
        <v>14</v>
      </c>
    </row>
    <row r="8" spans="1:15" ht="18.75" x14ac:dyDescent="0.3">
      <c r="A8" s="25">
        <v>1</v>
      </c>
      <c r="B8" s="61" t="s">
        <v>2</v>
      </c>
      <c r="C8" s="24">
        <v>0</v>
      </c>
      <c r="D8" s="24">
        <v>19</v>
      </c>
      <c r="E8" s="24">
        <v>80</v>
      </c>
      <c r="F8" s="24">
        <v>1987</v>
      </c>
      <c r="G8" s="24">
        <v>185</v>
      </c>
      <c r="H8" s="24">
        <f>SUM(C8:G8)</f>
        <v>2271</v>
      </c>
      <c r="I8" s="24">
        <v>1</v>
      </c>
      <c r="J8" s="24">
        <v>88</v>
      </c>
      <c r="K8" s="25">
        <v>2</v>
      </c>
      <c r="L8" s="24">
        <v>783</v>
      </c>
      <c r="M8" s="24">
        <v>243</v>
      </c>
      <c r="N8" s="24">
        <f>SUM(I8:M8)</f>
        <v>1117</v>
      </c>
      <c r="O8" s="83" t="s">
        <v>200</v>
      </c>
    </row>
    <row r="9" spans="1:15" ht="18.75" x14ac:dyDescent="0.3">
      <c r="A9" s="25">
        <v>2</v>
      </c>
      <c r="B9" s="62" t="s">
        <v>3</v>
      </c>
      <c r="C9" s="24">
        <v>2</v>
      </c>
      <c r="D9" s="24">
        <v>18</v>
      </c>
      <c r="E9" s="24">
        <v>5</v>
      </c>
      <c r="F9" s="24">
        <v>884</v>
      </c>
      <c r="G9" s="24">
        <v>237</v>
      </c>
      <c r="H9" s="24">
        <f t="shared" ref="H9:H21" si="0">SUM(C9:G9)</f>
        <v>1146</v>
      </c>
      <c r="I9" s="24">
        <v>0</v>
      </c>
      <c r="J9" s="24">
        <v>9</v>
      </c>
      <c r="K9" s="25">
        <v>27</v>
      </c>
      <c r="L9" s="24">
        <v>344</v>
      </c>
      <c r="M9" s="24">
        <v>106</v>
      </c>
      <c r="N9" s="24">
        <f t="shared" ref="N9:N21" si="1">SUM(I9:M9)</f>
        <v>486</v>
      </c>
      <c r="O9" s="83" t="s">
        <v>200</v>
      </c>
    </row>
    <row r="10" spans="1:15" ht="18.75" x14ac:dyDescent="0.3">
      <c r="A10" s="25">
        <v>3</v>
      </c>
      <c r="B10" s="61" t="s">
        <v>4</v>
      </c>
      <c r="C10" s="24">
        <v>0</v>
      </c>
      <c r="D10" s="24">
        <v>25</v>
      </c>
      <c r="E10" s="24">
        <v>19</v>
      </c>
      <c r="F10" s="24">
        <v>906</v>
      </c>
      <c r="G10" s="24">
        <v>295</v>
      </c>
      <c r="H10" s="24">
        <f t="shared" si="0"/>
        <v>1245</v>
      </c>
      <c r="I10" s="24">
        <v>0</v>
      </c>
      <c r="J10" s="24">
        <v>14</v>
      </c>
      <c r="K10" s="25">
        <v>3</v>
      </c>
      <c r="L10" s="24">
        <v>758</v>
      </c>
      <c r="M10" s="24">
        <v>87</v>
      </c>
      <c r="N10" s="24">
        <f t="shared" si="1"/>
        <v>862</v>
      </c>
      <c r="O10" s="83" t="s">
        <v>200</v>
      </c>
    </row>
    <row r="11" spans="1:15" ht="18.75" x14ac:dyDescent="0.3">
      <c r="A11" s="25">
        <v>4</v>
      </c>
      <c r="B11" s="61" t="s">
        <v>5</v>
      </c>
      <c r="C11" s="24">
        <v>0</v>
      </c>
      <c r="D11" s="24">
        <v>32</v>
      </c>
      <c r="E11" s="24">
        <v>3</v>
      </c>
      <c r="F11" s="24">
        <v>152</v>
      </c>
      <c r="G11" s="24">
        <v>125</v>
      </c>
      <c r="H11" s="24">
        <f t="shared" si="0"/>
        <v>312</v>
      </c>
      <c r="I11" s="24">
        <v>0</v>
      </c>
      <c r="J11" s="24">
        <v>0</v>
      </c>
      <c r="K11" s="25">
        <v>2</v>
      </c>
      <c r="L11" s="24">
        <v>629</v>
      </c>
      <c r="M11" s="24">
        <v>30</v>
      </c>
      <c r="N11" s="24">
        <f t="shared" si="1"/>
        <v>661</v>
      </c>
      <c r="O11" s="83" t="s">
        <v>200</v>
      </c>
    </row>
    <row r="12" spans="1:15" ht="18.75" x14ac:dyDescent="0.3">
      <c r="A12" s="25">
        <v>5</v>
      </c>
      <c r="B12" s="62" t="s">
        <v>6</v>
      </c>
      <c r="C12" s="24">
        <v>1</v>
      </c>
      <c r="D12" s="24">
        <v>15</v>
      </c>
      <c r="E12" s="24">
        <v>12</v>
      </c>
      <c r="F12" s="24">
        <v>834</v>
      </c>
      <c r="G12" s="24">
        <v>56</v>
      </c>
      <c r="H12" s="24">
        <f t="shared" si="0"/>
        <v>918</v>
      </c>
      <c r="I12" s="24">
        <v>0</v>
      </c>
      <c r="J12" s="24">
        <v>5</v>
      </c>
      <c r="K12" s="25">
        <v>1</v>
      </c>
      <c r="L12" s="24">
        <v>417</v>
      </c>
      <c r="M12" s="24">
        <v>32</v>
      </c>
      <c r="N12" s="24">
        <f t="shared" si="1"/>
        <v>455</v>
      </c>
      <c r="O12" s="83" t="s">
        <v>200</v>
      </c>
    </row>
    <row r="13" spans="1:15" ht="18.75" x14ac:dyDescent="0.3">
      <c r="A13" s="25">
        <v>6</v>
      </c>
      <c r="B13" s="62" t="s">
        <v>7</v>
      </c>
      <c r="C13" s="24">
        <v>0</v>
      </c>
      <c r="D13" s="24">
        <v>0</v>
      </c>
      <c r="E13" s="24">
        <v>54</v>
      </c>
      <c r="F13" s="24">
        <v>41</v>
      </c>
      <c r="G13" s="24">
        <v>800</v>
      </c>
      <c r="H13" s="24">
        <f t="shared" si="0"/>
        <v>895</v>
      </c>
      <c r="I13" s="24">
        <v>0</v>
      </c>
      <c r="J13" s="24">
        <v>7</v>
      </c>
      <c r="K13" s="25">
        <v>0</v>
      </c>
      <c r="L13" s="24">
        <v>186</v>
      </c>
      <c r="M13" s="24">
        <v>168</v>
      </c>
      <c r="N13" s="24">
        <f t="shared" si="1"/>
        <v>361</v>
      </c>
      <c r="O13" s="83" t="s">
        <v>200</v>
      </c>
    </row>
    <row r="14" spans="1:15" ht="18.75" x14ac:dyDescent="0.3">
      <c r="A14" s="25">
        <v>7</v>
      </c>
      <c r="B14" s="61" t="s">
        <v>8</v>
      </c>
      <c r="C14" s="24">
        <v>0</v>
      </c>
      <c r="D14" s="24">
        <v>0</v>
      </c>
      <c r="E14" s="24">
        <v>77</v>
      </c>
      <c r="F14" s="24">
        <v>2017</v>
      </c>
      <c r="G14" s="24">
        <v>1417</v>
      </c>
      <c r="H14" s="24">
        <f t="shared" si="0"/>
        <v>3511</v>
      </c>
      <c r="I14" s="24">
        <v>0</v>
      </c>
      <c r="J14" s="24">
        <v>0</v>
      </c>
      <c r="K14" s="25">
        <v>2</v>
      </c>
      <c r="L14" s="24">
        <v>118</v>
      </c>
      <c r="M14" s="24">
        <v>0</v>
      </c>
      <c r="N14" s="24">
        <f t="shared" si="1"/>
        <v>120</v>
      </c>
      <c r="O14" s="83" t="s">
        <v>200</v>
      </c>
    </row>
    <row r="15" spans="1:15" ht="18.75" x14ac:dyDescent="0.3">
      <c r="A15" s="25">
        <v>8</v>
      </c>
      <c r="B15" s="61" t="s">
        <v>9</v>
      </c>
      <c r="C15" s="24">
        <v>21</v>
      </c>
      <c r="D15" s="24">
        <v>83</v>
      </c>
      <c r="E15" s="24">
        <v>75</v>
      </c>
      <c r="F15" s="24">
        <v>2750</v>
      </c>
      <c r="G15" s="24">
        <v>1150</v>
      </c>
      <c r="H15" s="24">
        <f t="shared" si="0"/>
        <v>4079</v>
      </c>
      <c r="I15" s="24">
        <v>9</v>
      </c>
      <c r="J15" s="24">
        <v>0</v>
      </c>
      <c r="K15" s="25">
        <v>5</v>
      </c>
      <c r="L15" s="24">
        <v>310</v>
      </c>
      <c r="M15" s="24">
        <v>5</v>
      </c>
      <c r="N15" s="24">
        <f t="shared" si="1"/>
        <v>329</v>
      </c>
      <c r="O15" s="83" t="s">
        <v>200</v>
      </c>
    </row>
    <row r="16" spans="1:15" ht="18.75" x14ac:dyDescent="0.3">
      <c r="A16" s="25">
        <v>9</v>
      </c>
      <c r="B16" s="62" t="s">
        <v>10</v>
      </c>
      <c r="C16" s="24">
        <v>0</v>
      </c>
      <c r="D16" s="24">
        <v>26</v>
      </c>
      <c r="E16" s="24">
        <v>0</v>
      </c>
      <c r="F16" s="24">
        <v>1540</v>
      </c>
      <c r="G16" s="24">
        <v>1481</v>
      </c>
      <c r="H16" s="24">
        <f t="shared" si="0"/>
        <v>3047</v>
      </c>
      <c r="I16" s="24">
        <v>0</v>
      </c>
      <c r="J16" s="24">
        <v>5</v>
      </c>
      <c r="K16" s="25">
        <v>5</v>
      </c>
      <c r="L16" s="24">
        <v>435</v>
      </c>
      <c r="M16" s="24">
        <v>14</v>
      </c>
      <c r="N16" s="24">
        <f t="shared" si="1"/>
        <v>459</v>
      </c>
      <c r="O16" s="83" t="s">
        <v>200</v>
      </c>
    </row>
    <row r="17" spans="1:15" ht="18.75" x14ac:dyDescent="0.3">
      <c r="A17" s="278">
        <v>10</v>
      </c>
      <c r="B17" s="61" t="s">
        <v>11</v>
      </c>
      <c r="C17" s="24">
        <v>1</v>
      </c>
      <c r="D17" s="24">
        <v>11</v>
      </c>
      <c r="E17" s="24">
        <v>20</v>
      </c>
      <c r="F17" s="24">
        <v>502</v>
      </c>
      <c r="G17" s="24">
        <v>124</v>
      </c>
      <c r="H17" s="24">
        <f t="shared" si="0"/>
        <v>658</v>
      </c>
      <c r="I17" s="24">
        <v>0</v>
      </c>
      <c r="J17" s="24">
        <v>18</v>
      </c>
      <c r="K17" s="25">
        <v>4</v>
      </c>
      <c r="L17" s="24">
        <v>756</v>
      </c>
      <c r="M17" s="24">
        <v>100</v>
      </c>
      <c r="N17" s="24">
        <f t="shared" si="1"/>
        <v>878</v>
      </c>
      <c r="O17" s="83" t="s">
        <v>200</v>
      </c>
    </row>
    <row r="18" spans="1:15" ht="18.75" x14ac:dyDescent="0.3">
      <c r="A18" s="278">
        <v>11</v>
      </c>
      <c r="B18" s="61" t="s">
        <v>12</v>
      </c>
      <c r="C18" s="24">
        <v>1</v>
      </c>
      <c r="D18" s="24">
        <v>27</v>
      </c>
      <c r="E18" s="24">
        <v>57</v>
      </c>
      <c r="F18" s="24">
        <v>382</v>
      </c>
      <c r="G18" s="24">
        <v>151</v>
      </c>
      <c r="H18" s="24">
        <f t="shared" si="0"/>
        <v>618</v>
      </c>
      <c r="I18" s="24">
        <v>9</v>
      </c>
      <c r="J18" s="24">
        <v>15</v>
      </c>
      <c r="K18" s="25">
        <v>6</v>
      </c>
      <c r="L18" s="24">
        <v>687</v>
      </c>
      <c r="M18" s="24">
        <v>74</v>
      </c>
      <c r="N18" s="24">
        <f t="shared" si="1"/>
        <v>791</v>
      </c>
      <c r="O18" s="83" t="s">
        <v>200</v>
      </c>
    </row>
    <row r="19" spans="1:15" ht="18.75" x14ac:dyDescent="0.3">
      <c r="A19" s="278">
        <v>12</v>
      </c>
      <c r="B19" s="61" t="s">
        <v>13</v>
      </c>
      <c r="C19" s="24">
        <v>0</v>
      </c>
      <c r="D19" s="24">
        <v>230</v>
      </c>
      <c r="E19" s="24">
        <v>41</v>
      </c>
      <c r="F19" s="24">
        <v>398</v>
      </c>
      <c r="G19" s="24">
        <v>229</v>
      </c>
      <c r="H19" s="24">
        <f t="shared" si="0"/>
        <v>898</v>
      </c>
      <c r="I19" s="24">
        <v>0</v>
      </c>
      <c r="J19" s="24">
        <v>26</v>
      </c>
      <c r="K19" s="25">
        <v>2</v>
      </c>
      <c r="L19" s="24">
        <v>877</v>
      </c>
      <c r="M19" s="24">
        <v>76</v>
      </c>
      <c r="N19" s="24">
        <f t="shared" si="1"/>
        <v>981</v>
      </c>
      <c r="O19" s="83" t="s">
        <v>200</v>
      </c>
    </row>
    <row r="20" spans="1:15" ht="18.75" customHeight="1" x14ac:dyDescent="0.3">
      <c r="A20" s="278">
        <v>13</v>
      </c>
      <c r="B20" s="61" t="s">
        <v>14</v>
      </c>
      <c r="C20" s="24">
        <v>0</v>
      </c>
      <c r="D20" s="24">
        <v>158</v>
      </c>
      <c r="E20" s="24">
        <v>18</v>
      </c>
      <c r="F20" s="24">
        <v>3048</v>
      </c>
      <c r="G20" s="24">
        <v>537</v>
      </c>
      <c r="H20" s="24">
        <f t="shared" si="0"/>
        <v>3761</v>
      </c>
      <c r="I20" s="24">
        <v>0</v>
      </c>
      <c r="J20" s="24">
        <v>55</v>
      </c>
      <c r="K20" s="25">
        <v>11</v>
      </c>
      <c r="L20" s="24">
        <v>307</v>
      </c>
      <c r="M20" s="24">
        <v>54</v>
      </c>
      <c r="N20" s="24">
        <f t="shared" si="1"/>
        <v>427</v>
      </c>
      <c r="O20" s="83" t="s">
        <v>200</v>
      </c>
    </row>
    <row r="21" spans="1:15" ht="18.75" x14ac:dyDescent="0.3">
      <c r="A21" s="36">
        <v>14</v>
      </c>
      <c r="B21" s="63" t="s">
        <v>15</v>
      </c>
      <c r="C21" s="24">
        <v>0</v>
      </c>
      <c r="D21" s="24">
        <v>0</v>
      </c>
      <c r="E21" s="24">
        <v>43</v>
      </c>
      <c r="F21" s="24">
        <v>700</v>
      </c>
      <c r="G21" s="24">
        <v>100</v>
      </c>
      <c r="H21" s="24">
        <f t="shared" si="0"/>
        <v>843</v>
      </c>
      <c r="I21" s="24">
        <v>0</v>
      </c>
      <c r="J21" s="24">
        <v>4</v>
      </c>
      <c r="K21" s="25">
        <v>0</v>
      </c>
      <c r="L21" s="24">
        <v>472</v>
      </c>
      <c r="M21" s="24">
        <v>46</v>
      </c>
      <c r="N21" s="24">
        <f t="shared" si="1"/>
        <v>522</v>
      </c>
      <c r="O21" s="83" t="s">
        <v>200</v>
      </c>
    </row>
    <row r="22" spans="1:15" ht="18.75" x14ac:dyDescent="0.3">
      <c r="A22" s="4"/>
      <c r="B22" s="45" t="s">
        <v>30</v>
      </c>
      <c r="C22" s="44">
        <f>SUM(C8:C21)</f>
        <v>26</v>
      </c>
      <c r="D22" s="44">
        <f t="shared" ref="D22:N22" si="2">SUM(D8:D21)</f>
        <v>644</v>
      </c>
      <c r="E22" s="44">
        <f t="shared" si="2"/>
        <v>504</v>
      </c>
      <c r="F22" s="44">
        <f t="shared" si="2"/>
        <v>16141</v>
      </c>
      <c r="G22" s="44">
        <f t="shared" si="2"/>
        <v>6887</v>
      </c>
      <c r="H22" s="44">
        <f t="shared" si="2"/>
        <v>24202</v>
      </c>
      <c r="I22" s="44">
        <f t="shared" si="2"/>
        <v>19</v>
      </c>
      <c r="J22" s="44">
        <f t="shared" si="2"/>
        <v>246</v>
      </c>
      <c r="K22" s="44">
        <f t="shared" si="2"/>
        <v>70</v>
      </c>
      <c r="L22" s="44">
        <f t="shared" si="2"/>
        <v>7079</v>
      </c>
      <c r="M22" s="44">
        <f t="shared" si="2"/>
        <v>1035</v>
      </c>
      <c r="N22" s="44">
        <f t="shared" si="2"/>
        <v>8449</v>
      </c>
    </row>
    <row r="23" spans="1:15" ht="18.75" x14ac:dyDescent="0.3">
      <c r="A23" s="5" t="s">
        <v>183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81"/>
      <c r="N23" s="69"/>
    </row>
    <row r="24" spans="1:15" ht="18.75" x14ac:dyDescent="0.3">
      <c r="C24" s="81"/>
      <c r="D24" s="81"/>
      <c r="E24" s="81"/>
      <c r="F24" s="330"/>
      <c r="G24" s="81"/>
      <c r="H24" s="331"/>
      <c r="I24" s="81"/>
      <c r="J24" s="81"/>
      <c r="K24" s="324"/>
      <c r="L24" s="81"/>
      <c r="M24" s="81"/>
      <c r="N24" s="331"/>
    </row>
  </sheetData>
  <mergeCells count="6">
    <mergeCell ref="C5:H5"/>
    <mergeCell ref="I5:N5"/>
    <mergeCell ref="A5:A6"/>
    <mergeCell ref="B5:B6"/>
    <mergeCell ref="A1:N1"/>
    <mergeCell ref="A3:I3"/>
  </mergeCells>
  <pageMargins left="1.299212598425197" right="0" top="1.3385826771653544" bottom="0" header="0.31496062992125984" footer="0.31496062992125984"/>
  <pageSetup paperSize="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view="pageBreakPreview" zoomScale="90" zoomScaleNormal="100" zoomScaleSheetLayoutView="90" workbookViewId="0">
      <selection activeCell="D9" sqref="D9"/>
    </sheetView>
  </sheetViews>
  <sheetFormatPr defaultRowHeight="15" x14ac:dyDescent="0.25"/>
  <cols>
    <col min="1" max="1" width="7.5703125" customWidth="1"/>
    <col min="2" max="2" width="22.42578125" customWidth="1"/>
    <col min="3" max="3" width="8.28515625" customWidth="1"/>
    <col min="4" max="6" width="10.7109375" customWidth="1"/>
    <col min="7" max="7" width="9.42578125" customWidth="1"/>
    <col min="8" max="8" width="10.7109375" customWidth="1"/>
    <col min="9" max="9" width="9.42578125" customWidth="1"/>
    <col min="10" max="12" width="10.7109375" customWidth="1"/>
    <col min="13" max="13" width="8.85546875" customWidth="1"/>
    <col min="14" max="14" width="10.7109375" customWidth="1"/>
    <col min="15" max="15" width="8.42578125" customWidth="1"/>
    <col min="16" max="18" width="10.7109375" customWidth="1"/>
    <col min="19" max="19" width="8.85546875" customWidth="1"/>
    <col min="20" max="20" width="12" customWidth="1"/>
  </cols>
  <sheetData>
    <row r="1" spans="1:20" ht="21" x14ac:dyDescent="0.35">
      <c r="A1" s="404" t="s">
        <v>170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</row>
    <row r="2" spans="1:20" ht="18.75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20" ht="21" x14ac:dyDescent="0.35">
      <c r="A3" s="405" t="s">
        <v>209</v>
      </c>
      <c r="B3" s="405"/>
      <c r="C3" s="405"/>
      <c r="D3" s="405"/>
      <c r="E3" s="405"/>
      <c r="F3" s="405"/>
      <c r="G3" s="405"/>
      <c r="H3" s="405"/>
      <c r="I3" s="405"/>
    </row>
    <row r="4" spans="1:20" ht="18.75" x14ac:dyDescent="0.3">
      <c r="A4" s="72"/>
      <c r="B4" s="72"/>
      <c r="C4" s="72"/>
      <c r="D4" s="72"/>
      <c r="E4" s="72"/>
      <c r="F4" s="72"/>
      <c r="G4" s="72"/>
      <c r="H4" s="72"/>
      <c r="I4" s="72"/>
    </row>
    <row r="5" spans="1:20" ht="32.25" customHeight="1" x14ac:dyDescent="0.25">
      <c r="A5" s="401" t="s">
        <v>0</v>
      </c>
      <c r="B5" s="401" t="s">
        <v>1</v>
      </c>
      <c r="C5" s="393" t="s">
        <v>69</v>
      </c>
      <c r="D5" s="393"/>
      <c r="E5" s="393"/>
      <c r="F5" s="393"/>
      <c r="G5" s="393"/>
      <c r="H5" s="393"/>
      <c r="I5" s="393" t="s">
        <v>105</v>
      </c>
      <c r="J5" s="393"/>
      <c r="K5" s="393"/>
      <c r="L5" s="393"/>
      <c r="M5" s="393"/>
      <c r="N5" s="393"/>
      <c r="O5" s="393" t="s">
        <v>106</v>
      </c>
      <c r="P5" s="393"/>
      <c r="Q5" s="393"/>
      <c r="R5" s="393"/>
      <c r="S5" s="393"/>
      <c r="T5" s="393"/>
    </row>
    <row r="6" spans="1:20" ht="15.75" customHeight="1" x14ac:dyDescent="0.25">
      <c r="A6" s="402"/>
      <c r="B6" s="402"/>
      <c r="C6" s="71" t="s">
        <v>54</v>
      </c>
      <c r="D6" s="71" t="s">
        <v>62</v>
      </c>
      <c r="E6" s="71" t="s">
        <v>59</v>
      </c>
      <c r="F6" s="42" t="s">
        <v>104</v>
      </c>
      <c r="G6" s="71" t="s">
        <v>61</v>
      </c>
      <c r="H6" s="71" t="s">
        <v>30</v>
      </c>
      <c r="I6" s="71" t="s">
        <v>54</v>
      </c>
      <c r="J6" s="42" t="s">
        <v>62</v>
      </c>
      <c r="K6" s="71" t="s">
        <v>59</v>
      </c>
      <c r="L6" s="42" t="s">
        <v>104</v>
      </c>
      <c r="M6" s="71" t="s">
        <v>61</v>
      </c>
      <c r="N6" s="71" t="s">
        <v>30</v>
      </c>
      <c r="O6" s="71" t="s">
        <v>54</v>
      </c>
      <c r="P6" s="42" t="s">
        <v>62</v>
      </c>
      <c r="Q6" s="71" t="s">
        <v>59</v>
      </c>
      <c r="R6" s="42" t="s">
        <v>104</v>
      </c>
      <c r="S6" s="71" t="s">
        <v>61</v>
      </c>
      <c r="T6" s="71" t="s">
        <v>30</v>
      </c>
    </row>
    <row r="7" spans="1:20" x14ac:dyDescent="0.25">
      <c r="A7" s="17">
        <v>1</v>
      </c>
      <c r="B7" s="18">
        <v>2</v>
      </c>
      <c r="C7" s="17">
        <v>3</v>
      </c>
      <c r="D7" s="17">
        <v>4</v>
      </c>
      <c r="E7" s="37">
        <v>5</v>
      </c>
      <c r="F7" s="17">
        <v>6</v>
      </c>
      <c r="G7" s="17">
        <v>7</v>
      </c>
      <c r="H7" s="19">
        <v>8</v>
      </c>
      <c r="I7" s="38">
        <v>9</v>
      </c>
      <c r="J7" s="17">
        <v>10</v>
      </c>
      <c r="K7" s="19">
        <v>11</v>
      </c>
      <c r="L7" s="38">
        <v>12</v>
      </c>
      <c r="M7" s="17">
        <v>13</v>
      </c>
      <c r="N7" s="19">
        <v>14</v>
      </c>
      <c r="O7" s="38">
        <v>15</v>
      </c>
      <c r="P7" s="17">
        <v>16</v>
      </c>
      <c r="Q7" s="19">
        <v>17</v>
      </c>
      <c r="R7" s="38">
        <v>18</v>
      </c>
      <c r="S7" s="17">
        <v>19</v>
      </c>
      <c r="T7" s="19">
        <v>20</v>
      </c>
    </row>
    <row r="8" spans="1:20" ht="21" x14ac:dyDescent="0.35">
      <c r="A8" s="278">
        <v>1</v>
      </c>
      <c r="B8" s="61" t="s">
        <v>2</v>
      </c>
      <c r="C8" s="163">
        <v>0</v>
      </c>
      <c r="D8" s="163">
        <v>0</v>
      </c>
      <c r="E8" s="163">
        <v>0</v>
      </c>
      <c r="F8" s="163">
        <v>0</v>
      </c>
      <c r="G8" s="163">
        <v>0</v>
      </c>
      <c r="H8" s="163">
        <f>SUM(C8:G8)</f>
        <v>0</v>
      </c>
      <c r="I8" s="163">
        <v>0</v>
      </c>
      <c r="J8" s="163">
        <v>0</v>
      </c>
      <c r="K8" s="164">
        <v>0</v>
      </c>
      <c r="L8" s="163">
        <v>0</v>
      </c>
      <c r="M8" s="163">
        <v>0</v>
      </c>
      <c r="N8" s="163">
        <f>SUM(I8:M8)</f>
        <v>0</v>
      </c>
      <c r="O8" s="163">
        <v>0</v>
      </c>
      <c r="P8" s="163">
        <v>0</v>
      </c>
      <c r="Q8" s="164">
        <v>0</v>
      </c>
      <c r="R8" s="163">
        <v>0</v>
      </c>
      <c r="S8" s="163">
        <v>0</v>
      </c>
      <c r="T8" s="163">
        <f>SUM(O8:S8)</f>
        <v>0</v>
      </c>
    </row>
    <row r="9" spans="1:20" ht="21" x14ac:dyDescent="0.35">
      <c r="A9" s="278">
        <v>2</v>
      </c>
      <c r="B9" s="62" t="s">
        <v>3</v>
      </c>
      <c r="C9" s="163">
        <v>0</v>
      </c>
      <c r="D9" s="163">
        <v>0</v>
      </c>
      <c r="E9" s="163">
        <v>0</v>
      </c>
      <c r="F9" s="163">
        <v>0</v>
      </c>
      <c r="G9" s="163">
        <v>0</v>
      </c>
      <c r="H9" s="163">
        <f t="shared" ref="H9:H21" si="0">SUM(C9:G9)</f>
        <v>0</v>
      </c>
      <c r="I9" s="163">
        <v>0</v>
      </c>
      <c r="J9" s="163">
        <v>0</v>
      </c>
      <c r="K9" s="164">
        <v>2</v>
      </c>
      <c r="L9" s="425">
        <v>0</v>
      </c>
      <c r="M9" s="425">
        <v>0</v>
      </c>
      <c r="N9" s="425">
        <f t="shared" ref="N9:N21" si="1">SUM(I9:M9)</f>
        <v>2</v>
      </c>
      <c r="O9" s="163">
        <v>0</v>
      </c>
      <c r="P9" s="163">
        <v>0</v>
      </c>
      <c r="Q9" s="164">
        <v>0</v>
      </c>
      <c r="R9" s="163">
        <v>0</v>
      </c>
      <c r="S9" s="163">
        <v>0</v>
      </c>
      <c r="T9" s="163">
        <f t="shared" ref="T9:T21" si="2">SUM(O9:S9)</f>
        <v>0</v>
      </c>
    </row>
    <row r="10" spans="1:20" ht="21" x14ac:dyDescent="0.35">
      <c r="A10" s="278">
        <v>3</v>
      </c>
      <c r="B10" s="61" t="s">
        <v>4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f t="shared" si="0"/>
        <v>0</v>
      </c>
      <c r="I10" s="163">
        <v>0</v>
      </c>
      <c r="J10" s="163">
        <v>0</v>
      </c>
      <c r="K10" s="164">
        <v>0</v>
      </c>
      <c r="L10" s="425">
        <v>319</v>
      </c>
      <c r="M10" s="425">
        <v>106</v>
      </c>
      <c r="N10" s="425">
        <f t="shared" si="1"/>
        <v>425</v>
      </c>
      <c r="O10" s="163">
        <v>0</v>
      </c>
      <c r="P10" s="163">
        <v>0</v>
      </c>
      <c r="Q10" s="164">
        <v>0</v>
      </c>
      <c r="R10" s="163">
        <v>0</v>
      </c>
      <c r="S10" s="163">
        <v>0</v>
      </c>
      <c r="T10" s="163">
        <f t="shared" si="2"/>
        <v>0</v>
      </c>
    </row>
    <row r="11" spans="1:20" ht="21" x14ac:dyDescent="0.35">
      <c r="A11" s="278">
        <v>4</v>
      </c>
      <c r="B11" s="61" t="s">
        <v>5</v>
      </c>
      <c r="C11" s="163">
        <v>0</v>
      </c>
      <c r="D11" s="163">
        <v>0</v>
      </c>
      <c r="E11" s="163">
        <v>0</v>
      </c>
      <c r="F11" s="163">
        <v>0</v>
      </c>
      <c r="G11" s="163">
        <v>0</v>
      </c>
      <c r="H11" s="163">
        <f t="shared" si="0"/>
        <v>0</v>
      </c>
      <c r="I11" s="163">
        <v>0</v>
      </c>
      <c r="J11" s="163">
        <v>0</v>
      </c>
      <c r="K11" s="164">
        <v>0</v>
      </c>
      <c r="L11" s="163">
        <v>0</v>
      </c>
      <c r="M11" s="163">
        <v>0</v>
      </c>
      <c r="N11" s="163">
        <f t="shared" si="1"/>
        <v>0</v>
      </c>
      <c r="O11" s="163">
        <v>0</v>
      </c>
      <c r="P11" s="163">
        <v>0</v>
      </c>
      <c r="Q11" s="164">
        <v>0</v>
      </c>
      <c r="R11" s="163">
        <v>0</v>
      </c>
      <c r="S11" s="163">
        <v>0</v>
      </c>
      <c r="T11" s="163">
        <f t="shared" si="2"/>
        <v>0</v>
      </c>
    </row>
    <row r="12" spans="1:20" ht="21" x14ac:dyDescent="0.35">
      <c r="A12" s="278">
        <v>5</v>
      </c>
      <c r="B12" s="62" t="s">
        <v>6</v>
      </c>
      <c r="C12" s="163">
        <v>0</v>
      </c>
      <c r="D12" s="163">
        <v>0</v>
      </c>
      <c r="E12" s="163">
        <v>0</v>
      </c>
      <c r="F12" s="163">
        <v>0</v>
      </c>
      <c r="G12" s="163">
        <v>0</v>
      </c>
      <c r="H12" s="163">
        <f t="shared" si="0"/>
        <v>0</v>
      </c>
      <c r="I12" s="163">
        <v>0</v>
      </c>
      <c r="J12" s="163">
        <v>0</v>
      </c>
      <c r="K12" s="164">
        <v>0</v>
      </c>
      <c r="L12" s="163">
        <v>0</v>
      </c>
      <c r="M12" s="163">
        <v>0</v>
      </c>
      <c r="N12" s="163">
        <f t="shared" si="1"/>
        <v>0</v>
      </c>
      <c r="O12" s="163">
        <v>0</v>
      </c>
      <c r="P12" s="163">
        <v>0</v>
      </c>
      <c r="Q12" s="164">
        <v>0</v>
      </c>
      <c r="R12" s="163">
        <v>0</v>
      </c>
      <c r="S12" s="163">
        <v>0</v>
      </c>
      <c r="T12" s="163">
        <f t="shared" si="2"/>
        <v>0</v>
      </c>
    </row>
    <row r="13" spans="1:20" ht="21" x14ac:dyDescent="0.35">
      <c r="A13" s="278">
        <v>6</v>
      </c>
      <c r="B13" s="62" t="s">
        <v>7</v>
      </c>
      <c r="C13" s="163">
        <v>0</v>
      </c>
      <c r="D13" s="163">
        <v>0</v>
      </c>
      <c r="E13" s="163">
        <v>0</v>
      </c>
      <c r="F13" s="163">
        <v>0</v>
      </c>
      <c r="G13" s="163">
        <v>0</v>
      </c>
      <c r="H13" s="163">
        <f t="shared" si="0"/>
        <v>0</v>
      </c>
      <c r="I13" s="163">
        <v>0</v>
      </c>
      <c r="J13" s="163">
        <v>0</v>
      </c>
      <c r="K13" s="164">
        <v>0</v>
      </c>
      <c r="L13" s="163">
        <v>0</v>
      </c>
      <c r="M13" s="163">
        <v>0</v>
      </c>
      <c r="N13" s="163">
        <f t="shared" si="1"/>
        <v>0</v>
      </c>
      <c r="O13" s="163">
        <v>0</v>
      </c>
      <c r="P13" s="163">
        <v>0</v>
      </c>
      <c r="Q13" s="164">
        <v>0</v>
      </c>
      <c r="R13" s="163">
        <v>0</v>
      </c>
      <c r="S13" s="163">
        <v>0</v>
      </c>
      <c r="T13" s="163">
        <f t="shared" si="2"/>
        <v>0</v>
      </c>
    </row>
    <row r="14" spans="1:20" ht="21" x14ac:dyDescent="0.35">
      <c r="A14" s="278">
        <v>7</v>
      </c>
      <c r="B14" s="61" t="s">
        <v>8</v>
      </c>
      <c r="C14" s="163">
        <v>0</v>
      </c>
      <c r="D14" s="163">
        <v>0</v>
      </c>
      <c r="E14" s="163">
        <v>0</v>
      </c>
      <c r="F14" s="163">
        <v>0</v>
      </c>
      <c r="G14" s="163">
        <v>0</v>
      </c>
      <c r="H14" s="163">
        <f t="shared" si="0"/>
        <v>0</v>
      </c>
      <c r="I14" s="163">
        <v>0</v>
      </c>
      <c r="J14" s="163">
        <v>0</v>
      </c>
      <c r="K14" s="164">
        <v>0</v>
      </c>
      <c r="L14" s="163">
        <v>591</v>
      </c>
      <c r="M14" s="163">
        <v>33</v>
      </c>
      <c r="N14" s="163">
        <f t="shared" si="1"/>
        <v>624</v>
      </c>
      <c r="O14" s="163">
        <v>0</v>
      </c>
      <c r="P14" s="163">
        <v>0</v>
      </c>
      <c r="Q14" s="164">
        <v>0</v>
      </c>
      <c r="R14" s="163">
        <v>0</v>
      </c>
      <c r="S14" s="163">
        <v>0</v>
      </c>
      <c r="T14" s="163">
        <f t="shared" si="2"/>
        <v>0</v>
      </c>
    </row>
    <row r="15" spans="1:20" ht="21" x14ac:dyDescent="0.35">
      <c r="A15" s="278">
        <v>8</v>
      </c>
      <c r="B15" s="61" t="s">
        <v>9</v>
      </c>
      <c r="C15" s="163">
        <v>0</v>
      </c>
      <c r="D15" s="163">
        <v>0</v>
      </c>
      <c r="E15" s="163">
        <v>0</v>
      </c>
      <c r="F15" s="163">
        <v>0</v>
      </c>
      <c r="G15" s="163">
        <v>0</v>
      </c>
      <c r="H15" s="163">
        <f t="shared" si="0"/>
        <v>0</v>
      </c>
      <c r="I15" s="163">
        <v>0</v>
      </c>
      <c r="J15" s="163">
        <v>0</v>
      </c>
      <c r="K15" s="164">
        <v>0</v>
      </c>
      <c r="L15" s="163">
        <v>0</v>
      </c>
      <c r="M15" s="163">
        <v>0</v>
      </c>
      <c r="N15" s="163">
        <f t="shared" si="1"/>
        <v>0</v>
      </c>
      <c r="O15" s="163">
        <v>0</v>
      </c>
      <c r="P15" s="163">
        <v>0</v>
      </c>
      <c r="Q15" s="164">
        <v>0</v>
      </c>
      <c r="R15" s="163">
        <v>0</v>
      </c>
      <c r="S15" s="163">
        <v>0</v>
      </c>
      <c r="T15" s="163">
        <f t="shared" si="2"/>
        <v>0</v>
      </c>
    </row>
    <row r="16" spans="1:20" ht="21" x14ac:dyDescent="0.35">
      <c r="A16" s="278">
        <v>9</v>
      </c>
      <c r="B16" s="62" t="s">
        <v>10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f t="shared" si="0"/>
        <v>0</v>
      </c>
      <c r="I16" s="163">
        <v>0</v>
      </c>
      <c r="J16" s="163">
        <v>0</v>
      </c>
      <c r="K16" s="164">
        <v>0</v>
      </c>
      <c r="L16" s="163">
        <v>0</v>
      </c>
      <c r="M16" s="163">
        <v>0</v>
      </c>
      <c r="N16" s="163">
        <f t="shared" si="1"/>
        <v>0</v>
      </c>
      <c r="O16" s="163">
        <v>0</v>
      </c>
      <c r="P16" s="163">
        <v>0</v>
      </c>
      <c r="Q16" s="164">
        <v>0</v>
      </c>
      <c r="R16" s="163">
        <v>0</v>
      </c>
      <c r="S16" s="163">
        <v>0</v>
      </c>
      <c r="T16" s="163">
        <f t="shared" si="2"/>
        <v>0</v>
      </c>
    </row>
    <row r="17" spans="1:20" ht="21" x14ac:dyDescent="0.35">
      <c r="A17" s="278">
        <v>10</v>
      </c>
      <c r="B17" s="61" t="s">
        <v>11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  <c r="H17" s="163">
        <f t="shared" si="0"/>
        <v>0</v>
      </c>
      <c r="I17" s="163">
        <v>0</v>
      </c>
      <c r="J17" s="163">
        <v>0</v>
      </c>
      <c r="K17" s="164">
        <v>0</v>
      </c>
      <c r="L17" s="163">
        <v>0</v>
      </c>
      <c r="M17" s="163">
        <v>0</v>
      </c>
      <c r="N17" s="163">
        <f t="shared" si="1"/>
        <v>0</v>
      </c>
      <c r="O17" s="163">
        <v>0</v>
      </c>
      <c r="P17" s="163">
        <v>0</v>
      </c>
      <c r="Q17" s="164">
        <v>0</v>
      </c>
      <c r="R17" s="163">
        <v>0</v>
      </c>
      <c r="S17" s="163">
        <v>0</v>
      </c>
      <c r="T17" s="163">
        <f t="shared" si="2"/>
        <v>0</v>
      </c>
    </row>
    <row r="18" spans="1:20" ht="21" x14ac:dyDescent="0.35">
      <c r="A18" s="278">
        <v>11</v>
      </c>
      <c r="B18" s="61" t="s">
        <v>12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3">
        <f t="shared" si="0"/>
        <v>0</v>
      </c>
      <c r="I18" s="163">
        <v>0</v>
      </c>
      <c r="J18" s="163">
        <v>0</v>
      </c>
      <c r="K18" s="164">
        <v>0</v>
      </c>
      <c r="L18" s="163">
        <v>0</v>
      </c>
      <c r="M18" s="163">
        <v>0</v>
      </c>
      <c r="N18" s="163">
        <f t="shared" si="1"/>
        <v>0</v>
      </c>
      <c r="O18" s="163">
        <v>0</v>
      </c>
      <c r="P18" s="163">
        <v>0</v>
      </c>
      <c r="Q18" s="164">
        <v>0</v>
      </c>
      <c r="R18" s="163">
        <v>0</v>
      </c>
      <c r="S18" s="163">
        <v>0</v>
      </c>
      <c r="T18" s="163">
        <f t="shared" si="2"/>
        <v>0</v>
      </c>
    </row>
    <row r="19" spans="1:20" ht="21" x14ac:dyDescent="0.35">
      <c r="A19" s="278">
        <v>12</v>
      </c>
      <c r="B19" s="61" t="s">
        <v>13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3">
        <f t="shared" si="0"/>
        <v>0</v>
      </c>
      <c r="I19" s="163">
        <v>0</v>
      </c>
      <c r="J19" s="163">
        <v>0</v>
      </c>
      <c r="K19" s="164">
        <v>0</v>
      </c>
      <c r="L19" s="163">
        <v>0</v>
      </c>
      <c r="M19" s="163">
        <v>0</v>
      </c>
      <c r="N19" s="163">
        <f t="shared" si="1"/>
        <v>0</v>
      </c>
      <c r="O19" s="163">
        <v>0</v>
      </c>
      <c r="P19" s="163">
        <v>0</v>
      </c>
      <c r="Q19" s="164">
        <v>0</v>
      </c>
      <c r="R19" s="163">
        <v>0</v>
      </c>
      <c r="S19" s="163">
        <v>0</v>
      </c>
      <c r="T19" s="163">
        <f t="shared" si="2"/>
        <v>0</v>
      </c>
    </row>
    <row r="20" spans="1:20" ht="21" customHeight="1" x14ac:dyDescent="0.35">
      <c r="A20" s="278">
        <v>13</v>
      </c>
      <c r="B20" s="61" t="s">
        <v>14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f t="shared" si="0"/>
        <v>0</v>
      </c>
      <c r="I20" s="163">
        <v>0</v>
      </c>
      <c r="J20" s="163">
        <v>0</v>
      </c>
      <c r="K20" s="164">
        <v>0</v>
      </c>
      <c r="L20" s="163">
        <v>120</v>
      </c>
      <c r="M20" s="163">
        <v>0</v>
      </c>
      <c r="N20" s="163">
        <f t="shared" si="1"/>
        <v>120</v>
      </c>
      <c r="O20" s="163">
        <v>0</v>
      </c>
      <c r="P20" s="163">
        <v>0</v>
      </c>
      <c r="Q20" s="164">
        <v>0</v>
      </c>
      <c r="R20" s="163">
        <v>0</v>
      </c>
      <c r="S20" s="163">
        <v>0</v>
      </c>
      <c r="T20" s="163">
        <f t="shared" si="2"/>
        <v>0</v>
      </c>
    </row>
    <row r="21" spans="1:20" ht="21" x14ac:dyDescent="0.35">
      <c r="A21" s="36">
        <v>14</v>
      </c>
      <c r="B21" s="63" t="s">
        <v>15</v>
      </c>
      <c r="C21" s="163">
        <v>0</v>
      </c>
      <c r="D21" s="163">
        <v>0</v>
      </c>
      <c r="E21" s="163">
        <v>0</v>
      </c>
      <c r="F21" s="163">
        <v>0</v>
      </c>
      <c r="G21" s="163">
        <v>0</v>
      </c>
      <c r="H21" s="163">
        <f t="shared" si="0"/>
        <v>0</v>
      </c>
      <c r="I21" s="163">
        <v>0</v>
      </c>
      <c r="J21" s="163">
        <v>0</v>
      </c>
      <c r="K21" s="164">
        <v>0</v>
      </c>
      <c r="L21" s="163">
        <v>150</v>
      </c>
      <c r="M21" s="163">
        <v>0</v>
      </c>
      <c r="N21" s="163">
        <f t="shared" si="1"/>
        <v>150</v>
      </c>
      <c r="O21" s="163">
        <v>0</v>
      </c>
      <c r="P21" s="163">
        <v>0</v>
      </c>
      <c r="Q21" s="164">
        <v>0</v>
      </c>
      <c r="R21" s="163">
        <v>0</v>
      </c>
      <c r="S21" s="163">
        <v>0</v>
      </c>
      <c r="T21" s="163">
        <f t="shared" si="2"/>
        <v>0</v>
      </c>
    </row>
    <row r="22" spans="1:20" ht="21" x14ac:dyDescent="0.35">
      <c r="A22" s="4"/>
      <c r="B22" s="45" t="s">
        <v>30</v>
      </c>
      <c r="C22" s="165">
        <f>SUM(C8:C21)</f>
        <v>0</v>
      </c>
      <c r="D22" s="165">
        <f t="shared" ref="D22:H22" si="3">SUM(D8:D21)</f>
        <v>0</v>
      </c>
      <c r="E22" s="165">
        <f t="shared" si="3"/>
        <v>0</v>
      </c>
      <c r="F22" s="165">
        <f t="shared" si="3"/>
        <v>0</v>
      </c>
      <c r="G22" s="165">
        <f t="shared" si="3"/>
        <v>0</v>
      </c>
      <c r="H22" s="165">
        <f t="shared" si="3"/>
        <v>0</v>
      </c>
      <c r="I22" s="165">
        <f>SUM(I8:I21)</f>
        <v>0</v>
      </c>
      <c r="J22" s="165">
        <f t="shared" ref="J22:N22" si="4">SUM(J8:J21)</f>
        <v>0</v>
      </c>
      <c r="K22" s="165">
        <f t="shared" si="4"/>
        <v>2</v>
      </c>
      <c r="L22" s="165">
        <f t="shared" si="4"/>
        <v>1180</v>
      </c>
      <c r="M22" s="165">
        <f t="shared" si="4"/>
        <v>139</v>
      </c>
      <c r="N22" s="165">
        <f t="shared" si="4"/>
        <v>1321</v>
      </c>
      <c r="O22" s="165">
        <f>SUM(O8:O21)</f>
        <v>0</v>
      </c>
      <c r="P22" s="165">
        <f t="shared" ref="P22:T22" si="5">SUM(P8:P21)</f>
        <v>0</v>
      </c>
      <c r="Q22" s="165">
        <f t="shared" si="5"/>
        <v>0</v>
      </c>
      <c r="R22" s="165">
        <f t="shared" si="5"/>
        <v>0</v>
      </c>
      <c r="S22" s="165">
        <f t="shared" si="5"/>
        <v>0</v>
      </c>
      <c r="T22" s="165">
        <f t="shared" si="5"/>
        <v>0</v>
      </c>
    </row>
    <row r="23" spans="1:20" ht="18.75" x14ac:dyDescent="0.3">
      <c r="A23" s="5" t="s">
        <v>183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81"/>
      <c r="N23" s="69"/>
    </row>
    <row r="24" spans="1:20" ht="21" x14ac:dyDescent="0.35">
      <c r="B24" t="s">
        <v>210</v>
      </c>
      <c r="F24" s="39"/>
      <c r="K24" s="348">
        <v>2</v>
      </c>
      <c r="L24" s="336">
        <v>1180</v>
      </c>
      <c r="M24" s="336">
        <v>139</v>
      </c>
      <c r="N24" s="350">
        <f>SUM(K24:M24)</f>
        <v>1321</v>
      </c>
    </row>
  </sheetData>
  <mergeCells count="7">
    <mergeCell ref="A1:T1"/>
    <mergeCell ref="O5:T5"/>
    <mergeCell ref="A3:I3"/>
    <mergeCell ref="A5:A6"/>
    <mergeCell ref="B5:B6"/>
    <mergeCell ref="C5:H5"/>
    <mergeCell ref="I5:N5"/>
  </mergeCells>
  <pageMargins left="1.299212598425197" right="0" top="1.3385826771653544" bottom="0" header="0.31496062992125984" footer="0.31496062992125984"/>
  <pageSetup paperSize="5" scale="7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3"/>
  <sheetViews>
    <sheetView topLeftCell="A3" zoomScaleNormal="100" zoomScaleSheetLayoutView="90" workbookViewId="0">
      <selection activeCell="D19" sqref="D19"/>
    </sheetView>
  </sheetViews>
  <sheetFormatPr defaultRowHeight="15" x14ac:dyDescent="0.25"/>
  <cols>
    <col min="1" max="1" width="7.85546875" customWidth="1"/>
    <col min="2" max="2" width="21.85546875" customWidth="1"/>
    <col min="3" max="13" width="12.7109375" customWidth="1"/>
  </cols>
  <sheetData>
    <row r="1" spans="1:13" ht="21" x14ac:dyDescent="0.35">
      <c r="A1" s="404" t="s">
        <v>171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ht="18.75" x14ac:dyDescent="0.3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3" ht="21" x14ac:dyDescent="0.35">
      <c r="A3" s="405" t="s">
        <v>209</v>
      </c>
      <c r="B3" s="405"/>
      <c r="C3" s="405"/>
      <c r="D3" s="405"/>
      <c r="E3" s="405"/>
    </row>
    <row r="4" spans="1:13" ht="18.75" x14ac:dyDescent="0.3">
      <c r="A4" s="160"/>
      <c r="B4" s="160"/>
      <c r="C4" s="160"/>
      <c r="D4" s="160"/>
      <c r="E4" s="160"/>
    </row>
    <row r="5" spans="1:13" ht="32.25" customHeight="1" x14ac:dyDescent="0.25">
      <c r="A5" s="373" t="s">
        <v>0</v>
      </c>
      <c r="B5" s="373" t="s">
        <v>1</v>
      </c>
      <c r="C5" s="393" t="s">
        <v>54</v>
      </c>
      <c r="D5" s="393" t="s">
        <v>23</v>
      </c>
      <c r="E5" s="393" t="s">
        <v>62</v>
      </c>
      <c r="F5" s="393" t="s">
        <v>23</v>
      </c>
      <c r="G5" s="396" t="s">
        <v>59</v>
      </c>
      <c r="H5" s="396" t="s">
        <v>23</v>
      </c>
      <c r="I5" s="393" t="s">
        <v>104</v>
      </c>
      <c r="J5" s="393" t="s">
        <v>23</v>
      </c>
      <c r="K5" s="393" t="s">
        <v>61</v>
      </c>
      <c r="L5" s="393" t="s">
        <v>23</v>
      </c>
      <c r="M5" s="393" t="s">
        <v>30</v>
      </c>
    </row>
    <row r="6" spans="1:13" ht="15.75" customHeight="1" x14ac:dyDescent="0.25">
      <c r="A6" s="373"/>
      <c r="B6" s="373"/>
      <c r="C6" s="393"/>
      <c r="D6" s="393"/>
      <c r="E6" s="393"/>
      <c r="F6" s="393"/>
      <c r="G6" s="397"/>
      <c r="H6" s="397"/>
      <c r="I6" s="393"/>
      <c r="J6" s="393"/>
      <c r="K6" s="393"/>
      <c r="L6" s="393"/>
      <c r="M6" s="393"/>
    </row>
    <row r="7" spans="1:13" x14ac:dyDescent="0.25">
      <c r="A7" s="17">
        <v>1</v>
      </c>
      <c r="B7" s="18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ht="21" customHeight="1" x14ac:dyDescent="0.35">
      <c r="A8" s="278">
        <v>1</v>
      </c>
      <c r="B8" s="59" t="s">
        <v>2</v>
      </c>
      <c r="C8" s="163">
        <f>'18. PEMBRIAN KON ULANG'!C8+'18. PEMBRIAN KON ULANG'!I8+'19. PEMBERIAN KON ULANG JEJARIN'!C8+'19. PEMBERIAN KON ULANG JEJARIN'!I8+'19. PEMBERIAN KON ULANG JEJARIN'!O8</f>
        <v>1</v>
      </c>
      <c r="D8" s="166">
        <f>C8/M8*100</f>
        <v>2.9515938606847696E-2</v>
      </c>
      <c r="E8" s="163">
        <f>'18. PEMBRIAN KON ULANG'!D8+'18. PEMBRIAN KON ULANG'!J8+'19. PEMBERIAN KON ULANG JEJARIN'!D8+'19. PEMBERIAN KON ULANG JEJARIN'!J8+'19. PEMBERIAN KON ULANG JEJARIN'!P8</f>
        <v>107</v>
      </c>
      <c r="F8" s="166">
        <f>E8/M8*100</f>
        <v>3.1582054309327035</v>
      </c>
      <c r="G8" s="163">
        <f>'18. PEMBRIAN KON ULANG'!E8+'18. PEMBRIAN KON ULANG'!K8+'19. PEMBERIAN KON ULANG JEJARIN'!E8+'19. PEMBERIAN KON ULANG JEJARIN'!K8+'19. PEMBERIAN KON ULANG JEJARIN'!Q8</f>
        <v>82</v>
      </c>
      <c r="H8" s="166">
        <f>G8/M8*100</f>
        <v>2.4203069657615113</v>
      </c>
      <c r="I8" s="163">
        <f>'18. PEMBRIAN KON ULANG'!F8+'18. PEMBRIAN KON ULANG'!L8+'19. PEMBERIAN KON ULANG JEJARIN'!F8+'19. PEMBERIAN KON ULANG JEJARIN'!L8+'19. PEMBERIAN KON ULANG JEJARIN'!R8</f>
        <v>2770</v>
      </c>
      <c r="J8" s="166">
        <f>I8/M8*100</f>
        <v>81.759149940968129</v>
      </c>
      <c r="K8" s="163">
        <f>'18. PEMBRIAN KON ULANG'!G8+'18. PEMBRIAN KON ULANG'!M8+'19. PEMBERIAN KON ULANG JEJARIN'!G8+'19. PEMBERIAN KON ULANG JEJARIN'!M8+'19. PEMBERIAN KON ULANG JEJARIN'!S8</f>
        <v>428</v>
      </c>
      <c r="L8" s="166">
        <f>K8/M8*100</f>
        <v>12.632821723730814</v>
      </c>
      <c r="M8" s="163">
        <f>C8+E8+G8+I8+K8</f>
        <v>3388</v>
      </c>
    </row>
    <row r="9" spans="1:13" ht="21" customHeight="1" x14ac:dyDescent="0.35">
      <c r="A9" s="278">
        <v>2</v>
      </c>
      <c r="B9" s="60" t="s">
        <v>3</v>
      </c>
      <c r="C9" s="163">
        <f>'18. PEMBRIAN KON ULANG'!C9+'18. PEMBRIAN KON ULANG'!I9+'19. PEMBERIAN KON ULANG JEJARIN'!C9+'19. PEMBERIAN KON ULANG JEJARIN'!I9+'19. PEMBERIAN KON ULANG JEJARIN'!O9</f>
        <v>2</v>
      </c>
      <c r="D9" s="166">
        <f t="shared" ref="D9:D22" si="0">C9/M9*100</f>
        <v>0.12239902080783352</v>
      </c>
      <c r="E9" s="163">
        <f>'18. PEMBRIAN KON ULANG'!D9+'18. PEMBRIAN KON ULANG'!J9+'19. PEMBERIAN KON ULANG JEJARIN'!D9+'19. PEMBERIAN KON ULANG JEJARIN'!J9+'19. PEMBERIAN KON ULANG JEJARIN'!P9</f>
        <v>27</v>
      </c>
      <c r="F9" s="166">
        <f t="shared" ref="F9:F22" si="1">E9/M9*100</f>
        <v>1.6523867809057526</v>
      </c>
      <c r="G9" s="163">
        <f>'18. PEMBRIAN KON ULANG'!E9+'18. PEMBRIAN KON ULANG'!K9+'19. PEMBERIAN KON ULANG JEJARIN'!E9+'19. PEMBERIAN KON ULANG JEJARIN'!K9+'19. PEMBERIAN KON ULANG JEJARIN'!Q9</f>
        <v>34</v>
      </c>
      <c r="H9" s="166">
        <f t="shared" ref="H9:H22" si="2">G9/M9*100</f>
        <v>2.0807833537331701</v>
      </c>
      <c r="I9" s="163">
        <f>'18. PEMBRIAN KON ULANG'!F9+'18. PEMBRIAN KON ULANG'!L9+'19. PEMBERIAN KON ULANG JEJARIN'!F9+'19. PEMBERIAN KON ULANG JEJARIN'!L9+'19. PEMBERIAN KON ULANG JEJARIN'!R9</f>
        <v>1228</v>
      </c>
      <c r="J9" s="166">
        <f t="shared" ref="J9:J22" si="3">I9/M9*100</f>
        <v>75.152998776009795</v>
      </c>
      <c r="K9" s="163">
        <f>'18. PEMBRIAN KON ULANG'!G9+'18. PEMBRIAN KON ULANG'!M9+'19. PEMBERIAN KON ULANG JEJARIN'!G9+'19. PEMBERIAN KON ULANG JEJARIN'!M9+'19. PEMBERIAN KON ULANG JEJARIN'!S9</f>
        <v>343</v>
      </c>
      <c r="L9" s="166">
        <f t="shared" ref="L9:L22" si="4">K9/M9*100</f>
        <v>20.991432068543453</v>
      </c>
      <c r="M9" s="163">
        <f t="shared" ref="M9:M22" si="5">C9+E9+G9+I9+K9</f>
        <v>1634</v>
      </c>
    </row>
    <row r="10" spans="1:13" ht="21" customHeight="1" x14ac:dyDescent="0.35">
      <c r="A10" s="158">
        <v>3</v>
      </c>
      <c r="B10" s="61" t="s">
        <v>4</v>
      </c>
      <c r="C10" s="163">
        <f>'18. PEMBRIAN KON ULANG'!C10+'18. PEMBRIAN KON ULANG'!I10+'19. PEMBERIAN KON ULANG JEJARIN'!C10+'19. PEMBERIAN KON ULANG JEJARIN'!I10+'19. PEMBERIAN KON ULANG JEJARIN'!O10</f>
        <v>0</v>
      </c>
      <c r="D10" s="166">
        <f t="shared" si="0"/>
        <v>0</v>
      </c>
      <c r="E10" s="163">
        <f>'18. PEMBRIAN KON ULANG'!D10+'18. PEMBRIAN KON ULANG'!J10+'19. PEMBERIAN KON ULANG JEJARIN'!D10+'19. PEMBERIAN KON ULANG JEJARIN'!J10+'19. PEMBERIAN KON ULANG JEJARIN'!P10</f>
        <v>39</v>
      </c>
      <c r="F10" s="166">
        <f t="shared" si="1"/>
        <v>1.5402843601895735</v>
      </c>
      <c r="G10" s="163">
        <f>'18. PEMBRIAN KON ULANG'!E10+'18. PEMBRIAN KON ULANG'!K10+'19. PEMBERIAN KON ULANG JEJARIN'!E10+'19. PEMBERIAN KON ULANG JEJARIN'!K10+'19. PEMBERIAN KON ULANG JEJARIN'!Q10</f>
        <v>22</v>
      </c>
      <c r="H10" s="166">
        <f t="shared" si="2"/>
        <v>0.86887835703001581</v>
      </c>
      <c r="I10" s="163">
        <f>'18. PEMBRIAN KON ULANG'!F10+'18. PEMBRIAN KON ULANG'!L10+'19. PEMBERIAN KON ULANG JEJARIN'!F10+'19. PEMBERIAN KON ULANG JEJARIN'!L10+'19. PEMBERIAN KON ULANG JEJARIN'!R10</f>
        <v>1983</v>
      </c>
      <c r="J10" s="166">
        <f t="shared" si="3"/>
        <v>78.317535545023702</v>
      </c>
      <c r="K10" s="163">
        <f>'18. PEMBRIAN KON ULANG'!G10+'18. PEMBRIAN KON ULANG'!M10+'19. PEMBERIAN KON ULANG JEJARIN'!G10+'19. PEMBERIAN KON ULANG JEJARIN'!M10+'19. PEMBERIAN KON ULANG JEJARIN'!S10</f>
        <v>488</v>
      </c>
      <c r="L10" s="166">
        <f t="shared" si="4"/>
        <v>19.273301737756714</v>
      </c>
      <c r="M10" s="163">
        <f t="shared" si="5"/>
        <v>2532</v>
      </c>
    </row>
    <row r="11" spans="1:13" ht="21" customHeight="1" x14ac:dyDescent="0.35">
      <c r="A11" s="158">
        <v>4</v>
      </c>
      <c r="B11" s="61" t="s">
        <v>5</v>
      </c>
      <c r="C11" s="163">
        <f>'18. PEMBRIAN KON ULANG'!C11+'18. PEMBRIAN KON ULANG'!I11+'19. PEMBERIAN KON ULANG JEJARIN'!C11+'19. PEMBERIAN KON ULANG JEJARIN'!I11+'19. PEMBERIAN KON ULANG JEJARIN'!O11</f>
        <v>0</v>
      </c>
      <c r="D11" s="166">
        <f t="shared" si="0"/>
        <v>0</v>
      </c>
      <c r="E11" s="163">
        <f>'18. PEMBRIAN KON ULANG'!D11+'18. PEMBRIAN KON ULANG'!J11+'19. PEMBERIAN KON ULANG JEJARIN'!D11+'19. PEMBERIAN KON ULANG JEJARIN'!J11+'19. PEMBERIAN KON ULANG JEJARIN'!P11</f>
        <v>32</v>
      </c>
      <c r="F11" s="166">
        <f t="shared" si="1"/>
        <v>3.28879753340185</v>
      </c>
      <c r="G11" s="163">
        <f>'18. PEMBRIAN KON ULANG'!E11+'18. PEMBRIAN KON ULANG'!K11+'19. PEMBERIAN KON ULANG JEJARIN'!E11+'19. PEMBERIAN KON ULANG JEJARIN'!K11+'19. PEMBERIAN KON ULANG JEJARIN'!Q11</f>
        <v>5</v>
      </c>
      <c r="H11" s="166">
        <f t="shared" si="2"/>
        <v>0.51387461459403905</v>
      </c>
      <c r="I11" s="163">
        <f>'18. PEMBRIAN KON ULANG'!F11+'18. PEMBRIAN KON ULANG'!L11+'19. PEMBERIAN KON ULANG JEJARIN'!F11+'19. PEMBERIAN KON ULANG JEJARIN'!L11+'19. PEMBERIAN KON ULANG JEJARIN'!R11</f>
        <v>781</v>
      </c>
      <c r="J11" s="166">
        <f t="shared" si="3"/>
        <v>80.267214799588899</v>
      </c>
      <c r="K11" s="163">
        <f>'18. PEMBRIAN KON ULANG'!G11+'18. PEMBRIAN KON ULANG'!M11+'19. PEMBERIAN KON ULANG JEJARIN'!G11+'19. PEMBERIAN KON ULANG JEJARIN'!M11+'19. PEMBERIAN KON ULANG JEJARIN'!S11</f>
        <v>155</v>
      </c>
      <c r="L11" s="166">
        <f t="shared" si="4"/>
        <v>15.93011305241521</v>
      </c>
      <c r="M11" s="163">
        <f t="shared" si="5"/>
        <v>973</v>
      </c>
    </row>
    <row r="12" spans="1:13" ht="21" customHeight="1" x14ac:dyDescent="0.35">
      <c r="A12" s="158">
        <v>5</v>
      </c>
      <c r="B12" s="62" t="s">
        <v>6</v>
      </c>
      <c r="C12" s="163">
        <f>'18. PEMBRIAN KON ULANG'!C12+'18. PEMBRIAN KON ULANG'!I12+'19. PEMBERIAN KON ULANG JEJARIN'!C12+'19. PEMBERIAN KON ULANG JEJARIN'!I12+'19. PEMBERIAN KON ULANG JEJARIN'!O12</f>
        <v>1</v>
      </c>
      <c r="D12" s="166">
        <f t="shared" si="0"/>
        <v>7.2833211944646759E-2</v>
      </c>
      <c r="E12" s="163">
        <f>'18. PEMBRIAN KON ULANG'!D12+'18. PEMBRIAN KON ULANG'!J12+'19. PEMBERIAN KON ULANG JEJARIN'!D12+'19. PEMBERIAN KON ULANG JEJARIN'!J12+'19. PEMBERIAN KON ULANG JEJARIN'!P12</f>
        <v>20</v>
      </c>
      <c r="F12" s="166">
        <f t="shared" si="1"/>
        <v>1.4566642388929352</v>
      </c>
      <c r="G12" s="163">
        <f>'18. PEMBRIAN KON ULANG'!E12+'18. PEMBRIAN KON ULANG'!K12+'19. PEMBERIAN KON ULANG JEJARIN'!E12+'19. PEMBERIAN KON ULANG JEJARIN'!K12+'19. PEMBERIAN KON ULANG JEJARIN'!Q12</f>
        <v>13</v>
      </c>
      <c r="H12" s="166">
        <f t="shared" si="2"/>
        <v>0.94683175528040786</v>
      </c>
      <c r="I12" s="163">
        <f>'18. PEMBRIAN KON ULANG'!F12+'18. PEMBRIAN KON ULANG'!L12+'19. PEMBERIAN KON ULANG JEJARIN'!F12+'19. PEMBERIAN KON ULANG JEJARIN'!L12+'19. PEMBERIAN KON ULANG JEJARIN'!R12</f>
        <v>1251</v>
      </c>
      <c r="J12" s="166">
        <f t="shared" si="3"/>
        <v>91.114348142753101</v>
      </c>
      <c r="K12" s="163">
        <f>'18. PEMBRIAN KON ULANG'!G12+'18. PEMBRIAN KON ULANG'!M12+'19. PEMBERIAN KON ULANG JEJARIN'!G12+'19. PEMBERIAN KON ULANG JEJARIN'!M12+'19. PEMBERIAN KON ULANG JEJARIN'!S12</f>
        <v>88</v>
      </c>
      <c r="L12" s="166">
        <f t="shared" si="4"/>
        <v>6.4093226511289156</v>
      </c>
      <c r="M12" s="163">
        <f t="shared" si="5"/>
        <v>1373</v>
      </c>
    </row>
    <row r="13" spans="1:13" ht="21" customHeight="1" x14ac:dyDescent="0.35">
      <c r="A13" s="158">
        <v>6</v>
      </c>
      <c r="B13" s="62" t="s">
        <v>7</v>
      </c>
      <c r="C13" s="163">
        <f>'18. PEMBRIAN KON ULANG'!C13+'18. PEMBRIAN KON ULANG'!I13+'19. PEMBERIAN KON ULANG JEJARIN'!C13+'19. PEMBERIAN KON ULANG JEJARIN'!I13+'19. PEMBERIAN KON ULANG JEJARIN'!O13</f>
        <v>0</v>
      </c>
      <c r="D13" s="166">
        <f t="shared" si="0"/>
        <v>0</v>
      </c>
      <c r="E13" s="163">
        <f>'18. PEMBRIAN KON ULANG'!D13+'18. PEMBRIAN KON ULANG'!J13+'19. PEMBERIAN KON ULANG JEJARIN'!D13+'19. PEMBERIAN KON ULANG JEJARIN'!J13+'19. PEMBERIAN KON ULANG JEJARIN'!P13</f>
        <v>7</v>
      </c>
      <c r="F13" s="166">
        <f t="shared" si="1"/>
        <v>0.5573248407643312</v>
      </c>
      <c r="G13" s="163">
        <f>'18. PEMBRIAN KON ULANG'!E13+'18. PEMBRIAN KON ULANG'!K13+'19. PEMBERIAN KON ULANG JEJARIN'!E13+'19. PEMBERIAN KON ULANG JEJARIN'!K13+'19. PEMBERIAN KON ULANG JEJARIN'!Q13</f>
        <v>54</v>
      </c>
      <c r="H13" s="166">
        <f t="shared" si="2"/>
        <v>4.2993630573248405</v>
      </c>
      <c r="I13" s="163">
        <f>'18. PEMBRIAN KON ULANG'!F13+'18. PEMBRIAN KON ULANG'!L13+'19. PEMBERIAN KON ULANG JEJARIN'!F13+'19. PEMBERIAN KON ULANG JEJARIN'!L13+'19. PEMBERIAN KON ULANG JEJARIN'!R13</f>
        <v>227</v>
      </c>
      <c r="J13" s="166">
        <f t="shared" si="3"/>
        <v>18.073248407643312</v>
      </c>
      <c r="K13" s="163">
        <f>'18. PEMBRIAN KON ULANG'!G13+'18. PEMBRIAN KON ULANG'!M13+'19. PEMBERIAN KON ULANG JEJARIN'!G13+'19. PEMBERIAN KON ULANG JEJARIN'!M13+'19. PEMBERIAN KON ULANG JEJARIN'!S13</f>
        <v>968</v>
      </c>
      <c r="L13" s="166">
        <f t="shared" si="4"/>
        <v>77.070063694267517</v>
      </c>
      <c r="M13" s="163">
        <f t="shared" si="5"/>
        <v>1256</v>
      </c>
    </row>
    <row r="14" spans="1:13" ht="21" customHeight="1" x14ac:dyDescent="0.35">
      <c r="A14" s="158">
        <v>7</v>
      </c>
      <c r="B14" s="61" t="s">
        <v>8</v>
      </c>
      <c r="C14" s="163">
        <f>'18. PEMBRIAN KON ULANG'!C14+'18. PEMBRIAN KON ULANG'!I14+'19. PEMBERIAN KON ULANG JEJARIN'!C14+'19. PEMBERIAN KON ULANG JEJARIN'!I14+'19. PEMBERIAN KON ULANG JEJARIN'!O14</f>
        <v>0</v>
      </c>
      <c r="D14" s="166">
        <f t="shared" si="0"/>
        <v>0</v>
      </c>
      <c r="E14" s="163">
        <f>'18. PEMBRIAN KON ULANG'!D14+'18. PEMBRIAN KON ULANG'!J14+'19. PEMBERIAN KON ULANG JEJARIN'!D14+'19. PEMBERIAN KON ULANG JEJARIN'!J14+'19. PEMBERIAN KON ULANG JEJARIN'!P14</f>
        <v>0</v>
      </c>
      <c r="F14" s="166">
        <f t="shared" si="1"/>
        <v>0</v>
      </c>
      <c r="G14" s="163">
        <f>'18. PEMBRIAN KON ULANG'!E14+'18. PEMBRIAN KON ULANG'!K14+'19. PEMBERIAN KON ULANG JEJARIN'!E14+'19. PEMBERIAN KON ULANG JEJARIN'!K14+'19. PEMBERIAN KON ULANG JEJARIN'!Q14</f>
        <v>79</v>
      </c>
      <c r="H14" s="166">
        <f t="shared" si="2"/>
        <v>1.8566392479435958</v>
      </c>
      <c r="I14" s="163">
        <f>'18. PEMBRIAN KON ULANG'!F14+'18. PEMBRIAN KON ULANG'!L14+'19. PEMBERIAN KON ULANG JEJARIN'!F14+'19. PEMBERIAN KON ULANG JEJARIN'!L14+'19. PEMBERIAN KON ULANG JEJARIN'!R14</f>
        <v>2726</v>
      </c>
      <c r="J14" s="166">
        <f t="shared" si="3"/>
        <v>64.065804935370153</v>
      </c>
      <c r="K14" s="163">
        <f>'18. PEMBRIAN KON ULANG'!G14+'18. PEMBRIAN KON ULANG'!M14+'19. PEMBERIAN KON ULANG JEJARIN'!G14+'19. PEMBERIAN KON ULANG JEJARIN'!M14+'19. PEMBERIAN KON ULANG JEJARIN'!S14</f>
        <v>1450</v>
      </c>
      <c r="L14" s="166">
        <f t="shared" si="4"/>
        <v>34.07755581668625</v>
      </c>
      <c r="M14" s="163">
        <f t="shared" si="5"/>
        <v>4255</v>
      </c>
    </row>
    <row r="15" spans="1:13" ht="21" customHeight="1" x14ac:dyDescent="0.35">
      <c r="A15" s="158">
        <v>8</v>
      </c>
      <c r="B15" s="61" t="s">
        <v>9</v>
      </c>
      <c r="C15" s="163">
        <f>'18. PEMBRIAN KON ULANG'!C15+'18. PEMBRIAN KON ULANG'!I15+'19. PEMBERIAN KON ULANG JEJARIN'!C15+'19. PEMBERIAN KON ULANG JEJARIN'!I15+'19. PEMBERIAN KON ULANG JEJARIN'!O15</f>
        <v>30</v>
      </c>
      <c r="D15" s="166">
        <f t="shared" si="0"/>
        <v>0.68058076225045372</v>
      </c>
      <c r="E15" s="163">
        <f>'18. PEMBRIAN KON ULANG'!D15+'18. PEMBRIAN KON ULANG'!J15+'19. PEMBERIAN KON ULANG JEJARIN'!D15+'19. PEMBERIAN KON ULANG JEJARIN'!J15+'19. PEMBERIAN KON ULANG JEJARIN'!P15</f>
        <v>83</v>
      </c>
      <c r="F15" s="166">
        <f t="shared" si="1"/>
        <v>1.8829401088929221</v>
      </c>
      <c r="G15" s="163">
        <f>'18. PEMBRIAN KON ULANG'!E15+'18. PEMBRIAN KON ULANG'!K15+'19. PEMBERIAN KON ULANG JEJARIN'!E15+'19. PEMBERIAN KON ULANG JEJARIN'!K15+'19. PEMBERIAN KON ULANG JEJARIN'!Q15</f>
        <v>80</v>
      </c>
      <c r="H15" s="166">
        <f t="shared" si="2"/>
        <v>1.8148820326678767</v>
      </c>
      <c r="I15" s="163">
        <f>'18. PEMBRIAN KON ULANG'!F15+'18. PEMBRIAN KON ULANG'!L15+'19. PEMBERIAN KON ULANG JEJARIN'!F15+'19. PEMBERIAN KON ULANG JEJARIN'!L15+'19. PEMBERIAN KON ULANG JEJARIN'!R15</f>
        <v>3060</v>
      </c>
      <c r="J15" s="166">
        <f t="shared" si="3"/>
        <v>69.419237749546284</v>
      </c>
      <c r="K15" s="163">
        <f>'18. PEMBRIAN KON ULANG'!G15+'18. PEMBRIAN KON ULANG'!M15+'19. PEMBERIAN KON ULANG JEJARIN'!G15+'19. PEMBERIAN KON ULANG JEJARIN'!M15+'19. PEMBERIAN KON ULANG JEJARIN'!S15</f>
        <v>1155</v>
      </c>
      <c r="L15" s="166">
        <f t="shared" si="4"/>
        <v>26.202359346642467</v>
      </c>
      <c r="M15" s="163">
        <f t="shared" si="5"/>
        <v>4408</v>
      </c>
    </row>
    <row r="16" spans="1:13" ht="21" customHeight="1" x14ac:dyDescent="0.35">
      <c r="A16" s="158">
        <v>9</v>
      </c>
      <c r="B16" s="62" t="s">
        <v>10</v>
      </c>
      <c r="C16" s="163">
        <f>'18. PEMBRIAN KON ULANG'!C16+'18. PEMBRIAN KON ULANG'!I16+'19. PEMBERIAN KON ULANG JEJARIN'!C16+'19. PEMBERIAN KON ULANG JEJARIN'!I16+'19. PEMBERIAN KON ULANG JEJARIN'!O16</f>
        <v>0</v>
      </c>
      <c r="D16" s="166">
        <f t="shared" si="0"/>
        <v>0</v>
      </c>
      <c r="E16" s="163">
        <f>'18. PEMBRIAN KON ULANG'!D16+'18. PEMBRIAN KON ULANG'!J16+'19. PEMBERIAN KON ULANG JEJARIN'!D16+'19. PEMBERIAN KON ULANG JEJARIN'!J16+'19. PEMBERIAN KON ULANG JEJARIN'!P16</f>
        <v>31</v>
      </c>
      <c r="F16" s="166">
        <f t="shared" si="1"/>
        <v>0.88419851682829431</v>
      </c>
      <c r="G16" s="163">
        <f>'18. PEMBRIAN KON ULANG'!E16+'18. PEMBRIAN KON ULANG'!K16+'19. PEMBERIAN KON ULANG JEJARIN'!E16+'19. PEMBERIAN KON ULANG JEJARIN'!K16+'19. PEMBERIAN KON ULANG JEJARIN'!Q16</f>
        <v>5</v>
      </c>
      <c r="H16" s="166">
        <f t="shared" si="2"/>
        <v>0.1426126640045636</v>
      </c>
      <c r="I16" s="163">
        <f>'18. PEMBRIAN KON ULANG'!F16+'18. PEMBRIAN KON ULANG'!L16+'19. PEMBERIAN KON ULANG JEJARIN'!F16+'19. PEMBERIAN KON ULANG JEJARIN'!L16+'19. PEMBERIAN KON ULANG JEJARIN'!R16</f>
        <v>1975</v>
      </c>
      <c r="J16" s="166">
        <f t="shared" si="3"/>
        <v>56.33200228180263</v>
      </c>
      <c r="K16" s="163">
        <f>'18. PEMBRIAN KON ULANG'!G16+'18. PEMBRIAN KON ULANG'!M16+'19. PEMBERIAN KON ULANG JEJARIN'!G16+'19. PEMBERIAN KON ULANG JEJARIN'!M16+'19. PEMBERIAN KON ULANG JEJARIN'!S16</f>
        <v>1495</v>
      </c>
      <c r="L16" s="166">
        <f t="shared" si="4"/>
        <v>42.641186537364518</v>
      </c>
      <c r="M16" s="163">
        <f t="shared" si="5"/>
        <v>3506</v>
      </c>
    </row>
    <row r="17" spans="1:13" ht="21" customHeight="1" x14ac:dyDescent="0.35">
      <c r="A17" s="158">
        <v>10</v>
      </c>
      <c r="B17" s="61" t="s">
        <v>11</v>
      </c>
      <c r="C17" s="163">
        <f>'18. PEMBRIAN KON ULANG'!C17+'18. PEMBRIAN KON ULANG'!I17+'19. PEMBERIAN KON ULANG JEJARIN'!C17+'19. PEMBERIAN KON ULANG JEJARIN'!I17+'19. PEMBERIAN KON ULANG JEJARIN'!O17</f>
        <v>1</v>
      </c>
      <c r="D17" s="166">
        <f t="shared" si="0"/>
        <v>6.5104166666666657E-2</v>
      </c>
      <c r="E17" s="163">
        <f>'18. PEMBRIAN KON ULANG'!D17+'18. PEMBRIAN KON ULANG'!J17+'19. PEMBERIAN KON ULANG JEJARIN'!D17+'19. PEMBERIAN KON ULANG JEJARIN'!J17+'19. PEMBERIAN KON ULANG JEJARIN'!P17</f>
        <v>29</v>
      </c>
      <c r="F17" s="166">
        <f t="shared" si="1"/>
        <v>1.8880208333333333</v>
      </c>
      <c r="G17" s="163">
        <f>'18. PEMBRIAN KON ULANG'!E17+'18. PEMBRIAN KON ULANG'!K17+'19. PEMBERIAN KON ULANG JEJARIN'!E17+'19. PEMBERIAN KON ULANG JEJARIN'!K17+'19. PEMBERIAN KON ULANG JEJARIN'!Q17</f>
        <v>24</v>
      </c>
      <c r="H17" s="166">
        <f t="shared" si="2"/>
        <v>1.5625</v>
      </c>
      <c r="I17" s="163">
        <f>'18. PEMBRIAN KON ULANG'!F17+'18. PEMBRIAN KON ULANG'!L17+'19. PEMBERIAN KON ULANG JEJARIN'!F17+'19. PEMBERIAN KON ULANG JEJARIN'!L17+'19. PEMBERIAN KON ULANG JEJARIN'!R17</f>
        <v>1258</v>
      </c>
      <c r="J17" s="166">
        <f t="shared" si="3"/>
        <v>81.901041666666657</v>
      </c>
      <c r="K17" s="163">
        <f>'18. PEMBRIAN KON ULANG'!G17+'18. PEMBRIAN KON ULANG'!M17+'19. PEMBERIAN KON ULANG JEJARIN'!G17+'19. PEMBERIAN KON ULANG JEJARIN'!M17+'19. PEMBERIAN KON ULANG JEJARIN'!S17</f>
        <v>224</v>
      </c>
      <c r="L17" s="166">
        <f t="shared" si="4"/>
        <v>14.583333333333334</v>
      </c>
      <c r="M17" s="163">
        <f t="shared" si="5"/>
        <v>1536</v>
      </c>
    </row>
    <row r="18" spans="1:13" ht="21" customHeight="1" x14ac:dyDescent="0.35">
      <c r="A18" s="158">
        <v>11</v>
      </c>
      <c r="B18" s="61" t="s">
        <v>12</v>
      </c>
      <c r="C18" s="163">
        <f>'18. PEMBRIAN KON ULANG'!C18+'18. PEMBRIAN KON ULANG'!I18+'19. PEMBERIAN KON ULANG JEJARIN'!C18+'19. PEMBERIAN KON ULANG JEJARIN'!I18+'19. PEMBERIAN KON ULANG JEJARIN'!O18</f>
        <v>10</v>
      </c>
      <c r="D18" s="166">
        <f t="shared" si="0"/>
        <v>0.70972320794889987</v>
      </c>
      <c r="E18" s="163">
        <f>'18. PEMBRIAN KON ULANG'!D18+'18. PEMBRIAN KON ULANG'!J18+'19. PEMBERIAN KON ULANG JEJARIN'!D18+'19. PEMBERIAN KON ULANG JEJARIN'!J18+'19. PEMBERIAN KON ULANG JEJARIN'!P18</f>
        <v>42</v>
      </c>
      <c r="F18" s="166">
        <f t="shared" si="1"/>
        <v>2.9808374733853795</v>
      </c>
      <c r="G18" s="163">
        <f>'18. PEMBRIAN KON ULANG'!E18+'18. PEMBRIAN KON ULANG'!K18+'19. PEMBERIAN KON ULANG JEJARIN'!E18+'19. PEMBERIAN KON ULANG JEJARIN'!K18+'19. PEMBERIAN KON ULANG JEJARIN'!Q18</f>
        <v>63</v>
      </c>
      <c r="H18" s="166">
        <f t="shared" si="2"/>
        <v>4.4712562100780691</v>
      </c>
      <c r="I18" s="163">
        <f>'18. PEMBRIAN KON ULANG'!F18+'18. PEMBRIAN KON ULANG'!L18+'19. PEMBERIAN KON ULANG JEJARIN'!F18+'19. PEMBERIAN KON ULANG JEJARIN'!L18+'19. PEMBERIAN KON ULANG JEJARIN'!R18</f>
        <v>1069</v>
      </c>
      <c r="J18" s="166">
        <f t="shared" si="3"/>
        <v>75.869410929737398</v>
      </c>
      <c r="K18" s="163">
        <f>'18. PEMBRIAN KON ULANG'!G18+'18. PEMBRIAN KON ULANG'!M18+'19. PEMBERIAN KON ULANG JEJARIN'!G18+'19. PEMBERIAN KON ULANG JEJARIN'!M18+'19. PEMBERIAN KON ULANG JEJARIN'!S18</f>
        <v>225</v>
      </c>
      <c r="L18" s="166">
        <f t="shared" si="4"/>
        <v>15.96877217885025</v>
      </c>
      <c r="M18" s="163">
        <f t="shared" si="5"/>
        <v>1409</v>
      </c>
    </row>
    <row r="19" spans="1:13" ht="21" customHeight="1" x14ac:dyDescent="0.35">
      <c r="A19" s="158">
        <v>12</v>
      </c>
      <c r="B19" s="61" t="s">
        <v>13</v>
      </c>
      <c r="C19" s="163">
        <f>'18. PEMBRIAN KON ULANG'!C19+'18. PEMBRIAN KON ULANG'!I19+'19. PEMBERIAN KON ULANG JEJARIN'!C19+'19. PEMBERIAN KON ULANG JEJARIN'!I19+'19. PEMBERIAN KON ULANG JEJARIN'!O19</f>
        <v>0</v>
      </c>
      <c r="D19" s="166">
        <f t="shared" si="0"/>
        <v>0</v>
      </c>
      <c r="E19" s="163">
        <f>'18. PEMBRIAN KON ULANG'!D19+'18. PEMBRIAN KON ULANG'!J19+'19. PEMBERIAN KON ULANG JEJARIN'!D19+'19. PEMBERIAN KON ULANG JEJARIN'!J19+'19. PEMBERIAN KON ULANG JEJARIN'!P19</f>
        <v>256</v>
      </c>
      <c r="F19" s="166">
        <f t="shared" si="1"/>
        <v>13.624268227780734</v>
      </c>
      <c r="G19" s="163">
        <f>'18. PEMBRIAN KON ULANG'!E19+'18. PEMBRIAN KON ULANG'!K19+'19. PEMBERIAN KON ULANG JEJARIN'!E19+'19. PEMBERIAN KON ULANG JEJARIN'!K19+'19. PEMBERIAN KON ULANG JEJARIN'!Q19</f>
        <v>43</v>
      </c>
      <c r="H19" s="166">
        <f t="shared" si="2"/>
        <v>2.2884513038850454</v>
      </c>
      <c r="I19" s="163">
        <f>'18. PEMBRIAN KON ULANG'!F19+'18. PEMBRIAN KON ULANG'!L19+'19. PEMBERIAN KON ULANG JEJARIN'!F19+'19. PEMBERIAN KON ULANG JEJARIN'!L19+'19. PEMBERIAN KON ULANG JEJARIN'!R19</f>
        <v>1275</v>
      </c>
      <c r="J19" s="166">
        <f t="shared" si="3"/>
        <v>67.855242150079832</v>
      </c>
      <c r="K19" s="163">
        <f>'18. PEMBRIAN KON ULANG'!G19+'18. PEMBRIAN KON ULANG'!M19+'19. PEMBERIAN KON ULANG JEJARIN'!G19+'19. PEMBERIAN KON ULANG JEJARIN'!M19+'19. PEMBERIAN KON ULANG JEJARIN'!S19</f>
        <v>305</v>
      </c>
      <c r="L19" s="166">
        <f t="shared" si="4"/>
        <v>16.232038318254389</v>
      </c>
      <c r="M19" s="163">
        <f t="shared" si="5"/>
        <v>1879</v>
      </c>
    </row>
    <row r="20" spans="1:13" ht="21" customHeight="1" x14ac:dyDescent="0.35">
      <c r="A20" s="158">
        <v>13</v>
      </c>
      <c r="B20" s="61" t="s">
        <v>14</v>
      </c>
      <c r="C20" s="163">
        <f>'18. PEMBRIAN KON ULANG'!C20+'18. PEMBRIAN KON ULANG'!I20+'19. PEMBERIAN KON ULANG JEJARIN'!C20+'19. PEMBERIAN KON ULANG JEJARIN'!I20+'19. PEMBERIAN KON ULANG JEJARIN'!O20</f>
        <v>0</v>
      </c>
      <c r="D20" s="166">
        <f t="shared" si="0"/>
        <v>0</v>
      </c>
      <c r="E20" s="163">
        <f>'18. PEMBRIAN KON ULANG'!D20+'18. PEMBRIAN KON ULANG'!J20+'19. PEMBERIAN KON ULANG JEJARIN'!D20+'19. PEMBERIAN KON ULANG JEJARIN'!J20+'19. PEMBERIAN KON ULANG JEJARIN'!P20</f>
        <v>213</v>
      </c>
      <c r="F20" s="166">
        <f t="shared" si="1"/>
        <v>4.9442896935933147</v>
      </c>
      <c r="G20" s="163">
        <f>'18. PEMBRIAN KON ULANG'!E20+'18. PEMBRIAN KON ULANG'!K20+'19. PEMBERIAN KON ULANG JEJARIN'!E20+'19. PEMBERIAN KON ULANG JEJARIN'!K20+'19. PEMBERIAN KON ULANG JEJARIN'!Q20</f>
        <v>29</v>
      </c>
      <c r="H20" s="166">
        <f t="shared" si="2"/>
        <v>0.67316620241411329</v>
      </c>
      <c r="I20" s="163">
        <f>'18. PEMBRIAN KON ULANG'!F20+'18. PEMBRIAN KON ULANG'!L20+'19. PEMBERIAN KON ULANG JEJARIN'!F20+'19. PEMBERIAN KON ULANG JEJARIN'!L20+'19. PEMBERIAN KON ULANG JEJARIN'!R20</f>
        <v>3475</v>
      </c>
      <c r="J20" s="166">
        <f t="shared" si="3"/>
        <v>80.663881151346331</v>
      </c>
      <c r="K20" s="163">
        <f>'18. PEMBRIAN KON ULANG'!G20+'18. PEMBRIAN KON ULANG'!M20+'19. PEMBERIAN KON ULANG JEJARIN'!G20+'19. PEMBERIAN KON ULANG JEJARIN'!M20+'19. PEMBERIAN KON ULANG JEJARIN'!S20</f>
        <v>591</v>
      </c>
      <c r="L20" s="166">
        <f t="shared" si="4"/>
        <v>13.718662952646241</v>
      </c>
      <c r="M20" s="163">
        <f t="shared" si="5"/>
        <v>4308</v>
      </c>
    </row>
    <row r="21" spans="1:13" ht="21" customHeight="1" x14ac:dyDescent="0.35">
      <c r="A21" s="36">
        <v>14</v>
      </c>
      <c r="B21" s="63" t="s">
        <v>15</v>
      </c>
      <c r="C21" s="163">
        <f>'18. PEMBRIAN KON ULANG'!C21+'18. PEMBRIAN KON ULANG'!I21+'19. PEMBERIAN KON ULANG JEJARIN'!C21+'19. PEMBERIAN KON ULANG JEJARIN'!I21+'19. PEMBERIAN KON ULANG JEJARIN'!O21</f>
        <v>0</v>
      </c>
      <c r="D21" s="166">
        <f t="shared" si="0"/>
        <v>0</v>
      </c>
      <c r="E21" s="163">
        <f>'18. PEMBRIAN KON ULANG'!D21+'18. PEMBRIAN KON ULANG'!J21+'19. PEMBERIAN KON ULANG JEJARIN'!D21+'19. PEMBERIAN KON ULANG JEJARIN'!J21+'19. PEMBERIAN KON ULANG JEJARIN'!P21</f>
        <v>4</v>
      </c>
      <c r="F21" s="166">
        <f t="shared" si="1"/>
        <v>0.264026402640264</v>
      </c>
      <c r="G21" s="163">
        <f>'18. PEMBRIAN KON ULANG'!E21+'18. PEMBRIAN KON ULANG'!K21+'19. PEMBERIAN KON ULANG JEJARIN'!E21+'19. PEMBERIAN KON ULANG JEJARIN'!K21+'19. PEMBERIAN KON ULANG JEJARIN'!Q21</f>
        <v>43</v>
      </c>
      <c r="H21" s="166">
        <f t="shared" si="2"/>
        <v>2.838283828382838</v>
      </c>
      <c r="I21" s="163">
        <f>'18. PEMBRIAN KON ULANG'!F21+'18. PEMBRIAN KON ULANG'!L21+'19. PEMBERIAN KON ULANG JEJARIN'!F21+'19. PEMBERIAN KON ULANG JEJARIN'!L21+'19. PEMBERIAN KON ULANG JEJARIN'!R21</f>
        <v>1322</v>
      </c>
      <c r="J21" s="166">
        <f t="shared" si="3"/>
        <v>87.26072607260727</v>
      </c>
      <c r="K21" s="163">
        <f>'18. PEMBRIAN KON ULANG'!G21+'18. PEMBRIAN KON ULANG'!M21+'19. PEMBERIAN KON ULANG JEJARIN'!G21+'19. PEMBERIAN KON ULANG JEJARIN'!M21+'19. PEMBERIAN KON ULANG JEJARIN'!S21</f>
        <v>146</v>
      </c>
      <c r="L21" s="166">
        <f t="shared" si="4"/>
        <v>9.6369636963696372</v>
      </c>
      <c r="M21" s="163">
        <f t="shared" si="5"/>
        <v>1515</v>
      </c>
    </row>
    <row r="22" spans="1:13" ht="21" customHeight="1" x14ac:dyDescent="0.35">
      <c r="A22" s="4"/>
      <c r="B22" s="45" t="s">
        <v>30</v>
      </c>
      <c r="C22" s="305">
        <f>'18. PEMBRIAN KON ULANG'!C22+'18. PEMBRIAN KON ULANG'!I22+'19. PEMBERIAN KON ULANG JEJARIN'!C22+'19. PEMBERIAN KON ULANG JEJARIN'!I22+'19. PEMBERIAN KON ULANG JEJARIN'!O22</f>
        <v>45</v>
      </c>
      <c r="D22" s="286">
        <f t="shared" si="0"/>
        <v>0.13246202755210174</v>
      </c>
      <c r="E22" s="165">
        <f>'18. PEMBRIAN KON ULANG'!D22+'18. PEMBRIAN KON ULANG'!J22+'19. PEMBERIAN KON ULANG JEJARIN'!D22+'19. PEMBERIAN KON ULANG JEJARIN'!J22+'19. PEMBERIAN KON ULANG JEJARIN'!P22</f>
        <v>890</v>
      </c>
      <c r="F22" s="286">
        <f t="shared" si="1"/>
        <v>2.6198045449193454</v>
      </c>
      <c r="G22" s="165">
        <f>'18. PEMBRIAN KON ULANG'!E22+'18. PEMBRIAN KON ULANG'!K22+'19. PEMBERIAN KON ULANG JEJARIN'!E22+'19. PEMBERIAN KON ULANG JEJARIN'!K22+'19. PEMBERIAN KON ULANG JEJARIN'!Q22</f>
        <v>576</v>
      </c>
      <c r="H22" s="286">
        <f t="shared" si="2"/>
        <v>1.6955139526669023</v>
      </c>
      <c r="I22" s="165">
        <f>'18. PEMBRIAN KON ULANG'!F22+'18. PEMBRIAN KON ULANG'!L22+'19. PEMBERIAN KON ULANG JEJARIN'!F22+'19. PEMBERIAN KON ULANG JEJARIN'!L22+'19. PEMBERIAN KON ULANG JEJARIN'!R22</f>
        <v>24400</v>
      </c>
      <c r="J22" s="286">
        <f t="shared" si="3"/>
        <v>71.823854939361837</v>
      </c>
      <c r="K22" s="165">
        <f>'18. PEMBRIAN KON ULANG'!G22+'18. PEMBRIAN KON ULANG'!M22+'19. PEMBERIAN KON ULANG JEJARIN'!G22+'19. PEMBERIAN KON ULANG JEJARIN'!M22+'19. PEMBERIAN KON ULANG JEJARIN'!S22</f>
        <v>8061</v>
      </c>
      <c r="L22" s="286">
        <f t="shared" si="4"/>
        <v>23.728364535499825</v>
      </c>
      <c r="M22" s="165">
        <f t="shared" si="5"/>
        <v>33972</v>
      </c>
    </row>
    <row r="23" spans="1:13" ht="18.75" x14ac:dyDescent="0.3">
      <c r="A23" s="5" t="s">
        <v>183</v>
      </c>
      <c r="C23" s="69"/>
      <c r="D23" s="69"/>
      <c r="E23" s="69"/>
      <c r="F23" s="69"/>
      <c r="G23" s="69"/>
      <c r="H23" s="69"/>
      <c r="I23" s="69"/>
      <c r="J23" s="69"/>
      <c r="K23" s="81"/>
      <c r="L23" s="69"/>
    </row>
    <row r="29" spans="1:13" ht="21" x14ac:dyDescent="0.35">
      <c r="B29" s="167" t="s">
        <v>54</v>
      </c>
      <c r="C29" s="168">
        <v>5.9999999999999995E-4</v>
      </c>
    </row>
    <row r="30" spans="1:13" ht="21" x14ac:dyDescent="0.35">
      <c r="B30" s="167" t="s">
        <v>62</v>
      </c>
      <c r="C30" s="168">
        <v>2.41E-2</v>
      </c>
    </row>
    <row r="31" spans="1:13" ht="21" x14ac:dyDescent="0.35">
      <c r="B31" s="167" t="s">
        <v>59</v>
      </c>
      <c r="C31" s="168">
        <v>1.26E-2</v>
      </c>
    </row>
    <row r="32" spans="1:13" ht="21" x14ac:dyDescent="0.35">
      <c r="B32" s="167" t="s">
        <v>104</v>
      </c>
      <c r="C32" s="168">
        <v>0.73929999999999996</v>
      </c>
    </row>
    <row r="33" spans="2:3" ht="21" x14ac:dyDescent="0.35">
      <c r="B33" s="167" t="s">
        <v>61</v>
      </c>
      <c r="C33" s="168">
        <v>0.2235</v>
      </c>
    </row>
  </sheetData>
  <mergeCells count="15">
    <mergeCell ref="E5:E6"/>
    <mergeCell ref="F5:F6"/>
    <mergeCell ref="I5:I6"/>
    <mergeCell ref="A1:M1"/>
    <mergeCell ref="A3:E3"/>
    <mergeCell ref="A5:A6"/>
    <mergeCell ref="B5:B6"/>
    <mergeCell ref="C5:C6"/>
    <mergeCell ref="D5:D6"/>
    <mergeCell ref="J5:J6"/>
    <mergeCell ref="K5:K6"/>
    <mergeCell ref="L5:L6"/>
    <mergeCell ref="M5:M6"/>
    <mergeCell ref="G5:G6"/>
    <mergeCell ref="H5:H6"/>
  </mergeCells>
  <pageMargins left="2.4803149606299213" right="0" top="1.3385826771653544" bottom="0" header="0.31496062992125984" footer="0.31496062992125984"/>
  <pageSetup paperSize="5" scale="71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zoomScaleNormal="100" zoomScaleSheetLayoutView="100" workbookViewId="0">
      <selection activeCell="G11" sqref="G11"/>
    </sheetView>
  </sheetViews>
  <sheetFormatPr defaultRowHeight="15" x14ac:dyDescent="0.25"/>
  <cols>
    <col min="1" max="1" width="6.7109375" customWidth="1"/>
    <col min="2" max="2" width="17.140625" customWidth="1"/>
    <col min="3" max="3" width="6.42578125" customWidth="1"/>
    <col min="4" max="5" width="5.85546875" customWidth="1"/>
    <col min="6" max="6" width="8.42578125" customWidth="1"/>
    <col min="7" max="7" width="7.140625" customWidth="1"/>
    <col min="8" max="8" width="10.28515625" customWidth="1"/>
    <col min="9" max="9" width="6.42578125" customWidth="1"/>
    <col min="11" max="11" width="6.5703125" customWidth="1"/>
    <col min="12" max="12" width="6.7109375" customWidth="1"/>
    <col min="13" max="13" width="6" customWidth="1"/>
    <col min="14" max="14" width="8.28515625" customWidth="1"/>
    <col min="15" max="15" width="8" customWidth="1"/>
    <col min="16" max="16" width="9.28515625" customWidth="1"/>
    <col min="17" max="17" width="6.5703125" customWidth="1"/>
    <col min="19" max="19" width="7.42578125" customWidth="1"/>
    <col min="20" max="20" width="18.42578125" customWidth="1"/>
    <col min="21" max="21" width="6.5703125" customWidth="1"/>
    <col min="22" max="22" width="6.7109375" customWidth="1"/>
    <col min="23" max="23" width="7.140625" customWidth="1"/>
    <col min="24" max="24" width="8.28515625" customWidth="1"/>
    <col min="25" max="25" width="7.7109375" customWidth="1"/>
    <col min="27" max="27" width="6.42578125" customWidth="1"/>
    <col min="28" max="28" width="8.140625" customWidth="1"/>
    <col min="29" max="29" width="7.5703125" customWidth="1"/>
    <col min="30" max="30" width="8.28515625" customWidth="1"/>
    <col min="31" max="31" width="7.85546875" customWidth="1"/>
    <col min="33" max="33" width="6.85546875" customWidth="1"/>
    <col min="34" max="34" width="7.5703125" customWidth="1"/>
    <col min="35" max="35" width="6.7109375" customWidth="1"/>
    <col min="37" max="37" width="8" customWidth="1"/>
    <col min="39" max="39" width="7.140625" customWidth="1"/>
    <col min="40" max="40" width="7.85546875" customWidth="1"/>
  </cols>
  <sheetData>
    <row r="1" spans="1:40" ht="18.75" x14ac:dyDescent="0.3">
      <c r="B1" s="361" t="s">
        <v>167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157"/>
      <c r="T1" s="157"/>
      <c r="V1" s="136" t="s">
        <v>168</v>
      </c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</row>
    <row r="3" spans="1:40" ht="15.75" customHeight="1" x14ac:dyDescent="0.3">
      <c r="A3" s="409" t="s">
        <v>209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161"/>
      <c r="T3" s="251" t="s">
        <v>209</v>
      </c>
      <c r="V3" s="252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</row>
    <row r="4" spans="1:40" ht="15.75" customHeight="1" x14ac:dyDescent="0.3">
      <c r="A4" s="406" t="s">
        <v>0</v>
      </c>
      <c r="B4" s="406" t="s">
        <v>1</v>
      </c>
      <c r="C4" s="415" t="s">
        <v>144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06" t="s">
        <v>0</v>
      </c>
      <c r="T4" s="406" t="s">
        <v>1</v>
      </c>
      <c r="U4" s="400" t="s">
        <v>145</v>
      </c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</row>
    <row r="5" spans="1:40" ht="31.5" customHeight="1" x14ac:dyDescent="0.25">
      <c r="A5" s="406"/>
      <c r="B5" s="406"/>
      <c r="C5" s="411" t="s">
        <v>114</v>
      </c>
      <c r="D5" s="412"/>
      <c r="E5" s="412"/>
      <c r="F5" s="412"/>
      <c r="G5" s="412"/>
      <c r="H5" s="412"/>
      <c r="I5" s="412"/>
      <c r="J5" s="413"/>
      <c r="K5" s="414" t="s">
        <v>115</v>
      </c>
      <c r="L5" s="412"/>
      <c r="M5" s="412"/>
      <c r="N5" s="412"/>
      <c r="O5" s="412"/>
      <c r="P5" s="412"/>
      <c r="Q5" s="412"/>
      <c r="R5" s="413"/>
      <c r="S5" s="406"/>
      <c r="T5" s="406"/>
      <c r="U5" s="414" t="s">
        <v>154</v>
      </c>
      <c r="V5" s="412"/>
      <c r="W5" s="412"/>
      <c r="X5" s="412"/>
      <c r="Y5" s="412"/>
      <c r="Z5" s="412"/>
      <c r="AA5" s="412"/>
      <c r="AB5" s="413"/>
      <c r="AC5" s="414" t="s">
        <v>146</v>
      </c>
      <c r="AD5" s="412"/>
      <c r="AE5" s="412"/>
      <c r="AF5" s="412"/>
      <c r="AG5" s="412"/>
      <c r="AH5" s="413"/>
      <c r="AI5" s="414" t="s">
        <v>147</v>
      </c>
      <c r="AJ5" s="412"/>
      <c r="AK5" s="412"/>
      <c r="AL5" s="412"/>
      <c r="AM5" s="412"/>
      <c r="AN5" s="413"/>
    </row>
    <row r="6" spans="1:40" ht="30" customHeight="1" x14ac:dyDescent="0.25">
      <c r="A6" s="406"/>
      <c r="B6" s="406"/>
      <c r="C6" s="142" t="s">
        <v>54</v>
      </c>
      <c r="D6" s="112" t="s">
        <v>55</v>
      </c>
      <c r="E6" s="112" t="s">
        <v>58</v>
      </c>
      <c r="F6" s="112" t="s">
        <v>62</v>
      </c>
      <c r="G6" s="112" t="s">
        <v>116</v>
      </c>
      <c r="H6" s="112" t="s">
        <v>104</v>
      </c>
      <c r="I6" s="112" t="s">
        <v>61</v>
      </c>
      <c r="J6" s="112" t="s">
        <v>30</v>
      </c>
      <c r="K6" s="112" t="s">
        <v>54</v>
      </c>
      <c r="L6" s="112" t="s">
        <v>55</v>
      </c>
      <c r="M6" s="112" t="s">
        <v>58</v>
      </c>
      <c r="N6" s="112" t="s">
        <v>62</v>
      </c>
      <c r="O6" s="112" t="s">
        <v>116</v>
      </c>
      <c r="P6" s="112" t="s">
        <v>104</v>
      </c>
      <c r="Q6" s="112" t="s">
        <v>61</v>
      </c>
      <c r="R6" s="141" t="s">
        <v>30</v>
      </c>
      <c r="S6" s="406"/>
      <c r="T6" s="406"/>
      <c r="U6" s="141" t="s">
        <v>54</v>
      </c>
      <c r="V6" s="141" t="s">
        <v>55</v>
      </c>
      <c r="W6" s="141" t="s">
        <v>58</v>
      </c>
      <c r="X6" s="141" t="s">
        <v>62</v>
      </c>
      <c r="Y6" s="141" t="s">
        <v>116</v>
      </c>
      <c r="Z6" s="141" t="s">
        <v>104</v>
      </c>
      <c r="AA6" s="141" t="s">
        <v>61</v>
      </c>
      <c r="AB6" s="141" t="s">
        <v>30</v>
      </c>
      <c r="AC6" s="141" t="s">
        <v>54</v>
      </c>
      <c r="AD6" s="141" t="s">
        <v>62</v>
      </c>
      <c r="AE6" s="141" t="s">
        <v>116</v>
      </c>
      <c r="AF6" s="141" t="s">
        <v>104</v>
      </c>
      <c r="AG6" s="141" t="s">
        <v>61</v>
      </c>
      <c r="AH6" s="141" t="s">
        <v>30</v>
      </c>
      <c r="AI6" s="141" t="s">
        <v>54</v>
      </c>
      <c r="AJ6" s="141" t="s">
        <v>62</v>
      </c>
      <c r="AK6" s="141" t="s">
        <v>116</v>
      </c>
      <c r="AL6" s="141" t="s">
        <v>104</v>
      </c>
      <c r="AM6" s="141" t="s">
        <v>61</v>
      </c>
      <c r="AN6" s="141" t="s">
        <v>30</v>
      </c>
    </row>
    <row r="7" spans="1:40" x14ac:dyDescent="0.25">
      <c r="A7" s="143" t="s">
        <v>117</v>
      </c>
      <c r="B7" s="143" t="s">
        <v>118</v>
      </c>
      <c r="C7" s="110" t="s">
        <v>119</v>
      </c>
      <c r="D7" s="110" t="s">
        <v>120</v>
      </c>
      <c r="E7" s="110" t="s">
        <v>121</v>
      </c>
      <c r="F7" s="110" t="s">
        <v>122</v>
      </c>
      <c r="G7" s="110" t="s">
        <v>123</v>
      </c>
      <c r="H7" s="110" t="s">
        <v>124</v>
      </c>
      <c r="I7" s="110" t="s">
        <v>125</v>
      </c>
      <c r="J7" s="110" t="s">
        <v>126</v>
      </c>
      <c r="K7" s="110" t="s">
        <v>127</v>
      </c>
      <c r="L7" s="110" t="s">
        <v>128</v>
      </c>
      <c r="M7" s="110" t="s">
        <v>129</v>
      </c>
      <c r="N7" s="110" t="s">
        <v>130</v>
      </c>
      <c r="O7" s="110" t="s">
        <v>131</v>
      </c>
      <c r="P7" s="110" t="s">
        <v>132</v>
      </c>
      <c r="Q7" s="139" t="s">
        <v>133</v>
      </c>
      <c r="R7" s="145" t="s">
        <v>134</v>
      </c>
      <c r="S7" s="162" t="s">
        <v>117</v>
      </c>
      <c r="T7" s="162" t="s">
        <v>118</v>
      </c>
      <c r="U7" s="65">
        <v>3</v>
      </c>
      <c r="V7" s="65">
        <v>4</v>
      </c>
      <c r="W7" s="65">
        <v>5</v>
      </c>
      <c r="X7" s="65">
        <v>6</v>
      </c>
      <c r="Y7" s="65">
        <v>7</v>
      </c>
      <c r="Z7" s="65">
        <v>8</v>
      </c>
      <c r="AA7" s="65">
        <v>9</v>
      </c>
      <c r="AB7" s="65">
        <v>10</v>
      </c>
      <c r="AC7" s="65">
        <v>11</v>
      </c>
      <c r="AD7" s="65">
        <v>12</v>
      </c>
      <c r="AE7" s="65">
        <v>13</v>
      </c>
      <c r="AF7" s="65">
        <v>14</v>
      </c>
      <c r="AG7" s="65">
        <v>15</v>
      </c>
      <c r="AH7" s="65">
        <v>16</v>
      </c>
      <c r="AI7" s="65">
        <v>17</v>
      </c>
      <c r="AJ7" s="65">
        <v>18</v>
      </c>
      <c r="AK7" s="65">
        <v>19</v>
      </c>
      <c r="AL7" s="65">
        <v>20</v>
      </c>
      <c r="AM7" s="65">
        <v>21</v>
      </c>
      <c r="AN7" s="65">
        <v>22</v>
      </c>
    </row>
    <row r="8" spans="1:40" ht="15" customHeight="1" x14ac:dyDescent="0.25">
      <c r="A8" s="280">
        <v>1</v>
      </c>
      <c r="B8" s="344" t="s">
        <v>2</v>
      </c>
      <c r="C8" s="111">
        <v>0</v>
      </c>
      <c r="D8" s="111">
        <v>0</v>
      </c>
      <c r="E8" s="111">
        <v>0</v>
      </c>
      <c r="F8" s="111">
        <v>0</v>
      </c>
      <c r="G8" s="111">
        <v>4</v>
      </c>
      <c r="H8" s="111">
        <v>0</v>
      </c>
      <c r="I8" s="111">
        <v>0</v>
      </c>
      <c r="J8" s="111">
        <f>SUM(C8:I8)</f>
        <v>4</v>
      </c>
      <c r="K8" s="111">
        <v>1</v>
      </c>
      <c r="L8" s="111">
        <v>0</v>
      </c>
      <c r="M8" s="111">
        <v>0</v>
      </c>
      <c r="N8" s="111">
        <v>0</v>
      </c>
      <c r="O8" s="111">
        <v>5</v>
      </c>
      <c r="P8" s="111">
        <v>0</v>
      </c>
      <c r="Q8" s="140">
        <v>0</v>
      </c>
      <c r="R8" s="144">
        <f>SUM(K8:Q8)</f>
        <v>6</v>
      </c>
      <c r="S8" s="280">
        <v>1</v>
      </c>
      <c r="T8" s="344" t="s">
        <v>2</v>
      </c>
      <c r="U8" s="250">
        <v>0</v>
      </c>
      <c r="V8" s="250">
        <v>0</v>
      </c>
      <c r="W8" s="250">
        <v>0</v>
      </c>
      <c r="X8" s="250">
        <v>0</v>
      </c>
      <c r="Y8" s="250">
        <v>0</v>
      </c>
      <c r="Z8" s="250">
        <v>1</v>
      </c>
      <c r="AA8" s="250">
        <v>0</v>
      </c>
      <c r="AB8" s="250">
        <f>SUM(U8:AA8)</f>
        <v>1</v>
      </c>
      <c r="AC8" s="250">
        <v>0</v>
      </c>
      <c r="AD8" s="250">
        <v>0</v>
      </c>
      <c r="AE8" s="250">
        <v>0</v>
      </c>
      <c r="AF8" s="250">
        <v>12</v>
      </c>
      <c r="AG8" s="250">
        <v>0</v>
      </c>
      <c r="AH8" s="250">
        <f>SUM(AC8:AG8)</f>
        <v>12</v>
      </c>
      <c r="AI8" s="250">
        <v>0</v>
      </c>
      <c r="AJ8" s="250">
        <v>0</v>
      </c>
      <c r="AK8" s="250">
        <v>0</v>
      </c>
      <c r="AL8" s="250">
        <v>0</v>
      </c>
      <c r="AM8" s="250">
        <v>0</v>
      </c>
      <c r="AN8" s="250">
        <f>SUM(AI8:AM8)</f>
        <v>0</v>
      </c>
    </row>
    <row r="9" spans="1:40" ht="15" customHeight="1" x14ac:dyDescent="0.25">
      <c r="A9" s="280">
        <v>2</v>
      </c>
      <c r="B9" s="344" t="s">
        <v>3</v>
      </c>
      <c r="C9" s="111">
        <v>5</v>
      </c>
      <c r="D9" s="111">
        <v>2</v>
      </c>
      <c r="E9" s="111">
        <v>0</v>
      </c>
      <c r="F9" s="111">
        <v>0</v>
      </c>
      <c r="G9" s="111">
        <v>2</v>
      </c>
      <c r="H9" s="111">
        <v>0</v>
      </c>
      <c r="I9" s="111">
        <v>0</v>
      </c>
      <c r="J9" s="111">
        <f t="shared" ref="J9:J21" si="0">SUM(C9:I9)</f>
        <v>9</v>
      </c>
      <c r="K9" s="111">
        <v>3</v>
      </c>
      <c r="L9" s="111">
        <v>0</v>
      </c>
      <c r="M9" s="111">
        <v>0</v>
      </c>
      <c r="N9" s="111">
        <v>0</v>
      </c>
      <c r="O9" s="111">
        <v>9</v>
      </c>
      <c r="P9" s="111">
        <v>0</v>
      </c>
      <c r="Q9" s="140">
        <v>0</v>
      </c>
      <c r="R9" s="144">
        <f t="shared" ref="R9:R21" si="1">SUM(K9:Q9)</f>
        <v>12</v>
      </c>
      <c r="S9" s="280">
        <v>2</v>
      </c>
      <c r="T9" s="344" t="s">
        <v>3</v>
      </c>
      <c r="U9" s="250">
        <v>0</v>
      </c>
      <c r="V9" s="250">
        <v>0</v>
      </c>
      <c r="W9" s="250">
        <v>0</v>
      </c>
      <c r="X9" s="250">
        <v>0</v>
      </c>
      <c r="Y9" s="250">
        <v>0</v>
      </c>
      <c r="Z9" s="250">
        <v>0</v>
      </c>
      <c r="AA9" s="250">
        <v>0</v>
      </c>
      <c r="AB9" s="250">
        <f t="shared" ref="AB9:AB21" si="2">SUM(U9:AA9)</f>
        <v>0</v>
      </c>
      <c r="AC9" s="250">
        <v>0</v>
      </c>
      <c r="AD9" s="250">
        <v>0</v>
      </c>
      <c r="AE9" s="250">
        <v>3</v>
      </c>
      <c r="AF9" s="250">
        <v>0</v>
      </c>
      <c r="AG9" s="250">
        <v>0</v>
      </c>
      <c r="AH9" s="250">
        <f t="shared" ref="AH9:AH21" si="3">SUM(AC9:AG9)</f>
        <v>3</v>
      </c>
      <c r="AI9" s="250">
        <v>0</v>
      </c>
      <c r="AJ9" s="250">
        <v>0</v>
      </c>
      <c r="AK9" s="250">
        <v>0</v>
      </c>
      <c r="AL9" s="250">
        <v>0</v>
      </c>
      <c r="AM9" s="250">
        <v>0</v>
      </c>
      <c r="AN9" s="250">
        <f t="shared" ref="AN9:AN21" si="4">SUM(AI9:AM9)</f>
        <v>0</v>
      </c>
    </row>
    <row r="10" spans="1:40" ht="15" customHeight="1" x14ac:dyDescent="0.25">
      <c r="A10" s="280">
        <v>3</v>
      </c>
      <c r="B10" s="344" t="s">
        <v>4</v>
      </c>
      <c r="C10" s="111">
        <v>0</v>
      </c>
      <c r="D10" s="111">
        <v>0</v>
      </c>
      <c r="E10" s="111">
        <v>0</v>
      </c>
      <c r="F10" s="111">
        <v>4</v>
      </c>
      <c r="G10" s="111">
        <v>7</v>
      </c>
      <c r="H10" s="111">
        <v>36</v>
      </c>
      <c r="I10" s="111">
        <v>0</v>
      </c>
      <c r="J10" s="111">
        <f t="shared" si="0"/>
        <v>47</v>
      </c>
      <c r="K10" s="111">
        <v>0</v>
      </c>
      <c r="L10" s="111">
        <v>0</v>
      </c>
      <c r="M10" s="111">
        <v>0</v>
      </c>
      <c r="N10" s="111">
        <v>0</v>
      </c>
      <c r="O10" s="111">
        <v>2</v>
      </c>
      <c r="P10" s="111">
        <v>0</v>
      </c>
      <c r="Q10" s="140">
        <v>0</v>
      </c>
      <c r="R10" s="144">
        <f t="shared" si="1"/>
        <v>2</v>
      </c>
      <c r="S10" s="280">
        <v>3</v>
      </c>
      <c r="T10" s="344" t="s">
        <v>4</v>
      </c>
      <c r="U10" s="250">
        <v>0</v>
      </c>
      <c r="V10" s="250">
        <v>0</v>
      </c>
      <c r="W10" s="250">
        <v>0</v>
      </c>
      <c r="X10" s="250">
        <v>0</v>
      </c>
      <c r="Y10" s="250">
        <v>0</v>
      </c>
      <c r="Z10" s="250">
        <v>0</v>
      </c>
      <c r="AA10" s="250">
        <v>0</v>
      </c>
      <c r="AB10" s="250">
        <f t="shared" si="2"/>
        <v>0</v>
      </c>
      <c r="AC10" s="250">
        <v>0</v>
      </c>
      <c r="AD10" s="250">
        <v>0</v>
      </c>
      <c r="AE10" s="250">
        <v>4</v>
      </c>
      <c r="AF10" s="250">
        <v>0</v>
      </c>
      <c r="AG10" s="250">
        <v>2</v>
      </c>
      <c r="AH10" s="250">
        <f t="shared" si="3"/>
        <v>6</v>
      </c>
      <c r="AI10" s="250">
        <v>0</v>
      </c>
      <c r="AJ10" s="250">
        <v>0</v>
      </c>
      <c r="AK10" s="250">
        <v>0</v>
      </c>
      <c r="AL10" s="250">
        <v>0</v>
      </c>
      <c r="AM10" s="250">
        <v>0</v>
      </c>
      <c r="AN10" s="250">
        <f t="shared" si="4"/>
        <v>0</v>
      </c>
    </row>
    <row r="11" spans="1:40" ht="15" customHeight="1" x14ac:dyDescent="0.25">
      <c r="A11" s="280">
        <v>4</v>
      </c>
      <c r="B11" s="344" t="s">
        <v>5</v>
      </c>
      <c r="C11" s="111">
        <v>1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1</v>
      </c>
      <c r="J11" s="111">
        <f t="shared" si="0"/>
        <v>2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40">
        <v>0</v>
      </c>
      <c r="R11" s="144">
        <f t="shared" si="1"/>
        <v>0</v>
      </c>
      <c r="S11" s="280">
        <v>4</v>
      </c>
      <c r="T11" s="344" t="s">
        <v>5</v>
      </c>
      <c r="U11" s="250">
        <v>0</v>
      </c>
      <c r="V11" s="250">
        <v>0</v>
      </c>
      <c r="W11" s="250">
        <v>0</v>
      </c>
      <c r="X11" s="250">
        <v>0</v>
      </c>
      <c r="Y11" s="250">
        <v>0</v>
      </c>
      <c r="Z11" s="250">
        <v>0</v>
      </c>
      <c r="AA11" s="250">
        <v>0</v>
      </c>
      <c r="AB11" s="250">
        <f t="shared" si="2"/>
        <v>0</v>
      </c>
      <c r="AC11" s="250">
        <v>0</v>
      </c>
      <c r="AD11" s="250">
        <v>0</v>
      </c>
      <c r="AE11" s="250">
        <v>0</v>
      </c>
      <c r="AF11" s="250">
        <v>0</v>
      </c>
      <c r="AG11" s="250">
        <v>0</v>
      </c>
      <c r="AH11" s="250">
        <f t="shared" si="3"/>
        <v>0</v>
      </c>
      <c r="AI11" s="250">
        <v>0</v>
      </c>
      <c r="AJ11" s="250">
        <v>0</v>
      </c>
      <c r="AK11" s="250">
        <v>0</v>
      </c>
      <c r="AL11" s="250">
        <v>0</v>
      </c>
      <c r="AM11" s="250">
        <v>0</v>
      </c>
      <c r="AN11" s="250">
        <f t="shared" si="4"/>
        <v>0</v>
      </c>
    </row>
    <row r="12" spans="1:40" ht="15" customHeight="1" x14ac:dyDescent="0.25">
      <c r="A12" s="280">
        <v>5</v>
      </c>
      <c r="B12" s="344" t="s">
        <v>6</v>
      </c>
      <c r="C12" s="111">
        <v>6</v>
      </c>
      <c r="D12" s="111">
        <v>0</v>
      </c>
      <c r="E12" s="111">
        <v>0</v>
      </c>
      <c r="F12" s="111">
        <v>0</v>
      </c>
      <c r="G12" s="111">
        <v>12</v>
      </c>
      <c r="H12" s="111">
        <v>25</v>
      </c>
      <c r="I12" s="111">
        <v>0</v>
      </c>
      <c r="J12" s="111">
        <f t="shared" si="0"/>
        <v>43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40">
        <v>0</v>
      </c>
      <c r="R12" s="144">
        <f t="shared" si="1"/>
        <v>0</v>
      </c>
      <c r="S12" s="280">
        <v>5</v>
      </c>
      <c r="T12" s="344" t="s">
        <v>6</v>
      </c>
      <c r="U12" s="250"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v>0</v>
      </c>
      <c r="AA12" s="250">
        <v>0</v>
      </c>
      <c r="AB12" s="250">
        <f t="shared" si="2"/>
        <v>0</v>
      </c>
      <c r="AC12" s="250">
        <v>0</v>
      </c>
      <c r="AD12" s="250">
        <v>0</v>
      </c>
      <c r="AE12" s="250">
        <v>0</v>
      </c>
      <c r="AF12" s="250">
        <v>0</v>
      </c>
      <c r="AG12" s="250">
        <v>0</v>
      </c>
      <c r="AH12" s="250">
        <f t="shared" si="3"/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 t="shared" si="4"/>
        <v>0</v>
      </c>
    </row>
    <row r="13" spans="1:40" ht="15" customHeight="1" x14ac:dyDescent="0.25">
      <c r="A13" s="280">
        <v>6</v>
      </c>
      <c r="B13" s="344" t="s">
        <v>7</v>
      </c>
      <c r="C13" s="111">
        <v>0</v>
      </c>
      <c r="D13" s="111">
        <v>1</v>
      </c>
      <c r="E13" s="111">
        <v>0</v>
      </c>
      <c r="F13" s="111">
        <v>0</v>
      </c>
      <c r="G13" s="111">
        <v>33</v>
      </c>
      <c r="H13" s="111">
        <v>0</v>
      </c>
      <c r="I13" s="111">
        <v>0</v>
      </c>
      <c r="J13" s="111">
        <f t="shared" si="0"/>
        <v>34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1</v>
      </c>
      <c r="Q13" s="140">
        <v>0</v>
      </c>
      <c r="R13" s="144">
        <f t="shared" si="1"/>
        <v>1</v>
      </c>
      <c r="S13" s="280">
        <v>6</v>
      </c>
      <c r="T13" s="344" t="s">
        <v>7</v>
      </c>
      <c r="U13" s="250"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v>0</v>
      </c>
      <c r="AA13" s="250">
        <v>0</v>
      </c>
      <c r="AB13" s="250">
        <f t="shared" si="2"/>
        <v>0</v>
      </c>
      <c r="AC13" s="250"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f t="shared" si="3"/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 t="shared" si="4"/>
        <v>0</v>
      </c>
    </row>
    <row r="14" spans="1:40" ht="15" customHeight="1" x14ac:dyDescent="0.25">
      <c r="A14" s="280">
        <v>7</v>
      </c>
      <c r="B14" s="344" t="s">
        <v>8</v>
      </c>
      <c r="C14" s="111">
        <v>0</v>
      </c>
      <c r="D14" s="111">
        <v>0</v>
      </c>
      <c r="E14" s="111">
        <v>0</v>
      </c>
      <c r="F14" s="111">
        <v>0</v>
      </c>
      <c r="G14" s="111">
        <v>10</v>
      </c>
      <c r="H14" s="111">
        <v>0</v>
      </c>
      <c r="I14" s="111">
        <v>0</v>
      </c>
      <c r="J14" s="111">
        <f t="shared" si="0"/>
        <v>10</v>
      </c>
      <c r="K14" s="111">
        <v>0</v>
      </c>
      <c r="L14" s="111">
        <v>0</v>
      </c>
      <c r="M14" s="111">
        <v>0</v>
      </c>
      <c r="N14" s="111">
        <v>0</v>
      </c>
      <c r="O14" s="111">
        <v>2</v>
      </c>
      <c r="P14" s="111">
        <v>0</v>
      </c>
      <c r="Q14" s="140">
        <v>0</v>
      </c>
      <c r="R14" s="144">
        <f t="shared" si="1"/>
        <v>2</v>
      </c>
      <c r="S14" s="280">
        <v>7</v>
      </c>
      <c r="T14" s="344" t="s">
        <v>8</v>
      </c>
      <c r="U14" s="250"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v>0</v>
      </c>
      <c r="AA14" s="250">
        <v>0</v>
      </c>
      <c r="AB14" s="250">
        <f t="shared" si="2"/>
        <v>0</v>
      </c>
      <c r="AC14" s="250">
        <v>0</v>
      </c>
      <c r="AD14" s="250">
        <v>0</v>
      </c>
      <c r="AE14" s="250">
        <v>0</v>
      </c>
      <c r="AF14" s="250">
        <v>0</v>
      </c>
      <c r="AG14" s="250">
        <v>0</v>
      </c>
      <c r="AH14" s="250">
        <f t="shared" si="3"/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 t="shared" si="4"/>
        <v>0</v>
      </c>
    </row>
    <row r="15" spans="1:40" ht="15" customHeight="1" x14ac:dyDescent="0.25">
      <c r="A15" s="280">
        <v>8</v>
      </c>
      <c r="B15" s="344" t="s">
        <v>9</v>
      </c>
      <c r="C15" s="111">
        <v>0</v>
      </c>
      <c r="D15" s="111">
        <v>0</v>
      </c>
      <c r="E15" s="111">
        <v>0</v>
      </c>
      <c r="F15" s="111">
        <v>0</v>
      </c>
      <c r="G15" s="111">
        <v>15</v>
      </c>
      <c r="H15" s="111">
        <v>0</v>
      </c>
      <c r="I15" s="111">
        <v>0</v>
      </c>
      <c r="J15" s="111">
        <f t="shared" si="0"/>
        <v>15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40">
        <v>0</v>
      </c>
      <c r="R15" s="144">
        <f t="shared" si="1"/>
        <v>0</v>
      </c>
      <c r="S15" s="280">
        <v>8</v>
      </c>
      <c r="T15" s="344" t="s">
        <v>9</v>
      </c>
      <c r="U15" s="250"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v>0</v>
      </c>
      <c r="AA15" s="250">
        <v>0</v>
      </c>
      <c r="AB15" s="250">
        <f t="shared" si="2"/>
        <v>0</v>
      </c>
      <c r="AC15" s="250"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f t="shared" si="3"/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 t="shared" si="4"/>
        <v>0</v>
      </c>
    </row>
    <row r="16" spans="1:40" ht="15" customHeight="1" x14ac:dyDescent="0.25">
      <c r="A16" s="280">
        <v>9</v>
      </c>
      <c r="B16" s="344" t="s">
        <v>10</v>
      </c>
      <c r="C16" s="111">
        <v>4</v>
      </c>
      <c r="D16" s="111">
        <v>0</v>
      </c>
      <c r="E16" s="111">
        <v>0</v>
      </c>
      <c r="F16" s="111">
        <v>0</v>
      </c>
      <c r="G16" s="111">
        <v>7</v>
      </c>
      <c r="H16" s="111">
        <v>0</v>
      </c>
      <c r="I16" s="111">
        <v>0</v>
      </c>
      <c r="J16" s="111">
        <f t="shared" si="0"/>
        <v>11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40">
        <v>0</v>
      </c>
      <c r="R16" s="144">
        <f t="shared" si="1"/>
        <v>0</v>
      </c>
      <c r="S16" s="280">
        <v>9</v>
      </c>
      <c r="T16" s="344" t="s">
        <v>10</v>
      </c>
      <c r="U16" s="250"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v>0</v>
      </c>
      <c r="AA16" s="250">
        <v>0</v>
      </c>
      <c r="AB16" s="250">
        <f t="shared" si="2"/>
        <v>0</v>
      </c>
      <c r="AC16" s="250"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f t="shared" si="3"/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 t="shared" si="4"/>
        <v>0</v>
      </c>
    </row>
    <row r="17" spans="1:40" ht="15" customHeight="1" x14ac:dyDescent="0.25">
      <c r="A17" s="280">
        <v>10</v>
      </c>
      <c r="B17" s="344" t="s">
        <v>11</v>
      </c>
      <c r="C17" s="111">
        <v>4</v>
      </c>
      <c r="D17" s="111">
        <v>0</v>
      </c>
      <c r="E17" s="111">
        <v>0</v>
      </c>
      <c r="F17" s="111">
        <v>0</v>
      </c>
      <c r="G17" s="111">
        <v>19</v>
      </c>
      <c r="H17" s="111">
        <v>0</v>
      </c>
      <c r="I17" s="111">
        <v>0</v>
      </c>
      <c r="J17" s="111">
        <f t="shared" si="0"/>
        <v>23</v>
      </c>
      <c r="K17" s="111">
        <v>0</v>
      </c>
      <c r="L17" s="111">
        <v>0</v>
      </c>
      <c r="M17" s="111">
        <v>0</v>
      </c>
      <c r="N17" s="111">
        <v>0</v>
      </c>
      <c r="O17" s="111">
        <v>1</v>
      </c>
      <c r="P17" s="111">
        <v>0</v>
      </c>
      <c r="Q17" s="140">
        <v>3</v>
      </c>
      <c r="R17" s="144">
        <f t="shared" si="1"/>
        <v>4</v>
      </c>
      <c r="S17" s="280">
        <v>10</v>
      </c>
      <c r="T17" s="344" t="s">
        <v>11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v>0</v>
      </c>
      <c r="AA17" s="250">
        <v>0</v>
      </c>
      <c r="AB17" s="250">
        <f t="shared" si="2"/>
        <v>0</v>
      </c>
      <c r="AC17" s="250"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f t="shared" si="3"/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 t="shared" si="4"/>
        <v>0</v>
      </c>
    </row>
    <row r="18" spans="1:40" ht="15" customHeight="1" x14ac:dyDescent="0.25">
      <c r="A18" s="280">
        <v>11</v>
      </c>
      <c r="B18" s="344" t="s">
        <v>12</v>
      </c>
      <c r="C18" s="111">
        <v>0</v>
      </c>
      <c r="D18" s="111">
        <v>0</v>
      </c>
      <c r="E18" s="111">
        <v>0</v>
      </c>
      <c r="F18" s="111">
        <v>0</v>
      </c>
      <c r="G18" s="111">
        <v>39</v>
      </c>
      <c r="H18" s="111">
        <v>0</v>
      </c>
      <c r="I18" s="111">
        <v>0</v>
      </c>
      <c r="J18" s="111">
        <f t="shared" si="0"/>
        <v>39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40">
        <v>0</v>
      </c>
      <c r="R18" s="144">
        <f t="shared" si="1"/>
        <v>0</v>
      </c>
      <c r="S18" s="280">
        <v>11</v>
      </c>
      <c r="T18" s="344" t="s">
        <v>12</v>
      </c>
      <c r="U18" s="250"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v>0</v>
      </c>
      <c r="AA18" s="250">
        <v>0</v>
      </c>
      <c r="AB18" s="250">
        <f t="shared" si="2"/>
        <v>0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f t="shared" si="3"/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 t="shared" si="4"/>
        <v>0</v>
      </c>
    </row>
    <row r="19" spans="1:40" ht="15" customHeight="1" x14ac:dyDescent="0.25">
      <c r="A19" s="280">
        <v>12</v>
      </c>
      <c r="B19" s="344" t="s">
        <v>13</v>
      </c>
      <c r="C19" s="111">
        <v>0</v>
      </c>
      <c r="D19" s="111">
        <v>0</v>
      </c>
      <c r="E19" s="111">
        <v>0</v>
      </c>
      <c r="F19" s="111">
        <v>0</v>
      </c>
      <c r="G19" s="111">
        <v>6</v>
      </c>
      <c r="H19" s="111">
        <v>0</v>
      </c>
      <c r="I19" s="111">
        <v>0</v>
      </c>
      <c r="J19" s="111">
        <f t="shared" si="0"/>
        <v>6</v>
      </c>
      <c r="K19" s="111">
        <v>0</v>
      </c>
      <c r="L19" s="111">
        <v>0</v>
      </c>
      <c r="M19" s="111">
        <v>0</v>
      </c>
      <c r="N19" s="111">
        <v>4</v>
      </c>
      <c r="O19" s="111">
        <v>0</v>
      </c>
      <c r="P19" s="111">
        <v>0</v>
      </c>
      <c r="Q19" s="140">
        <v>0</v>
      </c>
      <c r="R19" s="144">
        <f t="shared" si="1"/>
        <v>4</v>
      </c>
      <c r="S19" s="280">
        <v>12</v>
      </c>
      <c r="T19" s="344" t="s">
        <v>13</v>
      </c>
      <c r="U19" s="250"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v>0</v>
      </c>
      <c r="AA19" s="250">
        <v>0</v>
      </c>
      <c r="AB19" s="250">
        <f t="shared" si="2"/>
        <v>0</v>
      </c>
      <c r="AC19" s="250"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f t="shared" si="3"/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 t="shared" si="4"/>
        <v>0</v>
      </c>
    </row>
    <row r="20" spans="1:40" ht="15" customHeight="1" x14ac:dyDescent="0.25">
      <c r="A20" s="280">
        <v>13</v>
      </c>
      <c r="B20" s="344" t="s">
        <v>14</v>
      </c>
      <c r="C20" s="111">
        <v>4</v>
      </c>
      <c r="D20" s="111">
        <v>6</v>
      </c>
      <c r="E20" s="111">
        <v>0</v>
      </c>
      <c r="F20" s="111">
        <v>0</v>
      </c>
      <c r="G20" s="111">
        <v>29</v>
      </c>
      <c r="H20" s="111">
        <v>0</v>
      </c>
      <c r="I20" s="111">
        <v>0</v>
      </c>
      <c r="J20" s="111">
        <f t="shared" si="0"/>
        <v>39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40">
        <v>0</v>
      </c>
      <c r="R20" s="144">
        <f t="shared" si="1"/>
        <v>0</v>
      </c>
      <c r="S20" s="280">
        <v>13</v>
      </c>
      <c r="T20" s="344" t="s">
        <v>14</v>
      </c>
      <c r="U20" s="250"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v>0</v>
      </c>
      <c r="AA20" s="250">
        <v>0</v>
      </c>
      <c r="AB20" s="250">
        <f t="shared" si="2"/>
        <v>0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f t="shared" si="3"/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 t="shared" si="4"/>
        <v>0</v>
      </c>
    </row>
    <row r="21" spans="1:40" ht="15" customHeight="1" x14ac:dyDescent="0.25">
      <c r="A21" s="280">
        <v>14</v>
      </c>
      <c r="B21" s="344" t="s">
        <v>15</v>
      </c>
      <c r="C21" s="111">
        <v>0</v>
      </c>
      <c r="D21" s="111">
        <v>0</v>
      </c>
      <c r="E21" s="111">
        <v>0</v>
      </c>
      <c r="F21" s="111">
        <v>0</v>
      </c>
      <c r="G21" s="111">
        <v>7</v>
      </c>
      <c r="H21" s="111">
        <v>0</v>
      </c>
      <c r="I21" s="111">
        <v>0</v>
      </c>
      <c r="J21" s="111">
        <f t="shared" si="0"/>
        <v>7</v>
      </c>
      <c r="K21" s="111">
        <v>0</v>
      </c>
      <c r="L21" s="111">
        <v>0</v>
      </c>
      <c r="M21" s="111">
        <v>0</v>
      </c>
      <c r="N21" s="111">
        <v>0</v>
      </c>
      <c r="O21" s="111">
        <v>1</v>
      </c>
      <c r="P21" s="111">
        <v>0</v>
      </c>
      <c r="Q21" s="140">
        <v>0</v>
      </c>
      <c r="R21" s="144">
        <f t="shared" si="1"/>
        <v>1</v>
      </c>
      <c r="S21" s="280">
        <v>14</v>
      </c>
      <c r="T21" s="344" t="s">
        <v>15</v>
      </c>
      <c r="U21" s="250"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v>0</v>
      </c>
      <c r="AA21" s="250">
        <v>0</v>
      </c>
      <c r="AB21" s="250">
        <f t="shared" si="2"/>
        <v>0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f t="shared" si="3"/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 t="shared" si="4"/>
        <v>0</v>
      </c>
    </row>
    <row r="22" spans="1:40" ht="15.75" customHeight="1" x14ac:dyDescent="0.25">
      <c r="A22" s="407" t="s">
        <v>30</v>
      </c>
      <c r="B22" s="408"/>
      <c r="C22" s="109">
        <f>SUM(C8:C21)</f>
        <v>24</v>
      </c>
      <c r="D22" s="277">
        <f t="shared" ref="D22:J22" si="5">SUM(D8:D21)</f>
        <v>9</v>
      </c>
      <c r="E22" s="277">
        <f t="shared" si="5"/>
        <v>0</v>
      </c>
      <c r="F22" s="277">
        <f t="shared" si="5"/>
        <v>4</v>
      </c>
      <c r="G22" s="277">
        <f t="shared" si="5"/>
        <v>190</v>
      </c>
      <c r="H22" s="277">
        <f t="shared" si="5"/>
        <v>61</v>
      </c>
      <c r="I22" s="277">
        <f t="shared" si="5"/>
        <v>1</v>
      </c>
      <c r="J22" s="277">
        <f t="shared" si="5"/>
        <v>289</v>
      </c>
      <c r="K22" s="109">
        <f>SUM(K8:K21)</f>
        <v>4</v>
      </c>
      <c r="L22" s="277">
        <f t="shared" ref="L22:R22" si="6">SUM(L8:L21)</f>
        <v>0</v>
      </c>
      <c r="M22" s="277">
        <f t="shared" si="6"/>
        <v>0</v>
      </c>
      <c r="N22" s="277">
        <f t="shared" si="6"/>
        <v>4</v>
      </c>
      <c r="O22" s="277">
        <f t="shared" si="6"/>
        <v>20</v>
      </c>
      <c r="P22" s="277">
        <f t="shared" si="6"/>
        <v>1</v>
      </c>
      <c r="Q22" s="277">
        <f t="shared" si="6"/>
        <v>3</v>
      </c>
      <c r="R22" s="277">
        <f t="shared" si="6"/>
        <v>32</v>
      </c>
      <c r="S22" s="407" t="s">
        <v>30</v>
      </c>
      <c r="T22" s="408"/>
      <c r="U22" s="279">
        <f>SUM(U8:U21)</f>
        <v>0</v>
      </c>
      <c r="V22" s="279">
        <f t="shared" ref="V22:AB22" si="7">SUM(V8:V21)</f>
        <v>0</v>
      </c>
      <c r="W22" s="279">
        <f t="shared" si="7"/>
        <v>0</v>
      </c>
      <c r="X22" s="279">
        <f t="shared" si="7"/>
        <v>0</v>
      </c>
      <c r="Y22" s="279">
        <f t="shared" si="7"/>
        <v>0</v>
      </c>
      <c r="Z22" s="279">
        <f t="shared" si="7"/>
        <v>1</v>
      </c>
      <c r="AA22" s="279">
        <f t="shared" si="7"/>
        <v>0</v>
      </c>
      <c r="AB22" s="279">
        <f t="shared" si="7"/>
        <v>1</v>
      </c>
      <c r="AC22" s="279">
        <f>SUM(AC8:AC21)</f>
        <v>0</v>
      </c>
      <c r="AD22" s="279">
        <f t="shared" ref="AD22:AH22" si="8">SUM(AD8:AD21)</f>
        <v>0</v>
      </c>
      <c r="AE22" s="279">
        <f t="shared" si="8"/>
        <v>7</v>
      </c>
      <c r="AF22" s="279">
        <f t="shared" si="8"/>
        <v>12</v>
      </c>
      <c r="AG22" s="279">
        <f t="shared" si="8"/>
        <v>2</v>
      </c>
      <c r="AH22" s="279">
        <f t="shared" si="8"/>
        <v>21</v>
      </c>
      <c r="AI22" s="279">
        <f>SUM(AI8:AI21)</f>
        <v>0</v>
      </c>
      <c r="AJ22" s="279">
        <f t="shared" ref="AJ22:AN22" si="9">SUM(AJ8:AJ21)</f>
        <v>0</v>
      </c>
      <c r="AK22" s="279">
        <f t="shared" si="9"/>
        <v>0</v>
      </c>
      <c r="AL22" s="279">
        <f t="shared" si="9"/>
        <v>0</v>
      </c>
      <c r="AM22" s="279">
        <f t="shared" si="9"/>
        <v>0</v>
      </c>
      <c r="AN22" s="279">
        <f t="shared" si="9"/>
        <v>0</v>
      </c>
    </row>
    <row r="23" spans="1:40" ht="15.75" x14ac:dyDescent="0.25">
      <c r="A23" s="5" t="s">
        <v>183</v>
      </c>
      <c r="S23" s="5" t="s">
        <v>183</v>
      </c>
    </row>
    <row r="24" spans="1:40" ht="15.75" x14ac:dyDescent="0.25">
      <c r="B24" t="s">
        <v>210</v>
      </c>
      <c r="C24" s="131">
        <v>24</v>
      </c>
      <c r="D24" s="131">
        <v>9</v>
      </c>
      <c r="E24" s="131">
        <v>0</v>
      </c>
      <c r="F24" s="131">
        <v>4</v>
      </c>
      <c r="G24" s="131">
        <v>190</v>
      </c>
      <c r="H24" s="131">
        <v>61</v>
      </c>
      <c r="I24" s="131">
        <v>1</v>
      </c>
      <c r="J24" s="426">
        <f>SUM(C24:I24)</f>
        <v>289</v>
      </c>
      <c r="K24" s="131">
        <v>4</v>
      </c>
      <c r="L24" s="131">
        <v>0</v>
      </c>
      <c r="M24" s="131">
        <v>0</v>
      </c>
      <c r="N24" s="131">
        <v>4</v>
      </c>
      <c r="O24" s="131">
        <v>20</v>
      </c>
      <c r="P24" s="131">
        <v>1</v>
      </c>
      <c r="Q24" s="131">
        <v>3</v>
      </c>
      <c r="R24" s="267">
        <f>SUM(K24:Q24)</f>
        <v>32</v>
      </c>
      <c r="T24" t="s">
        <v>210</v>
      </c>
      <c r="Z24" s="427">
        <v>1</v>
      </c>
      <c r="AB24" s="83">
        <f>SUM(U24:AA24)</f>
        <v>1</v>
      </c>
      <c r="AC24" s="427">
        <v>0</v>
      </c>
      <c r="AD24" s="427">
        <v>0</v>
      </c>
      <c r="AE24" s="427">
        <v>7</v>
      </c>
      <c r="AF24" s="427">
        <v>12</v>
      </c>
      <c r="AG24" s="427">
        <v>2</v>
      </c>
      <c r="AH24" s="267">
        <f>SUM(AC24:AG24)</f>
        <v>21</v>
      </c>
      <c r="AI24" s="427">
        <v>0</v>
      </c>
      <c r="AJ24" s="427">
        <v>0</v>
      </c>
      <c r="AK24" s="427">
        <v>0</v>
      </c>
      <c r="AL24" s="427">
        <v>0</v>
      </c>
      <c r="AM24" s="427">
        <v>0</v>
      </c>
      <c r="AN24" s="427">
        <v>0</v>
      </c>
    </row>
    <row r="25" spans="1:40" ht="15.75" x14ac:dyDescent="0.25">
      <c r="B25" s="337"/>
      <c r="C25" s="83"/>
      <c r="D25" s="83"/>
      <c r="E25" s="83"/>
      <c r="F25" s="83"/>
      <c r="G25" s="83"/>
      <c r="H25" s="83"/>
      <c r="I25" s="83"/>
      <c r="J25" s="335"/>
      <c r="K25" s="83"/>
      <c r="L25" s="83"/>
      <c r="M25" s="83"/>
      <c r="N25" s="83"/>
      <c r="O25" s="83"/>
      <c r="P25" s="83"/>
      <c r="Q25" s="83"/>
      <c r="R25" s="335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</row>
  </sheetData>
  <mergeCells count="15">
    <mergeCell ref="A4:A6"/>
    <mergeCell ref="B4:B6"/>
    <mergeCell ref="U4:AN4"/>
    <mergeCell ref="A22:B22"/>
    <mergeCell ref="B1:R1"/>
    <mergeCell ref="A3:R3"/>
    <mergeCell ref="C5:J5"/>
    <mergeCell ref="K5:R5"/>
    <mergeCell ref="U5:AB5"/>
    <mergeCell ref="AC5:AH5"/>
    <mergeCell ref="AI5:AN5"/>
    <mergeCell ref="C4:R4"/>
    <mergeCell ref="S4:S6"/>
    <mergeCell ref="T4:T6"/>
    <mergeCell ref="S22:T22"/>
  </mergeCells>
  <hyperlinks>
    <hyperlink ref="B8" r:id="rId1"/>
    <hyperlink ref="B9" r:id="rId2"/>
    <hyperlink ref="B10" r:id="rId3"/>
    <hyperlink ref="B11" r:id="rId4"/>
    <hyperlink ref="B12" r:id="rId5"/>
    <hyperlink ref="B13" r:id="rId6"/>
    <hyperlink ref="B14" r:id="rId7"/>
    <hyperlink ref="B15" r:id="rId8"/>
    <hyperlink ref="B16" r:id="rId9"/>
    <hyperlink ref="B17" r:id="rId10"/>
    <hyperlink ref="B18" r:id="rId11"/>
    <hyperlink ref="B19" r:id="rId12"/>
    <hyperlink ref="B20" r:id="rId13"/>
    <hyperlink ref="B21" r:id="rId14"/>
    <hyperlink ref="T8" r:id="rId15"/>
    <hyperlink ref="T9" r:id="rId16"/>
    <hyperlink ref="T10" r:id="rId17"/>
    <hyperlink ref="T11" r:id="rId18"/>
    <hyperlink ref="T12" r:id="rId19"/>
    <hyperlink ref="T13" r:id="rId20"/>
    <hyperlink ref="T14" r:id="rId21"/>
    <hyperlink ref="T15" r:id="rId22"/>
    <hyperlink ref="T16" r:id="rId23"/>
    <hyperlink ref="T17" r:id="rId24"/>
    <hyperlink ref="T18" r:id="rId25"/>
    <hyperlink ref="T19" r:id="rId26"/>
    <hyperlink ref="T20" r:id="rId27"/>
    <hyperlink ref="T21" r:id="rId28"/>
  </hyperlinks>
  <pageMargins left="1.6929133858267718" right="0" top="1.3385826771653544" bottom="0" header="0.31496062992125984" footer="0.31496062992125984"/>
  <pageSetup paperSize="5" scale="84" orientation="landscape" r:id="rId29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zoomScaleNormal="100" zoomScaleSheetLayoutView="90" workbookViewId="0">
      <selection activeCell="C13" sqref="C13"/>
    </sheetView>
  </sheetViews>
  <sheetFormatPr defaultRowHeight="15" x14ac:dyDescent="0.25"/>
  <cols>
    <col min="1" max="1" width="8.7109375" customWidth="1"/>
    <col min="2" max="2" width="25.7109375" customWidth="1"/>
    <col min="3" max="3" width="11.42578125" customWidth="1"/>
    <col min="4" max="4" width="12.140625" customWidth="1"/>
    <col min="5" max="6" width="11.5703125" customWidth="1"/>
    <col min="7" max="7" width="11.140625" customWidth="1"/>
    <col min="8" max="8" width="12.140625" customWidth="1"/>
    <col min="9" max="9" width="11" customWidth="1"/>
    <col min="10" max="10" width="11.28515625" customWidth="1"/>
    <col min="11" max="11" width="12.28515625" customWidth="1"/>
    <col min="12" max="12" width="10.42578125" customWidth="1"/>
    <col min="13" max="13" width="11.28515625" customWidth="1"/>
    <col min="14" max="14" width="14.140625" customWidth="1"/>
    <col min="25" max="25" width="7.140625" customWidth="1"/>
    <col min="26" max="26" width="15" customWidth="1"/>
    <col min="27" max="27" width="14.5703125" customWidth="1"/>
  </cols>
  <sheetData>
    <row r="1" spans="1:27" ht="23.25" x14ac:dyDescent="0.35">
      <c r="A1" s="375" t="s">
        <v>136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27" ht="23.25" x14ac:dyDescent="0.35">
      <c r="A2" s="372" t="s">
        <v>208</v>
      </c>
      <c r="B2" s="372"/>
      <c r="C2" s="372"/>
      <c r="D2" s="372"/>
      <c r="E2" s="372"/>
      <c r="F2" s="209"/>
      <c r="G2" s="372"/>
      <c r="H2" s="372"/>
      <c r="I2" s="209"/>
      <c r="J2" s="209"/>
      <c r="K2" s="209"/>
      <c r="L2" s="209"/>
      <c r="M2" s="209"/>
      <c r="N2" s="209"/>
    </row>
    <row r="3" spans="1:27" ht="18.75" x14ac:dyDescent="0.3">
      <c r="A3" s="90"/>
      <c r="B3" s="90"/>
      <c r="C3" s="90"/>
      <c r="D3" s="90"/>
      <c r="E3" s="90"/>
      <c r="G3" s="147"/>
      <c r="H3" s="147"/>
    </row>
    <row r="4" spans="1:27" ht="15" customHeight="1" x14ac:dyDescent="0.25">
      <c r="A4" s="374" t="s">
        <v>0</v>
      </c>
      <c r="B4" s="374" t="s">
        <v>1</v>
      </c>
      <c r="C4" s="374" t="s">
        <v>172</v>
      </c>
      <c r="D4" s="374"/>
      <c r="E4" s="374"/>
      <c r="F4" s="374" t="s">
        <v>173</v>
      </c>
      <c r="G4" s="374"/>
      <c r="H4" s="374"/>
      <c r="I4" s="374" t="s">
        <v>174</v>
      </c>
      <c r="J4" s="374"/>
      <c r="K4" s="374"/>
      <c r="L4" s="374" t="s">
        <v>175</v>
      </c>
      <c r="M4" s="374"/>
      <c r="N4" s="374"/>
      <c r="Y4" s="373" t="s">
        <v>0</v>
      </c>
      <c r="Z4" s="373" t="s">
        <v>1</v>
      </c>
      <c r="AA4" s="370"/>
    </row>
    <row r="5" spans="1:27" ht="24" customHeight="1" x14ac:dyDescent="0.25">
      <c r="A5" s="374"/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Y5" s="373"/>
      <c r="Z5" s="373"/>
      <c r="AA5" s="370"/>
    </row>
    <row r="6" spans="1:27" ht="27.75" customHeight="1" x14ac:dyDescent="0.25">
      <c r="A6" s="374"/>
      <c r="B6" s="374"/>
      <c r="C6" s="207" t="s">
        <v>21</v>
      </c>
      <c r="D6" s="208" t="s">
        <v>22</v>
      </c>
      <c r="E6" s="208" t="s">
        <v>23</v>
      </c>
      <c r="F6" s="207" t="s">
        <v>21</v>
      </c>
      <c r="G6" s="208" t="s">
        <v>22</v>
      </c>
      <c r="H6" s="208" t="s">
        <v>23</v>
      </c>
      <c r="I6" s="207" t="s">
        <v>21</v>
      </c>
      <c r="J6" s="208" t="s">
        <v>22</v>
      </c>
      <c r="K6" s="208" t="s">
        <v>23</v>
      </c>
      <c r="L6" s="207" t="s">
        <v>21</v>
      </c>
      <c r="M6" s="208" t="s">
        <v>22</v>
      </c>
      <c r="N6" s="208" t="s">
        <v>23</v>
      </c>
      <c r="Y6" s="373"/>
      <c r="Z6" s="373"/>
      <c r="AA6" s="370"/>
    </row>
    <row r="7" spans="1:27" x14ac:dyDescent="0.25">
      <c r="A7" s="17">
        <v>1</v>
      </c>
      <c r="B7" s="18">
        <v>2</v>
      </c>
      <c r="C7" s="17">
        <v>3</v>
      </c>
      <c r="D7" s="17">
        <v>4</v>
      </c>
      <c r="E7" s="17" t="s">
        <v>42</v>
      </c>
      <c r="F7" s="17">
        <v>6</v>
      </c>
      <c r="G7" s="17">
        <v>7</v>
      </c>
      <c r="H7" s="17" t="s">
        <v>176</v>
      </c>
      <c r="I7" s="17">
        <v>9</v>
      </c>
      <c r="J7" s="17">
        <v>10</v>
      </c>
      <c r="K7" s="17" t="s">
        <v>177</v>
      </c>
      <c r="L7" s="17">
        <v>12</v>
      </c>
      <c r="M7" s="17">
        <v>13</v>
      </c>
      <c r="N7" s="17" t="s">
        <v>178</v>
      </c>
      <c r="Y7" s="373"/>
      <c r="Z7" s="373"/>
      <c r="AA7" s="370"/>
    </row>
    <row r="8" spans="1:27" ht="30" customHeight="1" x14ac:dyDescent="0.35">
      <c r="A8" s="197">
        <v>1</v>
      </c>
      <c r="B8" s="198" t="s">
        <v>2</v>
      </c>
      <c r="C8" s="199">
        <v>3</v>
      </c>
      <c r="D8" s="199">
        <v>3</v>
      </c>
      <c r="E8" s="200">
        <f>D8/C8*100</f>
        <v>100</v>
      </c>
      <c r="F8" s="199">
        <v>19</v>
      </c>
      <c r="G8" s="199">
        <v>19</v>
      </c>
      <c r="H8" s="200">
        <f>G8/F8*100</f>
        <v>100</v>
      </c>
      <c r="I8" s="199">
        <v>161</v>
      </c>
      <c r="J8" s="199">
        <v>161</v>
      </c>
      <c r="K8" s="200">
        <f>J8/I8*100</f>
        <v>100</v>
      </c>
      <c r="L8" s="199">
        <v>1167</v>
      </c>
      <c r="M8" s="199">
        <v>1167</v>
      </c>
      <c r="N8" s="200">
        <f>M8/L8*100</f>
        <v>100</v>
      </c>
      <c r="Y8" s="137">
        <v>1</v>
      </c>
      <c r="Z8" s="148" t="s">
        <v>2</v>
      </c>
      <c r="AA8" s="149">
        <v>1</v>
      </c>
    </row>
    <row r="9" spans="1:27" ht="30" customHeight="1" x14ac:dyDescent="0.35">
      <c r="A9" s="197">
        <v>2</v>
      </c>
      <c r="B9" s="201" t="s">
        <v>3</v>
      </c>
      <c r="C9" s="199">
        <v>2</v>
      </c>
      <c r="D9" s="199">
        <v>2</v>
      </c>
      <c r="E9" s="200">
        <f t="shared" ref="E9:E22" si="0">D9/C9*100</f>
        <v>100</v>
      </c>
      <c r="F9" s="199">
        <v>12</v>
      </c>
      <c r="G9" s="199">
        <v>12</v>
      </c>
      <c r="H9" s="200">
        <f t="shared" ref="H9:H22" si="1">G9/F9*100</f>
        <v>100</v>
      </c>
      <c r="I9" s="199">
        <v>150</v>
      </c>
      <c r="J9" s="199">
        <v>150</v>
      </c>
      <c r="K9" s="200">
        <f t="shared" ref="K9:K22" si="2">J9/I9*100</f>
        <v>100</v>
      </c>
      <c r="L9" s="199">
        <v>638</v>
      </c>
      <c r="M9" s="199">
        <v>638</v>
      </c>
      <c r="N9" s="200">
        <f t="shared" ref="N9:N22" si="3">M9/L9*100</f>
        <v>100</v>
      </c>
      <c r="Y9" s="137">
        <v>2</v>
      </c>
      <c r="Z9" s="150" t="s">
        <v>3</v>
      </c>
      <c r="AA9" s="149">
        <v>1</v>
      </c>
    </row>
    <row r="10" spans="1:27" ht="30" customHeight="1" x14ac:dyDescent="0.35">
      <c r="A10" s="197">
        <v>3</v>
      </c>
      <c r="B10" s="202" t="s">
        <v>4</v>
      </c>
      <c r="C10" s="199">
        <v>3</v>
      </c>
      <c r="D10" s="199">
        <v>3</v>
      </c>
      <c r="E10" s="200">
        <f t="shared" si="0"/>
        <v>100</v>
      </c>
      <c r="F10" s="199">
        <v>20</v>
      </c>
      <c r="G10" s="199">
        <v>20</v>
      </c>
      <c r="H10" s="200">
        <f t="shared" si="1"/>
        <v>100</v>
      </c>
      <c r="I10" s="199">
        <v>85</v>
      </c>
      <c r="J10" s="199">
        <v>85</v>
      </c>
      <c r="K10" s="200">
        <f t="shared" si="2"/>
        <v>100</v>
      </c>
      <c r="L10" s="199">
        <v>537</v>
      </c>
      <c r="M10" s="199">
        <v>537</v>
      </c>
      <c r="N10" s="200">
        <f t="shared" si="3"/>
        <v>100</v>
      </c>
      <c r="Y10" s="137">
        <v>3</v>
      </c>
      <c r="Z10" s="125" t="s">
        <v>4</v>
      </c>
      <c r="AA10" s="149">
        <v>1</v>
      </c>
    </row>
    <row r="11" spans="1:27" ht="30" customHeight="1" x14ac:dyDescent="0.35">
      <c r="A11" s="197">
        <v>4</v>
      </c>
      <c r="B11" s="202" t="s">
        <v>5</v>
      </c>
      <c r="C11" s="199">
        <v>2</v>
      </c>
      <c r="D11" s="199">
        <v>2</v>
      </c>
      <c r="E11" s="200">
        <f t="shared" si="0"/>
        <v>100</v>
      </c>
      <c r="F11" s="199">
        <v>20</v>
      </c>
      <c r="G11" s="199">
        <v>20</v>
      </c>
      <c r="H11" s="200">
        <f t="shared" si="1"/>
        <v>100</v>
      </c>
      <c r="I11" s="199">
        <v>106</v>
      </c>
      <c r="J11" s="199">
        <v>106</v>
      </c>
      <c r="K11" s="200">
        <f t="shared" si="2"/>
        <v>100</v>
      </c>
      <c r="L11" s="199">
        <v>496</v>
      </c>
      <c r="M11" s="199">
        <v>496</v>
      </c>
      <c r="N11" s="200">
        <f t="shared" si="3"/>
        <v>100</v>
      </c>
      <c r="Y11" s="137">
        <v>4</v>
      </c>
      <c r="Z11" s="125" t="s">
        <v>5</v>
      </c>
      <c r="AA11" s="149">
        <v>1</v>
      </c>
    </row>
    <row r="12" spans="1:27" ht="30" customHeight="1" x14ac:dyDescent="0.35">
      <c r="A12" s="197">
        <v>5</v>
      </c>
      <c r="B12" s="203" t="s">
        <v>6</v>
      </c>
      <c r="C12" s="199">
        <v>2</v>
      </c>
      <c r="D12" s="199">
        <v>2</v>
      </c>
      <c r="E12" s="200">
        <f t="shared" si="0"/>
        <v>100</v>
      </c>
      <c r="F12" s="199">
        <v>17</v>
      </c>
      <c r="G12" s="199">
        <v>17</v>
      </c>
      <c r="H12" s="200">
        <f t="shared" si="1"/>
        <v>100</v>
      </c>
      <c r="I12" s="199">
        <v>77</v>
      </c>
      <c r="J12" s="199">
        <v>77</v>
      </c>
      <c r="K12" s="200">
        <f t="shared" si="2"/>
        <v>100</v>
      </c>
      <c r="L12" s="199">
        <v>349</v>
      </c>
      <c r="M12" s="199">
        <v>349</v>
      </c>
      <c r="N12" s="200">
        <f t="shared" si="3"/>
        <v>100</v>
      </c>
      <c r="Y12" s="137">
        <v>5</v>
      </c>
      <c r="Z12" s="151" t="s">
        <v>6</v>
      </c>
      <c r="AA12" s="149">
        <v>1</v>
      </c>
    </row>
    <row r="13" spans="1:27" ht="30" customHeight="1" x14ac:dyDescent="0.35">
      <c r="A13" s="197">
        <v>6</v>
      </c>
      <c r="B13" s="203" t="s">
        <v>7</v>
      </c>
      <c r="C13" s="199">
        <v>2</v>
      </c>
      <c r="D13" s="199">
        <v>2</v>
      </c>
      <c r="E13" s="200">
        <f t="shared" si="0"/>
        <v>100</v>
      </c>
      <c r="F13" s="199">
        <v>21</v>
      </c>
      <c r="G13" s="199">
        <v>21</v>
      </c>
      <c r="H13" s="200">
        <f t="shared" si="1"/>
        <v>100</v>
      </c>
      <c r="I13" s="199">
        <v>109</v>
      </c>
      <c r="J13" s="199">
        <v>109</v>
      </c>
      <c r="K13" s="200">
        <f t="shared" si="2"/>
        <v>100</v>
      </c>
      <c r="L13" s="199">
        <v>541</v>
      </c>
      <c r="M13" s="199">
        <v>541</v>
      </c>
      <c r="N13" s="200">
        <f t="shared" si="3"/>
        <v>100</v>
      </c>
      <c r="Y13" s="137">
        <v>6</v>
      </c>
      <c r="Z13" s="151" t="s">
        <v>7</v>
      </c>
      <c r="AA13" s="149">
        <v>1</v>
      </c>
    </row>
    <row r="14" spans="1:27" ht="30" customHeight="1" x14ac:dyDescent="0.35">
      <c r="A14" s="197">
        <v>7</v>
      </c>
      <c r="B14" s="202" t="s">
        <v>8</v>
      </c>
      <c r="C14" s="199">
        <v>2</v>
      </c>
      <c r="D14" s="199">
        <v>2</v>
      </c>
      <c r="E14" s="200">
        <f t="shared" si="0"/>
        <v>100</v>
      </c>
      <c r="F14" s="199">
        <v>16</v>
      </c>
      <c r="G14" s="199">
        <v>16</v>
      </c>
      <c r="H14" s="200">
        <f t="shared" si="1"/>
        <v>100</v>
      </c>
      <c r="I14" s="199">
        <v>64</v>
      </c>
      <c r="J14" s="199">
        <v>64</v>
      </c>
      <c r="K14" s="200">
        <f t="shared" si="2"/>
        <v>100</v>
      </c>
      <c r="L14" s="199">
        <v>366</v>
      </c>
      <c r="M14" s="199">
        <v>366</v>
      </c>
      <c r="N14" s="200">
        <f t="shared" si="3"/>
        <v>100</v>
      </c>
      <c r="Y14" s="137">
        <v>7</v>
      </c>
      <c r="Z14" s="125" t="s">
        <v>8</v>
      </c>
      <c r="AA14" s="149">
        <v>1</v>
      </c>
    </row>
    <row r="15" spans="1:27" ht="30" customHeight="1" x14ac:dyDescent="0.35">
      <c r="A15" s="197">
        <v>8</v>
      </c>
      <c r="B15" s="202" t="s">
        <v>9</v>
      </c>
      <c r="C15" s="199">
        <v>2</v>
      </c>
      <c r="D15" s="199">
        <v>2</v>
      </c>
      <c r="E15" s="200">
        <f t="shared" si="0"/>
        <v>100</v>
      </c>
      <c r="F15" s="199">
        <v>18</v>
      </c>
      <c r="G15" s="199">
        <v>18</v>
      </c>
      <c r="H15" s="200">
        <f t="shared" si="1"/>
        <v>100</v>
      </c>
      <c r="I15" s="199">
        <v>70</v>
      </c>
      <c r="J15" s="199">
        <v>70</v>
      </c>
      <c r="K15" s="200">
        <f t="shared" si="2"/>
        <v>100</v>
      </c>
      <c r="L15" s="199">
        <v>422</v>
      </c>
      <c r="M15" s="199">
        <v>422</v>
      </c>
      <c r="N15" s="200">
        <f t="shared" si="3"/>
        <v>100</v>
      </c>
      <c r="Y15" s="137">
        <v>8</v>
      </c>
      <c r="Z15" s="125" t="s">
        <v>9</v>
      </c>
      <c r="AA15" s="149">
        <v>1</v>
      </c>
    </row>
    <row r="16" spans="1:27" ht="30" customHeight="1" x14ac:dyDescent="0.35">
      <c r="A16" s="197">
        <v>9</v>
      </c>
      <c r="B16" s="203" t="s">
        <v>10</v>
      </c>
      <c r="C16" s="199">
        <v>2</v>
      </c>
      <c r="D16" s="199">
        <v>2</v>
      </c>
      <c r="E16" s="200">
        <f t="shared" si="0"/>
        <v>100</v>
      </c>
      <c r="F16" s="199">
        <v>17</v>
      </c>
      <c r="G16" s="199">
        <v>17</v>
      </c>
      <c r="H16" s="200">
        <f t="shared" si="1"/>
        <v>100</v>
      </c>
      <c r="I16" s="199">
        <v>73</v>
      </c>
      <c r="J16" s="199">
        <v>73</v>
      </c>
      <c r="K16" s="200">
        <f t="shared" si="2"/>
        <v>100</v>
      </c>
      <c r="L16" s="199">
        <v>411</v>
      </c>
      <c r="M16" s="199">
        <v>411</v>
      </c>
      <c r="N16" s="200">
        <f t="shared" si="3"/>
        <v>100</v>
      </c>
      <c r="Y16" s="137">
        <v>9</v>
      </c>
      <c r="Z16" s="151" t="s">
        <v>10</v>
      </c>
      <c r="AA16" s="149">
        <v>1</v>
      </c>
    </row>
    <row r="17" spans="1:27" ht="30" customHeight="1" x14ac:dyDescent="0.35">
      <c r="A17" s="197">
        <v>10</v>
      </c>
      <c r="B17" s="202" t="s">
        <v>11</v>
      </c>
      <c r="C17" s="199">
        <v>3</v>
      </c>
      <c r="D17" s="199">
        <v>3</v>
      </c>
      <c r="E17" s="200">
        <f t="shared" si="0"/>
        <v>100</v>
      </c>
      <c r="F17" s="199">
        <v>15</v>
      </c>
      <c r="G17" s="199">
        <v>15</v>
      </c>
      <c r="H17" s="200">
        <f t="shared" si="1"/>
        <v>100</v>
      </c>
      <c r="I17" s="199">
        <v>61</v>
      </c>
      <c r="J17" s="199">
        <v>61</v>
      </c>
      <c r="K17" s="200">
        <f t="shared" si="2"/>
        <v>100</v>
      </c>
      <c r="L17" s="199">
        <v>296</v>
      </c>
      <c r="M17" s="199">
        <v>296</v>
      </c>
      <c r="N17" s="200">
        <f t="shared" si="3"/>
        <v>100</v>
      </c>
      <c r="Y17" s="137">
        <v>10</v>
      </c>
      <c r="Z17" s="125" t="s">
        <v>11</v>
      </c>
      <c r="AA17" s="149">
        <v>1</v>
      </c>
    </row>
    <row r="18" spans="1:27" ht="30" customHeight="1" x14ac:dyDescent="0.35">
      <c r="A18" s="197">
        <v>11</v>
      </c>
      <c r="B18" s="202" t="s">
        <v>12</v>
      </c>
      <c r="C18" s="199">
        <v>3</v>
      </c>
      <c r="D18" s="199">
        <v>3</v>
      </c>
      <c r="E18" s="200">
        <f t="shared" si="0"/>
        <v>100</v>
      </c>
      <c r="F18" s="199">
        <v>19</v>
      </c>
      <c r="G18" s="199">
        <v>19</v>
      </c>
      <c r="H18" s="200">
        <f t="shared" si="1"/>
        <v>100</v>
      </c>
      <c r="I18" s="199">
        <v>108</v>
      </c>
      <c r="J18" s="199">
        <v>108</v>
      </c>
      <c r="K18" s="200">
        <f t="shared" si="2"/>
        <v>100</v>
      </c>
      <c r="L18" s="199">
        <v>631</v>
      </c>
      <c r="M18" s="199">
        <v>631</v>
      </c>
      <c r="N18" s="200">
        <f t="shared" si="3"/>
        <v>100</v>
      </c>
      <c r="Y18" s="137">
        <v>11</v>
      </c>
      <c r="Z18" s="125" t="s">
        <v>12</v>
      </c>
      <c r="AA18" s="149">
        <v>1</v>
      </c>
    </row>
    <row r="19" spans="1:27" ht="30" customHeight="1" x14ac:dyDescent="0.35">
      <c r="A19" s="197">
        <v>12</v>
      </c>
      <c r="B19" s="202" t="s">
        <v>13</v>
      </c>
      <c r="C19" s="199">
        <v>2</v>
      </c>
      <c r="D19" s="199">
        <v>2</v>
      </c>
      <c r="E19" s="200">
        <f t="shared" si="0"/>
        <v>100</v>
      </c>
      <c r="F19" s="199">
        <v>21</v>
      </c>
      <c r="G19" s="199">
        <v>21</v>
      </c>
      <c r="H19" s="200">
        <f t="shared" si="1"/>
        <v>100</v>
      </c>
      <c r="I19" s="199">
        <v>114</v>
      </c>
      <c r="J19" s="199">
        <v>114</v>
      </c>
      <c r="K19" s="200">
        <f t="shared" si="2"/>
        <v>100</v>
      </c>
      <c r="L19" s="199">
        <v>552</v>
      </c>
      <c r="M19" s="199">
        <v>552</v>
      </c>
      <c r="N19" s="200">
        <f t="shared" si="3"/>
        <v>100</v>
      </c>
      <c r="Y19" s="137">
        <v>12</v>
      </c>
      <c r="Z19" s="125" t="s">
        <v>13</v>
      </c>
      <c r="AA19" s="149">
        <v>1</v>
      </c>
    </row>
    <row r="20" spans="1:27" ht="30" customHeight="1" x14ac:dyDescent="0.35">
      <c r="A20" s="197">
        <v>13</v>
      </c>
      <c r="B20" s="202" t="s">
        <v>14</v>
      </c>
      <c r="C20" s="199">
        <v>2</v>
      </c>
      <c r="D20" s="199">
        <v>2</v>
      </c>
      <c r="E20" s="200">
        <f t="shared" si="0"/>
        <v>100</v>
      </c>
      <c r="F20" s="199">
        <v>20</v>
      </c>
      <c r="G20" s="199">
        <v>20</v>
      </c>
      <c r="H20" s="200">
        <f t="shared" si="1"/>
        <v>100</v>
      </c>
      <c r="I20" s="199">
        <v>102</v>
      </c>
      <c r="J20" s="199">
        <v>102</v>
      </c>
      <c r="K20" s="200">
        <f t="shared" si="2"/>
        <v>100</v>
      </c>
      <c r="L20" s="199">
        <v>430</v>
      </c>
      <c r="M20" s="199">
        <v>430</v>
      </c>
      <c r="N20" s="200">
        <f t="shared" si="3"/>
        <v>100</v>
      </c>
      <c r="Y20" s="137">
        <v>13</v>
      </c>
      <c r="Z20" s="125" t="s">
        <v>14</v>
      </c>
      <c r="AA20" s="149">
        <v>1</v>
      </c>
    </row>
    <row r="21" spans="1:27" ht="30" customHeight="1" x14ac:dyDescent="0.35">
      <c r="A21" s="204">
        <v>14</v>
      </c>
      <c r="B21" s="205" t="s">
        <v>15</v>
      </c>
      <c r="C21" s="199">
        <v>2</v>
      </c>
      <c r="D21" s="199">
        <v>2</v>
      </c>
      <c r="E21" s="200">
        <f t="shared" si="0"/>
        <v>100</v>
      </c>
      <c r="F21" s="199">
        <v>14</v>
      </c>
      <c r="G21" s="199">
        <v>14</v>
      </c>
      <c r="H21" s="200">
        <f t="shared" si="1"/>
        <v>100</v>
      </c>
      <c r="I21" s="199">
        <v>51</v>
      </c>
      <c r="J21" s="199">
        <v>51</v>
      </c>
      <c r="K21" s="200">
        <f t="shared" si="2"/>
        <v>100</v>
      </c>
      <c r="L21" s="199">
        <v>249</v>
      </c>
      <c r="M21" s="199">
        <v>249</v>
      </c>
      <c r="N21" s="200">
        <f t="shared" si="3"/>
        <v>100</v>
      </c>
      <c r="Y21" s="137">
        <v>14</v>
      </c>
      <c r="Z21" s="151" t="s">
        <v>15</v>
      </c>
      <c r="AA21" s="149">
        <v>1</v>
      </c>
    </row>
    <row r="22" spans="1:27" ht="30" customHeight="1" x14ac:dyDescent="0.35">
      <c r="A22" s="206"/>
      <c r="B22" s="300" t="s">
        <v>30</v>
      </c>
      <c r="C22" s="301">
        <f>SUM(C8:C21)</f>
        <v>32</v>
      </c>
      <c r="D22" s="301">
        <f>SUM(D8:D21)</f>
        <v>32</v>
      </c>
      <c r="E22" s="302">
        <f t="shared" si="0"/>
        <v>100</v>
      </c>
      <c r="F22" s="301">
        <f>SUM(F8:F21)</f>
        <v>249</v>
      </c>
      <c r="G22" s="301">
        <f>SUM(G8:G21)</f>
        <v>249</v>
      </c>
      <c r="H22" s="302">
        <f t="shared" si="1"/>
        <v>100</v>
      </c>
      <c r="I22" s="301">
        <f>SUM(I8:I21)</f>
        <v>1331</v>
      </c>
      <c r="J22" s="301">
        <f>SUM(J8:J21)</f>
        <v>1331</v>
      </c>
      <c r="K22" s="302">
        <f t="shared" si="2"/>
        <v>100</v>
      </c>
      <c r="L22" s="301">
        <f>SUM(L8:L21)</f>
        <v>7085</v>
      </c>
      <c r="M22" s="301">
        <f>SUM(M8:M21)</f>
        <v>7085</v>
      </c>
      <c r="N22" s="302">
        <f t="shared" si="3"/>
        <v>100</v>
      </c>
      <c r="Y22" s="124"/>
      <c r="Z22" s="125"/>
      <c r="AA22" s="149"/>
    </row>
    <row r="23" spans="1:27" ht="23.25" x14ac:dyDescent="0.35">
      <c r="A23" s="5" t="s">
        <v>183</v>
      </c>
      <c r="I23" s="256"/>
    </row>
    <row r="24" spans="1:27" x14ac:dyDescent="0.25">
      <c r="D24" s="275"/>
    </row>
  </sheetData>
  <mergeCells count="12">
    <mergeCell ref="A1:N1"/>
    <mergeCell ref="A2:E2"/>
    <mergeCell ref="A4:A6"/>
    <mergeCell ref="B4:B6"/>
    <mergeCell ref="C4:E5"/>
    <mergeCell ref="AA4:AA7"/>
    <mergeCell ref="G2:H2"/>
    <mergeCell ref="Y4:Y7"/>
    <mergeCell ref="Z4:Z7"/>
    <mergeCell ref="F4:H5"/>
    <mergeCell ref="I4:K5"/>
    <mergeCell ref="L4:N5"/>
  </mergeCells>
  <pageMargins left="2.0866141732283467" right="0" top="1.3385826771653544" bottom="0" header="0.31496062992125984" footer="0.31496062992125984"/>
  <pageSetup paperSize="5" scale="7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J40"/>
  <sheetViews>
    <sheetView topLeftCell="B1" workbookViewId="0">
      <selection activeCell="B1" sqref="B1:R1"/>
    </sheetView>
  </sheetViews>
  <sheetFormatPr defaultRowHeight="15" x14ac:dyDescent="0.25"/>
  <cols>
    <col min="1" max="1" width="6.7109375" customWidth="1"/>
    <col min="2" max="2" width="17.140625" customWidth="1"/>
    <col min="3" max="3" width="7.42578125" customWidth="1"/>
    <col min="4" max="4" width="6.5703125" customWidth="1"/>
    <col min="5" max="5" width="5.85546875" customWidth="1"/>
    <col min="6" max="7" width="8.42578125" customWidth="1"/>
    <col min="8" max="8" width="10.28515625" customWidth="1"/>
    <col min="9" max="9" width="7.42578125" customWidth="1"/>
    <col min="11" max="12" width="7.85546875" customWidth="1"/>
    <col min="13" max="13" width="6.85546875" customWidth="1"/>
    <col min="16" max="16" width="10.140625" customWidth="1"/>
    <col min="17" max="17" width="7.85546875" customWidth="1"/>
    <col min="19" max="19" width="9.140625" customWidth="1"/>
    <col min="20" max="20" width="5.5703125" customWidth="1"/>
    <col min="21" max="21" width="17.7109375" customWidth="1"/>
    <col min="22" max="22" width="6.85546875" customWidth="1"/>
    <col min="23" max="23" width="9.140625" customWidth="1"/>
    <col min="24" max="24" width="7" customWidth="1"/>
    <col min="26" max="26" width="7.42578125" customWidth="1"/>
    <col min="34" max="34" width="7.5703125" customWidth="1"/>
  </cols>
  <sheetData>
    <row r="1" spans="1:36" ht="18.75" x14ac:dyDescent="0.3"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117"/>
      <c r="U1" s="361" t="s">
        <v>166</v>
      </c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</row>
    <row r="2" spans="1:36" ht="15.75" x14ac:dyDescent="0.25">
      <c r="B2" s="421" t="s">
        <v>153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</row>
    <row r="3" spans="1:36" ht="15.75" customHeight="1" x14ac:dyDescent="0.3">
      <c r="A3" s="108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36" t="s">
        <v>217</v>
      </c>
      <c r="U3" s="135"/>
    </row>
    <row r="4" spans="1:36" ht="42" customHeight="1" x14ac:dyDescent="0.25">
      <c r="A4" s="416" t="s">
        <v>0</v>
      </c>
      <c r="B4" s="416" t="s">
        <v>1</v>
      </c>
      <c r="C4" s="418" t="s">
        <v>114</v>
      </c>
      <c r="D4" s="419"/>
      <c r="E4" s="419"/>
      <c r="F4" s="419"/>
      <c r="G4" s="419"/>
      <c r="H4" s="419"/>
      <c r="I4" s="419"/>
      <c r="J4" s="420"/>
      <c r="K4" s="418" t="s">
        <v>115</v>
      </c>
      <c r="L4" s="419"/>
      <c r="M4" s="419"/>
      <c r="N4" s="419"/>
      <c r="O4" s="419"/>
      <c r="P4" s="419"/>
      <c r="Q4" s="419"/>
      <c r="R4" s="420"/>
      <c r="S4" s="129"/>
    </row>
    <row r="5" spans="1:36" ht="30" customHeight="1" x14ac:dyDescent="0.25">
      <c r="A5" s="417"/>
      <c r="B5" s="417"/>
      <c r="C5" s="122" t="s">
        <v>54</v>
      </c>
      <c r="D5" s="122" t="s">
        <v>55</v>
      </c>
      <c r="E5" s="122" t="s">
        <v>58</v>
      </c>
      <c r="F5" s="122" t="s">
        <v>62</v>
      </c>
      <c r="G5" s="122" t="s">
        <v>116</v>
      </c>
      <c r="H5" s="122" t="s">
        <v>104</v>
      </c>
      <c r="I5" s="122" t="s">
        <v>61</v>
      </c>
      <c r="J5" s="122" t="s">
        <v>30</v>
      </c>
      <c r="K5" s="122" t="s">
        <v>54</v>
      </c>
      <c r="L5" s="122" t="s">
        <v>55</v>
      </c>
      <c r="M5" s="122" t="s">
        <v>58</v>
      </c>
      <c r="N5" s="122" t="s">
        <v>62</v>
      </c>
      <c r="O5" s="122" t="s">
        <v>116</v>
      </c>
      <c r="P5" s="122" t="s">
        <v>104</v>
      </c>
      <c r="Q5" s="122" t="s">
        <v>61</v>
      </c>
      <c r="R5" s="122" t="s">
        <v>30</v>
      </c>
      <c r="S5" s="127"/>
      <c r="T5" s="128" t="s">
        <v>0</v>
      </c>
      <c r="U5" s="128" t="s">
        <v>1</v>
      </c>
      <c r="V5" s="128" t="s">
        <v>54</v>
      </c>
      <c r="W5" s="128" t="s">
        <v>23</v>
      </c>
      <c r="X5" s="128" t="s">
        <v>55</v>
      </c>
      <c r="Y5" s="128" t="s">
        <v>23</v>
      </c>
      <c r="Z5" s="128" t="s">
        <v>58</v>
      </c>
      <c r="AA5" s="128" t="s">
        <v>23</v>
      </c>
      <c r="AB5" s="128" t="s">
        <v>62</v>
      </c>
      <c r="AC5" s="128" t="s">
        <v>23</v>
      </c>
      <c r="AD5" s="128" t="s">
        <v>59</v>
      </c>
      <c r="AE5" s="128" t="s">
        <v>23</v>
      </c>
      <c r="AF5" s="128" t="s">
        <v>104</v>
      </c>
      <c r="AG5" s="134" t="s">
        <v>23</v>
      </c>
      <c r="AH5" s="128" t="s">
        <v>61</v>
      </c>
      <c r="AI5" s="128" t="s">
        <v>23</v>
      </c>
      <c r="AJ5" s="128" t="s">
        <v>30</v>
      </c>
    </row>
    <row r="6" spans="1:36" x14ac:dyDescent="0.25">
      <c r="A6" s="110" t="s">
        <v>117</v>
      </c>
      <c r="B6" s="110" t="s">
        <v>118</v>
      </c>
      <c r="C6" s="110" t="s">
        <v>119</v>
      </c>
      <c r="D6" s="110" t="s">
        <v>120</v>
      </c>
      <c r="E6" s="110" t="s">
        <v>121</v>
      </c>
      <c r="F6" s="110" t="s">
        <v>122</v>
      </c>
      <c r="G6" s="110" t="s">
        <v>123</v>
      </c>
      <c r="H6" s="110" t="s">
        <v>124</v>
      </c>
      <c r="I6" s="110" t="s">
        <v>125</v>
      </c>
      <c r="J6" s="110" t="s">
        <v>126</v>
      </c>
      <c r="K6" s="110" t="s">
        <v>127</v>
      </c>
      <c r="L6" s="110" t="s">
        <v>128</v>
      </c>
      <c r="M6" s="110" t="s">
        <v>129</v>
      </c>
      <c r="N6" s="110" t="s">
        <v>130</v>
      </c>
      <c r="O6" s="110" t="s">
        <v>131</v>
      </c>
      <c r="P6" s="110" t="s">
        <v>132</v>
      </c>
      <c r="Q6" s="110" t="s">
        <v>133</v>
      </c>
      <c r="R6" s="110" t="s">
        <v>134</v>
      </c>
      <c r="S6" s="130"/>
      <c r="T6" s="118">
        <v>1</v>
      </c>
      <c r="U6" s="118">
        <v>2</v>
      </c>
      <c r="V6" s="65">
        <v>3</v>
      </c>
      <c r="W6" s="65">
        <v>4</v>
      </c>
      <c r="X6" s="65">
        <v>5</v>
      </c>
      <c r="Y6" s="65">
        <v>6</v>
      </c>
      <c r="Z6" s="65">
        <v>7</v>
      </c>
      <c r="AA6" s="65">
        <v>8</v>
      </c>
      <c r="AB6" s="65">
        <v>9</v>
      </c>
      <c r="AC6" s="65">
        <v>10</v>
      </c>
      <c r="AD6" s="65">
        <v>11</v>
      </c>
      <c r="AE6" s="65">
        <v>12</v>
      </c>
      <c r="AF6" s="65">
        <v>13</v>
      </c>
      <c r="AG6" s="65">
        <v>14</v>
      </c>
      <c r="AH6" s="65">
        <v>15</v>
      </c>
      <c r="AI6" s="65">
        <v>16</v>
      </c>
      <c r="AJ6" s="65">
        <v>17</v>
      </c>
    </row>
    <row r="7" spans="1:36" ht="15.75" x14ac:dyDescent="0.25">
      <c r="A7" s="111">
        <v>1</v>
      </c>
      <c r="B7" s="113" t="s">
        <v>2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1</v>
      </c>
      <c r="P7" s="111">
        <v>0</v>
      </c>
      <c r="Q7" s="111">
        <v>0</v>
      </c>
      <c r="R7" s="111">
        <v>1</v>
      </c>
      <c r="S7" s="131"/>
      <c r="T7" s="307">
        <v>1</v>
      </c>
      <c r="U7" s="113" t="s">
        <v>2</v>
      </c>
      <c r="V7" s="119">
        <f>'16.17. LAY GANTI CARA KB A  '!C8+'16.17. LAY GANTI CARA KB A  '!K8+'16.17. LAY GANTI CARA KB A  '!U8+'16.17. LAY GANTI CARA KB A  '!AC8+'16.17. LAY GANTI CARA KB A  '!AI8</f>
        <v>1</v>
      </c>
      <c r="W7" s="133">
        <v>0</v>
      </c>
      <c r="X7" s="119">
        <f>'16.17. LAY GANTI CARA KB A  '!D8+'16.17. LAY GANTI CARA KB A  '!L8+'16.17. LAY GANTI CARA KB A  '!V8</f>
        <v>0</v>
      </c>
      <c r="Y7" s="133">
        <v>0</v>
      </c>
      <c r="Z7" s="119">
        <f>'16.17. LAY GANTI CARA KB A  '!E8+'16.17. LAY GANTI CARA KB A  '!M8+'16.17. LAY GANTI CARA KB A  '!W8</f>
        <v>0</v>
      </c>
      <c r="AA7" s="133">
        <v>0</v>
      </c>
      <c r="AB7" s="119">
        <f>'16.17. LAY GANTI CARA KB A  '!F8+'16.17. LAY GANTI CARA KB A  '!N8+'16.17. LAY GANTI CARA KB A  '!X8+'16.17. LAY GANTI CARA KB A  '!AD8+'16.17. LAY GANTI CARA KB A  '!AJ8</f>
        <v>0</v>
      </c>
      <c r="AC7" s="133">
        <v>0</v>
      </c>
      <c r="AD7" s="119">
        <f>'16.17. LAY GANTI CARA KB A  '!G8+'16.17. LAY GANTI CARA KB A  '!O8+'16.17. LAY GANTI CARA KB A  '!Y8+'16.17. LAY GANTI CARA KB A  '!AE8+'16.17. LAY GANTI CARA KB A  '!AK8</f>
        <v>9</v>
      </c>
      <c r="AE7" s="133">
        <v>0</v>
      </c>
      <c r="AF7" s="119">
        <f>'16.17. LAY GANTI CARA KB A  '!H8+'16.17. LAY GANTI CARA KB A  '!P8+'16.17. LAY GANTI CARA KB A  '!Z8+'16.17. LAY GANTI CARA KB A  '!AF8+'16.17. LAY GANTI CARA KB A  '!AL8</f>
        <v>13</v>
      </c>
      <c r="AG7" s="133">
        <v>0</v>
      </c>
      <c r="AH7" s="119">
        <f>'16.17. LAY GANTI CARA KB A  '!I8+'16.17. LAY GANTI CARA KB A  '!Q8+'16.17. LAY GANTI CARA KB A  '!AA8+'16.17. LAY GANTI CARA KB A  '!AG8+'16.17. LAY GANTI CARA KB A  '!AM8</f>
        <v>0</v>
      </c>
      <c r="AI7" s="133">
        <v>0</v>
      </c>
      <c r="AJ7" s="119">
        <f>V7+X7+Z7+AB7+AD7+AF7+AH7</f>
        <v>23</v>
      </c>
    </row>
    <row r="8" spans="1:36" ht="15.75" x14ac:dyDescent="0.25">
      <c r="A8" s="111">
        <v>2</v>
      </c>
      <c r="B8" s="113" t="s">
        <v>3</v>
      </c>
      <c r="C8" s="111">
        <v>2</v>
      </c>
      <c r="D8" s="111">
        <v>0</v>
      </c>
      <c r="E8" s="111">
        <v>0</v>
      </c>
      <c r="F8" s="111">
        <v>0</v>
      </c>
      <c r="G8" s="111">
        <v>70</v>
      </c>
      <c r="H8" s="111">
        <v>0</v>
      </c>
      <c r="I8" s="111">
        <v>1</v>
      </c>
      <c r="J8" s="111">
        <v>73</v>
      </c>
      <c r="K8" s="111">
        <v>0</v>
      </c>
      <c r="L8" s="111">
        <v>0</v>
      </c>
      <c r="M8" s="111">
        <v>0</v>
      </c>
      <c r="N8" s="111">
        <v>0</v>
      </c>
      <c r="O8" s="111">
        <v>4</v>
      </c>
      <c r="P8" s="111">
        <v>0</v>
      </c>
      <c r="Q8" s="111">
        <v>0</v>
      </c>
      <c r="R8" s="111">
        <v>4</v>
      </c>
      <c r="S8" s="131"/>
      <c r="T8" s="307">
        <v>2</v>
      </c>
      <c r="U8" s="113" t="s">
        <v>3</v>
      </c>
      <c r="V8" s="236">
        <f>'16.17. LAY GANTI CARA KB A  '!C9+'16.17. LAY GANTI CARA KB A  '!K9+'16.17. LAY GANTI CARA KB A  '!U9+'16.17. LAY GANTI CARA KB A  '!AC9+'16.17. LAY GANTI CARA KB A  '!AI9</f>
        <v>8</v>
      </c>
      <c r="W8" s="133">
        <v>0</v>
      </c>
      <c r="X8" s="236">
        <f>'16.17. LAY GANTI CARA KB A  '!D9+'16.17. LAY GANTI CARA KB A  '!L9+'16.17. LAY GANTI CARA KB A  '!V9</f>
        <v>2</v>
      </c>
      <c r="Y8" s="133">
        <f t="shared" ref="Y8:Y21" si="0">X8/AJ8*100</f>
        <v>8.3333333333333321</v>
      </c>
      <c r="Z8" s="236">
        <f>'16.17. LAY GANTI CARA KB A  '!E9+'16.17. LAY GANTI CARA KB A  '!M9+'16.17. LAY GANTI CARA KB A  '!W9</f>
        <v>0</v>
      </c>
      <c r="AA8" s="133">
        <f t="shared" ref="AA8:AA21" si="1">Z8/AJ8*100</f>
        <v>0</v>
      </c>
      <c r="AB8" s="236">
        <f>'16.17. LAY GANTI CARA KB A  '!F9+'16.17. LAY GANTI CARA KB A  '!N9+'16.17. LAY GANTI CARA KB A  '!X9+'16.17. LAY GANTI CARA KB A  '!AD9+'16.17. LAY GANTI CARA KB A  '!AJ9</f>
        <v>0</v>
      </c>
      <c r="AC8" s="133">
        <f t="shared" ref="AC8:AC21" si="2">AB8/AJ8*100</f>
        <v>0</v>
      </c>
      <c r="AD8" s="236">
        <f>'16.17. LAY GANTI CARA KB A  '!G9+'16.17. LAY GANTI CARA KB A  '!O9+'16.17. LAY GANTI CARA KB A  '!Y9+'16.17. LAY GANTI CARA KB A  '!AE9+'16.17. LAY GANTI CARA KB A  '!AK9</f>
        <v>14</v>
      </c>
      <c r="AE8" s="133">
        <f t="shared" ref="AE8:AE21" si="3">AD8/AJ8*100</f>
        <v>58.333333333333336</v>
      </c>
      <c r="AF8" s="236">
        <f>'16.17. LAY GANTI CARA KB A  '!H9+'16.17. LAY GANTI CARA KB A  '!P9+'16.17. LAY GANTI CARA KB A  '!Z9+'16.17. LAY GANTI CARA KB A  '!AF9+'16.17. LAY GANTI CARA KB A  '!AL9</f>
        <v>0</v>
      </c>
      <c r="AG8" s="133">
        <f t="shared" ref="AG8:AG21" si="4">AF8/AJ8*100</f>
        <v>0</v>
      </c>
      <c r="AH8" s="236">
        <f>'16.17. LAY GANTI CARA KB A  '!I9+'16.17. LAY GANTI CARA KB A  '!Q9+'16.17. LAY GANTI CARA KB A  '!AA9+'16.17. LAY GANTI CARA KB A  '!AG9+'16.17. LAY GANTI CARA KB A  '!AM9</f>
        <v>0</v>
      </c>
      <c r="AI8" s="133">
        <v>0</v>
      </c>
      <c r="AJ8" s="119">
        <f t="shared" ref="AJ8:AJ20" si="5">V8+X8+Z8+AB8+AD8+AF8+AH8</f>
        <v>24</v>
      </c>
    </row>
    <row r="9" spans="1:36" ht="15.75" x14ac:dyDescent="0.25">
      <c r="A9" s="111">
        <v>3</v>
      </c>
      <c r="B9" s="113" t="s">
        <v>4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2</v>
      </c>
      <c r="P9" s="111">
        <v>9</v>
      </c>
      <c r="Q9" s="111">
        <v>0</v>
      </c>
      <c r="R9" s="111">
        <v>11</v>
      </c>
      <c r="S9" s="131"/>
      <c r="T9" s="307">
        <v>3</v>
      </c>
      <c r="U9" s="113" t="s">
        <v>4</v>
      </c>
      <c r="V9" s="236">
        <f>'16.17. LAY GANTI CARA KB A  '!C10+'16.17. LAY GANTI CARA KB A  '!K10+'16.17. LAY GANTI CARA KB A  '!U10+'16.17. LAY GANTI CARA KB A  '!AC10+'16.17. LAY GANTI CARA KB A  '!AI10</f>
        <v>0</v>
      </c>
      <c r="W9" s="133">
        <v>0</v>
      </c>
      <c r="X9" s="236">
        <f>'16.17. LAY GANTI CARA KB A  '!D10+'16.17. LAY GANTI CARA KB A  '!L10+'16.17. LAY GANTI CARA KB A  '!V10</f>
        <v>0</v>
      </c>
      <c r="Y9" s="133">
        <v>0</v>
      </c>
      <c r="Z9" s="236">
        <f>'16.17. LAY GANTI CARA KB A  '!E10+'16.17. LAY GANTI CARA KB A  '!M10+'16.17. LAY GANTI CARA KB A  '!W10</f>
        <v>0</v>
      </c>
      <c r="AA9" s="133">
        <v>0</v>
      </c>
      <c r="AB9" s="236">
        <f>'16.17. LAY GANTI CARA KB A  '!F10+'16.17. LAY GANTI CARA KB A  '!N10+'16.17. LAY GANTI CARA KB A  '!X10+'16.17. LAY GANTI CARA KB A  '!AD10+'16.17. LAY GANTI CARA KB A  '!AJ10</f>
        <v>4</v>
      </c>
      <c r="AC9" s="133">
        <v>0</v>
      </c>
      <c r="AD9" s="236">
        <f>'16.17. LAY GANTI CARA KB A  '!G10+'16.17. LAY GANTI CARA KB A  '!O10+'16.17. LAY GANTI CARA KB A  '!Y10+'16.17. LAY GANTI CARA KB A  '!AE10+'16.17. LAY GANTI CARA KB A  '!AK10</f>
        <v>13</v>
      </c>
      <c r="AE9" s="133">
        <v>0</v>
      </c>
      <c r="AF9" s="236">
        <f>'16.17. LAY GANTI CARA KB A  '!H10+'16.17. LAY GANTI CARA KB A  '!P10+'16.17. LAY GANTI CARA KB A  '!Z10+'16.17. LAY GANTI CARA KB A  '!AF10+'16.17. LAY GANTI CARA KB A  '!AL10</f>
        <v>36</v>
      </c>
      <c r="AG9" s="133">
        <v>0</v>
      </c>
      <c r="AH9" s="236">
        <f>'16.17. LAY GANTI CARA KB A  '!I10+'16.17. LAY GANTI CARA KB A  '!Q10+'16.17. LAY GANTI CARA KB A  '!AA10+'16.17. LAY GANTI CARA KB A  '!AG10+'16.17. LAY GANTI CARA KB A  '!AM10</f>
        <v>2</v>
      </c>
      <c r="AI9" s="133">
        <v>0</v>
      </c>
      <c r="AJ9" s="119">
        <f t="shared" si="5"/>
        <v>55</v>
      </c>
    </row>
    <row r="10" spans="1:36" ht="15.75" x14ac:dyDescent="0.25">
      <c r="A10" s="111">
        <v>4</v>
      </c>
      <c r="B10" s="113" t="s">
        <v>5</v>
      </c>
      <c r="C10" s="111">
        <v>0</v>
      </c>
      <c r="D10" s="111">
        <v>0</v>
      </c>
      <c r="E10" s="111">
        <v>0</v>
      </c>
      <c r="F10" s="111">
        <v>0</v>
      </c>
      <c r="G10" s="111">
        <v>46</v>
      </c>
      <c r="H10" s="111">
        <v>0</v>
      </c>
      <c r="I10" s="111">
        <v>0</v>
      </c>
      <c r="J10" s="111">
        <v>46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31"/>
      <c r="T10" s="307">
        <v>4</v>
      </c>
      <c r="U10" s="113" t="s">
        <v>5</v>
      </c>
      <c r="V10" s="236">
        <f>'16.17. LAY GANTI CARA KB A  '!C11+'16.17. LAY GANTI CARA KB A  '!K11+'16.17. LAY GANTI CARA KB A  '!U11+'16.17. LAY GANTI CARA KB A  '!AC11+'16.17. LAY GANTI CARA KB A  '!AI11</f>
        <v>1</v>
      </c>
      <c r="W10" s="133">
        <v>0</v>
      </c>
      <c r="X10" s="236">
        <f>'16.17. LAY GANTI CARA KB A  '!D11+'16.17. LAY GANTI CARA KB A  '!L11+'16.17. LAY GANTI CARA KB A  '!V11</f>
        <v>0</v>
      </c>
      <c r="Y10" s="133">
        <v>0</v>
      </c>
      <c r="Z10" s="236">
        <f>'16.17. LAY GANTI CARA KB A  '!E11+'16.17. LAY GANTI CARA KB A  '!M11+'16.17. LAY GANTI CARA KB A  '!W11</f>
        <v>0</v>
      </c>
      <c r="AA10" s="133">
        <v>0</v>
      </c>
      <c r="AB10" s="236">
        <f>'16.17. LAY GANTI CARA KB A  '!F11+'16.17. LAY GANTI CARA KB A  '!N11+'16.17. LAY GANTI CARA KB A  '!X11+'16.17. LAY GANTI CARA KB A  '!AD11+'16.17. LAY GANTI CARA KB A  '!AJ11</f>
        <v>0</v>
      </c>
      <c r="AC10" s="133">
        <v>0</v>
      </c>
      <c r="AD10" s="236">
        <f>'16.17. LAY GANTI CARA KB A  '!G11+'16.17. LAY GANTI CARA KB A  '!O11+'16.17. LAY GANTI CARA KB A  '!Y11+'16.17. LAY GANTI CARA KB A  '!AE11+'16.17. LAY GANTI CARA KB A  '!AK11</f>
        <v>0</v>
      </c>
      <c r="AE10" s="133">
        <v>0</v>
      </c>
      <c r="AF10" s="236">
        <f>'16.17. LAY GANTI CARA KB A  '!H11+'16.17. LAY GANTI CARA KB A  '!P11+'16.17. LAY GANTI CARA KB A  '!Z11+'16.17. LAY GANTI CARA KB A  '!AF11+'16.17. LAY GANTI CARA KB A  '!AL11</f>
        <v>0</v>
      </c>
      <c r="AG10" s="133">
        <v>0</v>
      </c>
      <c r="AH10" s="236">
        <f>'16.17. LAY GANTI CARA KB A  '!I11+'16.17. LAY GANTI CARA KB A  '!Q11+'16.17. LAY GANTI CARA KB A  '!AA11+'16.17. LAY GANTI CARA KB A  '!AG11+'16.17. LAY GANTI CARA KB A  '!AM11</f>
        <v>1</v>
      </c>
      <c r="AI10" s="133">
        <v>0</v>
      </c>
      <c r="AJ10" s="119">
        <f t="shared" si="5"/>
        <v>2</v>
      </c>
    </row>
    <row r="11" spans="1:36" ht="15.75" x14ac:dyDescent="0.25">
      <c r="A11" s="111">
        <v>5</v>
      </c>
      <c r="B11" s="113" t="s">
        <v>6</v>
      </c>
      <c r="C11" s="111">
        <v>6</v>
      </c>
      <c r="D11" s="111">
        <v>0</v>
      </c>
      <c r="E11" s="111">
        <v>0</v>
      </c>
      <c r="F11" s="111">
        <v>0</v>
      </c>
      <c r="G11" s="111">
        <v>8</v>
      </c>
      <c r="H11" s="111">
        <v>0</v>
      </c>
      <c r="I11" s="111">
        <v>0</v>
      </c>
      <c r="J11" s="111">
        <v>14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5</v>
      </c>
      <c r="Q11" s="111">
        <v>0</v>
      </c>
      <c r="R11" s="111">
        <v>5</v>
      </c>
      <c r="S11" s="131"/>
      <c r="T11" s="307">
        <v>5</v>
      </c>
      <c r="U11" s="113" t="s">
        <v>6</v>
      </c>
      <c r="V11" s="236">
        <f>'16.17. LAY GANTI CARA KB A  '!C12+'16.17. LAY GANTI CARA KB A  '!K12+'16.17. LAY GANTI CARA KB A  '!U12+'16.17. LAY GANTI CARA KB A  '!AC12+'16.17. LAY GANTI CARA KB A  '!AI12</f>
        <v>6</v>
      </c>
      <c r="W11" s="133">
        <f>V11/AJ11*100</f>
        <v>13.953488372093023</v>
      </c>
      <c r="X11" s="236">
        <f>'16.17. LAY GANTI CARA KB A  '!D12+'16.17. LAY GANTI CARA KB A  '!L12+'16.17. LAY GANTI CARA KB A  '!V12</f>
        <v>0</v>
      </c>
      <c r="Y11" s="133">
        <f t="shared" si="0"/>
        <v>0</v>
      </c>
      <c r="Z11" s="236">
        <f>'16.17. LAY GANTI CARA KB A  '!E12+'16.17. LAY GANTI CARA KB A  '!M12+'16.17. LAY GANTI CARA KB A  '!W12</f>
        <v>0</v>
      </c>
      <c r="AA11" s="133">
        <f t="shared" si="1"/>
        <v>0</v>
      </c>
      <c r="AB11" s="236">
        <f>'16.17. LAY GANTI CARA KB A  '!F12+'16.17. LAY GANTI CARA KB A  '!N12+'16.17. LAY GANTI CARA KB A  '!X12+'16.17. LAY GANTI CARA KB A  '!AD12+'16.17. LAY GANTI CARA KB A  '!AJ12</f>
        <v>0</v>
      </c>
      <c r="AC11" s="133">
        <f t="shared" si="2"/>
        <v>0</v>
      </c>
      <c r="AD11" s="236">
        <f>'16.17. LAY GANTI CARA KB A  '!G12+'16.17. LAY GANTI CARA KB A  '!O12+'16.17. LAY GANTI CARA KB A  '!Y12+'16.17. LAY GANTI CARA KB A  '!AE12+'16.17. LAY GANTI CARA KB A  '!AK12</f>
        <v>12</v>
      </c>
      <c r="AE11" s="133">
        <f t="shared" si="3"/>
        <v>27.906976744186046</v>
      </c>
      <c r="AF11" s="236">
        <f>'16.17. LAY GANTI CARA KB A  '!H12+'16.17. LAY GANTI CARA KB A  '!P12+'16.17. LAY GANTI CARA KB A  '!Z12+'16.17. LAY GANTI CARA KB A  '!AF12+'16.17. LAY GANTI CARA KB A  '!AL12</f>
        <v>25</v>
      </c>
      <c r="AG11" s="133">
        <f t="shared" si="4"/>
        <v>58.139534883720934</v>
      </c>
      <c r="AH11" s="236">
        <f>'16.17. LAY GANTI CARA KB A  '!I12+'16.17. LAY GANTI CARA KB A  '!Q12+'16.17. LAY GANTI CARA KB A  '!AA12+'16.17. LAY GANTI CARA KB A  '!AG12+'16.17. LAY GANTI CARA KB A  '!AM12</f>
        <v>0</v>
      </c>
      <c r="AI11" s="133">
        <f t="shared" ref="AI11:AI21" si="6">AH11/AJ11*100</f>
        <v>0</v>
      </c>
      <c r="AJ11" s="119">
        <f t="shared" si="5"/>
        <v>43</v>
      </c>
    </row>
    <row r="12" spans="1:36" ht="15.75" x14ac:dyDescent="0.25">
      <c r="A12" s="111">
        <v>6</v>
      </c>
      <c r="B12" s="113" t="s">
        <v>7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1</v>
      </c>
      <c r="I12" s="111">
        <v>0</v>
      </c>
      <c r="J12" s="111">
        <v>1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9</v>
      </c>
      <c r="Q12" s="111">
        <v>0</v>
      </c>
      <c r="R12" s="111">
        <v>9</v>
      </c>
      <c r="S12" s="131"/>
      <c r="T12" s="307">
        <v>6</v>
      </c>
      <c r="U12" s="113" t="s">
        <v>7</v>
      </c>
      <c r="V12" s="236">
        <f>'16.17. LAY GANTI CARA KB A  '!C13+'16.17. LAY GANTI CARA KB A  '!K13+'16.17. LAY GANTI CARA KB A  '!U13+'16.17. LAY GANTI CARA KB A  '!AC13+'16.17. LAY GANTI CARA KB A  '!AI13</f>
        <v>0</v>
      </c>
      <c r="W12" s="133">
        <v>0</v>
      </c>
      <c r="X12" s="236">
        <f>'16.17. LAY GANTI CARA KB A  '!D13+'16.17. LAY GANTI CARA KB A  '!L13+'16.17. LAY GANTI CARA KB A  '!V13</f>
        <v>1</v>
      </c>
      <c r="Y12" s="133">
        <f t="shared" si="0"/>
        <v>2.8571428571428572</v>
      </c>
      <c r="Z12" s="236">
        <f>'16.17. LAY GANTI CARA KB A  '!E13+'16.17. LAY GANTI CARA KB A  '!M13+'16.17. LAY GANTI CARA KB A  '!W13</f>
        <v>0</v>
      </c>
      <c r="AA12" s="133">
        <f t="shared" si="1"/>
        <v>0</v>
      </c>
      <c r="AB12" s="236">
        <f>'16.17. LAY GANTI CARA KB A  '!F13+'16.17. LAY GANTI CARA KB A  '!N13+'16.17. LAY GANTI CARA KB A  '!X13+'16.17. LAY GANTI CARA KB A  '!AD13+'16.17. LAY GANTI CARA KB A  '!AJ13</f>
        <v>0</v>
      </c>
      <c r="AC12" s="133">
        <f t="shared" si="2"/>
        <v>0</v>
      </c>
      <c r="AD12" s="236">
        <f>'16.17. LAY GANTI CARA KB A  '!G13+'16.17. LAY GANTI CARA KB A  '!O13+'16.17. LAY GANTI CARA KB A  '!Y13+'16.17. LAY GANTI CARA KB A  '!AE13+'16.17. LAY GANTI CARA KB A  '!AK13</f>
        <v>33</v>
      </c>
      <c r="AE12" s="133">
        <f t="shared" si="3"/>
        <v>94.285714285714278</v>
      </c>
      <c r="AF12" s="236">
        <f>'16.17. LAY GANTI CARA KB A  '!H13+'16.17. LAY GANTI CARA KB A  '!P13+'16.17. LAY GANTI CARA KB A  '!Z13+'16.17. LAY GANTI CARA KB A  '!AF13+'16.17. LAY GANTI CARA KB A  '!AL13</f>
        <v>1</v>
      </c>
      <c r="AG12" s="133">
        <f t="shared" si="4"/>
        <v>2.8571428571428572</v>
      </c>
      <c r="AH12" s="236">
        <f>'16.17. LAY GANTI CARA KB A  '!I13+'16.17. LAY GANTI CARA KB A  '!Q13+'16.17. LAY GANTI CARA KB A  '!AA13+'16.17. LAY GANTI CARA KB A  '!AG13+'16.17. LAY GANTI CARA KB A  '!AM13</f>
        <v>0</v>
      </c>
      <c r="AI12" s="133">
        <f t="shared" si="6"/>
        <v>0</v>
      </c>
      <c r="AJ12" s="119">
        <f t="shared" si="5"/>
        <v>35</v>
      </c>
    </row>
    <row r="13" spans="1:36" ht="15.75" x14ac:dyDescent="0.25">
      <c r="A13" s="111">
        <v>7</v>
      </c>
      <c r="B13" s="113" t="s">
        <v>8</v>
      </c>
      <c r="C13" s="111">
        <v>0</v>
      </c>
      <c r="D13" s="111">
        <v>0</v>
      </c>
      <c r="E13" s="111">
        <v>0</v>
      </c>
      <c r="F13" s="111">
        <v>0</v>
      </c>
      <c r="G13" s="111">
        <v>1</v>
      </c>
      <c r="H13" s="111">
        <v>0</v>
      </c>
      <c r="I13" s="111">
        <v>0</v>
      </c>
      <c r="J13" s="111">
        <v>1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2</v>
      </c>
      <c r="Q13" s="111">
        <v>0</v>
      </c>
      <c r="R13" s="111">
        <v>2</v>
      </c>
      <c r="S13" s="131"/>
      <c r="T13" s="307">
        <v>7</v>
      </c>
      <c r="U13" s="113" t="s">
        <v>8</v>
      </c>
      <c r="V13" s="236">
        <f>'16.17. LAY GANTI CARA KB A  '!C14+'16.17. LAY GANTI CARA KB A  '!K14+'16.17. LAY GANTI CARA KB A  '!U14+'16.17. LAY GANTI CARA KB A  '!AC14+'16.17. LAY GANTI CARA KB A  '!AI14</f>
        <v>0</v>
      </c>
      <c r="W13" s="133">
        <v>0</v>
      </c>
      <c r="X13" s="236">
        <f>'16.17. LAY GANTI CARA KB A  '!D14+'16.17. LAY GANTI CARA KB A  '!L14+'16.17. LAY GANTI CARA KB A  '!V14</f>
        <v>0</v>
      </c>
      <c r="Y13" s="133">
        <v>0</v>
      </c>
      <c r="Z13" s="236">
        <f>'16.17. LAY GANTI CARA KB A  '!E14+'16.17. LAY GANTI CARA KB A  '!M14+'16.17. LAY GANTI CARA KB A  '!W14</f>
        <v>0</v>
      </c>
      <c r="AA13" s="133">
        <v>0</v>
      </c>
      <c r="AB13" s="236">
        <f>'16.17. LAY GANTI CARA KB A  '!F14+'16.17. LAY GANTI CARA KB A  '!N14+'16.17. LAY GANTI CARA KB A  '!X14+'16.17. LAY GANTI CARA KB A  '!AD14+'16.17. LAY GANTI CARA KB A  '!AJ14</f>
        <v>0</v>
      </c>
      <c r="AC13" s="133">
        <v>0</v>
      </c>
      <c r="AD13" s="236">
        <f>'16.17. LAY GANTI CARA KB A  '!G14+'16.17. LAY GANTI CARA KB A  '!O14+'16.17. LAY GANTI CARA KB A  '!Y14+'16.17. LAY GANTI CARA KB A  '!AE14+'16.17. LAY GANTI CARA KB A  '!AK14</f>
        <v>12</v>
      </c>
      <c r="AE13" s="133">
        <v>0</v>
      </c>
      <c r="AF13" s="236">
        <f>'16.17. LAY GANTI CARA KB A  '!H14+'16.17. LAY GANTI CARA KB A  '!P14+'16.17. LAY GANTI CARA KB A  '!Z14+'16.17. LAY GANTI CARA KB A  '!AF14+'16.17. LAY GANTI CARA KB A  '!AL14</f>
        <v>0</v>
      </c>
      <c r="AG13" s="133">
        <v>0</v>
      </c>
      <c r="AH13" s="236">
        <f>'16.17. LAY GANTI CARA KB A  '!I14+'16.17. LAY GANTI CARA KB A  '!Q14+'16.17. LAY GANTI CARA KB A  '!AA14+'16.17. LAY GANTI CARA KB A  '!AG14+'16.17. LAY GANTI CARA KB A  '!AM14</f>
        <v>0</v>
      </c>
      <c r="AI13" s="133">
        <v>0</v>
      </c>
      <c r="AJ13" s="119">
        <f t="shared" si="5"/>
        <v>12</v>
      </c>
    </row>
    <row r="14" spans="1:36" ht="15.75" x14ac:dyDescent="0.25">
      <c r="A14" s="111">
        <v>8</v>
      </c>
      <c r="B14" s="113" t="s">
        <v>9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31"/>
      <c r="T14" s="307">
        <v>8</v>
      </c>
      <c r="U14" s="113" t="s">
        <v>9</v>
      </c>
      <c r="V14" s="236">
        <f>'16.17. LAY GANTI CARA KB A  '!C15+'16.17. LAY GANTI CARA KB A  '!K15+'16.17. LAY GANTI CARA KB A  '!U15+'16.17. LAY GANTI CARA KB A  '!AC15+'16.17. LAY GANTI CARA KB A  '!AI15</f>
        <v>0</v>
      </c>
      <c r="W14" s="133">
        <v>0</v>
      </c>
      <c r="X14" s="236">
        <f>'16.17. LAY GANTI CARA KB A  '!D15+'16.17. LAY GANTI CARA KB A  '!L15+'16.17. LAY GANTI CARA KB A  '!V15</f>
        <v>0</v>
      </c>
      <c r="Y14" s="133">
        <v>0</v>
      </c>
      <c r="Z14" s="236">
        <f>'16.17. LAY GANTI CARA KB A  '!E15+'16.17. LAY GANTI CARA KB A  '!M15+'16.17. LAY GANTI CARA KB A  '!W15</f>
        <v>0</v>
      </c>
      <c r="AA14" s="133">
        <v>0</v>
      </c>
      <c r="AB14" s="236">
        <f>'16.17. LAY GANTI CARA KB A  '!F15+'16.17. LAY GANTI CARA KB A  '!N15+'16.17. LAY GANTI CARA KB A  '!X15+'16.17. LAY GANTI CARA KB A  '!AD15+'16.17. LAY GANTI CARA KB A  '!AJ15</f>
        <v>0</v>
      </c>
      <c r="AC14" s="133">
        <v>0</v>
      </c>
      <c r="AD14" s="236">
        <f>'16.17. LAY GANTI CARA KB A  '!G15+'16.17. LAY GANTI CARA KB A  '!O15+'16.17. LAY GANTI CARA KB A  '!Y15+'16.17. LAY GANTI CARA KB A  '!AE15+'16.17. LAY GANTI CARA KB A  '!AK15</f>
        <v>15</v>
      </c>
      <c r="AE14" s="133">
        <v>0</v>
      </c>
      <c r="AF14" s="236">
        <f>'16.17. LAY GANTI CARA KB A  '!H15+'16.17. LAY GANTI CARA KB A  '!P15+'16.17. LAY GANTI CARA KB A  '!Z15+'16.17. LAY GANTI CARA KB A  '!AF15+'16.17. LAY GANTI CARA KB A  '!AL15</f>
        <v>0</v>
      </c>
      <c r="AG14" s="133">
        <v>0</v>
      </c>
      <c r="AH14" s="236">
        <f>'16.17. LAY GANTI CARA KB A  '!I15+'16.17. LAY GANTI CARA KB A  '!Q15+'16.17. LAY GANTI CARA KB A  '!AA15+'16.17. LAY GANTI CARA KB A  '!AG15+'16.17. LAY GANTI CARA KB A  '!AM15</f>
        <v>0</v>
      </c>
      <c r="AI14" s="133">
        <v>0</v>
      </c>
      <c r="AJ14" s="119">
        <f t="shared" si="5"/>
        <v>15</v>
      </c>
    </row>
    <row r="15" spans="1:36" ht="15.75" x14ac:dyDescent="0.25">
      <c r="A15" s="111">
        <v>9</v>
      </c>
      <c r="B15" s="113" t="s">
        <v>10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31"/>
      <c r="T15" s="307">
        <v>9</v>
      </c>
      <c r="U15" s="113" t="s">
        <v>10</v>
      </c>
      <c r="V15" s="236">
        <f>'16.17. LAY GANTI CARA KB A  '!C16+'16.17. LAY GANTI CARA KB A  '!K16+'16.17. LAY GANTI CARA KB A  '!U16+'16.17. LAY GANTI CARA KB A  '!AC16+'16.17. LAY GANTI CARA KB A  '!AI16</f>
        <v>4</v>
      </c>
      <c r="W15" s="133">
        <v>0</v>
      </c>
      <c r="X15" s="236">
        <f>'16.17. LAY GANTI CARA KB A  '!D16+'16.17. LAY GANTI CARA KB A  '!L16+'16.17. LAY GANTI CARA KB A  '!V16</f>
        <v>0</v>
      </c>
      <c r="Y15" s="133">
        <v>0</v>
      </c>
      <c r="Z15" s="236">
        <f>'16.17. LAY GANTI CARA KB A  '!E16+'16.17. LAY GANTI CARA KB A  '!M16+'16.17. LAY GANTI CARA KB A  '!W16</f>
        <v>0</v>
      </c>
      <c r="AA15" s="133">
        <v>0</v>
      </c>
      <c r="AB15" s="236">
        <f>'16.17. LAY GANTI CARA KB A  '!F16+'16.17. LAY GANTI CARA KB A  '!N16+'16.17. LAY GANTI CARA KB A  '!X16+'16.17. LAY GANTI CARA KB A  '!AD16+'16.17. LAY GANTI CARA KB A  '!AJ16</f>
        <v>0</v>
      </c>
      <c r="AC15" s="133">
        <v>0</v>
      </c>
      <c r="AD15" s="236">
        <f>'16.17. LAY GANTI CARA KB A  '!G16+'16.17. LAY GANTI CARA KB A  '!O16+'16.17. LAY GANTI CARA KB A  '!Y16+'16.17. LAY GANTI CARA KB A  '!AE16+'16.17. LAY GANTI CARA KB A  '!AK16</f>
        <v>7</v>
      </c>
      <c r="AE15" s="133">
        <v>0</v>
      </c>
      <c r="AF15" s="236">
        <f>'16.17. LAY GANTI CARA KB A  '!H16+'16.17. LAY GANTI CARA KB A  '!P16+'16.17. LAY GANTI CARA KB A  '!Z16+'16.17. LAY GANTI CARA KB A  '!AF16+'16.17. LAY GANTI CARA KB A  '!AL16</f>
        <v>0</v>
      </c>
      <c r="AG15" s="133">
        <v>0</v>
      </c>
      <c r="AH15" s="236">
        <f>'16.17. LAY GANTI CARA KB A  '!I16+'16.17. LAY GANTI CARA KB A  '!Q16+'16.17. LAY GANTI CARA KB A  '!AA16+'16.17. LAY GANTI CARA KB A  '!AG16+'16.17. LAY GANTI CARA KB A  '!AM16</f>
        <v>0</v>
      </c>
      <c r="AI15" s="133">
        <v>0</v>
      </c>
      <c r="AJ15" s="119">
        <f t="shared" si="5"/>
        <v>11</v>
      </c>
    </row>
    <row r="16" spans="1:36" ht="15.75" x14ac:dyDescent="0.25">
      <c r="A16" s="111">
        <v>10</v>
      </c>
      <c r="B16" s="113" t="s">
        <v>11</v>
      </c>
      <c r="C16" s="111">
        <v>3</v>
      </c>
      <c r="D16" s="111">
        <v>0</v>
      </c>
      <c r="E16" s="111">
        <v>0</v>
      </c>
      <c r="F16" s="111">
        <v>0</v>
      </c>
      <c r="G16" s="111">
        <v>34</v>
      </c>
      <c r="H16" s="111">
        <v>25</v>
      </c>
      <c r="I16" s="111">
        <v>0</v>
      </c>
      <c r="J16" s="111">
        <v>62</v>
      </c>
      <c r="K16" s="111">
        <v>0</v>
      </c>
      <c r="L16" s="111">
        <v>0</v>
      </c>
      <c r="M16" s="111">
        <v>0</v>
      </c>
      <c r="N16" s="111">
        <v>2</v>
      </c>
      <c r="O16" s="111">
        <v>0</v>
      </c>
      <c r="P16" s="111">
        <v>3</v>
      </c>
      <c r="Q16" s="111">
        <v>0</v>
      </c>
      <c r="R16" s="111">
        <v>5</v>
      </c>
      <c r="S16" s="131"/>
      <c r="T16" s="307">
        <v>10</v>
      </c>
      <c r="U16" s="113" t="s">
        <v>11</v>
      </c>
      <c r="V16" s="236">
        <f>'16.17. LAY GANTI CARA KB A  '!C17+'16.17. LAY GANTI CARA KB A  '!K17+'16.17. LAY GANTI CARA KB A  '!U17+'16.17. LAY GANTI CARA KB A  '!AC17+'16.17. LAY GANTI CARA KB A  '!AI17</f>
        <v>4</v>
      </c>
      <c r="W16" s="133">
        <v>0</v>
      </c>
      <c r="X16" s="236">
        <f>'16.17. LAY GANTI CARA KB A  '!D17+'16.17. LAY GANTI CARA KB A  '!L17+'16.17. LAY GANTI CARA KB A  '!V17</f>
        <v>0</v>
      </c>
      <c r="Y16" s="133">
        <f t="shared" si="0"/>
        <v>0</v>
      </c>
      <c r="Z16" s="236">
        <f>'16.17. LAY GANTI CARA KB A  '!E17+'16.17. LAY GANTI CARA KB A  '!M17+'16.17. LAY GANTI CARA KB A  '!W17</f>
        <v>0</v>
      </c>
      <c r="AA16" s="133">
        <f t="shared" si="1"/>
        <v>0</v>
      </c>
      <c r="AB16" s="236">
        <f>'16.17. LAY GANTI CARA KB A  '!F17+'16.17. LAY GANTI CARA KB A  '!N17+'16.17. LAY GANTI CARA KB A  '!X17+'16.17. LAY GANTI CARA KB A  '!AD17+'16.17. LAY GANTI CARA KB A  '!AJ17</f>
        <v>0</v>
      </c>
      <c r="AC16" s="133">
        <f t="shared" si="2"/>
        <v>0</v>
      </c>
      <c r="AD16" s="236">
        <f>'16.17. LAY GANTI CARA KB A  '!G17+'16.17. LAY GANTI CARA KB A  '!O17+'16.17. LAY GANTI CARA KB A  '!Y17+'16.17. LAY GANTI CARA KB A  '!AE17+'16.17. LAY GANTI CARA KB A  '!AK17</f>
        <v>20</v>
      </c>
      <c r="AE16" s="133">
        <f t="shared" si="3"/>
        <v>74.074074074074076</v>
      </c>
      <c r="AF16" s="236">
        <f>'16.17. LAY GANTI CARA KB A  '!H17+'16.17. LAY GANTI CARA KB A  '!P17+'16.17. LAY GANTI CARA KB A  '!Z17+'16.17. LAY GANTI CARA KB A  '!AF17+'16.17. LAY GANTI CARA KB A  '!AL17</f>
        <v>0</v>
      </c>
      <c r="AG16" s="133">
        <f t="shared" si="4"/>
        <v>0</v>
      </c>
      <c r="AH16" s="236">
        <f>'16.17. LAY GANTI CARA KB A  '!I17+'16.17. LAY GANTI CARA KB A  '!Q17+'16.17. LAY GANTI CARA KB A  '!AA17+'16.17. LAY GANTI CARA KB A  '!AG17+'16.17. LAY GANTI CARA KB A  '!AM17</f>
        <v>3</v>
      </c>
      <c r="AI16" s="133">
        <f t="shared" si="6"/>
        <v>11.111111111111111</v>
      </c>
      <c r="AJ16" s="119">
        <f t="shared" si="5"/>
        <v>27</v>
      </c>
    </row>
    <row r="17" spans="1:36" ht="15.75" x14ac:dyDescent="0.25">
      <c r="A17" s="111">
        <v>11</v>
      </c>
      <c r="B17" s="113" t="s">
        <v>12</v>
      </c>
      <c r="C17" s="111">
        <v>0</v>
      </c>
      <c r="D17" s="111">
        <v>0</v>
      </c>
      <c r="E17" s="111">
        <v>0</v>
      </c>
      <c r="F17" s="111">
        <v>0</v>
      </c>
      <c r="G17" s="111">
        <v>77</v>
      </c>
      <c r="H17" s="111">
        <v>0</v>
      </c>
      <c r="I17" s="111">
        <v>0</v>
      </c>
      <c r="J17" s="111">
        <v>77</v>
      </c>
      <c r="K17" s="111">
        <v>3</v>
      </c>
      <c r="L17" s="111">
        <v>0</v>
      </c>
      <c r="M17" s="111">
        <v>0</v>
      </c>
      <c r="N17" s="111">
        <v>2</v>
      </c>
      <c r="O17" s="111">
        <v>13</v>
      </c>
      <c r="P17" s="111">
        <v>0</v>
      </c>
      <c r="Q17" s="111">
        <v>0</v>
      </c>
      <c r="R17" s="111">
        <v>18</v>
      </c>
      <c r="S17" s="131"/>
      <c r="T17" s="307">
        <v>11</v>
      </c>
      <c r="U17" s="113" t="s">
        <v>12</v>
      </c>
      <c r="V17" s="236">
        <f>'16.17. LAY GANTI CARA KB A  '!C18+'16.17. LAY GANTI CARA KB A  '!K18+'16.17. LAY GANTI CARA KB A  '!U18+'16.17. LAY GANTI CARA KB A  '!AC18+'16.17. LAY GANTI CARA KB A  '!AI18</f>
        <v>0</v>
      </c>
      <c r="W17" s="133">
        <v>0</v>
      </c>
      <c r="X17" s="236">
        <f>'16.17. LAY GANTI CARA KB A  '!D18+'16.17. LAY GANTI CARA KB A  '!L18+'16.17. LAY GANTI CARA KB A  '!V18</f>
        <v>0</v>
      </c>
      <c r="Y17" s="133">
        <v>0</v>
      </c>
      <c r="Z17" s="236">
        <f>'16.17. LAY GANTI CARA KB A  '!E18+'16.17. LAY GANTI CARA KB A  '!M18+'16.17. LAY GANTI CARA KB A  '!W18</f>
        <v>0</v>
      </c>
      <c r="AA17" s="133">
        <v>0</v>
      </c>
      <c r="AB17" s="236">
        <f>'16.17. LAY GANTI CARA KB A  '!F18+'16.17. LAY GANTI CARA KB A  '!N18+'16.17. LAY GANTI CARA KB A  '!X18+'16.17. LAY GANTI CARA KB A  '!AD18+'16.17. LAY GANTI CARA KB A  '!AJ18</f>
        <v>0</v>
      </c>
      <c r="AC17" s="133">
        <v>0</v>
      </c>
      <c r="AD17" s="236">
        <f>'16.17. LAY GANTI CARA KB A  '!G18+'16.17. LAY GANTI CARA KB A  '!O18+'16.17. LAY GANTI CARA KB A  '!Y18+'16.17. LAY GANTI CARA KB A  '!AE18+'16.17. LAY GANTI CARA KB A  '!AK18</f>
        <v>39</v>
      </c>
      <c r="AE17" s="133">
        <v>0</v>
      </c>
      <c r="AF17" s="236">
        <f>'16.17. LAY GANTI CARA KB A  '!H18+'16.17. LAY GANTI CARA KB A  '!P18+'16.17. LAY GANTI CARA KB A  '!Z18+'16.17. LAY GANTI CARA KB A  '!AF18+'16.17. LAY GANTI CARA KB A  '!AL18</f>
        <v>0</v>
      </c>
      <c r="AG17" s="133">
        <v>0</v>
      </c>
      <c r="AH17" s="236">
        <f>'16.17. LAY GANTI CARA KB A  '!I18+'16.17. LAY GANTI CARA KB A  '!Q18+'16.17. LAY GANTI CARA KB A  '!AA18+'16.17. LAY GANTI CARA KB A  '!AG18+'16.17. LAY GANTI CARA KB A  '!AM18</f>
        <v>0</v>
      </c>
      <c r="AI17" s="133">
        <v>0</v>
      </c>
      <c r="AJ17" s="119">
        <f t="shared" si="5"/>
        <v>39</v>
      </c>
    </row>
    <row r="18" spans="1:36" ht="15.75" x14ac:dyDescent="0.25">
      <c r="A18" s="111">
        <v>12</v>
      </c>
      <c r="B18" s="113" t="s">
        <v>13</v>
      </c>
      <c r="C18" s="111">
        <v>0</v>
      </c>
      <c r="D18" s="111">
        <v>0</v>
      </c>
      <c r="E18" s="111">
        <v>0</v>
      </c>
      <c r="F18" s="111">
        <v>0</v>
      </c>
      <c r="G18" s="111">
        <v>11</v>
      </c>
      <c r="H18" s="111">
        <v>0</v>
      </c>
      <c r="I18" s="111">
        <v>0</v>
      </c>
      <c r="J18" s="111">
        <v>11</v>
      </c>
      <c r="K18" s="111">
        <v>1</v>
      </c>
      <c r="L18" s="111">
        <v>0</v>
      </c>
      <c r="M18" s="111">
        <v>0</v>
      </c>
      <c r="N18" s="111">
        <v>0</v>
      </c>
      <c r="O18" s="111">
        <v>0</v>
      </c>
      <c r="P18" s="111">
        <v>54</v>
      </c>
      <c r="Q18" s="111">
        <v>1</v>
      </c>
      <c r="R18" s="111">
        <v>56</v>
      </c>
      <c r="S18" s="131"/>
      <c r="T18" s="307">
        <v>12</v>
      </c>
      <c r="U18" s="113" t="s">
        <v>13</v>
      </c>
      <c r="V18" s="236">
        <f>'16.17. LAY GANTI CARA KB A  '!C19+'16.17. LAY GANTI CARA KB A  '!K19+'16.17. LAY GANTI CARA KB A  '!U19+'16.17. LAY GANTI CARA KB A  '!AC19+'16.17. LAY GANTI CARA KB A  '!AI19</f>
        <v>0</v>
      </c>
      <c r="W18" s="133">
        <v>0</v>
      </c>
      <c r="X18" s="236">
        <f>'16.17. LAY GANTI CARA KB A  '!D19+'16.17. LAY GANTI CARA KB A  '!L19+'16.17. LAY GANTI CARA KB A  '!V19</f>
        <v>0</v>
      </c>
      <c r="Y18" s="133">
        <v>0</v>
      </c>
      <c r="Z18" s="236">
        <f>'16.17. LAY GANTI CARA KB A  '!E19+'16.17. LAY GANTI CARA KB A  '!M19+'16.17. LAY GANTI CARA KB A  '!W19</f>
        <v>0</v>
      </c>
      <c r="AA18" s="133">
        <v>0</v>
      </c>
      <c r="AB18" s="236">
        <f>'16.17. LAY GANTI CARA KB A  '!F19+'16.17. LAY GANTI CARA KB A  '!N19+'16.17. LAY GANTI CARA KB A  '!X19+'16.17. LAY GANTI CARA KB A  '!AD19+'16.17. LAY GANTI CARA KB A  '!AJ19</f>
        <v>4</v>
      </c>
      <c r="AC18" s="133">
        <v>0</v>
      </c>
      <c r="AD18" s="236">
        <f>'16.17. LAY GANTI CARA KB A  '!G19+'16.17. LAY GANTI CARA KB A  '!O19+'16.17. LAY GANTI CARA KB A  '!Y19+'16.17. LAY GANTI CARA KB A  '!AE19+'16.17. LAY GANTI CARA KB A  '!AK19</f>
        <v>6</v>
      </c>
      <c r="AE18" s="133">
        <v>0</v>
      </c>
      <c r="AF18" s="236">
        <f>'16.17. LAY GANTI CARA KB A  '!H19+'16.17. LAY GANTI CARA KB A  '!P19+'16.17. LAY GANTI CARA KB A  '!Z19+'16.17. LAY GANTI CARA KB A  '!AF19+'16.17. LAY GANTI CARA KB A  '!AL19</f>
        <v>0</v>
      </c>
      <c r="AG18" s="133">
        <v>0</v>
      </c>
      <c r="AH18" s="236">
        <f>'16.17. LAY GANTI CARA KB A  '!I19+'16.17. LAY GANTI CARA KB A  '!Q19+'16.17. LAY GANTI CARA KB A  '!AA19+'16.17. LAY GANTI CARA KB A  '!AG19+'16.17. LAY GANTI CARA KB A  '!AM19</f>
        <v>0</v>
      </c>
      <c r="AI18" s="133">
        <v>0</v>
      </c>
      <c r="AJ18" s="119">
        <f t="shared" si="5"/>
        <v>10</v>
      </c>
    </row>
    <row r="19" spans="1:36" ht="15.75" customHeight="1" x14ac:dyDescent="0.25">
      <c r="A19" s="111">
        <v>13</v>
      </c>
      <c r="B19" s="113" t="s">
        <v>14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8</v>
      </c>
      <c r="R19" s="111">
        <v>8</v>
      </c>
      <c r="S19" s="131"/>
      <c r="T19" s="123">
        <v>13</v>
      </c>
      <c r="U19" s="113" t="s">
        <v>14</v>
      </c>
      <c r="V19" s="236">
        <f>'16.17. LAY GANTI CARA KB A  '!C20+'16.17. LAY GANTI CARA KB A  '!K20+'16.17. LAY GANTI CARA KB A  '!U20+'16.17. LAY GANTI CARA KB A  '!AC20+'16.17. LAY GANTI CARA KB A  '!AI20</f>
        <v>4</v>
      </c>
      <c r="W19" s="133">
        <v>0</v>
      </c>
      <c r="X19" s="236">
        <f>'16.17. LAY GANTI CARA KB A  '!D20+'16.17. LAY GANTI CARA KB A  '!L20+'16.17. LAY GANTI CARA KB A  '!V20</f>
        <v>6</v>
      </c>
      <c r="Y19" s="133">
        <v>0</v>
      </c>
      <c r="Z19" s="236">
        <f>'16.17. LAY GANTI CARA KB A  '!E20+'16.17. LAY GANTI CARA KB A  '!M20+'16.17. LAY GANTI CARA KB A  '!W20</f>
        <v>0</v>
      </c>
      <c r="AA19" s="133">
        <v>0</v>
      </c>
      <c r="AB19" s="236">
        <f>'16.17. LAY GANTI CARA KB A  '!F20+'16.17. LAY GANTI CARA KB A  '!N20+'16.17. LAY GANTI CARA KB A  '!X20+'16.17. LAY GANTI CARA KB A  '!AD20+'16.17. LAY GANTI CARA KB A  '!AJ20</f>
        <v>0</v>
      </c>
      <c r="AC19" s="133">
        <v>0</v>
      </c>
      <c r="AD19" s="236">
        <f>'16.17. LAY GANTI CARA KB A  '!G20+'16.17. LAY GANTI CARA KB A  '!O20+'16.17. LAY GANTI CARA KB A  '!Y20+'16.17. LAY GANTI CARA KB A  '!AE20+'16.17. LAY GANTI CARA KB A  '!AK20</f>
        <v>29</v>
      </c>
      <c r="AE19" s="133">
        <v>0</v>
      </c>
      <c r="AF19" s="236">
        <f>'16.17. LAY GANTI CARA KB A  '!H20+'16.17. LAY GANTI CARA KB A  '!P20+'16.17. LAY GANTI CARA KB A  '!Z20+'16.17. LAY GANTI CARA KB A  '!AF20+'16.17. LAY GANTI CARA KB A  '!AL20</f>
        <v>0</v>
      </c>
      <c r="AG19" s="133">
        <v>0</v>
      </c>
      <c r="AH19" s="236">
        <f>'16.17. LAY GANTI CARA KB A  '!I20+'16.17. LAY GANTI CARA KB A  '!Q20+'16.17. LAY GANTI CARA KB A  '!AA20+'16.17. LAY GANTI CARA KB A  '!AG20+'16.17. LAY GANTI CARA KB A  '!AM20</f>
        <v>0</v>
      </c>
      <c r="AI19" s="133">
        <v>0</v>
      </c>
      <c r="AJ19" s="119">
        <f t="shared" si="5"/>
        <v>39</v>
      </c>
    </row>
    <row r="20" spans="1:36" ht="15.75" x14ac:dyDescent="0.25">
      <c r="A20" s="111">
        <v>14</v>
      </c>
      <c r="B20" s="113" t="s">
        <v>15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2</v>
      </c>
      <c r="P20" s="111">
        <v>0</v>
      </c>
      <c r="Q20" s="111">
        <v>0</v>
      </c>
      <c r="R20" s="111">
        <v>2</v>
      </c>
      <c r="S20" s="131"/>
      <c r="T20" s="123">
        <v>14</v>
      </c>
      <c r="U20" s="113" t="s">
        <v>15</v>
      </c>
      <c r="V20" s="236">
        <f>'16.17. LAY GANTI CARA KB A  '!C21+'16.17. LAY GANTI CARA KB A  '!K21+'16.17. LAY GANTI CARA KB A  '!U21+'16.17. LAY GANTI CARA KB A  '!AC21+'16.17. LAY GANTI CARA KB A  '!AI21</f>
        <v>0</v>
      </c>
      <c r="W20" s="133">
        <v>0</v>
      </c>
      <c r="X20" s="236">
        <f>'16.17. LAY GANTI CARA KB A  '!D21+'16.17. LAY GANTI CARA KB A  '!L21+'16.17. LAY GANTI CARA KB A  '!V21</f>
        <v>0</v>
      </c>
      <c r="Y20" s="133">
        <v>0</v>
      </c>
      <c r="Z20" s="236">
        <f>'16.17. LAY GANTI CARA KB A  '!E21+'16.17. LAY GANTI CARA KB A  '!M21+'16.17. LAY GANTI CARA KB A  '!W21</f>
        <v>0</v>
      </c>
      <c r="AA20" s="133">
        <v>0</v>
      </c>
      <c r="AB20" s="236">
        <f>'16.17. LAY GANTI CARA KB A  '!F21+'16.17. LAY GANTI CARA KB A  '!N21+'16.17. LAY GANTI CARA KB A  '!X21+'16.17. LAY GANTI CARA KB A  '!AD21+'16.17. LAY GANTI CARA KB A  '!AJ21</f>
        <v>0</v>
      </c>
      <c r="AC20" s="133">
        <v>0</v>
      </c>
      <c r="AD20" s="236">
        <f>'16.17. LAY GANTI CARA KB A  '!G21+'16.17. LAY GANTI CARA KB A  '!O21+'16.17. LAY GANTI CARA KB A  '!Y21+'16.17. LAY GANTI CARA KB A  '!AE21+'16.17. LAY GANTI CARA KB A  '!AK21</f>
        <v>8</v>
      </c>
      <c r="AE20" s="133">
        <v>0</v>
      </c>
      <c r="AF20" s="236">
        <f>'16.17. LAY GANTI CARA KB A  '!H21+'16.17. LAY GANTI CARA KB A  '!P21+'16.17. LAY GANTI CARA KB A  '!Z21+'16.17. LAY GANTI CARA KB A  '!AF21+'16.17. LAY GANTI CARA KB A  '!AL21</f>
        <v>0</v>
      </c>
      <c r="AG20" s="133">
        <v>0</v>
      </c>
      <c r="AH20" s="236">
        <f>'16.17. LAY GANTI CARA KB A  '!I21+'16.17. LAY GANTI CARA KB A  '!Q21+'16.17. LAY GANTI CARA KB A  '!AA21+'16.17. LAY GANTI CARA KB A  '!AG21+'16.17. LAY GANTI CARA KB A  '!AM21</f>
        <v>0</v>
      </c>
      <c r="AI20" s="133">
        <v>0</v>
      </c>
      <c r="AJ20" s="119">
        <f t="shared" si="5"/>
        <v>8</v>
      </c>
    </row>
    <row r="21" spans="1:36" ht="15.75" x14ac:dyDescent="0.25">
      <c r="A21" s="407" t="s">
        <v>30</v>
      </c>
      <c r="B21" s="408"/>
      <c r="C21" s="120">
        <v>11</v>
      </c>
      <c r="D21" s="120">
        <v>0</v>
      </c>
      <c r="E21" s="120">
        <v>0</v>
      </c>
      <c r="F21" s="120">
        <v>0</v>
      </c>
      <c r="G21" s="120">
        <v>247</v>
      </c>
      <c r="H21" s="120">
        <v>26</v>
      </c>
      <c r="I21" s="120">
        <v>1</v>
      </c>
      <c r="J21" s="120">
        <v>285</v>
      </c>
      <c r="K21" s="120">
        <v>4</v>
      </c>
      <c r="L21" s="120">
        <v>0</v>
      </c>
      <c r="M21" s="120">
        <v>0</v>
      </c>
      <c r="N21" s="120">
        <v>4</v>
      </c>
      <c r="O21" s="120">
        <v>22</v>
      </c>
      <c r="P21" s="120">
        <v>82</v>
      </c>
      <c r="Q21" s="120">
        <v>9</v>
      </c>
      <c r="R21" s="120">
        <v>121</v>
      </c>
      <c r="S21" s="132"/>
      <c r="T21" s="10"/>
      <c r="U21" s="281" t="s">
        <v>30</v>
      </c>
      <c r="V21" s="287">
        <f>'16.17. LAY GANTI CARA KB A  '!C22+'16.17. LAY GANTI CARA KB A  '!K22+'16.17. LAY GANTI CARA KB A  '!U22+'16.17. LAY GANTI CARA KB A  '!AC22+'16.17. LAY GANTI CARA KB A  '!AI22</f>
        <v>28</v>
      </c>
      <c r="W21" s="288">
        <f t="shared" ref="W21" si="7">V21/AJ21*100</f>
        <v>8.1632653061224492</v>
      </c>
      <c r="X21" s="287">
        <f>'16.17. LAY GANTI CARA KB A  '!D22+'16.17. LAY GANTI CARA KB A  '!L22+'16.17. LAY GANTI CARA KB A  '!V22</f>
        <v>9</v>
      </c>
      <c r="Y21" s="288">
        <f t="shared" si="0"/>
        <v>2.6239067055393588</v>
      </c>
      <c r="Z21" s="287">
        <f>'16.17. LAY GANTI CARA KB A  '!E22+'16.17. LAY GANTI CARA KB A  '!M22+'16.17. LAY GANTI CARA KB A  '!W22</f>
        <v>0</v>
      </c>
      <c r="AA21" s="288">
        <f t="shared" si="1"/>
        <v>0</v>
      </c>
      <c r="AB21" s="287">
        <f>'16.17. LAY GANTI CARA KB A  '!F22+'16.17. LAY GANTI CARA KB A  '!N22+'16.17. LAY GANTI CARA KB A  '!X22+'16.17. LAY GANTI CARA KB A  '!AD22+'16.17. LAY GANTI CARA KB A  '!AJ22</f>
        <v>8</v>
      </c>
      <c r="AC21" s="288">
        <f t="shared" si="2"/>
        <v>2.3323615160349855</v>
      </c>
      <c r="AD21" s="287">
        <f>'16.17. LAY GANTI CARA KB A  '!G22+'16.17. LAY GANTI CARA KB A  '!O22+'16.17. LAY GANTI CARA KB A  '!Y22+'16.17. LAY GANTI CARA KB A  '!AE22+'16.17. LAY GANTI CARA KB A  '!AK22</f>
        <v>217</v>
      </c>
      <c r="AE21" s="288">
        <f t="shared" si="3"/>
        <v>63.265306122448983</v>
      </c>
      <c r="AF21" s="287">
        <f>'16.17. LAY GANTI CARA KB A  '!H22+'16.17. LAY GANTI CARA KB A  '!P22+'16.17. LAY GANTI CARA KB A  '!Z22+'16.17. LAY GANTI CARA KB A  '!AF22+'16.17. LAY GANTI CARA KB A  '!AL22</f>
        <v>75</v>
      </c>
      <c r="AG21" s="288">
        <f t="shared" si="4"/>
        <v>21.865889212827987</v>
      </c>
      <c r="AH21" s="287">
        <f>'16.17. LAY GANTI CARA KB A  '!I22+'16.17. LAY GANTI CARA KB A  '!Q22+'16.17. LAY GANTI CARA KB A  '!AA22+'16.17. LAY GANTI CARA KB A  '!AG22+'16.17. LAY GANTI CARA KB A  '!AM22</f>
        <v>6</v>
      </c>
      <c r="AI21" s="288">
        <f t="shared" si="6"/>
        <v>1.749271137026239</v>
      </c>
      <c r="AJ21" s="287">
        <f>SUM(AJ7:AJ20)</f>
        <v>343</v>
      </c>
    </row>
    <row r="22" spans="1:36" ht="15.75" x14ac:dyDescent="0.25">
      <c r="T22" s="5" t="s">
        <v>183</v>
      </c>
    </row>
    <row r="34" spans="29:31" x14ac:dyDescent="0.25">
      <c r="AC34" s="4" t="s">
        <v>54</v>
      </c>
      <c r="AD34" s="4"/>
      <c r="AE34" s="156">
        <v>3.8699999999999998E-2</v>
      </c>
    </row>
    <row r="35" spans="29:31" x14ac:dyDescent="0.25">
      <c r="AC35" s="4" t="s">
        <v>55</v>
      </c>
      <c r="AD35" s="4"/>
      <c r="AE35" s="156">
        <v>0</v>
      </c>
    </row>
    <row r="36" spans="29:31" x14ac:dyDescent="0.25">
      <c r="AC36" s="4" t="s">
        <v>58</v>
      </c>
      <c r="AD36" s="4"/>
      <c r="AE36" s="156">
        <v>0</v>
      </c>
    </row>
    <row r="37" spans="29:31" x14ac:dyDescent="0.25">
      <c r="AC37" s="4" t="s">
        <v>62</v>
      </c>
      <c r="AD37" s="4"/>
      <c r="AE37" s="156">
        <v>9.7000000000000003E-3</v>
      </c>
    </row>
    <row r="38" spans="29:31" x14ac:dyDescent="0.25">
      <c r="AC38" s="4" t="s">
        <v>59</v>
      </c>
      <c r="AD38" s="4"/>
      <c r="AE38" s="156">
        <v>0.65129999999999999</v>
      </c>
    </row>
    <row r="39" spans="29:31" x14ac:dyDescent="0.25">
      <c r="AC39" s="4" t="s">
        <v>60</v>
      </c>
      <c r="AD39" s="4"/>
      <c r="AE39" s="156">
        <v>0.26150000000000001</v>
      </c>
    </row>
    <row r="40" spans="29:31" x14ac:dyDescent="0.25">
      <c r="AC40" s="4" t="s">
        <v>61</v>
      </c>
      <c r="AD40" s="4"/>
      <c r="AE40" s="156">
        <v>2.4199999999999999E-2</v>
      </c>
    </row>
  </sheetData>
  <mergeCells count="8">
    <mergeCell ref="A21:B21"/>
    <mergeCell ref="U1:AJ1"/>
    <mergeCell ref="B1:R1"/>
    <mergeCell ref="A4:A5"/>
    <mergeCell ref="B4:B5"/>
    <mergeCell ref="C4:J4"/>
    <mergeCell ref="K4:R4"/>
    <mergeCell ref="B2:R2"/>
  </mergeCells>
  <hyperlinks>
    <hyperlink ref="U7" r:id="rId1"/>
    <hyperlink ref="U8" r:id="rId2"/>
    <hyperlink ref="U9" r:id="rId3"/>
    <hyperlink ref="U10" r:id="rId4"/>
    <hyperlink ref="U11" r:id="rId5"/>
    <hyperlink ref="U12" r:id="rId6"/>
    <hyperlink ref="U13" r:id="rId7"/>
    <hyperlink ref="U14" r:id="rId8"/>
    <hyperlink ref="U15" r:id="rId9"/>
    <hyperlink ref="U16" r:id="rId10"/>
    <hyperlink ref="U17" r:id="rId11"/>
    <hyperlink ref="U18" r:id="rId12"/>
    <hyperlink ref="U19" r:id="rId13"/>
    <hyperlink ref="U20" r:id="rId14"/>
    <hyperlink ref="B20" r:id="rId15"/>
    <hyperlink ref="B19" r:id="rId16"/>
    <hyperlink ref="B18" r:id="rId17"/>
    <hyperlink ref="B17" r:id="rId18"/>
    <hyperlink ref="B16" r:id="rId19"/>
    <hyperlink ref="B15" r:id="rId20"/>
    <hyperlink ref="B14" r:id="rId21"/>
    <hyperlink ref="B13" r:id="rId22"/>
    <hyperlink ref="B12" r:id="rId23"/>
    <hyperlink ref="B11" r:id="rId24"/>
    <hyperlink ref="B10" r:id="rId25"/>
    <hyperlink ref="B9" r:id="rId26"/>
    <hyperlink ref="B8" r:id="rId27"/>
    <hyperlink ref="B7" r:id="rId28"/>
  </hyperlinks>
  <pageMargins left="1.1023622047244095" right="0" top="1.3385826771653544" bottom="0" header="0.31496062992125984" footer="0.31496062992125984"/>
  <pageSetup paperSize="5" orientation="landscape" r:id="rId29"/>
  <drawing r:id="rId3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M16" sqref="M16"/>
    </sheetView>
  </sheetViews>
  <sheetFormatPr defaultRowHeight="15" x14ac:dyDescent="0.25"/>
  <cols>
    <col min="1" max="1" width="6" customWidth="1"/>
    <col min="2" max="2" width="19.5703125" customWidth="1"/>
    <col min="3" max="10" width="10.7109375" customWidth="1"/>
    <col min="11" max="11" width="12.42578125" customWidth="1"/>
    <col min="13" max="13" width="15.28515625" customWidth="1"/>
    <col min="16" max="16" width="16.7109375" customWidth="1"/>
  </cols>
  <sheetData>
    <row r="1" spans="1:26" ht="18.75" x14ac:dyDescent="0.3">
      <c r="A1" s="361" t="s">
        <v>186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P1" s="361" t="s">
        <v>186</v>
      </c>
      <c r="Q1" s="361"/>
      <c r="R1" s="361"/>
      <c r="S1" s="361"/>
      <c r="T1" s="361"/>
      <c r="U1" s="361"/>
      <c r="V1" s="361"/>
      <c r="W1" s="361"/>
      <c r="X1" s="361"/>
      <c r="Y1" s="361"/>
      <c r="Z1" s="361"/>
    </row>
    <row r="2" spans="1:26" ht="18.75" x14ac:dyDescent="0.3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26" ht="18.75" x14ac:dyDescent="0.3">
      <c r="A3" s="376" t="s">
        <v>208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P3" s="376" t="s">
        <v>184</v>
      </c>
      <c r="Q3" s="376"/>
      <c r="R3" s="376"/>
      <c r="S3" s="376"/>
      <c r="T3" s="376"/>
      <c r="U3" s="376"/>
      <c r="V3" s="376"/>
      <c r="W3" s="376"/>
      <c r="X3" s="376"/>
      <c r="Y3" s="376"/>
      <c r="Z3" s="376"/>
    </row>
    <row r="5" spans="1:26" ht="30" customHeight="1" x14ac:dyDescent="0.25">
      <c r="A5" s="371" t="s">
        <v>0</v>
      </c>
      <c r="B5" s="371" t="s">
        <v>1</v>
      </c>
      <c r="C5" s="371" t="s">
        <v>18</v>
      </c>
      <c r="D5" s="371"/>
      <c r="E5" s="371"/>
      <c r="F5" s="377" t="s">
        <v>19</v>
      </c>
      <c r="G5" s="378"/>
      <c r="H5" s="379"/>
      <c r="I5" s="369" t="s">
        <v>20</v>
      </c>
      <c r="J5" s="369"/>
      <c r="K5" s="369"/>
    </row>
    <row r="6" spans="1:26" ht="31.5" x14ac:dyDescent="0.25">
      <c r="A6" s="371"/>
      <c r="B6" s="371"/>
      <c r="C6" s="1" t="s">
        <v>21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23</v>
      </c>
      <c r="I6" s="1" t="s">
        <v>26</v>
      </c>
      <c r="J6" s="2" t="s">
        <v>27</v>
      </c>
      <c r="K6" s="1" t="s">
        <v>23</v>
      </c>
    </row>
    <row r="7" spans="1:26" x14ac:dyDescent="0.25">
      <c r="A7" s="17">
        <v>1</v>
      </c>
      <c r="B7" s="18">
        <v>2</v>
      </c>
      <c r="C7" s="17">
        <v>3</v>
      </c>
      <c r="D7" s="17">
        <v>4</v>
      </c>
      <c r="E7" s="17" t="s">
        <v>42</v>
      </c>
      <c r="F7" s="17">
        <v>6</v>
      </c>
      <c r="G7" s="17">
        <v>7</v>
      </c>
      <c r="H7" s="17" t="s">
        <v>43</v>
      </c>
      <c r="I7" s="17">
        <v>9</v>
      </c>
      <c r="J7" s="19">
        <v>10</v>
      </c>
      <c r="K7" s="17" t="s">
        <v>44</v>
      </c>
    </row>
    <row r="8" spans="1:26" ht="18.75" x14ac:dyDescent="0.3">
      <c r="A8" s="3">
        <v>1</v>
      </c>
      <c r="B8" s="7" t="s">
        <v>2</v>
      </c>
      <c r="C8" s="3">
        <v>19</v>
      </c>
      <c r="D8" s="3">
        <v>19</v>
      </c>
      <c r="E8" s="8">
        <f>C8/D8*100</f>
        <v>100</v>
      </c>
      <c r="F8" s="84">
        <v>2547</v>
      </c>
      <c r="G8" s="84">
        <v>1040</v>
      </c>
      <c r="H8" s="8">
        <f>G8/F8*100</f>
        <v>40.832351786415387</v>
      </c>
      <c r="I8" s="84">
        <v>814</v>
      </c>
      <c r="J8" s="84">
        <v>488</v>
      </c>
      <c r="K8" s="8">
        <f>J8/I8*100</f>
        <v>59.95085995085995</v>
      </c>
      <c r="L8" s="185" t="s">
        <v>200</v>
      </c>
      <c r="M8" s="73"/>
      <c r="O8">
        <v>2523</v>
      </c>
      <c r="P8" s="124" t="s">
        <v>156</v>
      </c>
      <c r="Q8" s="34">
        <v>77.739999999999995</v>
      </c>
    </row>
    <row r="9" spans="1:26" ht="18.75" x14ac:dyDescent="0.3">
      <c r="A9" s="3">
        <v>2</v>
      </c>
      <c r="B9" s="9" t="s">
        <v>3</v>
      </c>
      <c r="C9" s="3">
        <v>12</v>
      </c>
      <c r="D9" s="3">
        <v>12</v>
      </c>
      <c r="E9" s="8">
        <f t="shared" ref="E9:E22" si="0">C9/D9*100</f>
        <v>100</v>
      </c>
      <c r="F9" s="84">
        <v>2523</v>
      </c>
      <c r="G9" s="84">
        <v>1513</v>
      </c>
      <c r="H9" s="312">
        <f t="shared" ref="H9:H21" si="1">G9/F9*100</f>
        <v>59.968291716210864</v>
      </c>
      <c r="I9" s="313">
        <v>1513</v>
      </c>
      <c r="J9" s="313">
        <v>1059</v>
      </c>
      <c r="K9" s="312">
        <f t="shared" ref="K9:K22" si="2">J9/I9*100</f>
        <v>69.993390614672833</v>
      </c>
      <c r="L9" s="185" t="s">
        <v>200</v>
      </c>
      <c r="M9" s="73"/>
      <c r="O9">
        <v>1513</v>
      </c>
      <c r="P9" s="124" t="s">
        <v>15</v>
      </c>
      <c r="Q9" s="34">
        <v>80.02</v>
      </c>
    </row>
    <row r="10" spans="1:26" ht="18.75" x14ac:dyDescent="0.3">
      <c r="A10" s="3">
        <v>3</v>
      </c>
      <c r="B10" s="11" t="s">
        <v>4</v>
      </c>
      <c r="C10" s="3">
        <v>20</v>
      </c>
      <c r="D10" s="3">
        <v>20</v>
      </c>
      <c r="E10" s="8">
        <f t="shared" si="0"/>
        <v>100</v>
      </c>
      <c r="F10" s="84">
        <v>1245</v>
      </c>
      <c r="G10" s="84">
        <v>908</v>
      </c>
      <c r="H10" s="8">
        <f t="shared" si="1"/>
        <v>72.931726907630519</v>
      </c>
      <c r="I10" s="84">
        <v>899</v>
      </c>
      <c r="J10" s="308">
        <v>779</v>
      </c>
      <c r="K10" s="306">
        <f t="shared" si="2"/>
        <v>86.65183537263627</v>
      </c>
      <c r="L10" s="185" t="s">
        <v>200</v>
      </c>
      <c r="M10" s="73"/>
      <c r="P10" s="124" t="s">
        <v>11</v>
      </c>
      <c r="Q10" s="34">
        <v>80.88</v>
      </c>
    </row>
    <row r="11" spans="1:26" ht="18.75" x14ac:dyDescent="0.3">
      <c r="A11" s="3">
        <v>4</v>
      </c>
      <c r="B11" s="11" t="s">
        <v>5</v>
      </c>
      <c r="C11" s="3">
        <v>20</v>
      </c>
      <c r="D11" s="3">
        <v>20</v>
      </c>
      <c r="E11" s="8">
        <f t="shared" si="0"/>
        <v>100</v>
      </c>
      <c r="F11" s="84">
        <v>2244</v>
      </c>
      <c r="G11" s="308">
        <v>1944</v>
      </c>
      <c r="H11" s="306">
        <f t="shared" si="1"/>
        <v>86.631016042780757</v>
      </c>
      <c r="I11" s="84">
        <v>1944</v>
      </c>
      <c r="J11" s="84">
        <v>1164</v>
      </c>
      <c r="K11" s="8">
        <f t="shared" si="2"/>
        <v>59.876543209876544</v>
      </c>
      <c r="L11" s="185" t="s">
        <v>200</v>
      </c>
      <c r="M11" s="73"/>
      <c r="O11">
        <v>1513</v>
      </c>
      <c r="P11" s="124" t="s">
        <v>10</v>
      </c>
      <c r="Q11" s="34">
        <v>84.5</v>
      </c>
    </row>
    <row r="12" spans="1:26" ht="18.75" x14ac:dyDescent="0.3">
      <c r="A12" s="3">
        <v>5</v>
      </c>
      <c r="B12" s="12" t="s">
        <v>6</v>
      </c>
      <c r="C12" s="3">
        <v>17</v>
      </c>
      <c r="D12" s="3">
        <v>17</v>
      </c>
      <c r="E12" s="8">
        <f t="shared" si="0"/>
        <v>100</v>
      </c>
      <c r="F12" s="313">
        <v>884</v>
      </c>
      <c r="G12" s="313">
        <v>425</v>
      </c>
      <c r="H12" s="8">
        <f t="shared" si="1"/>
        <v>48.07692307692308</v>
      </c>
      <c r="I12" s="314">
        <v>400</v>
      </c>
      <c r="J12" s="314">
        <v>400</v>
      </c>
      <c r="K12" s="315">
        <f t="shared" si="2"/>
        <v>100</v>
      </c>
      <c r="L12" s="185" t="s">
        <v>200</v>
      </c>
      <c r="M12" s="73"/>
      <c r="O12">
        <v>1059</v>
      </c>
      <c r="P12" s="124" t="s">
        <v>4</v>
      </c>
      <c r="Q12" s="34">
        <v>86.65</v>
      </c>
    </row>
    <row r="13" spans="1:26" ht="18.75" x14ac:dyDescent="0.3">
      <c r="A13" s="3">
        <v>6</v>
      </c>
      <c r="B13" s="12" t="s">
        <v>7</v>
      </c>
      <c r="C13" s="3">
        <v>21</v>
      </c>
      <c r="D13" s="3">
        <v>21</v>
      </c>
      <c r="E13" s="8">
        <f t="shared" si="0"/>
        <v>100</v>
      </c>
      <c r="F13" s="84">
        <v>518</v>
      </c>
      <c r="G13" s="84">
        <v>376</v>
      </c>
      <c r="H13" s="8">
        <f t="shared" si="1"/>
        <v>72.586872586872587</v>
      </c>
      <c r="I13" s="84">
        <v>337</v>
      </c>
      <c r="J13" s="84">
        <v>274</v>
      </c>
      <c r="K13" s="8">
        <f t="shared" si="2"/>
        <v>81.305637982195847</v>
      </c>
      <c r="L13" s="185" t="s">
        <v>200</v>
      </c>
      <c r="M13" s="73"/>
      <c r="P13" s="124" t="s">
        <v>3</v>
      </c>
      <c r="Q13" s="34">
        <v>86.97</v>
      </c>
    </row>
    <row r="14" spans="1:26" ht="18.75" x14ac:dyDescent="0.3">
      <c r="A14" s="3">
        <v>7</v>
      </c>
      <c r="B14" s="11" t="s">
        <v>8</v>
      </c>
      <c r="C14" s="3">
        <v>16</v>
      </c>
      <c r="D14" s="3">
        <v>16</v>
      </c>
      <c r="E14" s="8">
        <f t="shared" si="0"/>
        <v>100</v>
      </c>
      <c r="F14" s="84">
        <v>3265</v>
      </c>
      <c r="G14" s="84">
        <v>336</v>
      </c>
      <c r="H14" s="8">
        <f t="shared" si="1"/>
        <v>10.290964777947933</v>
      </c>
      <c r="I14" s="84">
        <v>336</v>
      </c>
      <c r="J14" s="84">
        <v>259</v>
      </c>
      <c r="K14" s="8">
        <f t="shared" si="2"/>
        <v>77.083333333333343</v>
      </c>
      <c r="L14" s="185" t="s">
        <v>200</v>
      </c>
      <c r="M14" s="73"/>
      <c r="P14" s="124" t="s">
        <v>14</v>
      </c>
      <c r="Q14" s="158">
        <v>88.38</v>
      </c>
    </row>
    <row r="15" spans="1:26" ht="18.75" x14ac:dyDescent="0.3">
      <c r="A15" s="3">
        <v>8</v>
      </c>
      <c r="B15" s="11" t="s">
        <v>9</v>
      </c>
      <c r="C15" s="3">
        <v>18</v>
      </c>
      <c r="D15" s="3">
        <v>18</v>
      </c>
      <c r="E15" s="8">
        <f t="shared" si="0"/>
        <v>100</v>
      </c>
      <c r="F15" s="84">
        <v>552</v>
      </c>
      <c r="G15" s="84">
        <v>270</v>
      </c>
      <c r="H15" s="8">
        <f t="shared" si="1"/>
        <v>48.913043478260867</v>
      </c>
      <c r="I15" s="84">
        <v>216</v>
      </c>
      <c r="J15" s="84">
        <v>170</v>
      </c>
      <c r="K15" s="8">
        <f t="shared" si="2"/>
        <v>78.703703703703709</v>
      </c>
      <c r="L15" s="185" t="s">
        <v>200</v>
      </c>
      <c r="M15" s="73"/>
      <c r="P15" s="169" t="s">
        <v>16</v>
      </c>
      <c r="Q15" s="184">
        <v>91.69</v>
      </c>
    </row>
    <row r="16" spans="1:26" ht="18.75" x14ac:dyDescent="0.3">
      <c r="A16" s="3">
        <v>9</v>
      </c>
      <c r="B16" s="12" t="s">
        <v>10</v>
      </c>
      <c r="C16" s="3">
        <v>17</v>
      </c>
      <c r="D16" s="3">
        <v>17</v>
      </c>
      <c r="E16" s="8">
        <f t="shared" si="0"/>
        <v>100</v>
      </c>
      <c r="F16" s="84">
        <v>1251</v>
      </c>
      <c r="G16" s="84">
        <v>289</v>
      </c>
      <c r="H16" s="8">
        <f t="shared" si="1"/>
        <v>23.101518784972022</v>
      </c>
      <c r="I16" s="84">
        <v>258</v>
      </c>
      <c r="J16" s="84">
        <v>159</v>
      </c>
      <c r="K16" s="8">
        <f t="shared" si="2"/>
        <v>61.627906976744185</v>
      </c>
      <c r="L16" s="185" t="s">
        <v>200</v>
      </c>
      <c r="M16" s="73"/>
      <c r="P16" s="124" t="s">
        <v>13</v>
      </c>
      <c r="Q16" s="34">
        <v>91.89</v>
      </c>
    </row>
    <row r="17" spans="1:17" ht="18.75" x14ac:dyDescent="0.3">
      <c r="A17" s="3">
        <v>10</v>
      </c>
      <c r="B17" s="11" t="s">
        <v>11</v>
      </c>
      <c r="C17" s="3">
        <v>15</v>
      </c>
      <c r="D17" s="3">
        <v>15</v>
      </c>
      <c r="E17" s="8">
        <f t="shared" si="0"/>
        <v>100</v>
      </c>
      <c r="F17" s="84">
        <v>1318</v>
      </c>
      <c r="G17" s="84">
        <v>791</v>
      </c>
      <c r="H17" s="8">
        <f t="shared" si="1"/>
        <v>60.015174506828529</v>
      </c>
      <c r="I17" s="84">
        <v>715</v>
      </c>
      <c r="J17" s="84">
        <v>576</v>
      </c>
      <c r="K17" s="8">
        <f t="shared" si="2"/>
        <v>80.55944055944056</v>
      </c>
      <c r="L17" s="185"/>
      <c r="M17" s="73"/>
      <c r="P17" s="124" t="s">
        <v>8</v>
      </c>
      <c r="Q17" s="34">
        <v>93.73</v>
      </c>
    </row>
    <row r="18" spans="1:17" ht="18.75" x14ac:dyDescent="0.3">
      <c r="A18" s="3">
        <v>11</v>
      </c>
      <c r="B18" s="11" t="s">
        <v>12</v>
      </c>
      <c r="C18" s="3">
        <v>20</v>
      </c>
      <c r="D18" s="3">
        <v>20</v>
      </c>
      <c r="E18" s="8">
        <f t="shared" si="0"/>
        <v>100</v>
      </c>
      <c r="F18" s="84">
        <v>1288</v>
      </c>
      <c r="G18" s="84">
        <v>560</v>
      </c>
      <c r="H18" s="8">
        <f t="shared" si="1"/>
        <v>43.478260869565219</v>
      </c>
      <c r="I18" s="84">
        <v>560</v>
      </c>
      <c r="J18" s="84">
        <v>364</v>
      </c>
      <c r="K18" s="8">
        <f t="shared" si="2"/>
        <v>65</v>
      </c>
      <c r="L18" s="185" t="s">
        <v>200</v>
      </c>
      <c r="M18" s="73"/>
      <c r="P18" s="183" t="s">
        <v>7</v>
      </c>
      <c r="Q18" s="158">
        <v>94.48</v>
      </c>
    </row>
    <row r="19" spans="1:17" ht="18.75" x14ac:dyDescent="0.3">
      <c r="A19" s="3">
        <v>12</v>
      </c>
      <c r="B19" s="11" t="s">
        <v>13</v>
      </c>
      <c r="C19" s="3">
        <v>21</v>
      </c>
      <c r="D19" s="3">
        <v>21</v>
      </c>
      <c r="E19" s="8">
        <f t="shared" si="0"/>
        <v>100</v>
      </c>
      <c r="F19" s="84">
        <v>2358</v>
      </c>
      <c r="G19" s="84">
        <v>1494</v>
      </c>
      <c r="H19" s="8">
        <f t="shared" si="1"/>
        <v>63.358778625954194</v>
      </c>
      <c r="I19" s="313">
        <v>1220</v>
      </c>
      <c r="J19" s="313">
        <v>981</v>
      </c>
      <c r="K19" s="312">
        <f t="shared" si="2"/>
        <v>80.409836065573771</v>
      </c>
      <c r="L19" s="185"/>
      <c r="M19" s="73"/>
      <c r="P19" s="124" t="s">
        <v>9</v>
      </c>
      <c r="Q19" s="34">
        <v>96.1</v>
      </c>
    </row>
    <row r="20" spans="1:17" ht="15.75" customHeight="1" x14ac:dyDescent="0.3">
      <c r="A20" s="3">
        <v>13</v>
      </c>
      <c r="B20" s="11" t="s">
        <v>14</v>
      </c>
      <c r="C20" s="3">
        <v>20</v>
      </c>
      <c r="D20" s="3">
        <v>20</v>
      </c>
      <c r="E20" s="8">
        <f t="shared" si="0"/>
        <v>100</v>
      </c>
      <c r="F20" s="84">
        <v>6844</v>
      </c>
      <c r="G20" s="84">
        <v>975</v>
      </c>
      <c r="H20" s="8">
        <f t="shared" si="1"/>
        <v>14.24605493863238</v>
      </c>
      <c r="I20" s="84">
        <v>838</v>
      </c>
      <c r="J20" s="84">
        <v>626</v>
      </c>
      <c r="K20" s="8">
        <f t="shared" si="2"/>
        <v>74.701670644391399</v>
      </c>
      <c r="L20" s="185" t="s">
        <v>200</v>
      </c>
      <c r="M20" s="73"/>
      <c r="P20" s="124" t="s">
        <v>5</v>
      </c>
      <c r="Q20" s="34">
        <v>97.94</v>
      </c>
    </row>
    <row r="21" spans="1:17" ht="18.75" x14ac:dyDescent="0.3">
      <c r="A21" s="13">
        <v>14</v>
      </c>
      <c r="B21" s="14" t="s">
        <v>15</v>
      </c>
      <c r="C21" s="13">
        <v>14</v>
      </c>
      <c r="D21" s="13">
        <v>14</v>
      </c>
      <c r="E21" s="8">
        <f t="shared" si="0"/>
        <v>100</v>
      </c>
      <c r="F21" s="309">
        <v>1437</v>
      </c>
      <c r="G21" s="309">
        <v>307</v>
      </c>
      <c r="H21" s="8">
        <f t="shared" si="1"/>
        <v>21.363952679192764</v>
      </c>
      <c r="I21" s="309">
        <v>246</v>
      </c>
      <c r="J21" s="309">
        <v>148</v>
      </c>
      <c r="K21" s="8">
        <f t="shared" si="2"/>
        <v>60.162601626016269</v>
      </c>
      <c r="L21" s="185"/>
      <c r="M21" s="73"/>
      <c r="P21" s="124" t="s">
        <v>2</v>
      </c>
      <c r="Q21" s="34">
        <v>99.1</v>
      </c>
    </row>
    <row r="22" spans="1:17" ht="18.75" x14ac:dyDescent="0.3">
      <c r="A22" s="4"/>
      <c r="B22" s="45" t="s">
        <v>30</v>
      </c>
      <c r="C22" s="284">
        <f>SUM(C8:C21)</f>
        <v>250</v>
      </c>
      <c r="D22" s="284">
        <f>SUM(D8:D21)</f>
        <v>250</v>
      </c>
      <c r="E22" s="285">
        <f t="shared" si="0"/>
        <v>100</v>
      </c>
      <c r="F22" s="299">
        <f>SUM(F8:F21)</f>
        <v>28274</v>
      </c>
      <c r="G22" s="299">
        <f>SUM(G8:G21)</f>
        <v>11228</v>
      </c>
      <c r="H22" s="285">
        <f>G22/F22*100</f>
        <v>39.71139562849261</v>
      </c>
      <c r="I22" s="299">
        <f>SUM(I8:I21)</f>
        <v>10296</v>
      </c>
      <c r="J22" s="299">
        <f>SUM(J8:J21)</f>
        <v>7447</v>
      </c>
      <c r="K22" s="285">
        <f t="shared" si="2"/>
        <v>72.32905982905983</v>
      </c>
      <c r="P22" s="124" t="s">
        <v>6</v>
      </c>
      <c r="Q22" s="34">
        <v>100</v>
      </c>
    </row>
    <row r="23" spans="1:17" ht="15.75" x14ac:dyDescent="0.25">
      <c r="A23" s="5" t="s">
        <v>183</v>
      </c>
    </row>
    <row r="24" spans="1:17" ht="15.75" x14ac:dyDescent="0.25">
      <c r="C24" s="428">
        <v>250</v>
      </c>
      <c r="F24" s="429">
        <v>28274</v>
      </c>
      <c r="G24" s="429">
        <v>11228</v>
      </c>
      <c r="H24" s="83"/>
      <c r="I24" s="83">
        <v>10296</v>
      </c>
      <c r="J24" s="83">
        <v>7447</v>
      </c>
    </row>
  </sheetData>
  <mergeCells count="9">
    <mergeCell ref="P1:Z1"/>
    <mergeCell ref="P3:Z3"/>
    <mergeCell ref="A1:K1"/>
    <mergeCell ref="A3:K3"/>
    <mergeCell ref="A5:A6"/>
    <mergeCell ref="B5:B6"/>
    <mergeCell ref="C5:E5"/>
    <mergeCell ref="F5:H5"/>
    <mergeCell ref="I5:K5"/>
  </mergeCells>
  <pageMargins left="2.0866141732283467" right="0" top="1.3385826771653544" bottom="0" header="0.31496062992125984" footer="0.31496062992125984"/>
  <pageSetup paperSize="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>
      <selection activeCell="C10" sqref="C10"/>
    </sheetView>
  </sheetViews>
  <sheetFormatPr defaultRowHeight="15" x14ac:dyDescent="0.25"/>
  <cols>
    <col min="1" max="1" width="5.28515625" customWidth="1"/>
    <col min="2" max="2" width="17.42578125" customWidth="1"/>
    <col min="3" max="10" width="12.7109375" customWidth="1"/>
    <col min="11" max="11" width="14.5703125" customWidth="1"/>
    <col min="14" max="14" width="19.28515625" customWidth="1"/>
  </cols>
  <sheetData>
    <row r="1" spans="1:24" ht="18.75" x14ac:dyDescent="0.3">
      <c r="A1" s="361" t="s">
        <v>179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N1" s="361" t="s">
        <v>179</v>
      </c>
      <c r="O1" s="361"/>
      <c r="P1" s="361"/>
      <c r="Q1" s="361"/>
      <c r="R1" s="361"/>
      <c r="S1" s="361"/>
      <c r="T1" s="361"/>
      <c r="U1" s="361"/>
      <c r="V1" s="361"/>
      <c r="W1" s="361"/>
      <c r="X1" s="361"/>
    </row>
    <row r="2" spans="1:24" ht="18.75" x14ac:dyDescent="0.3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24" ht="18.75" x14ac:dyDescent="0.3">
      <c r="A3" s="376" t="s">
        <v>208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N3" s="376" t="s">
        <v>184</v>
      </c>
      <c r="O3" s="376"/>
      <c r="P3" s="376"/>
      <c r="Q3" s="376"/>
      <c r="R3" s="376"/>
      <c r="S3" s="376"/>
      <c r="T3" s="376"/>
      <c r="U3" s="376"/>
      <c r="V3" s="376"/>
      <c r="W3" s="376"/>
      <c r="X3" s="376"/>
    </row>
    <row r="5" spans="1:24" ht="30" customHeight="1" x14ac:dyDescent="0.25">
      <c r="A5" s="371" t="s">
        <v>0</v>
      </c>
      <c r="B5" s="371" t="s">
        <v>1</v>
      </c>
      <c r="C5" s="371" t="s">
        <v>28</v>
      </c>
      <c r="D5" s="371"/>
      <c r="E5" s="371"/>
      <c r="F5" s="371" t="s">
        <v>29</v>
      </c>
      <c r="G5" s="371"/>
      <c r="H5" s="371"/>
      <c r="I5" s="369" t="s">
        <v>20</v>
      </c>
      <c r="J5" s="369"/>
      <c r="K5" s="369"/>
    </row>
    <row r="6" spans="1:24" ht="15.75" x14ac:dyDescent="0.25">
      <c r="A6" s="371"/>
      <c r="B6" s="371"/>
      <c r="C6" s="3" t="s">
        <v>21</v>
      </c>
      <c r="D6" s="3" t="s">
        <v>22</v>
      </c>
      <c r="E6" s="3" t="s">
        <v>23</v>
      </c>
      <c r="F6" s="3" t="s">
        <v>24</v>
      </c>
      <c r="G6" s="3" t="s">
        <v>25</v>
      </c>
      <c r="H6" s="3" t="s">
        <v>23</v>
      </c>
      <c r="I6" s="3" t="s">
        <v>26</v>
      </c>
      <c r="J6" s="3" t="s">
        <v>27</v>
      </c>
      <c r="K6" s="3" t="s">
        <v>23</v>
      </c>
    </row>
    <row r="7" spans="1:24" x14ac:dyDescent="0.25">
      <c r="A7" s="17">
        <v>1</v>
      </c>
      <c r="B7" s="18">
        <v>2</v>
      </c>
      <c r="C7" s="17">
        <v>3</v>
      </c>
      <c r="D7" s="17">
        <v>4</v>
      </c>
      <c r="E7" s="17" t="s">
        <v>42</v>
      </c>
      <c r="F7" s="17">
        <v>6</v>
      </c>
      <c r="G7" s="17">
        <v>7</v>
      </c>
      <c r="H7" s="17" t="s">
        <v>43</v>
      </c>
      <c r="I7" s="17">
        <v>9</v>
      </c>
      <c r="J7" s="19">
        <v>10</v>
      </c>
      <c r="K7" s="17" t="s">
        <v>44</v>
      </c>
    </row>
    <row r="8" spans="1:24" ht="18.75" x14ac:dyDescent="0.3">
      <c r="A8" s="3">
        <v>1</v>
      </c>
      <c r="B8" s="7" t="s">
        <v>2</v>
      </c>
      <c r="C8" s="3">
        <v>19</v>
      </c>
      <c r="D8" s="3">
        <v>19</v>
      </c>
      <c r="E8" s="8">
        <f>D8/C8*100</f>
        <v>100</v>
      </c>
      <c r="F8" s="3">
        <v>1102</v>
      </c>
      <c r="G8" s="3">
        <v>747</v>
      </c>
      <c r="H8" s="8">
        <f>G8/F8*100</f>
        <v>67.785843920145197</v>
      </c>
      <c r="I8" s="3">
        <v>446</v>
      </c>
      <c r="J8" s="3">
        <v>169</v>
      </c>
      <c r="K8" s="8">
        <f>J8/I8*100</f>
        <v>37.892376681614351</v>
      </c>
      <c r="M8">
        <v>12</v>
      </c>
      <c r="N8" s="186" t="s">
        <v>12</v>
      </c>
      <c r="O8" s="34">
        <v>77.75</v>
      </c>
    </row>
    <row r="9" spans="1:24" ht="18.75" x14ac:dyDescent="0.3">
      <c r="A9" s="3">
        <v>2</v>
      </c>
      <c r="B9" s="9" t="s">
        <v>3</v>
      </c>
      <c r="C9" s="3">
        <v>12</v>
      </c>
      <c r="D9" s="3">
        <v>12</v>
      </c>
      <c r="E9" s="8">
        <f t="shared" ref="E9:E22" si="0">D9/C9*100</f>
        <v>100</v>
      </c>
      <c r="F9" s="115">
        <v>708</v>
      </c>
      <c r="G9" s="115">
        <v>424</v>
      </c>
      <c r="H9" s="312">
        <f t="shared" ref="H9:H22" si="1">G9/F9*100</f>
        <v>59.887005649717516</v>
      </c>
      <c r="I9" s="115">
        <v>424</v>
      </c>
      <c r="J9" s="115">
        <v>296</v>
      </c>
      <c r="K9" s="312">
        <f t="shared" ref="K9:K22" si="2">J9/I9*100</f>
        <v>69.811320754716974</v>
      </c>
      <c r="M9">
        <v>9</v>
      </c>
      <c r="N9" s="183" t="s">
        <v>15</v>
      </c>
      <c r="O9" s="34">
        <v>80.010000000000005</v>
      </c>
    </row>
    <row r="10" spans="1:24" ht="18.75" x14ac:dyDescent="0.3">
      <c r="A10" s="3">
        <v>3</v>
      </c>
      <c r="B10" s="11" t="s">
        <v>4</v>
      </c>
      <c r="C10" s="3">
        <v>20</v>
      </c>
      <c r="D10" s="3">
        <v>20</v>
      </c>
      <c r="E10" s="8">
        <f t="shared" si="0"/>
        <v>100</v>
      </c>
      <c r="F10" s="3">
        <v>962</v>
      </c>
      <c r="G10" s="3">
        <v>561</v>
      </c>
      <c r="H10" s="8">
        <f t="shared" si="1"/>
        <v>58.316008316008315</v>
      </c>
      <c r="I10" s="3">
        <v>351</v>
      </c>
      <c r="J10" s="3">
        <v>299</v>
      </c>
      <c r="K10" s="8">
        <f t="shared" si="2"/>
        <v>85.18518518518519</v>
      </c>
      <c r="M10">
        <v>7</v>
      </c>
      <c r="N10" s="124" t="s">
        <v>11</v>
      </c>
      <c r="O10" s="158">
        <v>80.66</v>
      </c>
    </row>
    <row r="11" spans="1:24" ht="18.75" x14ac:dyDescent="0.3">
      <c r="A11" s="3">
        <v>4</v>
      </c>
      <c r="B11" s="11" t="s">
        <v>5</v>
      </c>
      <c r="C11" s="3">
        <v>20</v>
      </c>
      <c r="D11" s="3">
        <v>20</v>
      </c>
      <c r="E11" s="8">
        <f t="shared" si="0"/>
        <v>100</v>
      </c>
      <c r="F11" s="3">
        <v>1501</v>
      </c>
      <c r="G11" s="3">
        <v>559</v>
      </c>
      <c r="H11" s="8">
        <f t="shared" si="1"/>
        <v>37.241838774150565</v>
      </c>
      <c r="I11" s="3">
        <v>403</v>
      </c>
      <c r="J11" s="3">
        <v>351</v>
      </c>
      <c r="K11" s="8">
        <f t="shared" si="2"/>
        <v>87.096774193548384</v>
      </c>
      <c r="M11">
        <v>14</v>
      </c>
      <c r="N11" s="183" t="s">
        <v>8</v>
      </c>
      <c r="O11" s="34">
        <v>82.68</v>
      </c>
    </row>
    <row r="12" spans="1:24" ht="18.75" x14ac:dyDescent="0.3">
      <c r="A12" s="3">
        <v>5</v>
      </c>
      <c r="B12" s="12" t="s">
        <v>6</v>
      </c>
      <c r="C12" s="3">
        <v>17</v>
      </c>
      <c r="D12" s="3">
        <v>17</v>
      </c>
      <c r="E12" s="8">
        <f t="shared" si="0"/>
        <v>100</v>
      </c>
      <c r="F12" s="115">
        <v>523</v>
      </c>
      <c r="G12" s="115">
        <v>340</v>
      </c>
      <c r="H12" s="312">
        <f t="shared" si="1"/>
        <v>65.009560229445512</v>
      </c>
      <c r="I12" s="115">
        <v>340</v>
      </c>
      <c r="J12" s="115">
        <v>290</v>
      </c>
      <c r="K12" s="312">
        <f t="shared" si="2"/>
        <v>85.294117647058826</v>
      </c>
      <c r="M12">
        <v>10</v>
      </c>
      <c r="N12" s="183" t="s">
        <v>10</v>
      </c>
      <c r="O12" s="34">
        <v>82.7</v>
      </c>
    </row>
    <row r="13" spans="1:24" ht="18.75" x14ac:dyDescent="0.3">
      <c r="A13" s="3">
        <v>6</v>
      </c>
      <c r="B13" s="12" t="s">
        <v>7</v>
      </c>
      <c r="C13" s="3">
        <v>21</v>
      </c>
      <c r="D13" s="3">
        <v>21</v>
      </c>
      <c r="E13" s="8">
        <f t="shared" si="0"/>
        <v>100</v>
      </c>
      <c r="F13" s="3">
        <v>684</v>
      </c>
      <c r="G13" s="3">
        <v>496</v>
      </c>
      <c r="H13" s="8">
        <f t="shared" si="1"/>
        <v>72.514619883040936</v>
      </c>
      <c r="I13" s="3">
        <v>357</v>
      </c>
      <c r="J13" s="3">
        <v>263</v>
      </c>
      <c r="K13" s="8">
        <f t="shared" si="2"/>
        <v>73.669467787114854</v>
      </c>
      <c r="L13" t="s">
        <v>200</v>
      </c>
      <c r="M13">
        <v>8</v>
      </c>
      <c r="N13" s="183" t="s">
        <v>14</v>
      </c>
      <c r="O13" s="34">
        <v>85.12</v>
      </c>
    </row>
    <row r="14" spans="1:24" ht="18.75" x14ac:dyDescent="0.3">
      <c r="A14" s="3">
        <v>7</v>
      </c>
      <c r="B14" s="11" t="s">
        <v>8</v>
      </c>
      <c r="C14" s="3">
        <v>16</v>
      </c>
      <c r="D14" s="3">
        <v>16</v>
      </c>
      <c r="E14" s="8">
        <f t="shared" si="0"/>
        <v>100</v>
      </c>
      <c r="F14" s="3">
        <v>4011</v>
      </c>
      <c r="G14" s="3">
        <v>272</v>
      </c>
      <c r="H14" s="8">
        <f t="shared" si="1"/>
        <v>6.7813512839690855</v>
      </c>
      <c r="I14" s="3">
        <v>272</v>
      </c>
      <c r="J14" s="3">
        <v>208</v>
      </c>
      <c r="K14" s="8">
        <f t="shared" si="2"/>
        <v>76.470588235294116</v>
      </c>
      <c r="L14" t="s">
        <v>200</v>
      </c>
      <c r="M14">
        <v>4</v>
      </c>
      <c r="N14" s="183" t="s">
        <v>4</v>
      </c>
      <c r="O14" s="34">
        <v>85.19</v>
      </c>
    </row>
    <row r="15" spans="1:24" ht="18.75" x14ac:dyDescent="0.3">
      <c r="A15" s="3">
        <v>8</v>
      </c>
      <c r="B15" s="11" t="s">
        <v>9</v>
      </c>
      <c r="C15" s="3">
        <v>18</v>
      </c>
      <c r="D15" s="3">
        <v>18</v>
      </c>
      <c r="E15" s="8">
        <f t="shared" si="0"/>
        <v>100</v>
      </c>
      <c r="F15" s="3">
        <v>312</v>
      </c>
      <c r="G15" s="3">
        <v>252</v>
      </c>
      <c r="H15" s="8">
        <f t="shared" si="1"/>
        <v>80.769230769230774</v>
      </c>
      <c r="I15" s="3">
        <v>201</v>
      </c>
      <c r="J15" s="3">
        <v>112</v>
      </c>
      <c r="K15" s="8">
        <f t="shared" si="2"/>
        <v>55.721393034825873</v>
      </c>
      <c r="L15" t="s">
        <v>200</v>
      </c>
      <c r="M15">
        <v>11</v>
      </c>
      <c r="N15" s="183" t="s">
        <v>7</v>
      </c>
      <c r="O15" s="34">
        <v>85.53</v>
      </c>
    </row>
    <row r="16" spans="1:24" ht="18.75" x14ac:dyDescent="0.3">
      <c r="A16" s="3">
        <v>9</v>
      </c>
      <c r="B16" s="12" t="s">
        <v>10</v>
      </c>
      <c r="C16" s="3">
        <v>17</v>
      </c>
      <c r="D16" s="3">
        <v>17</v>
      </c>
      <c r="E16" s="8">
        <f t="shared" si="0"/>
        <v>100</v>
      </c>
      <c r="F16" s="3">
        <v>868</v>
      </c>
      <c r="G16" s="3">
        <v>229</v>
      </c>
      <c r="H16" s="8">
        <f t="shared" si="1"/>
        <v>26.382488479262673</v>
      </c>
      <c r="I16" s="3">
        <v>169</v>
      </c>
      <c r="J16" s="3">
        <v>99</v>
      </c>
      <c r="K16" s="8">
        <f t="shared" si="2"/>
        <v>58.57988165680473</v>
      </c>
      <c r="M16">
        <v>5</v>
      </c>
      <c r="N16" s="187" t="s">
        <v>16</v>
      </c>
      <c r="O16" s="188">
        <v>87.16</v>
      </c>
    </row>
    <row r="17" spans="1:15" ht="18.75" x14ac:dyDescent="0.3">
      <c r="A17" s="3">
        <v>10</v>
      </c>
      <c r="B17" s="11" t="s">
        <v>11</v>
      </c>
      <c r="C17" s="3">
        <v>15</v>
      </c>
      <c r="D17" s="3">
        <v>15</v>
      </c>
      <c r="E17" s="8">
        <f t="shared" si="0"/>
        <v>100</v>
      </c>
      <c r="F17" s="3">
        <v>572</v>
      </c>
      <c r="G17" s="3">
        <v>405</v>
      </c>
      <c r="H17" s="8">
        <f t="shared" si="1"/>
        <v>70.8041958041958</v>
      </c>
      <c r="I17" s="3">
        <v>322</v>
      </c>
      <c r="J17" s="3">
        <v>261</v>
      </c>
      <c r="K17" s="8">
        <f t="shared" si="2"/>
        <v>81.055900621118013</v>
      </c>
      <c r="M17">
        <v>3</v>
      </c>
      <c r="N17" s="183" t="s">
        <v>3</v>
      </c>
      <c r="O17" s="34">
        <v>88.19</v>
      </c>
    </row>
    <row r="18" spans="1:15" ht="18.75" x14ac:dyDescent="0.3">
      <c r="A18" s="3">
        <v>11</v>
      </c>
      <c r="B18" s="11" t="s">
        <v>12</v>
      </c>
      <c r="C18" s="3">
        <v>20</v>
      </c>
      <c r="D18" s="3">
        <v>20</v>
      </c>
      <c r="E18" s="8">
        <f t="shared" si="0"/>
        <v>100</v>
      </c>
      <c r="F18" s="3">
        <v>2576</v>
      </c>
      <c r="G18" s="3">
        <v>360</v>
      </c>
      <c r="H18" s="8">
        <f t="shared" si="1"/>
        <v>13.975155279503104</v>
      </c>
      <c r="I18" s="3">
        <v>360</v>
      </c>
      <c r="J18" s="3">
        <v>279</v>
      </c>
      <c r="K18" s="8">
        <f t="shared" si="2"/>
        <v>77.5</v>
      </c>
      <c r="M18">
        <v>1</v>
      </c>
      <c r="N18" s="183" t="s">
        <v>6</v>
      </c>
      <c r="O18" s="34">
        <v>89.74</v>
      </c>
    </row>
    <row r="19" spans="1:15" ht="18.75" x14ac:dyDescent="0.3">
      <c r="A19" s="3">
        <v>12</v>
      </c>
      <c r="B19" s="11" t="s">
        <v>13</v>
      </c>
      <c r="C19" s="3">
        <v>21</v>
      </c>
      <c r="D19" s="3">
        <v>21</v>
      </c>
      <c r="E19" s="8">
        <f t="shared" si="0"/>
        <v>100</v>
      </c>
      <c r="F19" s="3">
        <v>2342</v>
      </c>
      <c r="G19" s="3">
        <v>1330</v>
      </c>
      <c r="H19" s="8">
        <f t="shared" si="1"/>
        <v>56.789069171648165</v>
      </c>
      <c r="I19" s="115">
        <v>900</v>
      </c>
      <c r="J19" s="115">
        <v>779</v>
      </c>
      <c r="K19" s="312">
        <f t="shared" si="2"/>
        <v>86.555555555555557</v>
      </c>
      <c r="M19">
        <v>13</v>
      </c>
      <c r="N19" s="183" t="s">
        <v>9</v>
      </c>
      <c r="O19" s="34">
        <v>94.44</v>
      </c>
    </row>
    <row r="20" spans="1:15" ht="15.75" customHeight="1" x14ac:dyDescent="0.3">
      <c r="A20" s="3">
        <v>13</v>
      </c>
      <c r="B20" s="11" t="s">
        <v>14</v>
      </c>
      <c r="C20" s="3">
        <v>20</v>
      </c>
      <c r="D20" s="3">
        <v>20</v>
      </c>
      <c r="E20" s="8">
        <f t="shared" si="0"/>
        <v>100</v>
      </c>
      <c r="F20" s="3">
        <v>6826</v>
      </c>
      <c r="G20" s="3">
        <v>793</v>
      </c>
      <c r="H20" s="8">
        <f t="shared" si="1"/>
        <v>11.617345443891006</v>
      </c>
      <c r="I20" s="3">
        <v>646</v>
      </c>
      <c r="J20" s="3">
        <v>426</v>
      </c>
      <c r="K20" s="8">
        <f t="shared" si="2"/>
        <v>65.944272445820431</v>
      </c>
      <c r="M20">
        <v>6</v>
      </c>
      <c r="N20" s="183" t="s">
        <v>2</v>
      </c>
      <c r="O20" s="34">
        <v>96.12</v>
      </c>
    </row>
    <row r="21" spans="1:15" ht="18.75" x14ac:dyDescent="0.3">
      <c r="A21" s="3">
        <v>14</v>
      </c>
      <c r="B21" s="12" t="s">
        <v>15</v>
      </c>
      <c r="C21" s="3">
        <v>14</v>
      </c>
      <c r="D21" s="3">
        <v>14</v>
      </c>
      <c r="E21" s="8">
        <f t="shared" si="0"/>
        <v>100</v>
      </c>
      <c r="F21" s="3">
        <v>4822</v>
      </c>
      <c r="G21" s="3">
        <v>320</v>
      </c>
      <c r="H21" s="8">
        <f t="shared" si="1"/>
        <v>6.6362505184570724</v>
      </c>
      <c r="I21" s="3">
        <v>256</v>
      </c>
      <c r="J21" s="3">
        <v>154</v>
      </c>
      <c r="K21" s="8">
        <f t="shared" si="2"/>
        <v>60.15625</v>
      </c>
      <c r="M21">
        <v>2</v>
      </c>
      <c r="N21" s="183" t="s">
        <v>13</v>
      </c>
      <c r="O21" s="34">
        <v>98.67</v>
      </c>
    </row>
    <row r="22" spans="1:15" ht="18.75" x14ac:dyDescent="0.3">
      <c r="A22" s="3"/>
      <c r="B22" s="281" t="s">
        <v>30</v>
      </c>
      <c r="C22" s="282">
        <f>SUM(C8:C21)</f>
        <v>250</v>
      </c>
      <c r="D22" s="282">
        <f>SUM(D8:D21)</f>
        <v>250</v>
      </c>
      <c r="E22" s="283">
        <f t="shared" si="0"/>
        <v>100</v>
      </c>
      <c r="F22" s="282">
        <f>SUM(F8:F21)</f>
        <v>27809</v>
      </c>
      <c r="G22" s="282">
        <f>SUM(G8:G21)</f>
        <v>7088</v>
      </c>
      <c r="H22" s="283">
        <f t="shared" si="1"/>
        <v>25.488151317918661</v>
      </c>
      <c r="I22" s="282">
        <f>SUM(I8:I21)</f>
        <v>5447</v>
      </c>
      <c r="J22" s="282">
        <f>SUM(J8:J21)</f>
        <v>3986</v>
      </c>
      <c r="K22" s="283">
        <f t="shared" si="2"/>
        <v>73.177896089590604</v>
      </c>
      <c r="N22" s="183" t="s">
        <v>5</v>
      </c>
      <c r="O22" s="34">
        <v>99.27</v>
      </c>
    </row>
    <row r="23" spans="1:15" ht="15.75" x14ac:dyDescent="0.25">
      <c r="A23" s="5" t="s">
        <v>183</v>
      </c>
    </row>
    <row r="24" spans="1:15" ht="15.75" x14ac:dyDescent="0.25">
      <c r="B24" t="s">
        <v>210</v>
      </c>
      <c r="C24" s="428">
        <v>250</v>
      </c>
      <c r="D24" s="428">
        <v>250</v>
      </c>
      <c r="F24" s="428">
        <v>27809</v>
      </c>
      <c r="G24" s="428">
        <v>7088</v>
      </c>
      <c r="I24" s="428">
        <v>5447</v>
      </c>
      <c r="J24" s="428">
        <v>3986</v>
      </c>
    </row>
  </sheetData>
  <mergeCells count="9">
    <mergeCell ref="N1:X1"/>
    <mergeCell ref="N3:X3"/>
    <mergeCell ref="A1:K1"/>
    <mergeCell ref="A3:K3"/>
    <mergeCell ref="A5:A6"/>
    <mergeCell ref="B5:B6"/>
    <mergeCell ref="C5:E5"/>
    <mergeCell ref="F5:H5"/>
    <mergeCell ref="I5:K5"/>
  </mergeCells>
  <pageMargins left="1.8897637795275593" right="0" top="1.3385826771653544" bottom="0" header="0.31496062992125984" footer="0.31496062992125984"/>
  <pageSetup paperSize="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>
      <selection activeCell="M6" sqref="M6"/>
    </sheetView>
  </sheetViews>
  <sheetFormatPr defaultRowHeight="15" x14ac:dyDescent="0.25"/>
  <cols>
    <col min="1" max="1" width="5.28515625" customWidth="1"/>
    <col min="2" max="2" width="17.42578125" customWidth="1"/>
    <col min="3" max="11" width="12.7109375" customWidth="1"/>
    <col min="14" max="14" width="18" customWidth="1"/>
    <col min="15" max="15" width="11.7109375" customWidth="1"/>
  </cols>
  <sheetData>
    <row r="1" spans="1:24" ht="18.75" x14ac:dyDescent="0.3">
      <c r="A1" s="361" t="s">
        <v>180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N1" s="361" t="s">
        <v>180</v>
      </c>
      <c r="O1" s="361"/>
      <c r="P1" s="361"/>
      <c r="Q1" s="361"/>
      <c r="R1" s="361"/>
      <c r="S1" s="361"/>
      <c r="T1" s="361"/>
      <c r="U1" s="361"/>
      <c r="V1" s="361"/>
      <c r="W1" s="361"/>
      <c r="X1" s="361"/>
    </row>
    <row r="2" spans="1:24" ht="15.75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</row>
    <row r="3" spans="1:24" ht="18.75" x14ac:dyDescent="0.3">
      <c r="A3" s="376" t="s">
        <v>208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N3" s="376" t="s">
        <v>184</v>
      </c>
      <c r="O3" s="376"/>
      <c r="P3" s="376"/>
      <c r="Q3" s="376"/>
      <c r="R3" s="376"/>
      <c r="S3" s="376"/>
      <c r="T3" s="376"/>
      <c r="U3" s="376"/>
      <c r="V3" s="376"/>
      <c r="W3" s="376"/>
      <c r="X3" s="376"/>
    </row>
    <row r="5" spans="1:24" ht="30" customHeight="1" x14ac:dyDescent="0.25">
      <c r="A5" s="371" t="s">
        <v>0</v>
      </c>
      <c r="B5" s="371" t="s">
        <v>1</v>
      </c>
      <c r="C5" s="371" t="s">
        <v>31</v>
      </c>
      <c r="D5" s="371"/>
      <c r="E5" s="371"/>
      <c r="F5" s="371" t="s">
        <v>32</v>
      </c>
      <c r="G5" s="371"/>
      <c r="H5" s="371"/>
      <c r="I5" s="369" t="s">
        <v>20</v>
      </c>
      <c r="J5" s="369"/>
      <c r="K5" s="369"/>
    </row>
    <row r="6" spans="1:24" ht="15.75" x14ac:dyDescent="0.25">
      <c r="A6" s="371"/>
      <c r="B6" s="371"/>
      <c r="C6" s="3" t="s">
        <v>21</v>
      </c>
      <c r="D6" s="3" t="s">
        <v>22</v>
      </c>
      <c r="E6" s="3" t="s">
        <v>23</v>
      </c>
      <c r="F6" s="3" t="s">
        <v>24</v>
      </c>
      <c r="G6" s="3" t="s">
        <v>25</v>
      </c>
      <c r="H6" s="3" t="s">
        <v>23</v>
      </c>
      <c r="I6" s="3" t="s">
        <v>26</v>
      </c>
      <c r="J6" s="3" t="s">
        <v>27</v>
      </c>
      <c r="K6" s="3" t="s">
        <v>23</v>
      </c>
    </row>
    <row r="7" spans="1:24" x14ac:dyDescent="0.25">
      <c r="A7" s="17">
        <v>1</v>
      </c>
      <c r="B7" s="18">
        <v>2</v>
      </c>
      <c r="C7" s="17">
        <v>3</v>
      </c>
      <c r="D7" s="17">
        <v>4</v>
      </c>
      <c r="E7" s="17" t="s">
        <v>42</v>
      </c>
      <c r="F7" s="17">
        <v>6</v>
      </c>
      <c r="G7" s="17">
        <v>7</v>
      </c>
      <c r="H7" s="17" t="s">
        <v>43</v>
      </c>
      <c r="I7" s="17">
        <v>9</v>
      </c>
      <c r="J7" s="19">
        <v>10</v>
      </c>
      <c r="K7" s="17" t="s">
        <v>44</v>
      </c>
    </row>
    <row r="8" spans="1:24" ht="18.75" x14ac:dyDescent="0.3">
      <c r="A8" s="3">
        <v>1</v>
      </c>
      <c r="B8" s="7" t="s">
        <v>2</v>
      </c>
      <c r="C8" s="3">
        <v>19</v>
      </c>
      <c r="D8" s="3">
        <v>19</v>
      </c>
      <c r="E8" s="8">
        <f>C8/D8*100</f>
        <v>100</v>
      </c>
      <c r="F8" s="10">
        <v>1520</v>
      </c>
      <c r="G8" s="10">
        <v>976</v>
      </c>
      <c r="H8" s="8">
        <f>G8/F8*100</f>
        <v>64.21052631578948</v>
      </c>
      <c r="I8" s="10">
        <v>742</v>
      </c>
      <c r="J8" s="10">
        <v>198</v>
      </c>
      <c r="K8" s="8">
        <f>J8/I8*100</f>
        <v>26.68463611859838</v>
      </c>
      <c r="L8" s="189"/>
      <c r="M8" s="73"/>
      <c r="N8" s="124" t="s">
        <v>7</v>
      </c>
      <c r="O8" s="34">
        <v>73.150000000000006</v>
      </c>
    </row>
    <row r="9" spans="1:24" ht="18.75" x14ac:dyDescent="0.3">
      <c r="A9" s="3">
        <v>2</v>
      </c>
      <c r="B9" s="9" t="s">
        <v>3</v>
      </c>
      <c r="C9" s="3">
        <v>12</v>
      </c>
      <c r="D9" s="3">
        <v>12</v>
      </c>
      <c r="E9" s="8">
        <f t="shared" ref="E9:E22" si="0">C9/D9*100</f>
        <v>100</v>
      </c>
      <c r="F9" s="316">
        <v>1123</v>
      </c>
      <c r="G9" s="316">
        <v>673</v>
      </c>
      <c r="H9" s="312">
        <f t="shared" ref="H9:H22" si="1">G9/F9*100</f>
        <v>59.928762243989318</v>
      </c>
      <c r="I9" s="316">
        <v>471</v>
      </c>
      <c r="J9" s="316">
        <v>466</v>
      </c>
      <c r="K9" s="312">
        <f t="shared" ref="K9:K22" si="2">J9/I9*100</f>
        <v>98.938428874734612</v>
      </c>
      <c r="L9" s="189"/>
      <c r="M9" s="73"/>
      <c r="N9" s="124" t="s">
        <v>11</v>
      </c>
      <c r="O9" s="34">
        <v>77.540000000000006</v>
      </c>
    </row>
    <row r="10" spans="1:24" ht="18.75" x14ac:dyDescent="0.3">
      <c r="A10" s="3">
        <v>3</v>
      </c>
      <c r="B10" s="11" t="s">
        <v>4</v>
      </c>
      <c r="C10" s="3">
        <v>20</v>
      </c>
      <c r="D10" s="3">
        <v>20</v>
      </c>
      <c r="E10" s="8">
        <f t="shared" si="0"/>
        <v>100</v>
      </c>
      <c r="F10" s="316">
        <v>422</v>
      </c>
      <c r="G10" s="316">
        <v>393</v>
      </c>
      <c r="H10" s="312">
        <f t="shared" si="1"/>
        <v>93.127962085308056</v>
      </c>
      <c r="I10" s="316">
        <v>389</v>
      </c>
      <c r="J10" s="316">
        <v>317</v>
      </c>
      <c r="K10" s="312">
        <f t="shared" si="2"/>
        <v>81.491002570694079</v>
      </c>
      <c r="L10" s="189"/>
      <c r="M10" s="73"/>
      <c r="N10" s="124" t="s">
        <v>12</v>
      </c>
      <c r="O10" s="34">
        <v>79.180000000000007</v>
      </c>
    </row>
    <row r="11" spans="1:24" ht="18.75" x14ac:dyDescent="0.3">
      <c r="A11" s="3">
        <v>4</v>
      </c>
      <c r="B11" s="11" t="s">
        <v>5</v>
      </c>
      <c r="C11" s="3">
        <v>20</v>
      </c>
      <c r="D11" s="274">
        <v>20</v>
      </c>
      <c r="E11" s="8">
        <f t="shared" si="0"/>
        <v>100</v>
      </c>
      <c r="F11" s="10">
        <v>1110</v>
      </c>
      <c r="G11" s="10">
        <v>421</v>
      </c>
      <c r="H11" s="8">
        <f t="shared" si="1"/>
        <v>37.927927927927932</v>
      </c>
      <c r="I11" s="10">
        <v>389</v>
      </c>
      <c r="J11" s="10">
        <v>199</v>
      </c>
      <c r="K11" s="8">
        <f t="shared" si="2"/>
        <v>51.156812339331616</v>
      </c>
      <c r="L11" s="189"/>
      <c r="M11" s="73"/>
      <c r="N11" s="124" t="s">
        <v>15</v>
      </c>
      <c r="O11" s="34">
        <v>80</v>
      </c>
    </row>
    <row r="12" spans="1:24" ht="18.75" x14ac:dyDescent="0.3">
      <c r="A12" s="3">
        <v>5</v>
      </c>
      <c r="B12" s="12" t="s">
        <v>6</v>
      </c>
      <c r="C12" s="3">
        <v>17</v>
      </c>
      <c r="D12" s="3">
        <v>17</v>
      </c>
      <c r="E12" s="8">
        <f t="shared" si="0"/>
        <v>100</v>
      </c>
      <c r="F12" s="10">
        <v>371</v>
      </c>
      <c r="G12" s="10">
        <v>340</v>
      </c>
      <c r="H12" s="8">
        <f t="shared" si="1"/>
        <v>91.644204851752022</v>
      </c>
      <c r="I12" s="316">
        <v>340</v>
      </c>
      <c r="J12" s="316">
        <v>280</v>
      </c>
      <c r="K12" s="312">
        <f t="shared" si="2"/>
        <v>82.35294117647058</v>
      </c>
      <c r="L12" s="189"/>
      <c r="M12" s="73"/>
      <c r="N12" s="124" t="s">
        <v>9</v>
      </c>
      <c r="O12" s="158">
        <v>80.87</v>
      </c>
    </row>
    <row r="13" spans="1:24" ht="18.75" x14ac:dyDescent="0.3">
      <c r="A13" s="3">
        <v>6</v>
      </c>
      <c r="B13" s="12" t="s">
        <v>7</v>
      </c>
      <c r="C13" s="3">
        <v>21</v>
      </c>
      <c r="D13" s="3">
        <v>21</v>
      </c>
      <c r="E13" s="8">
        <f t="shared" si="0"/>
        <v>100</v>
      </c>
      <c r="F13" s="10">
        <v>575</v>
      </c>
      <c r="G13" s="10">
        <v>352</v>
      </c>
      <c r="H13" s="8">
        <f t="shared" si="1"/>
        <v>61.217391304347821</v>
      </c>
      <c r="I13" s="10">
        <v>287</v>
      </c>
      <c r="J13" s="10">
        <v>221</v>
      </c>
      <c r="K13" s="8">
        <f t="shared" si="2"/>
        <v>77.00348432055749</v>
      </c>
      <c r="L13" s="189"/>
      <c r="M13" s="73"/>
      <c r="N13" s="124" t="s">
        <v>13</v>
      </c>
      <c r="O13" s="34">
        <v>81.36</v>
      </c>
    </row>
    <row r="14" spans="1:24" ht="18.75" x14ac:dyDescent="0.3">
      <c r="A14" s="3">
        <v>7</v>
      </c>
      <c r="B14" s="11" t="s">
        <v>8</v>
      </c>
      <c r="C14" s="3">
        <v>16</v>
      </c>
      <c r="D14" s="3">
        <v>16</v>
      </c>
      <c r="E14" s="8">
        <f t="shared" si="0"/>
        <v>100</v>
      </c>
      <c r="F14" s="10">
        <v>2087</v>
      </c>
      <c r="G14" s="10">
        <v>464</v>
      </c>
      <c r="H14" s="8">
        <f t="shared" si="1"/>
        <v>22.232870148538574</v>
      </c>
      <c r="I14" s="10">
        <v>417</v>
      </c>
      <c r="J14" s="10">
        <v>312</v>
      </c>
      <c r="K14" s="8">
        <f t="shared" si="2"/>
        <v>74.82014388489209</v>
      </c>
      <c r="L14" s="189"/>
      <c r="M14" s="73"/>
      <c r="N14" s="124" t="s">
        <v>10</v>
      </c>
      <c r="O14" s="34">
        <v>81.650000000000006</v>
      </c>
    </row>
    <row r="15" spans="1:24" ht="18.75" x14ac:dyDescent="0.3">
      <c r="A15" s="3">
        <v>8</v>
      </c>
      <c r="B15" s="11" t="s">
        <v>9</v>
      </c>
      <c r="C15" s="3">
        <v>18</v>
      </c>
      <c r="D15" s="3">
        <v>18</v>
      </c>
      <c r="E15" s="8">
        <f t="shared" si="0"/>
        <v>100</v>
      </c>
      <c r="F15" s="10">
        <v>498</v>
      </c>
      <c r="G15" s="10">
        <v>288</v>
      </c>
      <c r="H15" s="8">
        <f t="shared" si="1"/>
        <v>57.831325301204814</v>
      </c>
      <c r="I15" s="10">
        <v>173</v>
      </c>
      <c r="J15" s="10">
        <v>88</v>
      </c>
      <c r="K15" s="8">
        <f t="shared" si="2"/>
        <v>50.867052023121381</v>
      </c>
      <c r="L15" s="189"/>
      <c r="M15" s="73"/>
      <c r="N15" s="268" t="s">
        <v>16</v>
      </c>
      <c r="O15" s="188">
        <v>85.1</v>
      </c>
    </row>
    <row r="16" spans="1:24" ht="18.75" x14ac:dyDescent="0.3">
      <c r="A16" s="3">
        <v>9</v>
      </c>
      <c r="B16" s="12" t="s">
        <v>10</v>
      </c>
      <c r="C16" s="3">
        <v>17</v>
      </c>
      <c r="D16" s="3">
        <v>17</v>
      </c>
      <c r="E16" s="8">
        <f t="shared" si="0"/>
        <v>100</v>
      </c>
      <c r="F16" s="10">
        <v>968</v>
      </c>
      <c r="G16" s="10">
        <v>236</v>
      </c>
      <c r="H16" s="8">
        <f t="shared" si="1"/>
        <v>24.380165289256198</v>
      </c>
      <c r="I16" s="10">
        <v>211</v>
      </c>
      <c r="J16" s="10">
        <v>137</v>
      </c>
      <c r="K16" s="8">
        <f t="shared" si="2"/>
        <v>64.928909952606645</v>
      </c>
      <c r="L16" s="189"/>
      <c r="M16" s="73"/>
      <c r="N16" s="124" t="s">
        <v>6</v>
      </c>
      <c r="O16" s="34">
        <v>85.11</v>
      </c>
    </row>
    <row r="17" spans="1:15" ht="18.75" x14ac:dyDescent="0.3">
      <c r="A17" s="3">
        <v>10</v>
      </c>
      <c r="B17" s="11" t="s">
        <v>11</v>
      </c>
      <c r="C17" s="3">
        <v>15</v>
      </c>
      <c r="D17" s="3">
        <v>15</v>
      </c>
      <c r="E17" s="8">
        <f t="shared" si="0"/>
        <v>100</v>
      </c>
      <c r="F17" s="10">
        <v>1080</v>
      </c>
      <c r="G17" s="10">
        <v>396</v>
      </c>
      <c r="H17" s="8">
        <f t="shared" si="1"/>
        <v>36.666666666666664</v>
      </c>
      <c r="I17" s="10">
        <v>252</v>
      </c>
      <c r="J17" s="10">
        <v>187</v>
      </c>
      <c r="K17" s="8">
        <f t="shared" si="2"/>
        <v>74.206349206349216</v>
      </c>
      <c r="L17" s="189"/>
      <c r="M17" s="73"/>
      <c r="N17" s="180" t="s">
        <v>2</v>
      </c>
      <c r="O17" s="184">
        <v>87.16</v>
      </c>
    </row>
    <row r="18" spans="1:15" ht="18.75" x14ac:dyDescent="0.3">
      <c r="A18" s="3">
        <v>11</v>
      </c>
      <c r="B18" s="11" t="s">
        <v>12</v>
      </c>
      <c r="C18" s="3">
        <v>20</v>
      </c>
      <c r="D18" s="3">
        <v>20</v>
      </c>
      <c r="E18" s="8">
        <f t="shared" si="0"/>
        <v>100</v>
      </c>
      <c r="F18" s="10">
        <v>1366</v>
      </c>
      <c r="G18" s="10">
        <v>420</v>
      </c>
      <c r="H18" s="8">
        <f t="shared" si="1"/>
        <v>30.746705710102489</v>
      </c>
      <c r="I18" s="10">
        <v>334</v>
      </c>
      <c r="J18" s="10">
        <v>247</v>
      </c>
      <c r="K18" s="8">
        <f t="shared" si="2"/>
        <v>73.952095808383234</v>
      </c>
      <c r="L18" s="189"/>
      <c r="M18" s="73"/>
      <c r="N18" s="124" t="s">
        <v>3</v>
      </c>
      <c r="O18" s="34">
        <v>90.73</v>
      </c>
    </row>
    <row r="19" spans="1:15" ht="15.75" customHeight="1" x14ac:dyDescent="0.3">
      <c r="A19" s="3">
        <v>12</v>
      </c>
      <c r="B19" s="11" t="s">
        <v>13</v>
      </c>
      <c r="C19" s="3">
        <v>21</v>
      </c>
      <c r="D19" s="3">
        <v>21</v>
      </c>
      <c r="E19" s="8">
        <f t="shared" si="0"/>
        <v>100</v>
      </c>
      <c r="F19" s="10">
        <v>1574</v>
      </c>
      <c r="G19" s="10">
        <v>1056</v>
      </c>
      <c r="H19" s="8">
        <f t="shared" si="1"/>
        <v>67.090216010165179</v>
      </c>
      <c r="I19" s="316">
        <v>851</v>
      </c>
      <c r="J19" s="316">
        <v>698</v>
      </c>
      <c r="K19" s="312">
        <f t="shared" si="2"/>
        <v>82.021151586368973</v>
      </c>
      <c r="L19" s="189"/>
      <c r="M19" s="73"/>
      <c r="N19" s="124" t="s">
        <v>5</v>
      </c>
      <c r="O19" s="34">
        <v>91.34</v>
      </c>
    </row>
    <row r="20" spans="1:15" ht="18.75" customHeight="1" x14ac:dyDescent="0.3">
      <c r="A20" s="3">
        <v>13</v>
      </c>
      <c r="B20" s="11" t="s">
        <v>14</v>
      </c>
      <c r="C20" s="3">
        <v>20</v>
      </c>
      <c r="D20" s="3">
        <v>20</v>
      </c>
      <c r="E20" s="8">
        <f t="shared" si="0"/>
        <v>100</v>
      </c>
      <c r="F20" s="10">
        <v>419</v>
      </c>
      <c r="G20" s="10">
        <v>311</v>
      </c>
      <c r="H20" s="8">
        <f t="shared" si="1"/>
        <v>74.224343675417657</v>
      </c>
      <c r="I20" s="10">
        <v>254</v>
      </c>
      <c r="J20" s="10">
        <v>180</v>
      </c>
      <c r="K20" s="8">
        <f t="shared" si="2"/>
        <v>70.866141732283467</v>
      </c>
      <c r="L20" s="189"/>
      <c r="M20" s="73"/>
      <c r="N20" s="124" t="s">
        <v>8</v>
      </c>
      <c r="O20" s="34">
        <v>96.23</v>
      </c>
    </row>
    <row r="21" spans="1:15" ht="18.75" x14ac:dyDescent="0.3">
      <c r="A21" s="3">
        <v>14</v>
      </c>
      <c r="B21" s="12" t="s">
        <v>15</v>
      </c>
      <c r="C21" s="3">
        <v>14</v>
      </c>
      <c r="D21" s="3">
        <v>14</v>
      </c>
      <c r="E21" s="8">
        <f t="shared" si="0"/>
        <v>100</v>
      </c>
      <c r="F21" s="10">
        <v>3785</v>
      </c>
      <c r="G21" s="10">
        <v>335</v>
      </c>
      <c r="H21" s="8">
        <f t="shared" si="1"/>
        <v>8.8507265521796565</v>
      </c>
      <c r="I21" s="10">
        <v>268</v>
      </c>
      <c r="J21" s="10">
        <v>161</v>
      </c>
      <c r="K21" s="8">
        <f t="shared" si="2"/>
        <v>60.074626865671647</v>
      </c>
      <c r="L21" s="189"/>
      <c r="M21" s="73"/>
      <c r="N21" s="124" t="s">
        <v>4</v>
      </c>
      <c r="O21" s="34">
        <v>97.77</v>
      </c>
    </row>
    <row r="22" spans="1:15" ht="18.75" x14ac:dyDescent="0.3">
      <c r="A22" s="3"/>
      <c r="B22" s="10" t="s">
        <v>30</v>
      </c>
      <c r="C22" s="282">
        <f>SUM(C8:C21)</f>
        <v>250</v>
      </c>
      <c r="D22" s="282">
        <f>SUM(D8:D21)</f>
        <v>250</v>
      </c>
      <c r="E22" s="283">
        <f t="shared" si="0"/>
        <v>100</v>
      </c>
      <c r="F22" s="310">
        <f>SUM(F8:F21)</f>
        <v>16898</v>
      </c>
      <c r="G22" s="310">
        <f>SUM(G8:G21)</f>
        <v>6661</v>
      </c>
      <c r="H22" s="283">
        <f t="shared" si="1"/>
        <v>39.418866138004496</v>
      </c>
      <c r="I22" s="310">
        <f>SUM(I8:I21)</f>
        <v>5378</v>
      </c>
      <c r="J22" s="310">
        <f>SUM(J8:J21)</f>
        <v>3691</v>
      </c>
      <c r="K22" s="283">
        <f t="shared" si="2"/>
        <v>68.631461509854958</v>
      </c>
      <c r="N22" s="124" t="s">
        <v>14</v>
      </c>
      <c r="O22" s="34">
        <v>98.42</v>
      </c>
    </row>
    <row r="23" spans="1:15" ht="15.75" x14ac:dyDescent="0.25">
      <c r="A23" s="5" t="s">
        <v>183</v>
      </c>
    </row>
    <row r="24" spans="1:15" ht="15.75" x14ac:dyDescent="0.25">
      <c r="B24" t="s">
        <v>210</v>
      </c>
      <c r="C24" s="428">
        <v>250</v>
      </c>
      <c r="D24" s="428">
        <v>250</v>
      </c>
      <c r="F24" s="430">
        <v>16898</v>
      </c>
      <c r="G24" s="430">
        <v>6661</v>
      </c>
      <c r="I24">
        <v>5378</v>
      </c>
      <c r="J24">
        <v>3691</v>
      </c>
    </row>
  </sheetData>
  <mergeCells count="9">
    <mergeCell ref="N1:X1"/>
    <mergeCell ref="N3:X3"/>
    <mergeCell ref="A1:K1"/>
    <mergeCell ref="A3:K3"/>
    <mergeCell ref="A5:A6"/>
    <mergeCell ref="B5:B6"/>
    <mergeCell ref="C5:E5"/>
    <mergeCell ref="F5:H5"/>
    <mergeCell ref="I5:K5"/>
  </mergeCells>
  <pageMargins left="1.8897637795275593" right="0" top="1.3385826771653544" bottom="0" header="0.31496062992125984" footer="0.31496062992125984"/>
  <pageSetup paperSize="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opLeftCell="A7" workbookViewId="0">
      <selection activeCell="L17" sqref="L17"/>
    </sheetView>
  </sheetViews>
  <sheetFormatPr defaultRowHeight="15" x14ac:dyDescent="0.25"/>
  <cols>
    <col min="1" max="1" width="6" customWidth="1"/>
    <col min="2" max="2" width="18.42578125" customWidth="1"/>
    <col min="3" max="7" width="12.7109375" customWidth="1"/>
    <col min="8" max="8" width="13.85546875" customWidth="1"/>
    <col min="9" max="11" width="12.7109375" customWidth="1"/>
    <col min="14" max="14" width="19.28515625" customWidth="1"/>
    <col min="15" max="15" width="10.7109375" customWidth="1"/>
  </cols>
  <sheetData>
    <row r="1" spans="1:24" ht="15.75" x14ac:dyDescent="0.25">
      <c r="A1" s="421" t="s">
        <v>181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N1" s="421" t="s">
        <v>181</v>
      </c>
      <c r="O1" s="421"/>
      <c r="P1" s="421"/>
      <c r="Q1" s="421"/>
      <c r="R1" s="421"/>
      <c r="S1" s="421"/>
      <c r="T1" s="421"/>
      <c r="U1" s="421"/>
      <c r="V1" s="421"/>
      <c r="W1" s="421"/>
      <c r="X1" s="421"/>
    </row>
    <row r="2" spans="1:24" ht="15.75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</row>
    <row r="3" spans="1:24" ht="15.75" x14ac:dyDescent="0.25">
      <c r="A3" s="422" t="s">
        <v>208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N3" s="422" t="s">
        <v>184</v>
      </c>
      <c r="O3" s="422"/>
      <c r="P3" s="422"/>
      <c r="Q3" s="422"/>
      <c r="R3" s="422"/>
      <c r="S3" s="422"/>
      <c r="T3" s="422"/>
      <c r="U3" s="422"/>
      <c r="V3" s="422"/>
      <c r="W3" s="422"/>
      <c r="X3" s="422"/>
    </row>
    <row r="5" spans="1:24" ht="30" customHeight="1" x14ac:dyDescent="0.25">
      <c r="A5" s="371" t="s">
        <v>0</v>
      </c>
      <c r="B5" s="371" t="s">
        <v>1</v>
      </c>
      <c r="C5" s="371" t="s">
        <v>33</v>
      </c>
      <c r="D5" s="371"/>
      <c r="E5" s="371"/>
      <c r="F5" s="371" t="s">
        <v>34</v>
      </c>
      <c r="G5" s="371"/>
      <c r="H5" s="371"/>
      <c r="I5" s="369" t="s">
        <v>35</v>
      </c>
      <c r="J5" s="369"/>
      <c r="K5" s="369"/>
    </row>
    <row r="6" spans="1:24" ht="15.75" x14ac:dyDescent="0.25">
      <c r="A6" s="371"/>
      <c r="B6" s="371"/>
      <c r="C6" s="3" t="s">
        <v>21</v>
      </c>
      <c r="D6" s="3" t="s">
        <v>22</v>
      </c>
      <c r="E6" s="3" t="s">
        <v>23</v>
      </c>
      <c r="F6" s="3" t="s">
        <v>26</v>
      </c>
      <c r="G6" s="3" t="s">
        <v>27</v>
      </c>
      <c r="H6" s="3" t="s">
        <v>23</v>
      </c>
      <c r="I6" s="3" t="s">
        <v>26</v>
      </c>
      <c r="J6" s="3" t="s">
        <v>27</v>
      </c>
      <c r="K6" s="3" t="s">
        <v>23</v>
      </c>
    </row>
    <row r="7" spans="1:24" x14ac:dyDescent="0.25">
      <c r="A7" s="17">
        <v>1</v>
      </c>
      <c r="B7" s="18">
        <v>2</v>
      </c>
      <c r="C7" s="17">
        <v>3</v>
      </c>
      <c r="D7" s="17">
        <v>4</v>
      </c>
      <c r="E7" s="17" t="s">
        <v>42</v>
      </c>
      <c r="F7" s="17">
        <v>6</v>
      </c>
      <c r="G7" s="17">
        <v>7</v>
      </c>
      <c r="H7" s="17" t="s">
        <v>43</v>
      </c>
      <c r="I7" s="17">
        <v>9</v>
      </c>
      <c r="J7" s="19">
        <v>10</v>
      </c>
      <c r="K7" s="17" t="s">
        <v>44</v>
      </c>
    </row>
    <row r="8" spans="1:24" ht="18.75" x14ac:dyDescent="0.3">
      <c r="A8" s="3">
        <v>1</v>
      </c>
      <c r="B8" s="7" t="s">
        <v>2</v>
      </c>
      <c r="C8" s="115">
        <v>19</v>
      </c>
      <c r="D8" s="115">
        <v>19</v>
      </c>
      <c r="E8" s="116">
        <f>D8/C8*100</f>
        <v>100</v>
      </c>
      <c r="F8" s="115">
        <v>272</v>
      </c>
      <c r="G8" s="115">
        <v>104</v>
      </c>
      <c r="H8" s="116">
        <f>G8/F8*100</f>
        <v>38.235294117647058</v>
      </c>
      <c r="I8" s="115">
        <v>149</v>
      </c>
      <c r="J8" s="115">
        <v>87</v>
      </c>
      <c r="K8" s="116">
        <f>J8/I8*100</f>
        <v>58.389261744966447</v>
      </c>
      <c r="L8" s="190"/>
      <c r="M8" s="210"/>
      <c r="N8" s="124" t="s">
        <v>10</v>
      </c>
      <c r="O8" s="34">
        <v>76.69</v>
      </c>
    </row>
    <row r="9" spans="1:24" ht="18.75" x14ac:dyDescent="0.3">
      <c r="A9" s="3">
        <v>2</v>
      </c>
      <c r="B9" s="9" t="s">
        <v>3</v>
      </c>
      <c r="C9" s="115">
        <v>14</v>
      </c>
      <c r="D9" s="115">
        <v>14</v>
      </c>
      <c r="E9" s="116">
        <f t="shared" ref="E9:E22" si="0">D9/C9*100</f>
        <v>100</v>
      </c>
      <c r="F9" s="115">
        <v>200</v>
      </c>
      <c r="G9" s="115">
        <v>182</v>
      </c>
      <c r="H9" s="116">
        <f t="shared" ref="H9:H22" si="1">G9/F9*100</f>
        <v>91</v>
      </c>
      <c r="I9" s="115">
        <v>200</v>
      </c>
      <c r="J9" s="115">
        <v>182</v>
      </c>
      <c r="K9" s="116">
        <f t="shared" ref="K9:K22" si="2">J9/I9*100</f>
        <v>91</v>
      </c>
      <c r="L9" s="190"/>
      <c r="M9" s="210"/>
      <c r="N9" s="124" t="s">
        <v>12</v>
      </c>
      <c r="O9" s="34">
        <v>76.989999999999995</v>
      </c>
    </row>
    <row r="10" spans="1:24" ht="18.75" x14ac:dyDescent="0.3">
      <c r="A10" s="3">
        <v>3</v>
      </c>
      <c r="B10" s="11" t="s">
        <v>4</v>
      </c>
      <c r="C10" s="115">
        <v>20</v>
      </c>
      <c r="D10" s="115">
        <v>20</v>
      </c>
      <c r="E10" s="116">
        <f t="shared" si="0"/>
        <v>100</v>
      </c>
      <c r="F10" s="115">
        <v>311</v>
      </c>
      <c r="G10" s="115">
        <v>231</v>
      </c>
      <c r="H10" s="116">
        <f t="shared" si="1"/>
        <v>74.276527331189712</v>
      </c>
      <c r="I10" s="115">
        <v>236</v>
      </c>
      <c r="J10" s="115">
        <v>161</v>
      </c>
      <c r="K10" s="116">
        <f t="shared" si="2"/>
        <v>68.220338983050837</v>
      </c>
      <c r="L10" s="190"/>
      <c r="M10" s="210"/>
      <c r="N10" s="124" t="s">
        <v>4</v>
      </c>
      <c r="O10" s="34">
        <v>80.09</v>
      </c>
    </row>
    <row r="11" spans="1:24" ht="18.75" x14ac:dyDescent="0.3">
      <c r="A11" s="3">
        <v>4</v>
      </c>
      <c r="B11" s="11" t="s">
        <v>5</v>
      </c>
      <c r="C11" s="115">
        <v>20</v>
      </c>
      <c r="D11" s="115">
        <v>20</v>
      </c>
      <c r="E11" s="116">
        <f t="shared" si="0"/>
        <v>100</v>
      </c>
      <c r="F11" s="115">
        <v>189</v>
      </c>
      <c r="G11" s="115">
        <v>113</v>
      </c>
      <c r="H11" s="116">
        <f t="shared" si="1"/>
        <v>59.788359788359791</v>
      </c>
      <c r="I11" s="115">
        <v>83</v>
      </c>
      <c r="J11" s="115">
        <v>50</v>
      </c>
      <c r="K11" s="116">
        <f t="shared" si="2"/>
        <v>60.24096385542169</v>
      </c>
      <c r="L11" s="190"/>
      <c r="M11" s="210"/>
      <c r="N11" s="124" t="s">
        <v>11</v>
      </c>
      <c r="O11" s="34">
        <v>82.18</v>
      </c>
    </row>
    <row r="12" spans="1:24" ht="18.75" x14ac:dyDescent="0.3">
      <c r="A12" s="3">
        <v>5</v>
      </c>
      <c r="B12" s="12" t="s">
        <v>6</v>
      </c>
      <c r="C12" s="115">
        <v>17</v>
      </c>
      <c r="D12" s="115">
        <v>17</v>
      </c>
      <c r="E12" s="116">
        <f t="shared" si="0"/>
        <v>100</v>
      </c>
      <c r="F12" s="115">
        <v>150</v>
      </c>
      <c r="G12" s="115">
        <v>120</v>
      </c>
      <c r="H12" s="116">
        <f t="shared" si="1"/>
        <v>80</v>
      </c>
      <c r="I12" s="115">
        <v>112</v>
      </c>
      <c r="J12" s="115">
        <v>95</v>
      </c>
      <c r="K12" s="116">
        <f t="shared" si="2"/>
        <v>84.821428571428569</v>
      </c>
      <c r="L12" s="190"/>
      <c r="M12" s="210"/>
      <c r="N12" s="124" t="s">
        <v>6</v>
      </c>
      <c r="O12" s="34">
        <v>82.85</v>
      </c>
    </row>
    <row r="13" spans="1:24" ht="18.75" x14ac:dyDescent="0.3">
      <c r="A13" s="3">
        <v>6</v>
      </c>
      <c r="B13" s="12" t="s">
        <v>7</v>
      </c>
      <c r="C13" s="115">
        <v>21</v>
      </c>
      <c r="D13" s="115">
        <v>21</v>
      </c>
      <c r="E13" s="116">
        <f t="shared" si="0"/>
        <v>100</v>
      </c>
      <c r="F13" s="115">
        <v>274</v>
      </c>
      <c r="G13" s="115">
        <v>215</v>
      </c>
      <c r="H13" s="116">
        <f t="shared" si="1"/>
        <v>78.467153284671525</v>
      </c>
      <c r="I13" s="115">
        <v>163</v>
      </c>
      <c r="J13" s="115">
        <v>131</v>
      </c>
      <c r="K13" s="116">
        <f t="shared" si="2"/>
        <v>80.368098159509202</v>
      </c>
      <c r="L13" s="190"/>
      <c r="M13" s="210"/>
      <c r="N13" s="180" t="s">
        <v>15</v>
      </c>
      <c r="O13" s="184">
        <v>90.02</v>
      </c>
    </row>
    <row r="14" spans="1:24" ht="18.75" x14ac:dyDescent="0.3">
      <c r="A14" s="3">
        <v>7</v>
      </c>
      <c r="B14" s="11" t="s">
        <v>8</v>
      </c>
      <c r="C14" s="115">
        <v>16</v>
      </c>
      <c r="D14" s="115">
        <v>16</v>
      </c>
      <c r="E14" s="116">
        <f t="shared" si="0"/>
        <v>100</v>
      </c>
      <c r="F14" s="115">
        <v>226</v>
      </c>
      <c r="G14" s="115">
        <v>174</v>
      </c>
      <c r="H14" s="116">
        <f t="shared" si="1"/>
        <v>76.991150442477874</v>
      </c>
      <c r="I14" s="115">
        <v>87</v>
      </c>
      <c r="J14" s="115">
        <v>62</v>
      </c>
      <c r="K14" s="116">
        <f t="shared" si="2"/>
        <v>71.264367816091962</v>
      </c>
      <c r="L14" s="190"/>
      <c r="M14" s="210"/>
      <c r="N14" s="124" t="s">
        <v>9</v>
      </c>
      <c r="O14" s="34">
        <v>90.29</v>
      </c>
    </row>
    <row r="15" spans="1:24" ht="18.75" x14ac:dyDescent="0.3">
      <c r="A15" s="3">
        <v>8</v>
      </c>
      <c r="B15" s="11" t="s">
        <v>9</v>
      </c>
      <c r="C15" s="115">
        <v>18</v>
      </c>
      <c r="D15" s="115">
        <v>18</v>
      </c>
      <c r="E15" s="116">
        <f t="shared" si="0"/>
        <v>100</v>
      </c>
      <c r="F15" s="115">
        <v>288</v>
      </c>
      <c r="G15" s="115">
        <v>203</v>
      </c>
      <c r="H15" s="116">
        <f t="shared" si="1"/>
        <v>70.486111111111114</v>
      </c>
      <c r="I15" s="115">
        <v>115</v>
      </c>
      <c r="J15" s="115">
        <v>82</v>
      </c>
      <c r="K15" s="116">
        <f t="shared" si="2"/>
        <v>71.304347826086953</v>
      </c>
      <c r="L15" s="190"/>
      <c r="M15" s="210"/>
      <c r="N15" s="268" t="s">
        <v>16</v>
      </c>
      <c r="O15" s="188">
        <v>92.28</v>
      </c>
    </row>
    <row r="16" spans="1:24" ht="18.75" x14ac:dyDescent="0.3">
      <c r="A16" s="3">
        <v>9</v>
      </c>
      <c r="B16" s="12" t="s">
        <v>10</v>
      </c>
      <c r="C16" s="115">
        <v>17</v>
      </c>
      <c r="D16" s="115">
        <v>17</v>
      </c>
      <c r="E16" s="116">
        <f t="shared" si="0"/>
        <v>100</v>
      </c>
      <c r="F16" s="115">
        <v>198</v>
      </c>
      <c r="G16" s="115">
        <v>137</v>
      </c>
      <c r="H16" s="116">
        <f t="shared" si="1"/>
        <v>69.191919191919197</v>
      </c>
      <c r="I16" s="115">
        <v>103</v>
      </c>
      <c r="J16" s="115">
        <v>89</v>
      </c>
      <c r="K16" s="116">
        <f t="shared" si="2"/>
        <v>86.40776699029125</v>
      </c>
      <c r="L16" s="190"/>
      <c r="M16" s="210"/>
      <c r="N16" s="124" t="s">
        <v>8</v>
      </c>
      <c r="O16" s="34">
        <v>92.28</v>
      </c>
    </row>
    <row r="17" spans="1:15" ht="18.75" x14ac:dyDescent="0.3">
      <c r="A17" s="3">
        <v>10</v>
      </c>
      <c r="B17" s="11" t="s">
        <v>11</v>
      </c>
      <c r="C17" s="115">
        <v>15</v>
      </c>
      <c r="D17" s="115">
        <v>15</v>
      </c>
      <c r="E17" s="116">
        <f t="shared" si="0"/>
        <v>100</v>
      </c>
      <c r="F17" s="115">
        <v>191</v>
      </c>
      <c r="G17" s="115">
        <v>155</v>
      </c>
      <c r="H17" s="116">
        <f t="shared" si="1"/>
        <v>81.15183246073299</v>
      </c>
      <c r="I17" s="115">
        <v>65</v>
      </c>
      <c r="J17" s="115">
        <v>53</v>
      </c>
      <c r="K17" s="116">
        <f t="shared" si="2"/>
        <v>81.538461538461533</v>
      </c>
      <c r="L17" s="190"/>
      <c r="M17" s="210"/>
      <c r="N17" s="124" t="s">
        <v>13</v>
      </c>
      <c r="O17" s="34">
        <v>95.23</v>
      </c>
    </row>
    <row r="18" spans="1:15" ht="18.75" x14ac:dyDescent="0.3">
      <c r="A18" s="3">
        <v>11</v>
      </c>
      <c r="B18" s="11" t="s">
        <v>12</v>
      </c>
      <c r="C18" s="115">
        <v>19</v>
      </c>
      <c r="D18" s="115">
        <v>19</v>
      </c>
      <c r="E18" s="116">
        <f t="shared" si="0"/>
        <v>100</v>
      </c>
      <c r="F18" s="115">
        <v>95</v>
      </c>
      <c r="G18" s="115">
        <v>95</v>
      </c>
      <c r="H18" s="116">
        <f t="shared" si="1"/>
        <v>100</v>
      </c>
      <c r="I18" s="115">
        <v>69</v>
      </c>
      <c r="J18" s="115">
        <v>69</v>
      </c>
      <c r="K18" s="116">
        <f t="shared" si="2"/>
        <v>100</v>
      </c>
      <c r="L18" s="190"/>
      <c r="M18" s="210"/>
      <c r="N18" s="124" t="s">
        <v>5</v>
      </c>
      <c r="O18" s="34">
        <v>98.53</v>
      </c>
    </row>
    <row r="19" spans="1:15" ht="15.75" customHeight="1" x14ac:dyDescent="0.3">
      <c r="A19" s="3">
        <v>12</v>
      </c>
      <c r="B19" s="11" t="s">
        <v>13</v>
      </c>
      <c r="C19" s="115">
        <v>21</v>
      </c>
      <c r="D19" s="115">
        <v>21</v>
      </c>
      <c r="E19" s="116">
        <f t="shared" si="0"/>
        <v>100</v>
      </c>
      <c r="F19" s="115">
        <v>210</v>
      </c>
      <c r="G19" s="115">
        <v>158</v>
      </c>
      <c r="H19" s="116">
        <f t="shared" si="1"/>
        <v>75.238095238095241</v>
      </c>
      <c r="I19" s="115">
        <v>126</v>
      </c>
      <c r="J19" s="115">
        <v>120</v>
      </c>
      <c r="K19" s="116">
        <f t="shared" si="2"/>
        <v>95.238095238095227</v>
      </c>
      <c r="L19" s="190"/>
      <c r="M19" s="210"/>
      <c r="N19" s="124" t="s">
        <v>3</v>
      </c>
      <c r="O19" s="34">
        <v>98.86</v>
      </c>
    </row>
    <row r="20" spans="1:15" ht="15.75" customHeight="1" x14ac:dyDescent="0.3">
      <c r="A20" s="3">
        <v>13</v>
      </c>
      <c r="B20" s="11" t="s">
        <v>14</v>
      </c>
      <c r="C20" s="115">
        <v>20</v>
      </c>
      <c r="D20" s="115">
        <v>20</v>
      </c>
      <c r="E20" s="116">
        <f t="shared" si="0"/>
        <v>100</v>
      </c>
      <c r="F20" s="115">
        <v>428</v>
      </c>
      <c r="G20" s="115">
        <v>284</v>
      </c>
      <c r="H20" s="116">
        <f t="shared" si="1"/>
        <v>66.355140186915889</v>
      </c>
      <c r="I20" s="115">
        <v>368</v>
      </c>
      <c r="J20" s="115">
        <v>257</v>
      </c>
      <c r="K20" s="116">
        <f t="shared" si="2"/>
        <v>69.83695652173914</v>
      </c>
      <c r="M20" s="73"/>
      <c r="N20" s="124" t="s">
        <v>7</v>
      </c>
      <c r="O20" s="34">
        <v>99.48</v>
      </c>
    </row>
    <row r="21" spans="1:15" ht="18.75" x14ac:dyDescent="0.3">
      <c r="A21" s="3">
        <v>14</v>
      </c>
      <c r="B21" s="12" t="s">
        <v>15</v>
      </c>
      <c r="C21" s="115">
        <v>14</v>
      </c>
      <c r="D21" s="115">
        <v>14</v>
      </c>
      <c r="E21" s="116">
        <f t="shared" si="0"/>
        <v>100</v>
      </c>
      <c r="F21" s="115">
        <v>198</v>
      </c>
      <c r="G21" s="115">
        <v>118</v>
      </c>
      <c r="H21" s="116">
        <f t="shared" si="1"/>
        <v>59.595959595959592</v>
      </c>
      <c r="I21" s="115">
        <v>128</v>
      </c>
      <c r="J21" s="115">
        <v>77</v>
      </c>
      <c r="K21" s="116">
        <f t="shared" si="2"/>
        <v>60.15625</v>
      </c>
      <c r="M21" s="73"/>
      <c r="N21" s="124" t="s">
        <v>2</v>
      </c>
      <c r="O21" s="34">
        <v>99.71</v>
      </c>
    </row>
    <row r="22" spans="1:15" ht="18.75" x14ac:dyDescent="0.3">
      <c r="A22" s="3"/>
      <c r="B22" s="281" t="s">
        <v>30</v>
      </c>
      <c r="C22" s="282">
        <f>SUM(C8:C21)</f>
        <v>251</v>
      </c>
      <c r="D22" s="282">
        <f>SUM(D8:D21)</f>
        <v>251</v>
      </c>
      <c r="E22" s="303">
        <f t="shared" si="0"/>
        <v>100</v>
      </c>
      <c r="F22" s="282">
        <f>SUM(F8:F21)</f>
        <v>3230</v>
      </c>
      <c r="G22" s="282">
        <f>SUM(G8:G21)</f>
        <v>2289</v>
      </c>
      <c r="H22" s="303">
        <f t="shared" si="1"/>
        <v>70.866873065015483</v>
      </c>
      <c r="I22" s="282">
        <f>SUM(I8:I21)</f>
        <v>2004</v>
      </c>
      <c r="J22" s="282">
        <f>SUM(J8:J21)</f>
        <v>1515</v>
      </c>
      <c r="K22" s="303">
        <f t="shared" si="2"/>
        <v>75.598802395209589</v>
      </c>
      <c r="M22" s="73"/>
      <c r="N22" s="124" t="s">
        <v>14</v>
      </c>
      <c r="O22" s="34">
        <v>99.79</v>
      </c>
    </row>
    <row r="23" spans="1:15" ht="15.75" x14ac:dyDescent="0.25">
      <c r="A23" s="5" t="s">
        <v>183</v>
      </c>
    </row>
    <row r="24" spans="1:15" ht="15.75" x14ac:dyDescent="0.25">
      <c r="B24" t="s">
        <v>210</v>
      </c>
      <c r="C24" s="210">
        <v>251</v>
      </c>
      <c r="D24" s="210">
        <v>251</v>
      </c>
      <c r="F24" s="210">
        <v>3230</v>
      </c>
      <c r="G24" s="210">
        <v>2289</v>
      </c>
      <c r="I24" s="210">
        <v>2004</v>
      </c>
      <c r="J24" s="210">
        <v>1515</v>
      </c>
    </row>
  </sheetData>
  <mergeCells count="9">
    <mergeCell ref="N1:X1"/>
    <mergeCell ref="N3:X3"/>
    <mergeCell ref="A1:K1"/>
    <mergeCell ref="A3:K3"/>
    <mergeCell ref="A5:A6"/>
    <mergeCell ref="B5:B6"/>
    <mergeCell ref="C5:E5"/>
    <mergeCell ref="F5:H5"/>
    <mergeCell ref="I5:K5"/>
  </mergeCells>
  <pageMargins left="1.6929133858267718" right="0" top="1.3385826771653544" bottom="0" header="0.31496062992125984" footer="0.31496062992125984"/>
  <pageSetup paperSize="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O8" sqref="O8"/>
    </sheetView>
  </sheetViews>
  <sheetFormatPr defaultRowHeight="15" x14ac:dyDescent="0.25"/>
  <cols>
    <col min="1" max="1" width="7" customWidth="1"/>
    <col min="2" max="2" width="20" customWidth="1"/>
    <col min="3" max="3" width="9.7109375" customWidth="1"/>
    <col min="4" max="4" width="9.5703125" customWidth="1"/>
    <col min="5" max="10" width="9.7109375" customWidth="1"/>
    <col min="11" max="11" width="10.85546875" customWidth="1"/>
    <col min="12" max="12" width="9.5703125" customWidth="1"/>
    <col min="13" max="13" width="9.42578125" customWidth="1"/>
    <col min="14" max="14" width="12.42578125" customWidth="1"/>
    <col min="15" max="15" width="11.42578125" customWidth="1"/>
  </cols>
  <sheetData>
    <row r="1" spans="1:14" ht="18.75" x14ac:dyDescent="0.3">
      <c r="A1" s="361" t="s">
        <v>182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2" spans="1:14" ht="18.75" x14ac:dyDescent="0.3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5.75" x14ac:dyDescent="0.25">
      <c r="A3" s="422" t="s">
        <v>208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ht="15.75" x14ac:dyDescent="0.25">
      <c r="A4" s="5"/>
      <c r="B4" s="5"/>
      <c r="C4" s="5"/>
      <c r="D4" s="5"/>
    </row>
    <row r="5" spans="1:14" ht="15.75" x14ac:dyDescent="0.25">
      <c r="A5" s="371" t="s">
        <v>0</v>
      </c>
      <c r="B5" s="371" t="s">
        <v>1</v>
      </c>
      <c r="C5" s="423" t="s">
        <v>41</v>
      </c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</row>
    <row r="6" spans="1:14" ht="30" customHeight="1" x14ac:dyDescent="0.25">
      <c r="A6" s="371"/>
      <c r="B6" s="371"/>
      <c r="C6" s="424" t="s">
        <v>36</v>
      </c>
      <c r="D6" s="371"/>
      <c r="E6" s="371"/>
      <c r="F6" s="371" t="s">
        <v>37</v>
      </c>
      <c r="G6" s="371"/>
      <c r="H6" s="371"/>
      <c r="I6" s="369" t="s">
        <v>38</v>
      </c>
      <c r="J6" s="369"/>
      <c r="K6" s="369"/>
      <c r="L6" s="371" t="s">
        <v>40</v>
      </c>
      <c r="M6" s="371"/>
      <c r="N6" s="371"/>
    </row>
    <row r="7" spans="1:14" ht="15.75" x14ac:dyDescent="0.25">
      <c r="A7" s="371"/>
      <c r="B7" s="371"/>
      <c r="C7" s="21" t="s">
        <v>21</v>
      </c>
      <c r="D7" s="3" t="s">
        <v>22</v>
      </c>
      <c r="E7" s="3" t="s">
        <v>23</v>
      </c>
      <c r="F7" s="3" t="s">
        <v>21</v>
      </c>
      <c r="G7" s="3" t="s">
        <v>22</v>
      </c>
      <c r="H7" s="3" t="s">
        <v>23</v>
      </c>
      <c r="I7" s="3" t="s">
        <v>21</v>
      </c>
      <c r="J7" s="3" t="s">
        <v>22</v>
      </c>
      <c r="K7" s="3" t="s">
        <v>23</v>
      </c>
      <c r="L7" s="20" t="s">
        <v>39</v>
      </c>
      <c r="M7" s="20" t="s">
        <v>22</v>
      </c>
      <c r="N7" s="20" t="s">
        <v>23</v>
      </c>
    </row>
    <row r="8" spans="1:14" x14ac:dyDescent="0.25">
      <c r="A8" s="17">
        <v>1</v>
      </c>
      <c r="B8" s="18">
        <v>2</v>
      </c>
      <c r="C8" s="17">
        <v>3</v>
      </c>
      <c r="D8" s="17">
        <v>4</v>
      </c>
      <c r="E8" s="17" t="s">
        <v>42</v>
      </c>
      <c r="F8" s="17">
        <v>6</v>
      </c>
      <c r="G8" s="17">
        <v>7</v>
      </c>
      <c r="H8" s="17" t="s">
        <v>43</v>
      </c>
      <c r="I8" s="17">
        <v>9</v>
      </c>
      <c r="J8" s="19">
        <v>10</v>
      </c>
      <c r="K8" s="17" t="s">
        <v>44</v>
      </c>
      <c r="L8" s="16">
        <v>12</v>
      </c>
      <c r="M8" s="16">
        <v>13</v>
      </c>
      <c r="N8" s="16" t="s">
        <v>107</v>
      </c>
    </row>
    <row r="9" spans="1:14" ht="15.75" x14ac:dyDescent="0.25">
      <c r="A9" s="3">
        <v>1</v>
      </c>
      <c r="B9" s="7" t="s">
        <v>2</v>
      </c>
      <c r="C9" s="3">
        <v>4</v>
      </c>
      <c r="D9" s="3">
        <v>4</v>
      </c>
      <c r="E9" s="6">
        <f>C9/D9*100</f>
        <v>100</v>
      </c>
      <c r="F9" s="93">
        <v>2</v>
      </c>
      <c r="G9" s="93">
        <v>2</v>
      </c>
      <c r="H9" s="6">
        <f>G9/F9*100</f>
        <v>100</v>
      </c>
      <c r="I9" s="93">
        <v>1</v>
      </c>
      <c r="J9" s="93">
        <v>1</v>
      </c>
      <c r="K9" s="6">
        <f>J9/I9*100</f>
        <v>100</v>
      </c>
      <c r="L9" s="93">
        <f>C9+F9+I9</f>
        <v>7</v>
      </c>
      <c r="M9" s="93">
        <f>D9+G9+J9</f>
        <v>7</v>
      </c>
      <c r="N9" s="6">
        <f>M9/L9*100</f>
        <v>100</v>
      </c>
    </row>
    <row r="10" spans="1:14" ht="15.75" x14ac:dyDescent="0.25">
      <c r="A10" s="3">
        <v>2</v>
      </c>
      <c r="B10" s="9" t="s">
        <v>3</v>
      </c>
      <c r="C10" s="3">
        <v>1</v>
      </c>
      <c r="D10" s="3">
        <v>1</v>
      </c>
      <c r="E10" s="6">
        <f t="shared" ref="E10:E23" si="0">C10/D10*100</f>
        <v>100</v>
      </c>
      <c r="F10" s="93">
        <v>1</v>
      </c>
      <c r="G10" s="93">
        <v>1</v>
      </c>
      <c r="H10" s="6">
        <f t="shared" ref="H10:H23" si="1">G10/F10*100</f>
        <v>100</v>
      </c>
      <c r="I10" s="93">
        <v>2</v>
      </c>
      <c r="J10" s="93">
        <v>2</v>
      </c>
      <c r="K10" s="6">
        <f t="shared" ref="K10:K23" si="2">J10/I10*100</f>
        <v>100</v>
      </c>
      <c r="L10" s="93">
        <f t="shared" ref="L10:L23" si="3">C10+F10+I10</f>
        <v>4</v>
      </c>
      <c r="M10" s="93">
        <f t="shared" ref="M10:M23" si="4">D10+G10+J10</f>
        <v>4</v>
      </c>
      <c r="N10" s="6">
        <f t="shared" ref="N10:N23" si="5">M10/L10*100</f>
        <v>100</v>
      </c>
    </row>
    <row r="11" spans="1:14" ht="15.75" x14ac:dyDescent="0.25">
      <c r="A11" s="3">
        <v>3</v>
      </c>
      <c r="B11" s="11" t="s">
        <v>4</v>
      </c>
      <c r="C11" s="3">
        <v>8</v>
      </c>
      <c r="D11" s="3">
        <v>8</v>
      </c>
      <c r="E11" s="6">
        <f t="shared" si="0"/>
        <v>100</v>
      </c>
      <c r="F11" s="93">
        <v>4</v>
      </c>
      <c r="G11" s="93">
        <v>4</v>
      </c>
      <c r="H11" s="6">
        <f t="shared" si="1"/>
        <v>100</v>
      </c>
      <c r="I11" s="93">
        <v>1</v>
      </c>
      <c r="J11" s="93">
        <v>1</v>
      </c>
      <c r="K11" s="6">
        <f t="shared" si="2"/>
        <v>100</v>
      </c>
      <c r="L11" s="93">
        <f t="shared" si="3"/>
        <v>13</v>
      </c>
      <c r="M11" s="93">
        <f t="shared" si="4"/>
        <v>13</v>
      </c>
      <c r="N11" s="6">
        <f t="shared" si="5"/>
        <v>100</v>
      </c>
    </row>
    <row r="12" spans="1:14" ht="15.75" x14ac:dyDescent="0.25">
      <c r="A12" s="3">
        <v>4</v>
      </c>
      <c r="B12" s="11" t="s">
        <v>5</v>
      </c>
      <c r="C12" s="3">
        <v>3</v>
      </c>
      <c r="D12" s="3">
        <v>3</v>
      </c>
      <c r="E12" s="6">
        <f t="shared" si="0"/>
        <v>100</v>
      </c>
      <c r="F12" s="93">
        <v>1</v>
      </c>
      <c r="G12" s="93">
        <v>1</v>
      </c>
      <c r="H12" s="6">
        <f t="shared" si="1"/>
        <v>100</v>
      </c>
      <c r="I12" s="93">
        <v>1</v>
      </c>
      <c r="J12" s="93">
        <v>1</v>
      </c>
      <c r="K12" s="6">
        <f>J12/I12*100</f>
        <v>100</v>
      </c>
      <c r="L12" s="93">
        <f t="shared" si="3"/>
        <v>5</v>
      </c>
      <c r="M12" s="93">
        <f t="shared" si="4"/>
        <v>5</v>
      </c>
      <c r="N12" s="6">
        <f t="shared" si="5"/>
        <v>100</v>
      </c>
    </row>
    <row r="13" spans="1:14" ht="15.75" x14ac:dyDescent="0.25">
      <c r="A13" s="3">
        <v>5</v>
      </c>
      <c r="B13" s="12" t="s">
        <v>6</v>
      </c>
      <c r="C13" s="3">
        <v>4</v>
      </c>
      <c r="D13" s="3">
        <v>4</v>
      </c>
      <c r="E13" s="6">
        <f t="shared" si="0"/>
        <v>100</v>
      </c>
      <c r="F13" s="93">
        <v>1</v>
      </c>
      <c r="G13" s="93">
        <v>1</v>
      </c>
      <c r="H13" s="6">
        <f t="shared" si="1"/>
        <v>100</v>
      </c>
      <c r="I13" s="93">
        <v>0</v>
      </c>
      <c r="J13" s="93">
        <v>0</v>
      </c>
      <c r="K13" s="6">
        <v>0</v>
      </c>
      <c r="L13" s="93">
        <f t="shared" si="3"/>
        <v>5</v>
      </c>
      <c r="M13" s="93">
        <f t="shared" si="4"/>
        <v>5</v>
      </c>
      <c r="N13" s="6">
        <f t="shared" si="5"/>
        <v>100</v>
      </c>
    </row>
    <row r="14" spans="1:14" ht="15.75" x14ac:dyDescent="0.25">
      <c r="A14" s="3">
        <v>6</v>
      </c>
      <c r="B14" s="12" t="s">
        <v>7</v>
      </c>
      <c r="C14" s="3">
        <v>2</v>
      </c>
      <c r="D14" s="3">
        <v>2</v>
      </c>
      <c r="E14" s="6">
        <f t="shared" si="0"/>
        <v>100</v>
      </c>
      <c r="F14" s="93">
        <v>1</v>
      </c>
      <c r="G14" s="93">
        <v>1</v>
      </c>
      <c r="H14" s="6">
        <f t="shared" si="1"/>
        <v>100</v>
      </c>
      <c r="I14" s="93">
        <v>1</v>
      </c>
      <c r="J14" s="93">
        <v>1</v>
      </c>
      <c r="K14" s="6">
        <f t="shared" si="2"/>
        <v>100</v>
      </c>
      <c r="L14" s="93">
        <f t="shared" si="3"/>
        <v>4</v>
      </c>
      <c r="M14" s="93">
        <f t="shared" si="4"/>
        <v>4</v>
      </c>
      <c r="N14" s="6">
        <f t="shared" si="5"/>
        <v>100</v>
      </c>
    </row>
    <row r="15" spans="1:14" ht="15.75" x14ac:dyDescent="0.25">
      <c r="A15" s="3">
        <v>7</v>
      </c>
      <c r="B15" s="11" t="s">
        <v>8</v>
      </c>
      <c r="C15" s="3">
        <v>4</v>
      </c>
      <c r="D15" s="3">
        <v>4</v>
      </c>
      <c r="E15" s="6">
        <f t="shared" si="0"/>
        <v>100</v>
      </c>
      <c r="F15" s="93">
        <v>1</v>
      </c>
      <c r="G15" s="93">
        <v>1</v>
      </c>
      <c r="H15" s="6">
        <f t="shared" si="1"/>
        <v>100</v>
      </c>
      <c r="I15" s="93">
        <v>2</v>
      </c>
      <c r="J15" s="93">
        <v>2</v>
      </c>
      <c r="K15" s="6">
        <f t="shared" si="2"/>
        <v>100</v>
      </c>
      <c r="L15" s="93">
        <f t="shared" si="3"/>
        <v>7</v>
      </c>
      <c r="M15" s="93">
        <f t="shared" si="4"/>
        <v>7</v>
      </c>
      <c r="N15" s="6">
        <f t="shared" si="5"/>
        <v>100</v>
      </c>
    </row>
    <row r="16" spans="1:14" ht="15.75" x14ac:dyDescent="0.25">
      <c r="A16" s="3">
        <v>8</v>
      </c>
      <c r="B16" s="11" t="s">
        <v>9</v>
      </c>
      <c r="C16" s="3">
        <v>4</v>
      </c>
      <c r="D16" s="3">
        <v>4</v>
      </c>
      <c r="E16" s="6">
        <f t="shared" si="0"/>
        <v>100</v>
      </c>
      <c r="F16" s="93">
        <v>3</v>
      </c>
      <c r="G16" s="93">
        <v>3</v>
      </c>
      <c r="H16" s="6">
        <f t="shared" si="1"/>
        <v>100</v>
      </c>
      <c r="I16" s="93">
        <v>1</v>
      </c>
      <c r="J16" s="93">
        <v>1</v>
      </c>
      <c r="K16" s="6">
        <f t="shared" si="2"/>
        <v>100</v>
      </c>
      <c r="L16" s="93">
        <f t="shared" si="3"/>
        <v>8</v>
      </c>
      <c r="M16" s="93">
        <f t="shared" si="4"/>
        <v>8</v>
      </c>
      <c r="N16" s="6">
        <f t="shared" si="5"/>
        <v>100</v>
      </c>
    </row>
    <row r="17" spans="1:14" ht="15.75" x14ac:dyDescent="0.25">
      <c r="A17" s="3">
        <v>9</v>
      </c>
      <c r="B17" s="12" t="s">
        <v>10</v>
      </c>
      <c r="C17" s="3">
        <v>2</v>
      </c>
      <c r="D17" s="3">
        <v>2</v>
      </c>
      <c r="E17" s="6">
        <f t="shared" si="0"/>
        <v>100</v>
      </c>
      <c r="F17" s="93">
        <v>2</v>
      </c>
      <c r="G17" s="93">
        <v>2</v>
      </c>
      <c r="H17" s="6">
        <f t="shared" si="1"/>
        <v>100</v>
      </c>
      <c r="I17" s="93">
        <v>2</v>
      </c>
      <c r="J17" s="93">
        <v>2</v>
      </c>
      <c r="K17" s="6">
        <f t="shared" si="2"/>
        <v>100</v>
      </c>
      <c r="L17" s="93">
        <f t="shared" si="3"/>
        <v>6</v>
      </c>
      <c r="M17" s="93">
        <f t="shared" si="4"/>
        <v>6</v>
      </c>
      <c r="N17" s="6">
        <f t="shared" si="5"/>
        <v>100</v>
      </c>
    </row>
    <row r="18" spans="1:14" ht="15.75" x14ac:dyDescent="0.25">
      <c r="A18" s="3">
        <v>10</v>
      </c>
      <c r="B18" s="11" t="s">
        <v>11</v>
      </c>
      <c r="C18" s="3">
        <v>4</v>
      </c>
      <c r="D18" s="3">
        <v>4</v>
      </c>
      <c r="E18" s="6">
        <f t="shared" si="0"/>
        <v>100</v>
      </c>
      <c r="F18" s="93">
        <v>1</v>
      </c>
      <c r="G18" s="93">
        <v>1</v>
      </c>
      <c r="H18" s="6">
        <f t="shared" si="1"/>
        <v>100</v>
      </c>
      <c r="I18" s="93">
        <v>3</v>
      </c>
      <c r="J18" s="93">
        <v>3</v>
      </c>
      <c r="K18" s="6">
        <f t="shared" si="2"/>
        <v>100</v>
      </c>
      <c r="L18" s="93">
        <f t="shared" si="3"/>
        <v>8</v>
      </c>
      <c r="M18" s="93">
        <f t="shared" si="4"/>
        <v>8</v>
      </c>
      <c r="N18" s="6">
        <f t="shared" si="5"/>
        <v>100</v>
      </c>
    </row>
    <row r="19" spans="1:14" ht="15.75" x14ac:dyDescent="0.25">
      <c r="A19" s="3">
        <v>11</v>
      </c>
      <c r="B19" s="11" t="s">
        <v>12</v>
      </c>
      <c r="C19" s="3">
        <v>3</v>
      </c>
      <c r="D19" s="3">
        <v>3</v>
      </c>
      <c r="E19" s="6">
        <f t="shared" si="0"/>
        <v>100</v>
      </c>
      <c r="F19" s="93">
        <v>1</v>
      </c>
      <c r="G19" s="93">
        <v>1</v>
      </c>
      <c r="H19" s="6">
        <f t="shared" si="1"/>
        <v>100</v>
      </c>
      <c r="I19" s="93">
        <v>3</v>
      </c>
      <c r="J19" s="93">
        <v>3</v>
      </c>
      <c r="K19" s="6">
        <f t="shared" si="2"/>
        <v>100</v>
      </c>
      <c r="L19" s="93">
        <f t="shared" si="3"/>
        <v>7</v>
      </c>
      <c r="M19" s="93">
        <f t="shared" si="4"/>
        <v>7</v>
      </c>
      <c r="N19" s="6">
        <f t="shared" si="5"/>
        <v>100</v>
      </c>
    </row>
    <row r="20" spans="1:14" ht="15.75" customHeight="1" x14ac:dyDescent="0.25">
      <c r="A20" s="3">
        <v>12</v>
      </c>
      <c r="B20" s="11" t="s">
        <v>13</v>
      </c>
      <c r="C20" s="3">
        <v>4</v>
      </c>
      <c r="D20" s="3">
        <v>4</v>
      </c>
      <c r="E20" s="6">
        <f t="shared" si="0"/>
        <v>100</v>
      </c>
      <c r="F20" s="93">
        <v>2</v>
      </c>
      <c r="G20" s="93">
        <v>2</v>
      </c>
      <c r="H20" s="6">
        <f t="shared" si="1"/>
        <v>100</v>
      </c>
      <c r="I20" s="93">
        <v>1</v>
      </c>
      <c r="J20" s="93">
        <v>1</v>
      </c>
      <c r="K20" s="6">
        <f t="shared" si="2"/>
        <v>100</v>
      </c>
      <c r="L20" s="93">
        <f t="shared" si="3"/>
        <v>7</v>
      </c>
      <c r="M20" s="93">
        <f t="shared" si="4"/>
        <v>7</v>
      </c>
      <c r="N20" s="6">
        <f t="shared" si="5"/>
        <v>100</v>
      </c>
    </row>
    <row r="21" spans="1:14" ht="15.75" customHeight="1" x14ac:dyDescent="0.25">
      <c r="A21" s="3">
        <v>13</v>
      </c>
      <c r="B21" s="11" t="s">
        <v>14</v>
      </c>
      <c r="C21" s="3">
        <v>6</v>
      </c>
      <c r="D21" s="3">
        <v>6</v>
      </c>
      <c r="E21" s="6">
        <f t="shared" si="0"/>
        <v>100</v>
      </c>
      <c r="F21" s="93">
        <v>1</v>
      </c>
      <c r="G21" s="93">
        <v>1</v>
      </c>
      <c r="H21" s="6">
        <f>G21/F21*100</f>
        <v>100</v>
      </c>
      <c r="I21" s="93">
        <v>1</v>
      </c>
      <c r="J21" s="93">
        <v>1</v>
      </c>
      <c r="K21" s="6">
        <f t="shared" si="2"/>
        <v>100</v>
      </c>
      <c r="L21" s="93">
        <f t="shared" si="3"/>
        <v>8</v>
      </c>
      <c r="M21" s="93">
        <f t="shared" si="4"/>
        <v>8</v>
      </c>
      <c r="N21" s="6">
        <f t="shared" si="5"/>
        <v>100</v>
      </c>
    </row>
    <row r="22" spans="1:14" ht="15.75" x14ac:dyDescent="0.25">
      <c r="A22" s="3">
        <v>14</v>
      </c>
      <c r="B22" s="12" t="s">
        <v>15</v>
      </c>
      <c r="C22" s="3">
        <v>4</v>
      </c>
      <c r="D22" s="3">
        <v>4</v>
      </c>
      <c r="E22" s="6">
        <f t="shared" si="0"/>
        <v>100</v>
      </c>
      <c r="F22" s="93">
        <v>2</v>
      </c>
      <c r="G22" s="93">
        <v>2</v>
      </c>
      <c r="H22" s="6">
        <f t="shared" si="1"/>
        <v>100</v>
      </c>
      <c r="I22" s="93">
        <v>2</v>
      </c>
      <c r="J22" s="93">
        <v>2</v>
      </c>
      <c r="K22" s="6">
        <f t="shared" si="2"/>
        <v>100</v>
      </c>
      <c r="L22" s="93">
        <f t="shared" si="3"/>
        <v>8</v>
      </c>
      <c r="M22" s="93">
        <f t="shared" si="4"/>
        <v>8</v>
      </c>
      <c r="N22" s="6">
        <f t="shared" si="5"/>
        <v>100</v>
      </c>
    </row>
    <row r="23" spans="1:14" ht="15.75" x14ac:dyDescent="0.25">
      <c r="A23" s="3"/>
      <c r="B23" s="10" t="s">
        <v>30</v>
      </c>
      <c r="C23" s="282">
        <f>SUM(C9:C22)</f>
        <v>53</v>
      </c>
      <c r="D23" s="282">
        <f>SUM(D9:D22)</f>
        <v>53</v>
      </c>
      <c r="E23" s="303">
        <f t="shared" si="0"/>
        <v>100</v>
      </c>
      <c r="F23" s="282">
        <f>SUM(F9:F22)</f>
        <v>23</v>
      </c>
      <c r="G23" s="282">
        <f>SUM(G9:G22)</f>
        <v>23</v>
      </c>
      <c r="H23" s="303">
        <f t="shared" si="1"/>
        <v>100</v>
      </c>
      <c r="I23" s="282">
        <f>SUM(I9:I22)</f>
        <v>21</v>
      </c>
      <c r="J23" s="282">
        <f>SUM(J9:J22)</f>
        <v>21</v>
      </c>
      <c r="K23" s="303">
        <f t="shared" si="2"/>
        <v>100</v>
      </c>
      <c r="L23" s="282">
        <f t="shared" si="3"/>
        <v>97</v>
      </c>
      <c r="M23" s="282">
        <f t="shared" si="4"/>
        <v>97</v>
      </c>
      <c r="N23" s="303">
        <f t="shared" si="5"/>
        <v>100</v>
      </c>
    </row>
    <row r="24" spans="1:14" ht="15.75" x14ac:dyDescent="0.25">
      <c r="A24" s="5" t="s">
        <v>183</v>
      </c>
    </row>
  </sheetData>
  <mergeCells count="9">
    <mergeCell ref="C5:N5"/>
    <mergeCell ref="A5:A7"/>
    <mergeCell ref="B5:B7"/>
    <mergeCell ref="A1:N1"/>
    <mergeCell ref="A3:N3"/>
    <mergeCell ref="C6:E6"/>
    <mergeCell ref="F6:H6"/>
    <mergeCell ref="I6:K6"/>
    <mergeCell ref="L6:N6"/>
  </mergeCells>
  <pageMargins left="1.4960629921259843" right="0" top="1.3385826771653544" bottom="0" header="0.31496062992125984" footer="0.31496062992125984"/>
  <pageSetup paperSize="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view="pageBreakPreview" zoomScale="90" zoomScaleNormal="80" zoomScaleSheetLayoutView="90" workbookViewId="0">
      <selection activeCell="AA3" sqref="AA3"/>
    </sheetView>
  </sheetViews>
  <sheetFormatPr defaultRowHeight="15" x14ac:dyDescent="0.25"/>
  <cols>
    <col min="1" max="1" width="5.85546875" customWidth="1"/>
    <col min="2" max="2" width="19.140625" customWidth="1"/>
    <col min="3" max="10" width="10.7109375" customWidth="1"/>
    <col min="11" max="11" width="10.28515625" customWidth="1"/>
    <col min="12" max="13" width="10.7109375" customWidth="1"/>
    <col min="14" max="14" width="11.7109375" customWidth="1"/>
    <col min="15" max="16" width="10.7109375" customWidth="1"/>
    <col min="17" max="18" width="12.7109375" customWidth="1"/>
    <col min="19" max="20" width="11.42578125" customWidth="1"/>
    <col min="21" max="23" width="10.85546875" customWidth="1"/>
    <col min="24" max="24" width="26.140625" customWidth="1"/>
    <col min="26" max="26" width="27.28515625" customWidth="1"/>
    <col min="27" max="27" width="9.7109375" bestFit="1" customWidth="1"/>
  </cols>
  <sheetData>
    <row r="1" spans="1:27" ht="18.75" x14ac:dyDescent="0.3">
      <c r="A1" s="361" t="s">
        <v>193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225"/>
      <c r="W1" s="225"/>
    </row>
    <row r="2" spans="1:27" ht="18.75" x14ac:dyDescent="0.3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4" spans="1:27" ht="30" customHeight="1" x14ac:dyDescent="0.25">
      <c r="A4" s="373" t="s">
        <v>0</v>
      </c>
      <c r="B4" s="373" t="s">
        <v>1</v>
      </c>
      <c r="C4" s="373" t="s">
        <v>54</v>
      </c>
      <c r="D4" s="373"/>
      <c r="E4" s="373" t="s">
        <v>55</v>
      </c>
      <c r="F4" s="373"/>
      <c r="G4" s="373" t="s">
        <v>58</v>
      </c>
      <c r="H4" s="373"/>
      <c r="I4" s="393" t="s">
        <v>62</v>
      </c>
      <c r="J4" s="393"/>
      <c r="K4" s="393" t="s">
        <v>59</v>
      </c>
      <c r="L4" s="393"/>
      <c r="M4" s="393" t="s">
        <v>60</v>
      </c>
      <c r="N4" s="393"/>
      <c r="O4" s="393" t="s">
        <v>61</v>
      </c>
      <c r="P4" s="393"/>
      <c r="Q4" s="391" t="s">
        <v>190</v>
      </c>
      <c r="R4" s="391" t="s">
        <v>188</v>
      </c>
      <c r="S4" s="371" t="s">
        <v>26</v>
      </c>
      <c r="T4" s="391" t="s">
        <v>189</v>
      </c>
      <c r="U4" s="371" t="s">
        <v>191</v>
      </c>
      <c r="V4" s="369" t="s">
        <v>192</v>
      </c>
      <c r="W4" s="246"/>
    </row>
    <row r="5" spans="1:27" ht="30" customHeight="1" x14ac:dyDescent="0.25">
      <c r="A5" s="373"/>
      <c r="B5" s="373"/>
      <c r="C5" s="226" t="s">
        <v>30</v>
      </c>
      <c r="D5" s="229" t="s">
        <v>187</v>
      </c>
      <c r="E5" s="226" t="s">
        <v>30</v>
      </c>
      <c r="F5" s="227" t="s">
        <v>187</v>
      </c>
      <c r="G5" s="226" t="s">
        <v>30</v>
      </c>
      <c r="H5" s="227" t="s">
        <v>187</v>
      </c>
      <c r="I5" s="226" t="s">
        <v>30</v>
      </c>
      <c r="J5" s="229" t="s">
        <v>187</v>
      </c>
      <c r="K5" s="226" t="s">
        <v>30</v>
      </c>
      <c r="L5" s="227" t="s">
        <v>187</v>
      </c>
      <c r="M5" s="226" t="s">
        <v>30</v>
      </c>
      <c r="N5" s="227" t="s">
        <v>187</v>
      </c>
      <c r="O5" s="226" t="s">
        <v>30</v>
      </c>
      <c r="P5" s="228" t="s">
        <v>187</v>
      </c>
      <c r="Q5" s="392"/>
      <c r="R5" s="392"/>
      <c r="S5" s="371"/>
      <c r="T5" s="392"/>
      <c r="U5" s="371"/>
      <c r="V5" s="369"/>
      <c r="W5" s="246"/>
    </row>
    <row r="6" spans="1:27" x14ac:dyDescent="0.25">
      <c r="A6" s="17">
        <v>1</v>
      </c>
      <c r="B6" s="18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9">
        <v>10</v>
      </c>
      <c r="K6" s="17">
        <v>11</v>
      </c>
      <c r="L6" s="17">
        <v>12</v>
      </c>
      <c r="M6" s="19">
        <v>13</v>
      </c>
      <c r="N6" s="17">
        <v>14</v>
      </c>
      <c r="O6" s="17">
        <v>15</v>
      </c>
      <c r="P6" s="19">
        <v>16</v>
      </c>
      <c r="Q6" s="17">
        <v>17</v>
      </c>
      <c r="R6" s="17">
        <v>18</v>
      </c>
      <c r="S6" s="65">
        <v>19</v>
      </c>
      <c r="T6" s="65">
        <v>20</v>
      </c>
      <c r="U6" s="65">
        <v>21</v>
      </c>
      <c r="V6" s="65">
        <v>22</v>
      </c>
      <c r="W6" s="239"/>
    </row>
    <row r="7" spans="1:27" ht="21" x14ac:dyDescent="0.35">
      <c r="A7" s="230">
        <v>1</v>
      </c>
      <c r="B7" s="59" t="s">
        <v>2</v>
      </c>
      <c r="C7" s="24">
        <v>1428</v>
      </c>
      <c r="D7" s="44">
        <v>565</v>
      </c>
      <c r="E7" s="57">
        <v>1291</v>
      </c>
      <c r="F7" s="44">
        <v>529</v>
      </c>
      <c r="G7" s="24">
        <v>86</v>
      </c>
      <c r="H7" s="44">
        <v>75</v>
      </c>
      <c r="I7" s="24">
        <v>337</v>
      </c>
      <c r="J7" s="237">
        <v>152</v>
      </c>
      <c r="K7" s="57">
        <v>2815</v>
      </c>
      <c r="L7" s="237">
        <v>480</v>
      </c>
      <c r="M7" s="230">
        <v>11429</v>
      </c>
      <c r="N7" s="238">
        <v>12346</v>
      </c>
      <c r="O7" s="24">
        <v>2582</v>
      </c>
      <c r="P7" s="237">
        <v>938</v>
      </c>
      <c r="Q7" s="57">
        <f t="shared" ref="Q7:Q20" si="0">C7+E7+G7+I7+K7+M7+O7</f>
        <v>19968</v>
      </c>
      <c r="R7" s="44">
        <v>15085</v>
      </c>
      <c r="S7" s="57">
        <v>26922</v>
      </c>
      <c r="T7" s="44">
        <v>26379</v>
      </c>
      <c r="U7" s="248">
        <f t="shared" ref="U7:U21" si="1">Q7/S7*100</f>
        <v>74.169823935814577</v>
      </c>
      <c r="V7" s="245">
        <v>0.57185640092497803</v>
      </c>
      <c r="W7" s="247"/>
      <c r="X7" s="240" t="s">
        <v>2</v>
      </c>
      <c r="Y7" s="231">
        <v>7</v>
      </c>
      <c r="Z7" s="167" t="s">
        <v>5</v>
      </c>
      <c r="AA7" s="124">
        <v>65.03</v>
      </c>
    </row>
    <row r="8" spans="1:27" ht="21" x14ac:dyDescent="0.35">
      <c r="A8" s="230">
        <v>2</v>
      </c>
      <c r="B8" s="60" t="s">
        <v>3</v>
      </c>
      <c r="C8" s="24">
        <v>1359</v>
      </c>
      <c r="D8" s="44">
        <v>1109</v>
      </c>
      <c r="E8" s="57">
        <v>631</v>
      </c>
      <c r="F8" s="44">
        <v>637</v>
      </c>
      <c r="G8" s="24">
        <v>28</v>
      </c>
      <c r="H8" s="44">
        <v>12</v>
      </c>
      <c r="I8" s="24">
        <v>43</v>
      </c>
      <c r="J8" s="237">
        <v>7</v>
      </c>
      <c r="K8" s="57">
        <v>1854</v>
      </c>
      <c r="L8" s="237">
        <v>691</v>
      </c>
      <c r="M8" s="230">
        <v>10139</v>
      </c>
      <c r="N8" s="238">
        <v>9739</v>
      </c>
      <c r="O8" s="24">
        <v>491</v>
      </c>
      <c r="P8" s="237">
        <v>398</v>
      </c>
      <c r="Q8" s="57">
        <f t="shared" si="0"/>
        <v>14545</v>
      </c>
      <c r="R8" s="44">
        <v>12593</v>
      </c>
      <c r="S8" s="57">
        <v>18922</v>
      </c>
      <c r="T8" s="44">
        <v>19342</v>
      </c>
      <c r="U8" s="248">
        <f t="shared" si="1"/>
        <v>76.868195750977691</v>
      </c>
      <c r="V8" s="245">
        <v>0.65107020990590403</v>
      </c>
      <c r="W8" s="247"/>
      <c r="X8" s="241" t="s">
        <v>3</v>
      </c>
      <c r="Y8" s="231">
        <v>12</v>
      </c>
      <c r="Z8" s="167" t="s">
        <v>14</v>
      </c>
      <c r="AA8" s="124">
        <v>65.86</v>
      </c>
    </row>
    <row r="9" spans="1:27" ht="21" x14ac:dyDescent="0.35">
      <c r="A9" s="230">
        <v>3</v>
      </c>
      <c r="B9" s="61" t="s">
        <v>4</v>
      </c>
      <c r="C9" s="24">
        <v>199</v>
      </c>
      <c r="D9" s="44">
        <v>184</v>
      </c>
      <c r="E9" s="57">
        <v>490</v>
      </c>
      <c r="F9" s="44">
        <v>373</v>
      </c>
      <c r="G9" s="24">
        <v>93</v>
      </c>
      <c r="H9" s="44">
        <v>93</v>
      </c>
      <c r="I9" s="24">
        <v>58</v>
      </c>
      <c r="J9" s="237">
        <v>49</v>
      </c>
      <c r="K9" s="57">
        <v>946</v>
      </c>
      <c r="L9" s="237">
        <v>365</v>
      </c>
      <c r="M9" s="230">
        <v>8778</v>
      </c>
      <c r="N9" s="238">
        <v>8198</v>
      </c>
      <c r="O9" s="24">
        <v>865</v>
      </c>
      <c r="P9" s="237">
        <v>731</v>
      </c>
      <c r="Q9" s="57">
        <f t="shared" si="0"/>
        <v>11429</v>
      </c>
      <c r="R9" s="44">
        <v>9993</v>
      </c>
      <c r="S9" s="57">
        <v>15241</v>
      </c>
      <c r="T9" s="44">
        <v>14694</v>
      </c>
      <c r="U9" s="248">
        <f t="shared" si="1"/>
        <v>74.988517813791745</v>
      </c>
      <c r="V9" s="245">
        <v>0.68007349938750505</v>
      </c>
      <c r="W9" s="247"/>
      <c r="X9" s="242" t="s">
        <v>4</v>
      </c>
      <c r="Y9" s="231">
        <v>11</v>
      </c>
      <c r="Z9" s="167" t="s">
        <v>11</v>
      </c>
      <c r="AA9" s="124">
        <v>71.94</v>
      </c>
    </row>
    <row r="10" spans="1:27" ht="21" x14ac:dyDescent="0.35">
      <c r="A10" s="230">
        <v>4</v>
      </c>
      <c r="B10" s="61" t="s">
        <v>5</v>
      </c>
      <c r="C10" s="24">
        <v>357</v>
      </c>
      <c r="D10" s="44">
        <v>179</v>
      </c>
      <c r="E10" s="57">
        <v>272</v>
      </c>
      <c r="F10" s="44">
        <v>232</v>
      </c>
      <c r="G10" s="24">
        <v>23</v>
      </c>
      <c r="H10" s="44">
        <v>21</v>
      </c>
      <c r="I10" s="24">
        <v>39</v>
      </c>
      <c r="J10" s="237">
        <v>21</v>
      </c>
      <c r="K10" s="57">
        <v>921</v>
      </c>
      <c r="L10" s="237">
        <v>282</v>
      </c>
      <c r="M10" s="230">
        <v>8966</v>
      </c>
      <c r="N10" s="238">
        <v>8721</v>
      </c>
      <c r="O10" s="24">
        <v>616</v>
      </c>
      <c r="P10" s="237">
        <v>465</v>
      </c>
      <c r="Q10" s="57">
        <f t="shared" si="0"/>
        <v>11194</v>
      </c>
      <c r="R10" s="44">
        <v>9921</v>
      </c>
      <c r="S10" s="57">
        <v>17120</v>
      </c>
      <c r="T10" s="44">
        <v>16303</v>
      </c>
      <c r="U10" s="248">
        <f t="shared" si="1"/>
        <v>65.385514018691595</v>
      </c>
      <c r="V10" s="245">
        <v>0.60853830583328195</v>
      </c>
      <c r="W10" s="247"/>
      <c r="X10" s="242" t="s">
        <v>5</v>
      </c>
      <c r="Y10" s="231">
        <v>1</v>
      </c>
      <c r="Z10" s="167" t="s">
        <v>13</v>
      </c>
      <c r="AA10" s="124">
        <v>72.37</v>
      </c>
    </row>
    <row r="11" spans="1:27" ht="21" x14ac:dyDescent="0.35">
      <c r="A11" s="230">
        <v>5</v>
      </c>
      <c r="B11" s="62" t="s">
        <v>6</v>
      </c>
      <c r="C11" s="24">
        <v>304</v>
      </c>
      <c r="D11" s="44">
        <v>294</v>
      </c>
      <c r="E11" s="57">
        <v>203</v>
      </c>
      <c r="F11" s="44">
        <v>158</v>
      </c>
      <c r="G11" s="24">
        <v>17</v>
      </c>
      <c r="H11" s="44">
        <v>15</v>
      </c>
      <c r="I11" s="24">
        <v>31</v>
      </c>
      <c r="J11" s="237">
        <v>17</v>
      </c>
      <c r="K11" s="57">
        <v>659</v>
      </c>
      <c r="L11" s="237">
        <v>419</v>
      </c>
      <c r="M11" s="230">
        <v>7023</v>
      </c>
      <c r="N11" s="238">
        <v>6525</v>
      </c>
      <c r="O11" s="24">
        <v>454</v>
      </c>
      <c r="P11" s="237">
        <v>546</v>
      </c>
      <c r="Q11" s="57">
        <f t="shared" si="0"/>
        <v>8691</v>
      </c>
      <c r="R11" s="44">
        <v>7974</v>
      </c>
      <c r="S11" s="57">
        <v>11827</v>
      </c>
      <c r="T11" s="44">
        <v>11645</v>
      </c>
      <c r="U11" s="249">
        <f t="shared" si="1"/>
        <v>73.484400101462754</v>
      </c>
      <c r="V11" s="245">
        <v>0.68475740661228002</v>
      </c>
      <c r="W11" s="247"/>
      <c r="X11" s="243" t="s">
        <v>6</v>
      </c>
      <c r="Y11" s="231">
        <v>5</v>
      </c>
      <c r="Z11" s="167" t="s">
        <v>6</v>
      </c>
      <c r="AA11" s="124">
        <v>73.42</v>
      </c>
    </row>
    <row r="12" spans="1:27" ht="21" x14ac:dyDescent="0.35">
      <c r="A12" s="230">
        <v>6</v>
      </c>
      <c r="B12" s="62" t="s">
        <v>7</v>
      </c>
      <c r="C12" s="24">
        <v>169</v>
      </c>
      <c r="D12" s="44">
        <v>114</v>
      </c>
      <c r="E12" s="57">
        <v>307</v>
      </c>
      <c r="F12" s="44">
        <v>212</v>
      </c>
      <c r="G12" s="24">
        <v>24</v>
      </c>
      <c r="H12" s="44">
        <v>25</v>
      </c>
      <c r="I12" s="24">
        <v>20</v>
      </c>
      <c r="J12" s="237">
        <v>20</v>
      </c>
      <c r="K12" s="57">
        <v>717</v>
      </c>
      <c r="L12" s="237">
        <v>284</v>
      </c>
      <c r="M12" s="230">
        <v>10959</v>
      </c>
      <c r="N12" s="238">
        <v>9612</v>
      </c>
      <c r="O12" s="24">
        <v>661</v>
      </c>
      <c r="P12" s="237">
        <v>684</v>
      </c>
      <c r="Q12" s="57">
        <f t="shared" si="0"/>
        <v>12857</v>
      </c>
      <c r="R12" s="44">
        <v>10951</v>
      </c>
      <c r="S12" s="57">
        <v>16186</v>
      </c>
      <c r="T12" s="44">
        <v>15208</v>
      </c>
      <c r="U12" s="249">
        <f t="shared" si="1"/>
        <v>79.432843197825278</v>
      </c>
      <c r="V12" s="245">
        <v>0.72008153603366698</v>
      </c>
      <c r="W12" s="247"/>
      <c r="X12" s="243" t="s">
        <v>7</v>
      </c>
      <c r="Y12" s="231">
        <v>14</v>
      </c>
      <c r="Z12" s="170" t="s">
        <v>16</v>
      </c>
      <c r="AA12" s="171">
        <v>73.44</v>
      </c>
    </row>
    <row r="13" spans="1:27" ht="21" x14ac:dyDescent="0.35">
      <c r="A13" s="230">
        <v>7</v>
      </c>
      <c r="B13" s="61" t="s">
        <v>8</v>
      </c>
      <c r="C13" s="24">
        <v>134</v>
      </c>
      <c r="D13" s="44">
        <v>117</v>
      </c>
      <c r="E13" s="57">
        <v>246</v>
      </c>
      <c r="F13" s="44">
        <v>155</v>
      </c>
      <c r="G13" s="24">
        <v>10</v>
      </c>
      <c r="H13" s="44">
        <v>40</v>
      </c>
      <c r="I13" s="24">
        <v>19</v>
      </c>
      <c r="J13" s="237">
        <v>14</v>
      </c>
      <c r="K13" s="57">
        <v>1000</v>
      </c>
      <c r="L13" s="237">
        <v>373</v>
      </c>
      <c r="M13" s="230">
        <v>7927</v>
      </c>
      <c r="N13" s="238">
        <v>6731</v>
      </c>
      <c r="O13" s="24">
        <v>951</v>
      </c>
      <c r="P13" s="237">
        <v>752</v>
      </c>
      <c r="Q13" s="57">
        <f t="shared" si="0"/>
        <v>10287</v>
      </c>
      <c r="R13" s="44">
        <v>8182</v>
      </c>
      <c r="S13" s="57">
        <v>13295</v>
      </c>
      <c r="T13" s="44">
        <v>11514</v>
      </c>
      <c r="U13" s="249">
        <f t="shared" si="1"/>
        <v>77.374952989845809</v>
      </c>
      <c r="V13" s="245">
        <v>0.71061316657981599</v>
      </c>
      <c r="W13" s="247"/>
      <c r="X13" s="242" t="s">
        <v>8</v>
      </c>
      <c r="Y13" s="231">
        <v>13</v>
      </c>
      <c r="Z13" s="167" t="s">
        <v>12</v>
      </c>
      <c r="AA13" s="124">
        <v>73.81</v>
      </c>
    </row>
    <row r="14" spans="1:27" ht="21" x14ac:dyDescent="0.35">
      <c r="A14" s="230">
        <v>8</v>
      </c>
      <c r="B14" s="61" t="s">
        <v>9</v>
      </c>
      <c r="C14" s="24">
        <v>129</v>
      </c>
      <c r="D14" s="44">
        <v>192</v>
      </c>
      <c r="E14" s="57">
        <v>140</v>
      </c>
      <c r="F14" s="44">
        <v>112</v>
      </c>
      <c r="G14" s="24">
        <v>5</v>
      </c>
      <c r="H14" s="44">
        <v>5</v>
      </c>
      <c r="I14" s="24">
        <v>35</v>
      </c>
      <c r="J14" s="237">
        <v>31</v>
      </c>
      <c r="K14" s="57">
        <v>1070</v>
      </c>
      <c r="L14" s="237">
        <v>405</v>
      </c>
      <c r="M14" s="230">
        <v>5651</v>
      </c>
      <c r="N14" s="238">
        <v>4857</v>
      </c>
      <c r="O14" s="24">
        <v>445</v>
      </c>
      <c r="P14" s="237">
        <v>436</v>
      </c>
      <c r="Q14" s="57">
        <f t="shared" si="0"/>
        <v>7475</v>
      </c>
      <c r="R14" s="44">
        <v>6038</v>
      </c>
      <c r="S14" s="57">
        <v>10046</v>
      </c>
      <c r="T14" s="44">
        <v>8923</v>
      </c>
      <c r="U14" s="249">
        <f t="shared" si="1"/>
        <v>74.407724467449725</v>
      </c>
      <c r="V14" s="245">
        <v>0.67667824722626901</v>
      </c>
      <c r="W14" s="247"/>
      <c r="X14" s="242" t="s">
        <v>9</v>
      </c>
      <c r="Y14" s="231">
        <v>8</v>
      </c>
      <c r="Z14" s="167" t="s">
        <v>2</v>
      </c>
      <c r="AA14" s="124">
        <v>73.98</v>
      </c>
    </row>
    <row r="15" spans="1:27" ht="21" x14ac:dyDescent="0.35">
      <c r="A15" s="230">
        <v>9</v>
      </c>
      <c r="B15" s="62" t="s">
        <v>10</v>
      </c>
      <c r="C15" s="24">
        <v>166</v>
      </c>
      <c r="D15" s="44">
        <v>241</v>
      </c>
      <c r="E15" s="57">
        <v>154</v>
      </c>
      <c r="F15" s="44">
        <v>103</v>
      </c>
      <c r="G15" s="24">
        <v>19</v>
      </c>
      <c r="H15" s="44">
        <v>26</v>
      </c>
      <c r="I15" s="24">
        <v>32</v>
      </c>
      <c r="J15" s="237">
        <v>40</v>
      </c>
      <c r="K15" s="57">
        <v>481</v>
      </c>
      <c r="L15" s="237">
        <v>247</v>
      </c>
      <c r="M15" s="230">
        <v>8345</v>
      </c>
      <c r="N15" s="238">
        <v>7860</v>
      </c>
      <c r="O15" s="24">
        <v>623</v>
      </c>
      <c r="P15" s="237">
        <v>695</v>
      </c>
      <c r="Q15" s="57">
        <f t="shared" si="0"/>
        <v>9820</v>
      </c>
      <c r="R15" s="44">
        <v>9212</v>
      </c>
      <c r="S15" s="57">
        <v>13168</v>
      </c>
      <c r="T15" s="44">
        <v>13867</v>
      </c>
      <c r="U15" s="249">
        <f t="shared" si="1"/>
        <v>74.574726609963548</v>
      </c>
      <c r="V15" s="245">
        <v>0.66431095406360396</v>
      </c>
      <c r="W15" s="247"/>
      <c r="X15" s="243" t="s">
        <v>10</v>
      </c>
      <c r="Y15" s="231">
        <v>9</v>
      </c>
      <c r="Z15" s="167" t="s">
        <v>9</v>
      </c>
      <c r="AA15" s="124">
        <v>74.31</v>
      </c>
    </row>
    <row r="16" spans="1:27" ht="21" x14ac:dyDescent="0.35">
      <c r="A16" s="230">
        <v>10</v>
      </c>
      <c r="B16" s="61" t="s">
        <v>11</v>
      </c>
      <c r="C16" s="24">
        <v>245</v>
      </c>
      <c r="D16" s="44">
        <v>87</v>
      </c>
      <c r="E16" s="57">
        <v>140</v>
      </c>
      <c r="F16" s="44">
        <v>87</v>
      </c>
      <c r="G16" s="24">
        <v>11</v>
      </c>
      <c r="H16" s="44">
        <v>11</v>
      </c>
      <c r="I16" s="24">
        <v>38</v>
      </c>
      <c r="J16" s="237">
        <v>16</v>
      </c>
      <c r="K16" s="57">
        <v>517</v>
      </c>
      <c r="L16" s="237">
        <v>183</v>
      </c>
      <c r="M16" s="230">
        <v>6442</v>
      </c>
      <c r="N16" s="238">
        <v>5260</v>
      </c>
      <c r="O16" s="24">
        <v>390</v>
      </c>
      <c r="P16" s="237">
        <v>304</v>
      </c>
      <c r="Q16" s="57">
        <f t="shared" si="0"/>
        <v>7783</v>
      </c>
      <c r="R16" s="44">
        <v>5948</v>
      </c>
      <c r="S16" s="57">
        <v>10799</v>
      </c>
      <c r="T16" s="44">
        <v>8898</v>
      </c>
      <c r="U16" s="249">
        <f t="shared" si="1"/>
        <v>72.071488100750074</v>
      </c>
      <c r="V16" s="245">
        <v>0.66846482355585501</v>
      </c>
      <c r="W16" s="247"/>
      <c r="X16" s="242" t="s">
        <v>11</v>
      </c>
      <c r="Y16" s="231">
        <v>3</v>
      </c>
      <c r="Z16" s="167" t="s">
        <v>10</v>
      </c>
      <c r="AA16" s="124">
        <v>74.430000000000007</v>
      </c>
    </row>
    <row r="17" spans="1:27" ht="21" x14ac:dyDescent="0.35">
      <c r="A17" s="230">
        <v>11</v>
      </c>
      <c r="B17" s="61" t="s">
        <v>12</v>
      </c>
      <c r="C17" s="24">
        <v>674</v>
      </c>
      <c r="D17" s="44">
        <v>356</v>
      </c>
      <c r="E17" s="57">
        <v>658</v>
      </c>
      <c r="F17" s="44">
        <v>287</v>
      </c>
      <c r="G17" s="24">
        <v>20</v>
      </c>
      <c r="H17" s="44">
        <v>22</v>
      </c>
      <c r="I17" s="24">
        <v>268</v>
      </c>
      <c r="J17" s="237">
        <v>103</v>
      </c>
      <c r="K17" s="57">
        <v>685</v>
      </c>
      <c r="L17" s="237">
        <v>327</v>
      </c>
      <c r="M17" s="230">
        <v>10174</v>
      </c>
      <c r="N17" s="238">
        <v>10048</v>
      </c>
      <c r="O17" s="24">
        <v>1316</v>
      </c>
      <c r="P17" s="237">
        <v>1040</v>
      </c>
      <c r="Q17" s="57">
        <f t="shared" si="0"/>
        <v>13795</v>
      </c>
      <c r="R17" s="44">
        <v>12183</v>
      </c>
      <c r="S17" s="57">
        <v>18693</v>
      </c>
      <c r="T17" s="44">
        <v>18392</v>
      </c>
      <c r="U17" s="249">
        <f t="shared" si="1"/>
        <v>73.79767827529021</v>
      </c>
      <c r="V17" s="245">
        <v>0.66240756850804705</v>
      </c>
      <c r="W17" s="247"/>
      <c r="X17" s="242" t="s">
        <v>12</v>
      </c>
      <c r="Y17" s="231">
        <v>6</v>
      </c>
      <c r="Z17" s="167" t="s">
        <v>15</v>
      </c>
      <c r="AA17" s="124">
        <v>74.95</v>
      </c>
    </row>
    <row r="18" spans="1:27" ht="21" x14ac:dyDescent="0.35">
      <c r="A18" s="230">
        <v>12</v>
      </c>
      <c r="B18" s="61" t="s">
        <v>13</v>
      </c>
      <c r="C18" s="24">
        <v>423</v>
      </c>
      <c r="D18" s="44">
        <v>183</v>
      </c>
      <c r="E18" s="57">
        <v>754</v>
      </c>
      <c r="F18" s="44">
        <v>175</v>
      </c>
      <c r="G18" s="24">
        <v>10</v>
      </c>
      <c r="H18" s="44">
        <v>28</v>
      </c>
      <c r="I18" s="24">
        <v>69</v>
      </c>
      <c r="J18" s="237">
        <v>15</v>
      </c>
      <c r="K18" s="57">
        <v>1372</v>
      </c>
      <c r="L18" s="237">
        <v>329</v>
      </c>
      <c r="M18" s="230">
        <v>9927</v>
      </c>
      <c r="N18" s="238">
        <v>11156</v>
      </c>
      <c r="O18" s="24">
        <v>429</v>
      </c>
      <c r="P18" s="237">
        <v>526</v>
      </c>
      <c r="Q18" s="57">
        <f t="shared" si="0"/>
        <v>12984</v>
      </c>
      <c r="R18" s="44">
        <v>12412</v>
      </c>
      <c r="S18" s="57">
        <v>17925</v>
      </c>
      <c r="T18" s="44">
        <v>17108</v>
      </c>
      <c r="U18" s="249">
        <f t="shared" si="1"/>
        <v>72.43514644351464</v>
      </c>
      <c r="V18" s="245">
        <v>0.72550853401917204</v>
      </c>
      <c r="W18" s="247"/>
      <c r="X18" s="242" t="s">
        <v>13</v>
      </c>
      <c r="Y18" s="231">
        <v>4</v>
      </c>
      <c r="Z18" s="167" t="s">
        <v>4</v>
      </c>
      <c r="AA18" s="124">
        <v>74.989999999999995</v>
      </c>
    </row>
    <row r="19" spans="1:27" s="67" customFormat="1" ht="18.75" customHeight="1" x14ac:dyDescent="0.35">
      <c r="A19" s="230">
        <v>13</v>
      </c>
      <c r="B19" s="61" t="s">
        <v>14</v>
      </c>
      <c r="C19" s="24">
        <v>214</v>
      </c>
      <c r="D19" s="44">
        <v>123</v>
      </c>
      <c r="E19" s="57">
        <v>164</v>
      </c>
      <c r="F19" s="44">
        <v>87</v>
      </c>
      <c r="G19" s="24">
        <v>6</v>
      </c>
      <c r="H19" s="44">
        <v>8</v>
      </c>
      <c r="I19" s="24">
        <v>77</v>
      </c>
      <c r="J19" s="237">
        <v>9</v>
      </c>
      <c r="K19" s="57">
        <v>611</v>
      </c>
      <c r="L19" s="237">
        <v>160</v>
      </c>
      <c r="M19" s="230">
        <v>5957</v>
      </c>
      <c r="N19" s="238">
        <v>6546</v>
      </c>
      <c r="O19" s="24">
        <v>905</v>
      </c>
      <c r="P19" s="237">
        <v>492</v>
      </c>
      <c r="Q19" s="57">
        <f t="shared" si="0"/>
        <v>7934</v>
      </c>
      <c r="R19" s="44">
        <v>7425</v>
      </c>
      <c r="S19" s="57">
        <v>11912</v>
      </c>
      <c r="T19" s="44">
        <v>12230</v>
      </c>
      <c r="U19" s="249">
        <f t="shared" si="1"/>
        <v>66.605104096709198</v>
      </c>
      <c r="V19" s="245">
        <v>0.60711365494685199</v>
      </c>
      <c r="W19" s="247"/>
      <c r="X19" s="242" t="s">
        <v>14</v>
      </c>
      <c r="Y19" s="231">
        <v>2</v>
      </c>
      <c r="Z19" s="167" t="s">
        <v>3</v>
      </c>
      <c r="AA19" s="35">
        <v>76.599999999999994</v>
      </c>
    </row>
    <row r="20" spans="1:27" ht="21" x14ac:dyDescent="0.35">
      <c r="A20" s="36">
        <v>14</v>
      </c>
      <c r="B20" s="63" t="s">
        <v>15</v>
      </c>
      <c r="C20" s="24">
        <v>105</v>
      </c>
      <c r="D20" s="44">
        <v>60</v>
      </c>
      <c r="E20" s="57">
        <v>207</v>
      </c>
      <c r="F20" s="44">
        <v>159</v>
      </c>
      <c r="G20" s="24">
        <v>23</v>
      </c>
      <c r="H20" s="44">
        <v>22</v>
      </c>
      <c r="I20" s="24">
        <v>24</v>
      </c>
      <c r="J20" s="237">
        <v>15</v>
      </c>
      <c r="K20" s="57">
        <v>607</v>
      </c>
      <c r="L20" s="237">
        <v>374</v>
      </c>
      <c r="M20" s="230">
        <v>4781</v>
      </c>
      <c r="N20" s="238">
        <v>3923</v>
      </c>
      <c r="O20" s="24">
        <v>666</v>
      </c>
      <c r="P20" s="237">
        <v>636</v>
      </c>
      <c r="Q20" s="57">
        <f t="shared" si="0"/>
        <v>6413</v>
      </c>
      <c r="R20" s="44">
        <v>5189</v>
      </c>
      <c r="S20" s="57">
        <v>8621</v>
      </c>
      <c r="T20" s="44">
        <v>7421</v>
      </c>
      <c r="U20" s="249">
        <f t="shared" si="1"/>
        <v>74.388122027607011</v>
      </c>
      <c r="V20" s="245">
        <v>0.69923190944616598</v>
      </c>
      <c r="W20" s="247"/>
      <c r="X20" s="244" t="s">
        <v>15</v>
      </c>
      <c r="Y20" s="231">
        <v>10</v>
      </c>
      <c r="Z20" s="167" t="s">
        <v>8</v>
      </c>
      <c r="AA20" s="124">
        <v>76.72</v>
      </c>
    </row>
    <row r="21" spans="1:27" ht="21" x14ac:dyDescent="0.35">
      <c r="A21" s="4"/>
      <c r="B21" s="45" t="s">
        <v>30</v>
      </c>
      <c r="C21" s="44">
        <f>SUM(C7:C20)</f>
        <v>5906</v>
      </c>
      <c r="D21" s="44">
        <v>3804</v>
      </c>
      <c r="E21" s="98">
        <f>SUM(E7:E20)</f>
        <v>5657</v>
      </c>
      <c r="F21" s="44">
        <v>3306</v>
      </c>
      <c r="G21" s="44">
        <f>SUM(G7:G20)</f>
        <v>375</v>
      </c>
      <c r="H21" s="44">
        <v>403</v>
      </c>
      <c r="I21" s="44">
        <f>SUM(I7:I20)</f>
        <v>1090</v>
      </c>
      <c r="J21" s="237">
        <v>509</v>
      </c>
      <c r="K21" s="98">
        <f>SUM(K7:K20)</f>
        <v>14255</v>
      </c>
      <c r="L21" s="237">
        <v>4919</v>
      </c>
      <c r="M21" s="101">
        <f>SUM(M7:M20)</f>
        <v>116498</v>
      </c>
      <c r="N21" s="238">
        <v>111522</v>
      </c>
      <c r="O21" s="44">
        <f>SUM(O7:O20)</f>
        <v>11394</v>
      </c>
      <c r="P21" s="237">
        <v>8643</v>
      </c>
      <c r="Q21" s="98">
        <f>SUM(Q7:Q20)</f>
        <v>155175</v>
      </c>
      <c r="R21" s="44">
        <v>133106</v>
      </c>
      <c r="S21" s="98">
        <f>SUM(S7:S20)</f>
        <v>210677</v>
      </c>
      <c r="T21" s="44">
        <v>201924</v>
      </c>
      <c r="U21" s="99">
        <f t="shared" si="1"/>
        <v>73.655406143053114</v>
      </c>
      <c r="V21" s="245">
        <v>0.65918860561399295</v>
      </c>
      <c r="W21" s="247"/>
      <c r="Y21" s="83"/>
      <c r="Z21" s="167" t="s">
        <v>7</v>
      </c>
      <c r="AA21" s="124">
        <v>78.83</v>
      </c>
    </row>
    <row r="22" spans="1:27" ht="18.75" x14ac:dyDescent="0.3">
      <c r="A22" s="5" t="s">
        <v>183</v>
      </c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81"/>
      <c r="P22" s="69"/>
      <c r="Q22" s="70"/>
      <c r="R22" s="70"/>
    </row>
    <row r="23" spans="1:27" x14ac:dyDescent="0.25">
      <c r="F23" s="39"/>
    </row>
    <row r="24" spans="1:27" ht="21" x14ac:dyDescent="0.35">
      <c r="Z24" s="193" t="s">
        <v>54</v>
      </c>
      <c r="AA24" s="149">
        <v>3.7699999999999997E-2</v>
      </c>
    </row>
    <row r="25" spans="1:27" ht="21" x14ac:dyDescent="0.35">
      <c r="C25" s="231"/>
      <c r="Z25" s="193" t="s">
        <v>55</v>
      </c>
      <c r="AA25" s="149">
        <v>3.6299999999999999E-2</v>
      </c>
    </row>
    <row r="26" spans="1:27" ht="21" x14ac:dyDescent="0.35">
      <c r="C26" s="231"/>
      <c r="Z26" s="193" t="s">
        <v>58</v>
      </c>
      <c r="AA26" s="149">
        <v>2.3999999999999998E-3</v>
      </c>
    </row>
    <row r="27" spans="1:27" ht="21" x14ac:dyDescent="0.35">
      <c r="C27" s="231"/>
      <c r="Z27" s="193" t="s">
        <v>62</v>
      </c>
      <c r="AA27" s="149">
        <v>7.0000000000000001E-3</v>
      </c>
    </row>
    <row r="28" spans="1:27" ht="21" x14ac:dyDescent="0.35">
      <c r="C28" s="231"/>
      <c r="Z28" s="193" t="s">
        <v>59</v>
      </c>
      <c r="AA28" s="149">
        <v>8.9899999999999994E-2</v>
      </c>
    </row>
    <row r="29" spans="1:27" ht="21" x14ac:dyDescent="0.35">
      <c r="C29" s="231"/>
      <c r="Z29" s="193" t="s">
        <v>60</v>
      </c>
      <c r="AA29" s="149">
        <v>0.75290000000000001</v>
      </c>
    </row>
    <row r="30" spans="1:27" ht="21" x14ac:dyDescent="0.35">
      <c r="C30" s="231"/>
      <c r="Z30" s="193" t="s">
        <v>61</v>
      </c>
      <c r="AA30" s="149">
        <v>3.7999999999999999E-2</v>
      </c>
    </row>
    <row r="31" spans="1:27" ht="18.75" x14ac:dyDescent="0.3">
      <c r="C31" s="231"/>
    </row>
    <row r="32" spans="1:27" ht="18.75" x14ac:dyDescent="0.3">
      <c r="C32" s="231"/>
    </row>
    <row r="33" spans="3:3" ht="18.75" x14ac:dyDescent="0.3">
      <c r="C33" s="231"/>
    </row>
    <row r="34" spans="3:3" ht="18.75" x14ac:dyDescent="0.3">
      <c r="C34" s="231"/>
    </row>
    <row r="35" spans="3:3" ht="18.75" x14ac:dyDescent="0.3">
      <c r="C35" s="231"/>
    </row>
    <row r="36" spans="3:3" ht="18.75" x14ac:dyDescent="0.3">
      <c r="C36" s="231"/>
    </row>
    <row r="37" spans="3:3" ht="18.75" x14ac:dyDescent="0.3">
      <c r="C37" s="231"/>
    </row>
    <row r="38" spans="3:3" ht="18.75" x14ac:dyDescent="0.3">
      <c r="C38" s="231"/>
    </row>
  </sheetData>
  <mergeCells count="17">
    <mergeCell ref="A1:U1"/>
    <mergeCell ref="A2:K2"/>
    <mergeCell ref="A4:A5"/>
    <mergeCell ref="B4:B5"/>
    <mergeCell ref="C4:D4"/>
    <mergeCell ref="E4:F4"/>
    <mergeCell ref="G4:H4"/>
    <mergeCell ref="I4:J4"/>
    <mergeCell ref="K4:L4"/>
    <mergeCell ref="M4:N4"/>
    <mergeCell ref="V4:V5"/>
    <mergeCell ref="O4:P4"/>
    <mergeCell ref="Q4:Q5"/>
    <mergeCell ref="S4:S5"/>
    <mergeCell ref="U4:U5"/>
    <mergeCell ref="R4:R5"/>
    <mergeCell ref="T4:T5"/>
  </mergeCells>
  <pageMargins left="1.1023622047244095" right="0" top="1.3385826771653544" bottom="0" header="0.31496062992125984" footer="0.31496062992125984"/>
  <pageSetup paperSize="5" scale="65" orientation="landscape" r:id="rId1"/>
  <colBreaks count="1" manualBreakCount="1">
    <brk id="22" max="37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view="pageBreakPreview" zoomScaleNormal="100" zoomScaleSheetLayoutView="100" workbookViewId="0">
      <selection activeCell="P22" sqref="P22"/>
    </sheetView>
  </sheetViews>
  <sheetFormatPr defaultRowHeight="15" x14ac:dyDescent="0.25"/>
  <cols>
    <col min="1" max="1" width="5.7109375" style="83" customWidth="1"/>
    <col min="2" max="2" width="17.140625" style="83" customWidth="1"/>
    <col min="3" max="17" width="9.7109375" style="83" customWidth="1"/>
    <col min="19" max="19" width="20.140625" customWidth="1"/>
  </cols>
  <sheetData>
    <row r="1" spans="1:20" ht="18.75" x14ac:dyDescent="0.3">
      <c r="A1" s="361" t="s">
        <v>68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</row>
    <row r="2" spans="1:20" ht="18.75" x14ac:dyDescent="0.3">
      <c r="A2" s="376" t="s">
        <v>209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</row>
    <row r="4" spans="1:20" ht="30" customHeight="1" x14ac:dyDescent="0.25">
      <c r="A4" s="52" t="s">
        <v>0</v>
      </c>
      <c r="B4" s="51" t="s">
        <v>1</v>
      </c>
      <c r="C4" s="51" t="s">
        <v>54</v>
      </c>
      <c r="D4" s="51" t="s">
        <v>23</v>
      </c>
      <c r="E4" s="51" t="s">
        <v>55</v>
      </c>
      <c r="F4" s="51" t="s">
        <v>23</v>
      </c>
      <c r="G4" s="51" t="s">
        <v>58</v>
      </c>
      <c r="H4" s="51" t="s">
        <v>23</v>
      </c>
      <c r="I4" s="49" t="s">
        <v>59</v>
      </c>
      <c r="J4" s="49" t="s">
        <v>23</v>
      </c>
      <c r="K4" s="49" t="s">
        <v>60</v>
      </c>
      <c r="L4" s="49" t="s">
        <v>23</v>
      </c>
      <c r="M4" s="49" t="s">
        <v>61</v>
      </c>
      <c r="N4" s="49" t="s">
        <v>23</v>
      </c>
      <c r="O4" s="49" t="s">
        <v>62</v>
      </c>
      <c r="P4" s="49" t="s">
        <v>23</v>
      </c>
      <c r="Q4" s="51" t="s">
        <v>30</v>
      </c>
    </row>
    <row r="5" spans="1:20" x14ac:dyDescent="0.25">
      <c r="A5" s="17">
        <v>1</v>
      </c>
      <c r="B5" s="18">
        <v>2</v>
      </c>
      <c r="C5" s="17">
        <v>3</v>
      </c>
      <c r="D5" s="37" t="s">
        <v>67</v>
      </c>
      <c r="E5" s="17">
        <v>5</v>
      </c>
      <c r="F5" s="37" t="s">
        <v>66</v>
      </c>
      <c r="G5" s="17">
        <v>7</v>
      </c>
      <c r="H5" s="37" t="s">
        <v>51</v>
      </c>
      <c r="I5" s="17">
        <v>9</v>
      </c>
      <c r="J5" s="37" t="s">
        <v>65</v>
      </c>
      <c r="K5" s="17">
        <v>11</v>
      </c>
      <c r="L5" s="37" t="s">
        <v>64</v>
      </c>
      <c r="M5" s="17">
        <v>13</v>
      </c>
      <c r="N5" s="37" t="s">
        <v>63</v>
      </c>
      <c r="O5" s="17">
        <v>15</v>
      </c>
      <c r="P5" s="37" t="s">
        <v>52</v>
      </c>
      <c r="Q5" s="17">
        <v>17</v>
      </c>
    </row>
    <row r="6" spans="1:20" ht="15.75" x14ac:dyDescent="0.25">
      <c r="A6" s="53">
        <v>1</v>
      </c>
      <c r="B6" s="85" t="s">
        <v>2</v>
      </c>
      <c r="C6" s="115">
        <v>43</v>
      </c>
      <c r="D6" s="332">
        <f>C6/Q6*100</f>
        <v>3.6626916524701874</v>
      </c>
      <c r="E6" s="115">
        <v>76</v>
      </c>
      <c r="F6" s="332">
        <f>E6/Q6*100</f>
        <v>6.4735945485519588</v>
      </c>
      <c r="G6" s="115">
        <v>1</v>
      </c>
      <c r="H6" s="116">
        <f>G6/Q6*100</f>
        <v>8.5178875638841564E-2</v>
      </c>
      <c r="I6" s="115">
        <v>79</v>
      </c>
      <c r="J6" s="333">
        <f>I6/Q6*100</f>
        <v>6.7291311754684831</v>
      </c>
      <c r="K6" s="115">
        <v>895</v>
      </c>
      <c r="L6" s="116">
        <f>K6/Q6*100</f>
        <v>76.235093696763201</v>
      </c>
      <c r="M6" s="115">
        <v>76</v>
      </c>
      <c r="N6" s="116">
        <f>M6/Q6*100</f>
        <v>6.4735945485519588</v>
      </c>
      <c r="O6" s="115">
        <v>4</v>
      </c>
      <c r="P6" s="116">
        <f>O6/Q6*100</f>
        <v>0.34071550255536626</v>
      </c>
      <c r="Q6" s="313">
        <f>C6+E6+G6+I6+K6+M6+O6</f>
        <v>1174</v>
      </c>
      <c r="R6" t="s">
        <v>200</v>
      </c>
      <c r="S6" s="153" t="s">
        <v>148</v>
      </c>
      <c r="T6" s="154">
        <v>26597</v>
      </c>
    </row>
    <row r="7" spans="1:20" ht="15.75" x14ac:dyDescent="0.25">
      <c r="A7" s="53">
        <v>2</v>
      </c>
      <c r="B7" s="86" t="s">
        <v>3</v>
      </c>
      <c r="C7" s="115">
        <v>7</v>
      </c>
      <c r="D7" s="332">
        <f t="shared" ref="D7:D20" si="0">C7/Q7*100</f>
        <v>1.66270783847981</v>
      </c>
      <c r="E7" s="115">
        <v>8</v>
      </c>
      <c r="F7" s="332">
        <f t="shared" ref="F7:F20" si="1">E7/Q7*100</f>
        <v>1.9002375296912115</v>
      </c>
      <c r="G7" s="115">
        <v>0</v>
      </c>
      <c r="H7" s="116">
        <f t="shared" ref="H7:H20" si="2">G7/Q7*100</f>
        <v>0</v>
      </c>
      <c r="I7" s="115">
        <v>14</v>
      </c>
      <c r="J7" s="333">
        <f t="shared" ref="J7:J20" si="3">I7/Q7*100</f>
        <v>3.3254156769596199</v>
      </c>
      <c r="K7" s="115">
        <v>334</v>
      </c>
      <c r="L7" s="116">
        <f t="shared" ref="L7:L20" si="4">K7/Q7*100</f>
        <v>79.334916864608076</v>
      </c>
      <c r="M7" s="115">
        <v>48</v>
      </c>
      <c r="N7" s="116">
        <f t="shared" ref="N7:N20" si="5">M7/Q7*100</f>
        <v>11.401425178147269</v>
      </c>
      <c r="O7" s="115">
        <v>10</v>
      </c>
      <c r="P7" s="116">
        <f t="shared" ref="P7:P20" si="6">O7/Q7*100</f>
        <v>2.3752969121140142</v>
      </c>
      <c r="Q7" s="313">
        <f t="shared" ref="Q7:Q20" si="7">C7+E7+G7+I7+K7+M7+O7</f>
        <v>421</v>
      </c>
      <c r="R7" t="s">
        <v>200</v>
      </c>
      <c r="S7" s="153" t="s">
        <v>149</v>
      </c>
      <c r="T7" s="154">
        <v>19739</v>
      </c>
    </row>
    <row r="8" spans="1:20" ht="15.75" x14ac:dyDescent="0.25">
      <c r="A8" s="53">
        <v>3</v>
      </c>
      <c r="B8" s="87" t="s">
        <v>4</v>
      </c>
      <c r="C8" s="115">
        <v>1</v>
      </c>
      <c r="D8" s="332">
        <f t="shared" si="0"/>
        <v>0.38759689922480622</v>
      </c>
      <c r="E8" s="115">
        <v>24</v>
      </c>
      <c r="F8" s="332">
        <f t="shared" si="1"/>
        <v>9.3023255813953494</v>
      </c>
      <c r="G8" s="115">
        <v>0</v>
      </c>
      <c r="H8" s="116">
        <f t="shared" si="2"/>
        <v>0</v>
      </c>
      <c r="I8" s="115">
        <v>31</v>
      </c>
      <c r="J8" s="333">
        <f t="shared" si="3"/>
        <v>12.015503875968992</v>
      </c>
      <c r="K8" s="115">
        <v>172</v>
      </c>
      <c r="L8" s="116">
        <f t="shared" si="4"/>
        <v>66.666666666666657</v>
      </c>
      <c r="M8" s="115">
        <v>28</v>
      </c>
      <c r="N8" s="116">
        <f t="shared" si="5"/>
        <v>10.852713178294573</v>
      </c>
      <c r="O8" s="115">
        <v>2</v>
      </c>
      <c r="P8" s="116">
        <f t="shared" si="6"/>
        <v>0.77519379844961245</v>
      </c>
      <c r="Q8" s="313">
        <f t="shared" si="7"/>
        <v>258</v>
      </c>
      <c r="R8" t="s">
        <v>200</v>
      </c>
    </row>
    <row r="9" spans="1:20" ht="15.75" x14ac:dyDescent="0.25">
      <c r="A9" s="53">
        <v>4</v>
      </c>
      <c r="B9" s="87" t="s">
        <v>5</v>
      </c>
      <c r="C9" s="115">
        <v>4</v>
      </c>
      <c r="D9" s="332">
        <f t="shared" si="0"/>
        <v>0.81135902636916835</v>
      </c>
      <c r="E9" s="115">
        <v>12</v>
      </c>
      <c r="F9" s="332">
        <f t="shared" si="1"/>
        <v>2.4340770791075048</v>
      </c>
      <c r="G9" s="115">
        <v>1</v>
      </c>
      <c r="H9" s="116">
        <f t="shared" si="2"/>
        <v>0.20283975659229209</v>
      </c>
      <c r="I9" s="115">
        <v>51</v>
      </c>
      <c r="J9" s="333">
        <f t="shared" si="3"/>
        <v>10.344827586206897</v>
      </c>
      <c r="K9" s="115">
        <v>323</v>
      </c>
      <c r="L9" s="116">
        <f t="shared" si="4"/>
        <v>65.517241379310349</v>
      </c>
      <c r="M9" s="115">
        <v>56</v>
      </c>
      <c r="N9" s="116">
        <f t="shared" si="5"/>
        <v>11.359026369168356</v>
      </c>
      <c r="O9" s="115">
        <v>46</v>
      </c>
      <c r="P9" s="116">
        <f t="shared" si="6"/>
        <v>9.3306288032454354</v>
      </c>
      <c r="Q9" s="313">
        <f t="shared" si="7"/>
        <v>493</v>
      </c>
      <c r="R9" t="s">
        <v>200</v>
      </c>
    </row>
    <row r="10" spans="1:20" ht="15.75" x14ac:dyDescent="0.25">
      <c r="A10" s="53">
        <v>5</v>
      </c>
      <c r="B10" s="88" t="s">
        <v>6</v>
      </c>
      <c r="C10" s="115">
        <v>17</v>
      </c>
      <c r="D10" s="332">
        <f t="shared" si="0"/>
        <v>2.4147727272727271</v>
      </c>
      <c r="E10" s="115">
        <v>2</v>
      </c>
      <c r="F10" s="332">
        <f t="shared" si="1"/>
        <v>0.28409090909090912</v>
      </c>
      <c r="G10" s="115">
        <v>0</v>
      </c>
      <c r="H10" s="116">
        <f t="shared" si="2"/>
        <v>0</v>
      </c>
      <c r="I10" s="115">
        <v>18</v>
      </c>
      <c r="J10" s="333">
        <f t="shared" si="3"/>
        <v>2.5568181818181821</v>
      </c>
      <c r="K10" s="115">
        <v>622</v>
      </c>
      <c r="L10" s="116">
        <f t="shared" si="4"/>
        <v>88.352272727272734</v>
      </c>
      <c r="M10" s="115">
        <v>25</v>
      </c>
      <c r="N10" s="116">
        <f t="shared" si="5"/>
        <v>3.5511363636363638</v>
      </c>
      <c r="O10" s="115">
        <v>20</v>
      </c>
      <c r="P10" s="116">
        <f t="shared" si="6"/>
        <v>2.8409090909090908</v>
      </c>
      <c r="Q10" s="313">
        <f t="shared" si="7"/>
        <v>704</v>
      </c>
      <c r="R10" t="s">
        <v>200</v>
      </c>
      <c r="S10" s="4" t="s">
        <v>54</v>
      </c>
      <c r="T10" s="156">
        <v>1.9599999999999999E-2</v>
      </c>
    </row>
    <row r="11" spans="1:20" ht="15.75" x14ac:dyDescent="0.25">
      <c r="A11" s="53">
        <v>6</v>
      </c>
      <c r="B11" s="88" t="s">
        <v>7</v>
      </c>
      <c r="C11" s="115">
        <v>8</v>
      </c>
      <c r="D11" s="332">
        <f t="shared" si="0"/>
        <v>1.3289036544850499</v>
      </c>
      <c r="E11" s="115">
        <v>18</v>
      </c>
      <c r="F11" s="332">
        <f t="shared" si="1"/>
        <v>2.9900332225913622</v>
      </c>
      <c r="G11" s="115">
        <v>0</v>
      </c>
      <c r="H11" s="116">
        <f t="shared" si="2"/>
        <v>0</v>
      </c>
      <c r="I11" s="115">
        <v>26</v>
      </c>
      <c r="J11" s="333">
        <f t="shared" si="3"/>
        <v>4.3189368770764114</v>
      </c>
      <c r="K11" s="115">
        <v>536</v>
      </c>
      <c r="L11" s="116">
        <f t="shared" si="4"/>
        <v>89.036544850498331</v>
      </c>
      <c r="M11" s="115">
        <v>11</v>
      </c>
      <c r="N11" s="116">
        <f t="shared" si="5"/>
        <v>1.8272425249169437</v>
      </c>
      <c r="O11" s="115">
        <v>3</v>
      </c>
      <c r="P11" s="116">
        <f t="shared" si="6"/>
        <v>0.49833887043189368</v>
      </c>
      <c r="Q11" s="313">
        <f t="shared" si="7"/>
        <v>602</v>
      </c>
      <c r="R11" t="s">
        <v>200</v>
      </c>
      <c r="S11" s="4" t="s">
        <v>55</v>
      </c>
      <c r="T11" s="156">
        <v>1.8700000000000001E-2</v>
      </c>
    </row>
    <row r="12" spans="1:20" ht="15.75" x14ac:dyDescent="0.25">
      <c r="A12" s="53">
        <v>7</v>
      </c>
      <c r="B12" s="87" t="s">
        <v>8</v>
      </c>
      <c r="C12" s="115">
        <v>5</v>
      </c>
      <c r="D12" s="332">
        <f t="shared" si="0"/>
        <v>1.0660980810234542</v>
      </c>
      <c r="E12" s="115">
        <v>7</v>
      </c>
      <c r="F12" s="332">
        <f t="shared" si="1"/>
        <v>1.4925373134328357</v>
      </c>
      <c r="G12" s="115">
        <v>0</v>
      </c>
      <c r="H12" s="116">
        <f t="shared" si="2"/>
        <v>0</v>
      </c>
      <c r="I12" s="115">
        <v>49</v>
      </c>
      <c r="J12" s="333">
        <f t="shared" si="3"/>
        <v>10.44776119402985</v>
      </c>
      <c r="K12" s="115">
        <v>397</v>
      </c>
      <c r="L12" s="116">
        <f t="shared" si="4"/>
        <v>84.648187633262268</v>
      </c>
      <c r="M12" s="115">
        <v>11</v>
      </c>
      <c r="N12" s="116">
        <f t="shared" si="5"/>
        <v>2.3454157782515992</v>
      </c>
      <c r="O12" s="115">
        <v>0</v>
      </c>
      <c r="P12" s="116">
        <f t="shared" si="6"/>
        <v>0</v>
      </c>
      <c r="Q12" s="313">
        <f t="shared" si="7"/>
        <v>469</v>
      </c>
      <c r="R12" t="s">
        <v>200</v>
      </c>
      <c r="S12" s="4" t="s">
        <v>58</v>
      </c>
      <c r="T12" s="156">
        <v>8.0000000000000004E-4</v>
      </c>
    </row>
    <row r="13" spans="1:20" ht="15.75" x14ac:dyDescent="0.25">
      <c r="A13" s="53">
        <v>8</v>
      </c>
      <c r="B13" s="87" t="s">
        <v>9</v>
      </c>
      <c r="C13" s="115">
        <v>2</v>
      </c>
      <c r="D13" s="332">
        <f t="shared" si="0"/>
        <v>0.5988023952095809</v>
      </c>
      <c r="E13" s="115">
        <v>19</v>
      </c>
      <c r="F13" s="332">
        <f t="shared" si="1"/>
        <v>5.6886227544910177</v>
      </c>
      <c r="G13" s="115">
        <v>0</v>
      </c>
      <c r="H13" s="116">
        <f t="shared" si="2"/>
        <v>0</v>
      </c>
      <c r="I13" s="115">
        <v>47</v>
      </c>
      <c r="J13" s="333">
        <f t="shared" si="3"/>
        <v>14.071856287425149</v>
      </c>
      <c r="K13" s="115">
        <v>215</v>
      </c>
      <c r="L13" s="116">
        <f t="shared" si="4"/>
        <v>64.371257485029943</v>
      </c>
      <c r="M13" s="115">
        <v>47</v>
      </c>
      <c r="N13" s="116">
        <f t="shared" si="5"/>
        <v>14.071856287425149</v>
      </c>
      <c r="O13" s="115">
        <v>4</v>
      </c>
      <c r="P13" s="116">
        <f t="shared" si="6"/>
        <v>1.1976047904191618</v>
      </c>
      <c r="Q13" s="313">
        <f t="shared" si="7"/>
        <v>334</v>
      </c>
      <c r="R13" t="s">
        <v>200</v>
      </c>
      <c r="S13" s="4" t="s">
        <v>59</v>
      </c>
      <c r="T13" s="156">
        <v>9.7600000000000006E-2</v>
      </c>
    </row>
    <row r="14" spans="1:20" ht="15.75" x14ac:dyDescent="0.25">
      <c r="A14" s="53">
        <v>9</v>
      </c>
      <c r="B14" s="88" t="s">
        <v>10</v>
      </c>
      <c r="C14" s="115">
        <v>21</v>
      </c>
      <c r="D14" s="332">
        <f t="shared" si="0"/>
        <v>4.1257367387033401</v>
      </c>
      <c r="E14" s="115">
        <v>12</v>
      </c>
      <c r="F14" s="332">
        <f t="shared" si="1"/>
        <v>2.3575638506876229</v>
      </c>
      <c r="G14" s="115">
        <v>0</v>
      </c>
      <c r="H14" s="116">
        <f t="shared" si="2"/>
        <v>0</v>
      </c>
      <c r="I14" s="115">
        <v>48</v>
      </c>
      <c r="J14" s="333">
        <f t="shared" si="3"/>
        <v>9.4302554027504915</v>
      </c>
      <c r="K14" s="115">
        <v>411</v>
      </c>
      <c r="L14" s="116">
        <f t="shared" si="4"/>
        <v>80.746561886051083</v>
      </c>
      <c r="M14" s="115">
        <v>8</v>
      </c>
      <c r="N14" s="116">
        <f t="shared" si="5"/>
        <v>1.5717092337917484</v>
      </c>
      <c r="O14" s="115">
        <v>9</v>
      </c>
      <c r="P14" s="116">
        <f t="shared" si="6"/>
        <v>1.768172888015717</v>
      </c>
      <c r="Q14" s="313">
        <f t="shared" si="7"/>
        <v>509</v>
      </c>
      <c r="R14" t="s">
        <v>200</v>
      </c>
      <c r="S14" s="4" t="s">
        <v>60</v>
      </c>
      <c r="T14" s="156">
        <v>0.75800000000000001</v>
      </c>
    </row>
    <row r="15" spans="1:20" ht="15.75" x14ac:dyDescent="0.25">
      <c r="A15" s="53">
        <v>10</v>
      </c>
      <c r="B15" s="87" t="s">
        <v>11</v>
      </c>
      <c r="C15" s="115">
        <v>15</v>
      </c>
      <c r="D15" s="332">
        <f t="shared" si="0"/>
        <v>3.5799522673031028</v>
      </c>
      <c r="E15" s="115">
        <v>10</v>
      </c>
      <c r="F15" s="332">
        <f t="shared" si="1"/>
        <v>2.3866348448687349</v>
      </c>
      <c r="G15" s="115">
        <v>0</v>
      </c>
      <c r="H15" s="116">
        <f t="shared" si="2"/>
        <v>0</v>
      </c>
      <c r="I15" s="115">
        <v>31</v>
      </c>
      <c r="J15" s="333">
        <f t="shared" si="3"/>
        <v>7.3985680190930783</v>
      </c>
      <c r="K15" s="115">
        <v>333</v>
      </c>
      <c r="L15" s="116">
        <f t="shared" si="4"/>
        <v>79.474940334128874</v>
      </c>
      <c r="M15" s="115">
        <v>29</v>
      </c>
      <c r="N15" s="116">
        <f t="shared" si="5"/>
        <v>6.9212410501193311</v>
      </c>
      <c r="O15" s="115">
        <v>1</v>
      </c>
      <c r="P15" s="116">
        <f t="shared" si="6"/>
        <v>0.23866348448687352</v>
      </c>
      <c r="Q15" s="313">
        <f t="shared" si="7"/>
        <v>419</v>
      </c>
      <c r="R15" t="s">
        <v>200</v>
      </c>
      <c r="S15" s="4" t="s">
        <v>61</v>
      </c>
      <c r="T15" s="156">
        <v>8.48E-2</v>
      </c>
    </row>
    <row r="16" spans="1:20" ht="15.75" x14ac:dyDescent="0.25">
      <c r="A16" s="53">
        <v>11</v>
      </c>
      <c r="B16" s="87" t="s">
        <v>12</v>
      </c>
      <c r="C16" s="115">
        <v>15</v>
      </c>
      <c r="D16" s="332">
        <f t="shared" si="0"/>
        <v>2.0891364902506964</v>
      </c>
      <c r="E16" s="115">
        <v>8</v>
      </c>
      <c r="F16" s="332">
        <f t="shared" si="1"/>
        <v>1.1142061281337048</v>
      </c>
      <c r="G16" s="115">
        <v>0</v>
      </c>
      <c r="H16" s="116">
        <f t="shared" si="2"/>
        <v>0</v>
      </c>
      <c r="I16" s="115">
        <v>31</v>
      </c>
      <c r="J16" s="333">
        <f t="shared" si="3"/>
        <v>4.3175487465181055</v>
      </c>
      <c r="K16" s="115">
        <v>641</v>
      </c>
      <c r="L16" s="116">
        <f t="shared" si="4"/>
        <v>89.275766016713092</v>
      </c>
      <c r="M16" s="115">
        <v>15</v>
      </c>
      <c r="N16" s="116">
        <f t="shared" si="5"/>
        <v>2.0891364902506964</v>
      </c>
      <c r="O16" s="115">
        <v>8</v>
      </c>
      <c r="P16" s="116">
        <f t="shared" si="6"/>
        <v>1.1142061281337048</v>
      </c>
      <c r="Q16" s="313">
        <f t="shared" si="7"/>
        <v>718</v>
      </c>
      <c r="R16" t="s">
        <v>200</v>
      </c>
      <c r="S16" s="4" t="s">
        <v>62</v>
      </c>
      <c r="T16" s="156">
        <v>2.0499999999999997E-2</v>
      </c>
    </row>
    <row r="17" spans="1:20" ht="15.75" x14ac:dyDescent="0.25">
      <c r="A17" s="53">
        <v>12</v>
      </c>
      <c r="B17" s="87" t="s">
        <v>13</v>
      </c>
      <c r="C17" s="115">
        <v>12</v>
      </c>
      <c r="D17" s="332">
        <f t="shared" si="0"/>
        <v>2.547770700636943</v>
      </c>
      <c r="E17" s="115">
        <v>24</v>
      </c>
      <c r="F17" s="332">
        <f t="shared" si="1"/>
        <v>5.095541401273886</v>
      </c>
      <c r="G17" s="115">
        <v>1</v>
      </c>
      <c r="H17" s="116">
        <f t="shared" si="2"/>
        <v>0.21231422505307856</v>
      </c>
      <c r="I17" s="115">
        <v>40</v>
      </c>
      <c r="J17" s="333">
        <f t="shared" si="3"/>
        <v>8.4925690021231421</v>
      </c>
      <c r="K17" s="115">
        <v>325</v>
      </c>
      <c r="L17" s="116">
        <f t="shared" si="4"/>
        <v>69.002123142250525</v>
      </c>
      <c r="M17" s="115">
        <v>58</v>
      </c>
      <c r="N17" s="116">
        <f t="shared" si="5"/>
        <v>12.314225053078557</v>
      </c>
      <c r="O17" s="115">
        <v>11</v>
      </c>
      <c r="P17" s="116">
        <f t="shared" si="6"/>
        <v>2.335456475583864</v>
      </c>
      <c r="Q17" s="313">
        <f t="shared" si="7"/>
        <v>471</v>
      </c>
      <c r="R17" t="s">
        <v>200</v>
      </c>
      <c r="T17" s="155"/>
    </row>
    <row r="18" spans="1:20" ht="15.75" customHeight="1" x14ac:dyDescent="0.25">
      <c r="A18" s="53">
        <v>13</v>
      </c>
      <c r="B18" s="87" t="s">
        <v>14</v>
      </c>
      <c r="C18" s="115">
        <v>8</v>
      </c>
      <c r="D18" s="332">
        <f t="shared" si="0"/>
        <v>1.3490725126475547</v>
      </c>
      <c r="E18" s="115">
        <v>19</v>
      </c>
      <c r="F18" s="332">
        <f t="shared" si="1"/>
        <v>3.2040472175379429</v>
      </c>
      <c r="G18" s="115">
        <v>7</v>
      </c>
      <c r="H18" s="116">
        <f t="shared" si="2"/>
        <v>1.1804384485666104</v>
      </c>
      <c r="I18" s="115">
        <v>24</v>
      </c>
      <c r="J18" s="333">
        <f t="shared" si="3"/>
        <v>4.0472175379426645</v>
      </c>
      <c r="K18" s="115">
        <v>456</v>
      </c>
      <c r="L18" s="116">
        <f t="shared" si="4"/>
        <v>76.897133220910618</v>
      </c>
      <c r="M18" s="115">
        <v>54</v>
      </c>
      <c r="N18" s="116">
        <f t="shared" si="5"/>
        <v>9.1062394603709951</v>
      </c>
      <c r="O18" s="115">
        <v>25</v>
      </c>
      <c r="P18" s="116">
        <f t="shared" si="6"/>
        <v>4.2158516020236094</v>
      </c>
      <c r="Q18" s="313">
        <f t="shared" si="7"/>
        <v>593</v>
      </c>
      <c r="R18" t="s">
        <v>200</v>
      </c>
    </row>
    <row r="19" spans="1:20" ht="15.75" x14ac:dyDescent="0.25">
      <c r="A19" s="13">
        <v>14</v>
      </c>
      <c r="B19" s="89" t="s">
        <v>15</v>
      </c>
      <c r="C19" s="334">
        <v>5</v>
      </c>
      <c r="D19" s="332">
        <f t="shared" si="0"/>
        <v>1.8796992481203008</v>
      </c>
      <c r="E19" s="334">
        <v>4</v>
      </c>
      <c r="F19" s="332">
        <f t="shared" si="1"/>
        <v>1.5037593984962405</v>
      </c>
      <c r="G19" s="334">
        <v>1</v>
      </c>
      <c r="H19" s="116">
        <f t="shared" si="2"/>
        <v>0.37593984962406013</v>
      </c>
      <c r="I19" s="334">
        <v>47</v>
      </c>
      <c r="J19" s="333">
        <f t="shared" si="3"/>
        <v>17.669172932330827</v>
      </c>
      <c r="K19" s="334">
        <v>197</v>
      </c>
      <c r="L19" s="116">
        <f t="shared" si="4"/>
        <v>74.060150375939855</v>
      </c>
      <c r="M19" s="334">
        <v>12</v>
      </c>
      <c r="N19" s="116">
        <f t="shared" si="5"/>
        <v>4.5112781954887211</v>
      </c>
      <c r="O19" s="334">
        <v>0</v>
      </c>
      <c r="P19" s="116">
        <f t="shared" si="6"/>
        <v>0</v>
      </c>
      <c r="Q19" s="313">
        <f t="shared" si="7"/>
        <v>266</v>
      </c>
      <c r="R19" t="s">
        <v>200</v>
      </c>
    </row>
    <row r="20" spans="1:20" ht="15.75" x14ac:dyDescent="0.25">
      <c r="A20" s="50"/>
      <c r="B20" s="295" t="s">
        <v>30</v>
      </c>
      <c r="C20" s="284">
        <f>SUM(C6:C19)</f>
        <v>163</v>
      </c>
      <c r="D20" s="296">
        <f t="shared" si="0"/>
        <v>2.1935136589960975</v>
      </c>
      <c r="E20" s="284">
        <f>SUM(E6:E19)</f>
        <v>243</v>
      </c>
      <c r="F20" s="296">
        <f t="shared" si="1"/>
        <v>3.2700847799757771</v>
      </c>
      <c r="G20" s="284">
        <f>SUM(G6:G19)</f>
        <v>11</v>
      </c>
      <c r="H20" s="297">
        <f t="shared" si="2"/>
        <v>0.14802852913470596</v>
      </c>
      <c r="I20" s="284">
        <f>SUM(I6:I19)</f>
        <v>536</v>
      </c>
      <c r="J20" s="298">
        <f t="shared" si="3"/>
        <v>7.2130265105638536</v>
      </c>
      <c r="K20" s="284">
        <f>SUM(K6:K19)</f>
        <v>5857</v>
      </c>
      <c r="L20" s="297">
        <f t="shared" si="4"/>
        <v>78.818463194724799</v>
      </c>
      <c r="M20" s="284">
        <f>SUM(M6:M19)</f>
        <v>478</v>
      </c>
      <c r="N20" s="297">
        <f t="shared" si="5"/>
        <v>6.4325124478535862</v>
      </c>
      <c r="O20" s="284">
        <f>SUM(O6:O19)</f>
        <v>143</v>
      </c>
      <c r="P20" s="297">
        <f t="shared" si="6"/>
        <v>1.9243708787511777</v>
      </c>
      <c r="Q20" s="299">
        <f t="shared" si="7"/>
        <v>7431</v>
      </c>
    </row>
    <row r="21" spans="1:20" ht="15.75" x14ac:dyDescent="0.25">
      <c r="A21" s="5" t="s">
        <v>183</v>
      </c>
      <c r="R21">
        <v>2853</v>
      </c>
    </row>
  </sheetData>
  <mergeCells count="2">
    <mergeCell ref="A1:Q1"/>
    <mergeCell ref="A2:Q2"/>
  </mergeCells>
  <pageMargins left="1.299212598425197" right="0" top="1.3385826771653544" bottom="0" header="0.31496062992125984" footer="0.31496062992125984"/>
  <pageSetup paperSize="5"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abSelected="1" view="pageBreakPreview" topLeftCell="D1" zoomScale="80" zoomScaleNormal="100" zoomScaleSheetLayoutView="80" workbookViewId="0">
      <selection activeCell="A2" sqref="A2:K2"/>
    </sheetView>
  </sheetViews>
  <sheetFormatPr defaultRowHeight="15" x14ac:dyDescent="0.25"/>
  <cols>
    <col min="1" max="1" width="6.28515625" customWidth="1"/>
    <col min="2" max="2" width="17.5703125" customWidth="1"/>
    <col min="3" max="4" width="8.7109375" customWidth="1"/>
    <col min="5" max="5" width="9.28515625" customWidth="1"/>
    <col min="6" max="7" width="8.7109375" customWidth="1"/>
    <col min="8" max="8" width="9.5703125" customWidth="1"/>
    <col min="9" max="10" width="8.7109375" customWidth="1"/>
    <col min="11" max="11" width="10" customWidth="1"/>
    <col min="12" max="13" width="8.7109375" customWidth="1"/>
    <col min="14" max="14" width="9.140625" customWidth="1"/>
    <col min="15" max="19" width="8.7109375" customWidth="1"/>
    <col min="20" max="20" width="9.85546875" customWidth="1"/>
    <col min="21" max="22" width="8.7109375" customWidth="1"/>
    <col min="23" max="23" width="10.140625" bestFit="1" customWidth="1"/>
  </cols>
  <sheetData>
    <row r="1" spans="1:27" ht="18.75" x14ac:dyDescent="0.3">
      <c r="A1" s="361" t="s">
        <v>53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</row>
    <row r="2" spans="1:27" ht="18.75" x14ac:dyDescent="0.3">
      <c r="A2" s="376" t="s">
        <v>209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4" spans="1:27" ht="30" customHeight="1" x14ac:dyDescent="0.25">
      <c r="A4" s="371" t="s">
        <v>0</v>
      </c>
      <c r="B4" s="371" t="s">
        <v>1</v>
      </c>
      <c r="C4" s="371" t="s">
        <v>54</v>
      </c>
      <c r="D4" s="371"/>
      <c r="E4" s="371"/>
      <c r="F4" s="377" t="s">
        <v>55</v>
      </c>
      <c r="G4" s="378"/>
      <c r="H4" s="379"/>
      <c r="I4" s="369" t="s">
        <v>58</v>
      </c>
      <c r="J4" s="369"/>
      <c r="K4" s="369"/>
      <c r="L4" s="369" t="s">
        <v>59</v>
      </c>
      <c r="M4" s="369"/>
      <c r="N4" s="369"/>
      <c r="O4" s="369" t="s">
        <v>60</v>
      </c>
      <c r="P4" s="369"/>
      <c r="Q4" s="369"/>
      <c r="R4" s="369" t="s">
        <v>61</v>
      </c>
      <c r="S4" s="369"/>
      <c r="T4" s="369"/>
      <c r="U4" s="369" t="s">
        <v>62</v>
      </c>
      <c r="V4" s="369"/>
      <c r="W4" s="369"/>
    </row>
    <row r="5" spans="1:27" ht="31.5" x14ac:dyDescent="0.25">
      <c r="A5" s="371"/>
      <c r="B5" s="371"/>
      <c r="C5" s="31" t="s">
        <v>56</v>
      </c>
      <c r="D5" s="32" t="s">
        <v>57</v>
      </c>
      <c r="E5" s="31" t="s">
        <v>23</v>
      </c>
      <c r="F5" s="31" t="s">
        <v>56</v>
      </c>
      <c r="G5" s="32" t="s">
        <v>57</v>
      </c>
      <c r="H5" s="31" t="s">
        <v>23</v>
      </c>
      <c r="I5" s="31" t="s">
        <v>56</v>
      </c>
      <c r="J5" s="32" t="s">
        <v>57</v>
      </c>
      <c r="K5" s="31" t="s">
        <v>23</v>
      </c>
      <c r="L5" s="31" t="s">
        <v>56</v>
      </c>
      <c r="M5" s="32" t="s">
        <v>57</v>
      </c>
      <c r="N5" s="31" t="s">
        <v>23</v>
      </c>
      <c r="O5" s="31" t="s">
        <v>56</v>
      </c>
      <c r="P5" s="32" t="s">
        <v>57</v>
      </c>
      <c r="Q5" s="31" t="s">
        <v>23</v>
      </c>
      <c r="R5" s="31" t="s">
        <v>56</v>
      </c>
      <c r="S5" s="32" t="s">
        <v>57</v>
      </c>
      <c r="T5" s="31" t="s">
        <v>23</v>
      </c>
      <c r="U5" s="31" t="s">
        <v>56</v>
      </c>
      <c r="V5" s="32" t="s">
        <v>57</v>
      </c>
      <c r="W5" s="31" t="s">
        <v>23</v>
      </c>
      <c r="Y5" s="43" t="s">
        <v>79</v>
      </c>
      <c r="Z5" s="43" t="s">
        <v>80</v>
      </c>
      <c r="AA5" s="43" t="s">
        <v>81</v>
      </c>
    </row>
    <row r="6" spans="1:27" ht="25.5" x14ac:dyDescent="0.25">
      <c r="A6" s="82">
        <v>1</v>
      </c>
      <c r="B6" s="96">
        <v>2</v>
      </c>
      <c r="C6" s="82">
        <v>3</v>
      </c>
      <c r="D6" s="82">
        <v>4</v>
      </c>
      <c r="E6" s="94" t="s">
        <v>42</v>
      </c>
      <c r="F6" s="82">
        <v>6</v>
      </c>
      <c r="G6" s="82">
        <v>7</v>
      </c>
      <c r="H6" s="94" t="s">
        <v>43</v>
      </c>
      <c r="I6" s="82">
        <v>9</v>
      </c>
      <c r="J6" s="95">
        <v>10</v>
      </c>
      <c r="K6" s="94" t="s">
        <v>44</v>
      </c>
      <c r="L6" s="82">
        <v>11</v>
      </c>
      <c r="M6" s="95">
        <v>12</v>
      </c>
      <c r="N6" s="95" t="s">
        <v>110</v>
      </c>
      <c r="O6" s="82">
        <v>14</v>
      </c>
      <c r="P6" s="95">
        <v>15</v>
      </c>
      <c r="Q6" s="95" t="s">
        <v>111</v>
      </c>
      <c r="R6" s="82">
        <v>17</v>
      </c>
      <c r="S6" s="95">
        <v>18</v>
      </c>
      <c r="T6" s="95" t="s">
        <v>112</v>
      </c>
      <c r="U6" s="82">
        <v>20</v>
      </c>
      <c r="V6" s="95">
        <v>21</v>
      </c>
      <c r="W6" s="95" t="s">
        <v>113</v>
      </c>
      <c r="Y6" s="39">
        <f>O7+R7+U7</f>
        <v>3531</v>
      </c>
      <c r="Z6" s="39">
        <f>C7+F7+I7+L7</f>
        <v>758</v>
      </c>
      <c r="AA6" s="39">
        <f>SUM(Y6:Z6)</f>
        <v>4289</v>
      </c>
    </row>
    <row r="7" spans="1:27" ht="18.75" x14ac:dyDescent="0.3">
      <c r="A7" s="22">
        <v>1</v>
      </c>
      <c r="B7" s="7" t="s">
        <v>2</v>
      </c>
      <c r="C7" s="24">
        <v>151</v>
      </c>
      <c r="D7" s="195">
        <f>'3.PB PER MIX DIISI 4,5 OTOMATIS'!C6</f>
        <v>43</v>
      </c>
      <c r="E7" s="35">
        <f>D7/C7*100</f>
        <v>28.476821192052981</v>
      </c>
      <c r="F7" s="24">
        <v>123</v>
      </c>
      <c r="G7" s="195">
        <f>'3.PB PER MIX DIISI 4,5 OTOMATIS'!E6</f>
        <v>76</v>
      </c>
      <c r="H7" s="35">
        <f>G7/F7*100</f>
        <v>61.788617886178862</v>
      </c>
      <c r="I7" s="24">
        <v>4</v>
      </c>
      <c r="J7" s="195">
        <f>'3.PB PER MIX DIISI 4,5 OTOMATIS'!G6</f>
        <v>1</v>
      </c>
      <c r="K7" s="35">
        <f>J7/I7*100</f>
        <v>25</v>
      </c>
      <c r="L7" s="24">
        <v>480</v>
      </c>
      <c r="M7" s="195">
        <f>'3.PB PER MIX DIISI 4,5 OTOMATIS'!I6</f>
        <v>79</v>
      </c>
      <c r="N7" s="35">
        <f>M7/L7*100</f>
        <v>16.458333333333332</v>
      </c>
      <c r="O7" s="24">
        <v>2336</v>
      </c>
      <c r="P7" s="24">
        <f>'3.PB PER MIX DIISI 4,5 OTOMATIS'!K6</f>
        <v>895</v>
      </c>
      <c r="Q7" s="35">
        <f>P7/O7*100</f>
        <v>38.313356164383563</v>
      </c>
      <c r="R7" s="24">
        <v>880</v>
      </c>
      <c r="S7" s="195">
        <f>'3.PB PER MIX DIISI 4,5 OTOMATIS'!M6</f>
        <v>76</v>
      </c>
      <c r="T7" s="35">
        <f>S7/R7*100</f>
        <v>8.6363636363636367</v>
      </c>
      <c r="U7" s="24">
        <v>315</v>
      </c>
      <c r="V7" s="195">
        <f>'3.PB PER MIX DIISI 4,5 OTOMATIS'!O6</f>
        <v>4</v>
      </c>
      <c r="W7" s="34">
        <f>V7/U7*100</f>
        <v>1.2698412698412698</v>
      </c>
      <c r="X7" s="220" t="s">
        <v>185</v>
      </c>
      <c r="Y7" s="39">
        <f t="shared" ref="Y7:Y20" si="0">O8+R8+U8</f>
        <v>2218</v>
      </c>
      <c r="Z7" s="39">
        <f t="shared" ref="Z7:Z20" si="1">C8+F8+I8+L8</f>
        <v>518</v>
      </c>
      <c r="AA7" s="39">
        <f t="shared" ref="AA7:AA20" si="2">SUM(Y7:Z7)</f>
        <v>2736</v>
      </c>
    </row>
    <row r="8" spans="1:27" ht="18.75" x14ac:dyDescent="0.3">
      <c r="A8" s="22">
        <v>2</v>
      </c>
      <c r="B8" s="9" t="s">
        <v>3</v>
      </c>
      <c r="C8" s="24">
        <v>141</v>
      </c>
      <c r="D8" s="221">
        <f>'3.PB PER MIX DIISI 4,5 OTOMATIS'!C7</f>
        <v>7</v>
      </c>
      <c r="E8" s="35">
        <f t="shared" ref="E8:E21" si="3">D8/C8*100</f>
        <v>4.9645390070921991</v>
      </c>
      <c r="F8" s="24">
        <v>60</v>
      </c>
      <c r="G8" s="221">
        <f>'3.PB PER MIX DIISI 4,5 OTOMATIS'!E7</f>
        <v>8</v>
      </c>
      <c r="H8" s="35">
        <f t="shared" ref="H8:H20" si="4">G8/F8*100</f>
        <v>13.333333333333334</v>
      </c>
      <c r="I8" s="24">
        <v>1</v>
      </c>
      <c r="J8" s="221">
        <f>'3.PB PER MIX DIISI 4,5 OTOMATIS'!G7</f>
        <v>0</v>
      </c>
      <c r="K8" s="35">
        <f t="shared" ref="K8:K21" si="5">J8/I8*100</f>
        <v>0</v>
      </c>
      <c r="L8" s="24">
        <v>316</v>
      </c>
      <c r="M8" s="221">
        <f>'3.PB PER MIX DIISI 4,5 OTOMATIS'!I7</f>
        <v>14</v>
      </c>
      <c r="N8" s="35">
        <f t="shared" ref="N8:N21" si="6">M8/L8*100</f>
        <v>4.4303797468354427</v>
      </c>
      <c r="O8" s="24">
        <v>2006</v>
      </c>
      <c r="P8" s="24">
        <f>'3.PB PER MIX DIISI 4,5 OTOMATIS'!K7</f>
        <v>334</v>
      </c>
      <c r="Q8" s="35">
        <f t="shared" ref="Q8:Q21" si="7">P8/O8*100</f>
        <v>16.650049850448653</v>
      </c>
      <c r="R8" s="24">
        <v>170</v>
      </c>
      <c r="S8" s="221">
        <f>'3.PB PER MIX DIISI 4,5 OTOMATIS'!M7</f>
        <v>48</v>
      </c>
      <c r="T8" s="35">
        <f t="shared" ref="T8:T21" si="8">S8/R8*100</f>
        <v>28.235294117647058</v>
      </c>
      <c r="U8" s="24">
        <v>42</v>
      </c>
      <c r="V8" s="221">
        <f>'3.PB PER MIX DIISI 4,5 OTOMATIS'!O7</f>
        <v>10</v>
      </c>
      <c r="W8" s="34">
        <f t="shared" ref="W8:W21" si="9">V8/U8*100</f>
        <v>23.809523809523807</v>
      </c>
      <c r="X8" s="220" t="s">
        <v>200</v>
      </c>
      <c r="Y8" s="39">
        <f t="shared" si="0"/>
        <v>2134</v>
      </c>
      <c r="Z8" s="39">
        <f t="shared" si="1"/>
        <v>234.95956873315365</v>
      </c>
      <c r="AA8" s="39">
        <f t="shared" si="2"/>
        <v>2368.9595687331534</v>
      </c>
    </row>
    <row r="9" spans="1:27" ht="18.75" x14ac:dyDescent="0.3">
      <c r="A9" s="22">
        <v>3</v>
      </c>
      <c r="B9" s="11" t="s">
        <v>4</v>
      </c>
      <c r="C9" s="24">
        <v>21</v>
      </c>
      <c r="D9" s="221">
        <f>'3.PB PER MIX DIISI 4,5 OTOMATIS'!C8</f>
        <v>1</v>
      </c>
      <c r="E9" s="35">
        <f t="shared" si="3"/>
        <v>4.7619047619047619</v>
      </c>
      <c r="F9" s="24">
        <v>47</v>
      </c>
      <c r="G9" s="221">
        <f>'3.PB PER MIX DIISI 4,5 OTOMATIS'!E8</f>
        <v>24</v>
      </c>
      <c r="H9" s="35">
        <f t="shared" si="4"/>
        <v>51.063829787234042</v>
      </c>
      <c r="I9" s="24">
        <v>4.9595687331536382</v>
      </c>
      <c r="J9" s="221">
        <f>'3.PB PER MIX DIISI 4,5 OTOMATIS'!G8</f>
        <v>0</v>
      </c>
      <c r="K9" s="35">
        <f t="shared" si="5"/>
        <v>0</v>
      </c>
      <c r="L9" s="24">
        <v>162</v>
      </c>
      <c r="M9" s="221">
        <f>'3.PB PER MIX DIISI 4,5 OTOMATIS'!I8</f>
        <v>31</v>
      </c>
      <c r="N9" s="35">
        <f t="shared" si="6"/>
        <v>19.1358024691358</v>
      </c>
      <c r="O9" s="24">
        <v>1785</v>
      </c>
      <c r="P9" s="24">
        <f>'3.PB PER MIX DIISI 4,5 OTOMATIS'!K8</f>
        <v>172</v>
      </c>
      <c r="Q9" s="35">
        <f t="shared" si="7"/>
        <v>9.635854341736696</v>
      </c>
      <c r="R9" s="24">
        <v>295</v>
      </c>
      <c r="S9" s="221">
        <f>'3.PB PER MIX DIISI 4,5 OTOMATIS'!M8</f>
        <v>28</v>
      </c>
      <c r="T9" s="35">
        <f t="shared" si="8"/>
        <v>9.4915254237288131</v>
      </c>
      <c r="U9" s="24">
        <v>54</v>
      </c>
      <c r="V9" s="221">
        <f>'3.PB PER MIX DIISI 4,5 OTOMATIS'!O8</f>
        <v>2</v>
      </c>
      <c r="W9" s="34">
        <f t="shared" si="9"/>
        <v>3.7037037037037033</v>
      </c>
      <c r="X9" s="220" t="s">
        <v>200</v>
      </c>
      <c r="Y9" s="39">
        <f t="shared" si="0"/>
        <v>2072</v>
      </c>
      <c r="Z9" s="39">
        <f t="shared" si="1"/>
        <v>221.29380053908358</v>
      </c>
      <c r="AA9" s="39">
        <f t="shared" si="2"/>
        <v>2293.2938005390833</v>
      </c>
    </row>
    <row r="10" spans="1:27" ht="18.75" x14ac:dyDescent="0.3">
      <c r="A10" s="22">
        <v>4</v>
      </c>
      <c r="B10" s="11" t="s">
        <v>5</v>
      </c>
      <c r="C10" s="24">
        <v>37</v>
      </c>
      <c r="D10" s="221">
        <f>'3.PB PER MIX DIISI 4,5 OTOMATIS'!C9</f>
        <v>4</v>
      </c>
      <c r="E10" s="35">
        <f t="shared" si="3"/>
        <v>10.810810810810811</v>
      </c>
      <c r="F10" s="24">
        <v>26</v>
      </c>
      <c r="G10" s="221">
        <f>'3.PB PER MIX DIISI 4,5 OTOMATIS'!E9</f>
        <v>12</v>
      </c>
      <c r="H10" s="35">
        <f t="shared" si="4"/>
        <v>46.153846153846153</v>
      </c>
      <c r="I10" s="24">
        <v>1.2938005390835581</v>
      </c>
      <c r="J10" s="221">
        <f>'3.PB PER MIX DIISI 4,5 OTOMATIS'!G9</f>
        <v>1</v>
      </c>
      <c r="K10" s="35">
        <f t="shared" si="5"/>
        <v>77.291666666666657</v>
      </c>
      <c r="L10" s="24">
        <v>157</v>
      </c>
      <c r="M10" s="221">
        <f>'3.PB PER MIX DIISI 4,5 OTOMATIS'!I9</f>
        <v>51</v>
      </c>
      <c r="N10" s="35">
        <f t="shared" si="6"/>
        <v>32.484076433121018</v>
      </c>
      <c r="O10" s="24">
        <v>1824</v>
      </c>
      <c r="P10" s="24">
        <f>'3.PB PER MIX DIISI 4,5 OTOMATIS'!K9</f>
        <v>323</v>
      </c>
      <c r="Q10" s="35">
        <f t="shared" si="7"/>
        <v>17.708333333333336</v>
      </c>
      <c r="R10" s="24">
        <v>210</v>
      </c>
      <c r="S10" s="221">
        <f>'3.PB PER MIX DIISI 4,5 OTOMATIS'!M9</f>
        <v>56</v>
      </c>
      <c r="T10" s="35">
        <f t="shared" si="8"/>
        <v>26.666666666666668</v>
      </c>
      <c r="U10" s="24">
        <v>38</v>
      </c>
      <c r="V10" s="221">
        <f>'3.PB PER MIX DIISI 4,5 OTOMATIS'!O9</f>
        <v>46</v>
      </c>
      <c r="W10" s="34">
        <f t="shared" si="9"/>
        <v>121.05263157894737</v>
      </c>
      <c r="X10" s="220" t="s">
        <v>200</v>
      </c>
      <c r="Y10" s="39">
        <f t="shared" si="0"/>
        <v>1615</v>
      </c>
      <c r="Z10" s="39">
        <f t="shared" si="1"/>
        <v>163.86253369272237</v>
      </c>
      <c r="AA10" s="39">
        <f t="shared" si="2"/>
        <v>1778.8625336927223</v>
      </c>
    </row>
    <row r="11" spans="1:27" ht="18.75" x14ac:dyDescent="0.3">
      <c r="A11" s="22">
        <v>5</v>
      </c>
      <c r="B11" s="12" t="s">
        <v>6</v>
      </c>
      <c r="C11" s="24">
        <v>32</v>
      </c>
      <c r="D11" s="221">
        <f>'3.PB PER MIX DIISI 4,5 OTOMATIS'!C10</f>
        <v>17</v>
      </c>
      <c r="E11" s="35">
        <f t="shared" si="3"/>
        <v>53.125</v>
      </c>
      <c r="F11" s="24">
        <v>20</v>
      </c>
      <c r="G11" s="221">
        <f>'3.PB PER MIX DIISI 4,5 OTOMATIS'!E10</f>
        <v>2</v>
      </c>
      <c r="H11" s="35">
        <f t="shared" si="4"/>
        <v>10</v>
      </c>
      <c r="I11" s="24">
        <v>0.86253369272237201</v>
      </c>
      <c r="J11" s="221">
        <f>'3.PB PER MIX DIISI 4,5 OTOMATIS'!G10</f>
        <v>0</v>
      </c>
      <c r="K11" s="35">
        <f t="shared" si="5"/>
        <v>0</v>
      </c>
      <c r="L11" s="24">
        <v>111</v>
      </c>
      <c r="M11" s="221">
        <f>'3.PB PER MIX DIISI 4,5 OTOMATIS'!I10</f>
        <v>18</v>
      </c>
      <c r="N11" s="35">
        <f t="shared" si="6"/>
        <v>16.216216216216218</v>
      </c>
      <c r="O11" s="24">
        <v>1431</v>
      </c>
      <c r="P11" s="24">
        <f>'3.PB PER MIX DIISI 4,5 OTOMATIS'!K10</f>
        <v>622</v>
      </c>
      <c r="Q11" s="35">
        <f t="shared" si="7"/>
        <v>43.466107617051016</v>
      </c>
      <c r="R11" s="24">
        <v>155</v>
      </c>
      <c r="S11" s="221">
        <f>'3.PB PER MIX DIISI 4,5 OTOMATIS'!M10</f>
        <v>25</v>
      </c>
      <c r="T11" s="35">
        <f t="shared" si="8"/>
        <v>16.129032258064516</v>
      </c>
      <c r="U11" s="24">
        <v>29</v>
      </c>
      <c r="V11" s="221">
        <f>'3.PB PER MIX DIISI 4,5 OTOMATIS'!O10</f>
        <v>20</v>
      </c>
      <c r="W11" s="34">
        <f t="shared" si="9"/>
        <v>68.965517241379317</v>
      </c>
      <c r="X11" s="220" t="s">
        <v>200</v>
      </c>
      <c r="Y11" s="39">
        <f t="shared" si="0"/>
        <v>2421</v>
      </c>
      <c r="Z11" s="39">
        <f t="shared" si="1"/>
        <v>171.29380053908355</v>
      </c>
      <c r="AA11" s="39">
        <f t="shared" si="2"/>
        <v>2592.2938005390833</v>
      </c>
    </row>
    <row r="12" spans="1:27" ht="18.75" x14ac:dyDescent="0.3">
      <c r="A12" s="22">
        <v>6</v>
      </c>
      <c r="B12" s="12" t="s">
        <v>7</v>
      </c>
      <c r="C12" s="24">
        <v>18</v>
      </c>
      <c r="D12" s="221">
        <f>'3.PB PER MIX DIISI 4,5 OTOMATIS'!C11</f>
        <v>8</v>
      </c>
      <c r="E12" s="35">
        <f t="shared" si="3"/>
        <v>44.444444444444443</v>
      </c>
      <c r="F12" s="24">
        <v>29</v>
      </c>
      <c r="G12" s="221">
        <f>'3.PB PER MIX DIISI 4,5 OTOMATIS'!E11</f>
        <v>18</v>
      </c>
      <c r="H12" s="35">
        <f t="shared" si="4"/>
        <v>62.068965517241381</v>
      </c>
      <c r="I12" s="24">
        <v>1.2938005390835581</v>
      </c>
      <c r="J12" s="221">
        <f>'3.PB PER MIX DIISI 4,5 OTOMATIS'!G11</f>
        <v>0</v>
      </c>
      <c r="K12" s="35">
        <f t="shared" si="5"/>
        <v>0</v>
      </c>
      <c r="L12" s="24">
        <v>123</v>
      </c>
      <c r="M12" s="221">
        <f>'3.PB PER MIX DIISI 4,5 OTOMATIS'!I11</f>
        <v>26</v>
      </c>
      <c r="N12" s="35">
        <f t="shared" si="6"/>
        <v>21.138211382113823</v>
      </c>
      <c r="O12" s="24">
        <v>2190</v>
      </c>
      <c r="P12" s="24">
        <f>'3.PB PER MIX DIISI 4,5 OTOMATIS'!K11</f>
        <v>536</v>
      </c>
      <c r="Q12" s="35">
        <f t="shared" si="7"/>
        <v>24.474885844748858</v>
      </c>
      <c r="R12" s="24">
        <v>215</v>
      </c>
      <c r="S12" s="221">
        <f>'3.PB PER MIX DIISI 4,5 OTOMATIS'!M11</f>
        <v>11</v>
      </c>
      <c r="T12" s="35">
        <f t="shared" si="8"/>
        <v>5.1162790697674421</v>
      </c>
      <c r="U12" s="24">
        <v>16</v>
      </c>
      <c r="V12" s="221">
        <f>'3.PB PER MIX DIISI 4,5 OTOMATIS'!O11</f>
        <v>3</v>
      </c>
      <c r="W12" s="34">
        <f t="shared" si="9"/>
        <v>18.75</v>
      </c>
      <c r="X12" s="220" t="s">
        <v>200</v>
      </c>
      <c r="Y12" s="39">
        <f t="shared" si="0"/>
        <v>1963</v>
      </c>
      <c r="Z12" s="39">
        <f t="shared" si="1"/>
        <v>207.53908355795147</v>
      </c>
      <c r="AA12" s="39">
        <f t="shared" si="2"/>
        <v>2170.5390835579515</v>
      </c>
    </row>
    <row r="13" spans="1:27" ht="18.75" x14ac:dyDescent="0.3">
      <c r="A13" s="22">
        <v>7</v>
      </c>
      <c r="B13" s="11" t="s">
        <v>8</v>
      </c>
      <c r="C13" s="24">
        <v>14</v>
      </c>
      <c r="D13" s="221">
        <f>'3.PB PER MIX DIISI 4,5 OTOMATIS'!C12</f>
        <v>5</v>
      </c>
      <c r="E13" s="35">
        <f t="shared" si="3"/>
        <v>35.714285714285715</v>
      </c>
      <c r="F13" s="24">
        <v>23</v>
      </c>
      <c r="G13" s="221">
        <f>'3.PB PER MIX DIISI 4,5 OTOMATIS'!E12</f>
        <v>7</v>
      </c>
      <c r="H13" s="35">
        <f t="shared" si="4"/>
        <v>30.434782608695656</v>
      </c>
      <c r="I13" s="24">
        <v>0.53908355795148255</v>
      </c>
      <c r="J13" s="221">
        <f>'3.PB PER MIX DIISI 4,5 OTOMATIS'!G12</f>
        <v>0</v>
      </c>
      <c r="K13" s="35">
        <f t="shared" si="5"/>
        <v>0</v>
      </c>
      <c r="L13" s="24">
        <v>170</v>
      </c>
      <c r="M13" s="221">
        <f>'3.PB PER MIX DIISI 4,5 OTOMATIS'!I12</f>
        <v>49</v>
      </c>
      <c r="N13" s="35">
        <f t="shared" si="6"/>
        <v>28.823529411764703</v>
      </c>
      <c r="O13" s="24">
        <v>1620</v>
      </c>
      <c r="P13" s="24">
        <f>'3.PB PER MIX DIISI 4,5 OTOMATIS'!K12</f>
        <v>397</v>
      </c>
      <c r="Q13" s="35">
        <f t="shared" si="7"/>
        <v>24.506172839506174</v>
      </c>
      <c r="R13" s="24">
        <v>325</v>
      </c>
      <c r="S13" s="221">
        <f>'3.PB PER MIX DIISI 4,5 OTOMATIS'!M12</f>
        <v>11</v>
      </c>
      <c r="T13" s="35">
        <f t="shared" si="8"/>
        <v>3.3846153846153846</v>
      </c>
      <c r="U13" s="24">
        <v>18</v>
      </c>
      <c r="V13" s="221">
        <f>'3.PB PER MIX DIISI 4,5 OTOMATIS'!O12</f>
        <v>0</v>
      </c>
      <c r="W13" s="34">
        <f t="shared" si="9"/>
        <v>0</v>
      </c>
      <c r="X13" s="220" t="s">
        <v>200</v>
      </c>
      <c r="Y13" s="39">
        <f t="shared" si="0"/>
        <v>1335</v>
      </c>
      <c r="Z13" s="39">
        <f t="shared" si="1"/>
        <v>210.26954177897574</v>
      </c>
      <c r="AA13" s="39">
        <f t="shared" si="2"/>
        <v>1545.2695417789757</v>
      </c>
    </row>
    <row r="14" spans="1:27" ht="18.75" x14ac:dyDescent="0.3">
      <c r="A14" s="22">
        <v>8</v>
      </c>
      <c r="B14" s="11" t="s">
        <v>9</v>
      </c>
      <c r="C14" s="24">
        <v>14</v>
      </c>
      <c r="D14" s="221">
        <f>'3.PB PER MIX DIISI 4,5 OTOMATIS'!C13</f>
        <v>2</v>
      </c>
      <c r="E14" s="35">
        <f t="shared" si="3"/>
        <v>14.285714285714285</v>
      </c>
      <c r="F14" s="24">
        <v>13</v>
      </c>
      <c r="G14" s="221">
        <f>'3.PB PER MIX DIISI 4,5 OTOMATIS'!E13</f>
        <v>19</v>
      </c>
      <c r="H14" s="35">
        <f t="shared" si="4"/>
        <v>146.15384615384613</v>
      </c>
      <c r="I14" s="24">
        <v>0.26954177897574128</v>
      </c>
      <c r="J14" s="221">
        <f>'3.PB PER MIX DIISI 4,5 OTOMATIS'!G13</f>
        <v>0</v>
      </c>
      <c r="K14" s="35">
        <f t="shared" si="5"/>
        <v>0</v>
      </c>
      <c r="L14" s="24">
        <v>183</v>
      </c>
      <c r="M14" s="221">
        <f>'3.PB PER MIX DIISI 4,5 OTOMATIS'!I13</f>
        <v>47</v>
      </c>
      <c r="N14" s="35">
        <f t="shared" si="6"/>
        <v>25.683060109289617</v>
      </c>
      <c r="O14" s="24">
        <v>1150</v>
      </c>
      <c r="P14" s="24">
        <f>'3.PB PER MIX DIISI 4,5 OTOMATIS'!K13</f>
        <v>215</v>
      </c>
      <c r="Q14" s="35">
        <f t="shared" si="7"/>
        <v>18.695652173913043</v>
      </c>
      <c r="R14" s="24">
        <v>152</v>
      </c>
      <c r="S14" s="221">
        <f>'3.PB PER MIX DIISI 4,5 OTOMATIS'!M13</f>
        <v>47</v>
      </c>
      <c r="T14" s="35">
        <f t="shared" si="8"/>
        <v>30.921052631578949</v>
      </c>
      <c r="U14" s="24">
        <v>33</v>
      </c>
      <c r="V14" s="221">
        <f>'3.PB PER MIX DIISI 4,5 OTOMATIS'!O13</f>
        <v>4</v>
      </c>
      <c r="W14" s="34">
        <f t="shared" si="9"/>
        <v>12.121212121212121</v>
      </c>
      <c r="X14" s="220" t="s">
        <v>200</v>
      </c>
      <c r="Y14" s="39">
        <f t="shared" si="0"/>
        <v>1939</v>
      </c>
      <c r="Z14" s="39">
        <f t="shared" si="1"/>
        <v>116.02425876010781</v>
      </c>
      <c r="AA14" s="39">
        <f t="shared" si="2"/>
        <v>2055.0242587601078</v>
      </c>
    </row>
    <row r="15" spans="1:27" ht="18.75" x14ac:dyDescent="0.3">
      <c r="A15" s="22">
        <v>9</v>
      </c>
      <c r="B15" s="12" t="s">
        <v>10</v>
      </c>
      <c r="C15" s="24">
        <v>17</v>
      </c>
      <c r="D15" s="221">
        <f>'3.PB PER MIX DIISI 4,5 OTOMATIS'!C14</f>
        <v>21</v>
      </c>
      <c r="E15" s="35">
        <f t="shared" si="3"/>
        <v>123.52941176470588</v>
      </c>
      <c r="F15" s="24">
        <v>15</v>
      </c>
      <c r="G15" s="221">
        <f>'3.PB PER MIX DIISI 4,5 OTOMATIS'!E14</f>
        <v>12</v>
      </c>
      <c r="H15" s="35">
        <f t="shared" si="4"/>
        <v>80</v>
      </c>
      <c r="I15" s="24">
        <v>1.0242587601078166</v>
      </c>
      <c r="J15" s="221">
        <f>'3.PB PER MIX DIISI 4,5 OTOMATIS'!G14</f>
        <v>0</v>
      </c>
      <c r="K15" s="35">
        <f t="shared" si="5"/>
        <v>0</v>
      </c>
      <c r="L15" s="24">
        <v>83</v>
      </c>
      <c r="M15" s="221">
        <f>'3.PB PER MIX DIISI 4,5 OTOMATIS'!I14</f>
        <v>48</v>
      </c>
      <c r="N15" s="35">
        <f t="shared" si="6"/>
        <v>57.831325301204814</v>
      </c>
      <c r="O15" s="24">
        <v>1697</v>
      </c>
      <c r="P15" s="24">
        <f>'3.PB PER MIX DIISI 4,5 OTOMATIS'!K14</f>
        <v>411</v>
      </c>
      <c r="Q15" s="35">
        <f t="shared" si="7"/>
        <v>24.219210371243371</v>
      </c>
      <c r="R15" s="24">
        <v>212</v>
      </c>
      <c r="S15" s="221">
        <f>'3.PB PER MIX DIISI 4,5 OTOMATIS'!M14</f>
        <v>8</v>
      </c>
      <c r="T15" s="35">
        <f t="shared" si="8"/>
        <v>3.7735849056603774</v>
      </c>
      <c r="U15" s="24">
        <v>30</v>
      </c>
      <c r="V15" s="221">
        <f>'3.PB PER MIX DIISI 4,5 OTOMATIS'!O14</f>
        <v>9</v>
      </c>
      <c r="W15" s="34">
        <f t="shared" si="9"/>
        <v>30</v>
      </c>
      <c r="X15" s="220" t="s">
        <v>200</v>
      </c>
      <c r="Y15" s="39">
        <f t="shared" si="0"/>
        <v>1479</v>
      </c>
      <c r="Z15" s="39">
        <f t="shared" si="1"/>
        <v>127.59299191374663</v>
      </c>
      <c r="AA15" s="39">
        <f t="shared" si="2"/>
        <v>1606.5929919137466</v>
      </c>
    </row>
    <row r="16" spans="1:27" ht="18.75" x14ac:dyDescent="0.3">
      <c r="A16" s="22">
        <v>10</v>
      </c>
      <c r="B16" s="11" t="s">
        <v>11</v>
      </c>
      <c r="C16" s="24">
        <v>26</v>
      </c>
      <c r="D16" s="221">
        <f>'3.PB PER MIX DIISI 4,5 OTOMATIS'!C15</f>
        <v>15</v>
      </c>
      <c r="E16" s="35">
        <f t="shared" si="3"/>
        <v>57.692307692307686</v>
      </c>
      <c r="F16" s="24">
        <v>13</v>
      </c>
      <c r="G16" s="221">
        <f>'3.PB PER MIX DIISI 4,5 OTOMATIS'!E15</f>
        <v>10</v>
      </c>
      <c r="H16" s="35">
        <f t="shared" si="4"/>
        <v>76.923076923076934</v>
      </c>
      <c r="I16" s="24">
        <v>0.59299191374663074</v>
      </c>
      <c r="J16" s="221">
        <f>'3.PB PER MIX DIISI 4,5 OTOMATIS'!G15</f>
        <v>0</v>
      </c>
      <c r="K16" s="35">
        <f t="shared" si="5"/>
        <v>0</v>
      </c>
      <c r="L16" s="24">
        <v>88</v>
      </c>
      <c r="M16" s="221">
        <f>'3.PB PER MIX DIISI 4,5 OTOMATIS'!I15</f>
        <v>31</v>
      </c>
      <c r="N16" s="35">
        <f t="shared" si="6"/>
        <v>35.227272727272727</v>
      </c>
      <c r="O16" s="24">
        <v>1311</v>
      </c>
      <c r="P16" s="24">
        <f>'3.PB PER MIX DIISI 4,5 OTOMATIS'!K15</f>
        <v>333</v>
      </c>
      <c r="Q16" s="35">
        <f t="shared" si="7"/>
        <v>25.400457665903893</v>
      </c>
      <c r="R16" s="24">
        <v>133</v>
      </c>
      <c r="S16" s="221">
        <f>'3.PB PER MIX DIISI 4,5 OTOMATIS'!M15</f>
        <v>29</v>
      </c>
      <c r="T16" s="35">
        <f t="shared" si="8"/>
        <v>21.804511278195488</v>
      </c>
      <c r="U16" s="24">
        <v>35</v>
      </c>
      <c r="V16" s="221">
        <f>'3.PB PER MIX DIISI 4,5 OTOMATIS'!O15</f>
        <v>1</v>
      </c>
      <c r="W16" s="34">
        <f t="shared" si="9"/>
        <v>2.8571428571428572</v>
      </c>
      <c r="X16" s="220" t="s">
        <v>200</v>
      </c>
      <c r="Y16" s="39">
        <f t="shared" si="0"/>
        <v>2780</v>
      </c>
      <c r="Z16" s="39">
        <f t="shared" si="1"/>
        <v>250.1320754716981</v>
      </c>
      <c r="AA16" s="39">
        <f t="shared" si="2"/>
        <v>3030.132075471698</v>
      </c>
    </row>
    <row r="17" spans="1:27" ht="18.75" x14ac:dyDescent="0.3">
      <c r="A17" s="22">
        <v>11</v>
      </c>
      <c r="B17" s="11" t="s">
        <v>12</v>
      </c>
      <c r="C17" s="24">
        <v>70</v>
      </c>
      <c r="D17" s="221">
        <f>'3.PB PER MIX DIISI 4,5 OTOMATIS'!C16</f>
        <v>15</v>
      </c>
      <c r="E17" s="35">
        <f t="shared" si="3"/>
        <v>21.428571428571427</v>
      </c>
      <c r="F17" s="24">
        <v>62</v>
      </c>
      <c r="G17" s="221">
        <f>'3.PB PER MIX DIISI 4,5 OTOMATIS'!E16</f>
        <v>8</v>
      </c>
      <c r="H17" s="35">
        <f t="shared" si="4"/>
        <v>12.903225806451612</v>
      </c>
      <c r="I17" s="24">
        <v>1.1320754716981132</v>
      </c>
      <c r="J17" s="221">
        <f>'3.PB PER MIX DIISI 4,5 OTOMATIS'!G16</f>
        <v>0</v>
      </c>
      <c r="K17" s="35">
        <f t="shared" si="5"/>
        <v>0</v>
      </c>
      <c r="L17" s="24">
        <v>117</v>
      </c>
      <c r="M17" s="221">
        <f>'3.PB PER MIX DIISI 4,5 OTOMATIS'!I16</f>
        <v>31</v>
      </c>
      <c r="N17" s="35">
        <f t="shared" si="6"/>
        <v>26.495726495726498</v>
      </c>
      <c r="O17" s="24">
        <v>2080</v>
      </c>
      <c r="P17" s="24">
        <f>'3.PB PER MIX DIISI 4,5 OTOMATIS'!K16</f>
        <v>641</v>
      </c>
      <c r="Q17" s="35">
        <f t="shared" si="7"/>
        <v>30.817307692307693</v>
      </c>
      <c r="R17" s="24">
        <v>449</v>
      </c>
      <c r="S17" s="221">
        <f>'3.PB PER MIX DIISI 4,5 OTOMATIS'!M16</f>
        <v>15</v>
      </c>
      <c r="T17" s="35">
        <f t="shared" si="8"/>
        <v>3.3407572383073498</v>
      </c>
      <c r="U17" s="24">
        <v>251</v>
      </c>
      <c r="V17" s="221">
        <f>'3.PB PER MIX DIISI 4,5 OTOMATIS'!O16</f>
        <v>8</v>
      </c>
      <c r="W17" s="34">
        <f t="shared" si="9"/>
        <v>3.1872509960159361</v>
      </c>
      <c r="X17" s="220" t="s">
        <v>200</v>
      </c>
      <c r="Y17" s="39">
        <f t="shared" si="0"/>
        <v>2228</v>
      </c>
      <c r="Z17" s="39">
        <f t="shared" si="1"/>
        <v>350</v>
      </c>
      <c r="AA17" s="39">
        <f t="shared" si="2"/>
        <v>2578</v>
      </c>
    </row>
    <row r="18" spans="1:27" ht="18.75" x14ac:dyDescent="0.3">
      <c r="A18" s="22">
        <v>12</v>
      </c>
      <c r="B18" s="11" t="s">
        <v>13</v>
      </c>
      <c r="C18" s="24">
        <v>44</v>
      </c>
      <c r="D18" s="221">
        <f>'3.PB PER MIX DIISI 4,5 OTOMATIS'!C17</f>
        <v>12</v>
      </c>
      <c r="E18" s="35">
        <f t="shared" si="3"/>
        <v>27.27272727272727</v>
      </c>
      <c r="F18" s="24">
        <v>72</v>
      </c>
      <c r="G18" s="221">
        <f>'3.PB PER MIX DIISI 4,5 OTOMATIS'!E17</f>
        <v>24</v>
      </c>
      <c r="H18" s="35">
        <f t="shared" si="4"/>
        <v>33.333333333333329</v>
      </c>
      <c r="I18" s="24">
        <v>1</v>
      </c>
      <c r="J18" s="221">
        <f>'3.PB PER MIX DIISI 4,5 OTOMATIS'!G17</f>
        <v>1</v>
      </c>
      <c r="K18" s="35">
        <f t="shared" si="5"/>
        <v>100</v>
      </c>
      <c r="L18" s="24">
        <v>233</v>
      </c>
      <c r="M18" s="221">
        <f>'3.PB PER MIX DIISI 4,5 OTOMATIS'!I17</f>
        <v>40</v>
      </c>
      <c r="N18" s="35">
        <f t="shared" si="6"/>
        <v>17.167381974248926</v>
      </c>
      <c r="O18" s="24">
        <v>2018</v>
      </c>
      <c r="P18" s="24">
        <f>'3.PB PER MIX DIISI 4,5 OTOMATIS'!K17</f>
        <v>325</v>
      </c>
      <c r="Q18" s="35">
        <f>P18/O18*100</f>
        <v>16.105054509415261</v>
      </c>
      <c r="R18" s="24">
        <v>146</v>
      </c>
      <c r="S18" s="221">
        <f>'3.PB PER MIX DIISI 4,5 OTOMATIS'!M17</f>
        <v>58</v>
      </c>
      <c r="T18" s="35">
        <f t="shared" si="8"/>
        <v>39.726027397260275</v>
      </c>
      <c r="U18" s="24">
        <v>64</v>
      </c>
      <c r="V18" s="221">
        <f>'3.PB PER MIX DIISI 4,5 OTOMATIS'!O17</f>
        <v>11</v>
      </c>
      <c r="W18" s="34">
        <f t="shared" si="9"/>
        <v>17.1875</v>
      </c>
      <c r="X18" s="220" t="s">
        <v>200</v>
      </c>
      <c r="Y18" s="39">
        <f t="shared" si="0"/>
        <v>1606</v>
      </c>
      <c r="Z18" s="39">
        <f t="shared" si="1"/>
        <v>144.32345013477089</v>
      </c>
      <c r="AA18" s="39">
        <f t="shared" si="2"/>
        <v>1750.3234501347708</v>
      </c>
    </row>
    <row r="19" spans="1:27" ht="15.75" customHeight="1" x14ac:dyDescent="0.3">
      <c r="A19" s="22">
        <v>13</v>
      </c>
      <c r="B19" s="11" t="s">
        <v>14</v>
      </c>
      <c r="C19" s="24">
        <v>22</v>
      </c>
      <c r="D19" s="221">
        <f>'3.PB PER MIX DIISI 4,5 OTOMATIS'!C18</f>
        <v>8</v>
      </c>
      <c r="E19" s="35">
        <f t="shared" si="3"/>
        <v>36.363636363636367</v>
      </c>
      <c r="F19" s="24">
        <v>16</v>
      </c>
      <c r="G19" s="221">
        <f>'3.PB PER MIX DIISI 4,5 OTOMATIS'!E18</f>
        <v>19</v>
      </c>
      <c r="H19" s="35">
        <f t="shared" si="4"/>
        <v>118.75</v>
      </c>
      <c r="I19" s="24">
        <v>0.32345013477088952</v>
      </c>
      <c r="J19" s="221">
        <f>'3.PB PER MIX DIISI 4,5 OTOMATIS'!G18</f>
        <v>7</v>
      </c>
      <c r="K19" s="35">
        <f t="shared" si="5"/>
        <v>2164.1666666666665</v>
      </c>
      <c r="L19" s="24">
        <v>106</v>
      </c>
      <c r="M19" s="221">
        <f>'3.PB PER MIX DIISI 4,5 OTOMATIS'!I18</f>
        <v>24</v>
      </c>
      <c r="N19" s="35">
        <f t="shared" si="6"/>
        <v>22.641509433962266</v>
      </c>
      <c r="O19" s="24">
        <v>1220</v>
      </c>
      <c r="P19" s="24">
        <f>'3.PB PER MIX DIISI 4,5 OTOMATIS'!K18</f>
        <v>456</v>
      </c>
      <c r="Q19" s="35">
        <f t="shared" si="7"/>
        <v>37.377049180327873</v>
      </c>
      <c r="R19" s="24">
        <v>311</v>
      </c>
      <c r="S19" s="221">
        <f>'3.PB PER MIX DIISI 4,5 OTOMATIS'!M18</f>
        <v>54</v>
      </c>
      <c r="T19" s="35">
        <f t="shared" si="8"/>
        <v>17.363344051446948</v>
      </c>
      <c r="U19" s="24">
        <v>75</v>
      </c>
      <c r="V19" s="221">
        <f>'3.PB PER MIX DIISI 4,5 OTOMATIS'!O18</f>
        <v>25</v>
      </c>
      <c r="W19" s="34">
        <f t="shared" si="9"/>
        <v>33.333333333333329</v>
      </c>
      <c r="X19" s="220" t="s">
        <v>185</v>
      </c>
      <c r="Y19" s="39">
        <f t="shared" si="0"/>
        <v>1230</v>
      </c>
      <c r="Z19" s="39">
        <f t="shared" si="1"/>
        <v>135.18598382749326</v>
      </c>
      <c r="AA19" s="39">
        <f t="shared" si="2"/>
        <v>1365.1859838274931</v>
      </c>
    </row>
    <row r="20" spans="1:27" ht="18.75" x14ac:dyDescent="0.3">
      <c r="A20" s="13">
        <v>14</v>
      </c>
      <c r="B20" s="14" t="s">
        <v>15</v>
      </c>
      <c r="C20" s="24">
        <v>11</v>
      </c>
      <c r="D20" s="221">
        <f>'3.PB PER MIX DIISI 4,5 OTOMATIS'!C19</f>
        <v>5</v>
      </c>
      <c r="E20" s="35">
        <f t="shared" si="3"/>
        <v>45.454545454545453</v>
      </c>
      <c r="F20" s="24">
        <v>20</v>
      </c>
      <c r="G20" s="221">
        <f>'3.PB PER MIX DIISI 4,5 OTOMATIS'!E19</f>
        <v>4</v>
      </c>
      <c r="H20" s="35">
        <f t="shared" si="4"/>
        <v>20</v>
      </c>
      <c r="I20" s="24">
        <v>1.1859838274932615</v>
      </c>
      <c r="J20" s="221">
        <f>'3.PB PER MIX DIISI 4,5 OTOMATIS'!G19</f>
        <v>1</v>
      </c>
      <c r="K20" s="35">
        <f t="shared" si="5"/>
        <v>84.318181818181813</v>
      </c>
      <c r="L20" s="24">
        <v>103</v>
      </c>
      <c r="M20" s="221">
        <f>'3.PB PER MIX DIISI 4,5 OTOMATIS'!I19</f>
        <v>47</v>
      </c>
      <c r="N20" s="35">
        <f t="shared" si="6"/>
        <v>45.631067961165051</v>
      </c>
      <c r="O20" s="24">
        <v>981</v>
      </c>
      <c r="P20" s="24">
        <f>'3.PB PER MIX DIISI 4,5 OTOMATIS'!K19</f>
        <v>197</v>
      </c>
      <c r="Q20" s="35">
        <f t="shared" si="7"/>
        <v>20.081549439347604</v>
      </c>
      <c r="R20" s="24">
        <v>227</v>
      </c>
      <c r="S20" s="221">
        <f>'3.PB PER MIX DIISI 4,5 OTOMATIS'!M19</f>
        <v>12</v>
      </c>
      <c r="T20" s="35">
        <f t="shared" si="8"/>
        <v>5.286343612334802</v>
      </c>
      <c r="U20" s="24">
        <v>22</v>
      </c>
      <c r="V20" s="221">
        <f>'3.PB PER MIX DIISI 4,5 OTOMATIS'!O19</f>
        <v>0</v>
      </c>
      <c r="W20" s="34">
        <f t="shared" si="9"/>
        <v>0</v>
      </c>
      <c r="X20" s="220" t="s">
        <v>185</v>
      </c>
      <c r="Y20" s="39">
        <f t="shared" si="0"/>
        <v>28551</v>
      </c>
      <c r="Z20" s="39">
        <f t="shared" si="1"/>
        <v>3608.4770889487872</v>
      </c>
      <c r="AA20" s="39">
        <f t="shared" si="2"/>
        <v>32159.477088948788</v>
      </c>
    </row>
    <row r="21" spans="1:27" ht="18.75" x14ac:dyDescent="0.3">
      <c r="A21" s="4"/>
      <c r="B21" s="45" t="s">
        <v>30</v>
      </c>
      <c r="C21" s="46">
        <f>SUM(C7:C20)</f>
        <v>618</v>
      </c>
      <c r="D21" s="47">
        <f>'3.PB PER MIX DIISI 4,5 OTOMATIS'!C20</f>
        <v>163</v>
      </c>
      <c r="E21" s="48">
        <f t="shared" si="3"/>
        <v>26.375404530744333</v>
      </c>
      <c r="F21" s="46">
        <f>SUM(F7:F20)</f>
        <v>539</v>
      </c>
      <c r="G21" s="47">
        <f>'3.PB PER MIX DIISI 4,5 OTOMATIS'!E20</f>
        <v>243</v>
      </c>
      <c r="H21" s="48">
        <f>G21/F21*100</f>
        <v>45.083487940630796</v>
      </c>
      <c r="I21" s="46">
        <f>SUM(I7:I20)</f>
        <v>19.47708894878706</v>
      </c>
      <c r="J21" s="47">
        <f>'3.PB PER MIX DIISI 4,5 OTOMATIS'!G20</f>
        <v>11</v>
      </c>
      <c r="K21" s="48">
        <f t="shared" si="5"/>
        <v>56.476612233600889</v>
      </c>
      <c r="L21" s="46">
        <f>SUM(L7:L20)</f>
        <v>2432</v>
      </c>
      <c r="M21" s="47">
        <f>'3.PB PER MIX DIISI 4,5 OTOMATIS'!I20</f>
        <v>536</v>
      </c>
      <c r="N21" s="48">
        <f t="shared" si="6"/>
        <v>22.039473684210524</v>
      </c>
      <c r="O21" s="46">
        <f>SUM(O7:O20)</f>
        <v>23649</v>
      </c>
      <c r="P21" s="46">
        <f>'3.PB PER MIX DIISI 4,5 OTOMATIS'!K20</f>
        <v>5857</v>
      </c>
      <c r="Q21" s="48">
        <f t="shared" si="7"/>
        <v>24.76637489957292</v>
      </c>
      <c r="R21" s="46">
        <f>SUM(R7:R20)</f>
        <v>3880</v>
      </c>
      <c r="S21" s="47">
        <f>'3.PB PER MIX DIISI 4,5 OTOMATIS'!M20</f>
        <v>478</v>
      </c>
      <c r="T21" s="48">
        <f t="shared" si="8"/>
        <v>12.31958762886598</v>
      </c>
      <c r="U21" s="46">
        <f>SUM(U7:U20)</f>
        <v>1022</v>
      </c>
      <c r="V21" s="47">
        <f>'3.PB PER MIX DIISI 4,5 OTOMATIS'!O20</f>
        <v>143</v>
      </c>
      <c r="W21" s="103">
        <f t="shared" si="9"/>
        <v>13.992172211350292</v>
      </c>
      <c r="X21" s="350">
        <f>D21+G21+J21+M21+P21+S21+V21</f>
        <v>7431</v>
      </c>
      <c r="Y21" s="39"/>
    </row>
    <row r="22" spans="1:27" ht="15.75" x14ac:dyDescent="0.25">
      <c r="A22" s="5" t="s">
        <v>183</v>
      </c>
    </row>
  </sheetData>
  <mergeCells count="11">
    <mergeCell ref="A1:W1"/>
    <mergeCell ref="L4:N4"/>
    <mergeCell ref="O4:Q4"/>
    <mergeCell ref="R4:T4"/>
    <mergeCell ref="U4:W4"/>
    <mergeCell ref="A2:K2"/>
    <mergeCell ref="A4:A5"/>
    <mergeCell ref="B4:B5"/>
    <mergeCell ref="C4:E4"/>
    <mergeCell ref="F4:H4"/>
    <mergeCell ref="I4:K4"/>
  </mergeCells>
  <pageMargins left="1.299212598425197" right="0" top="1.3385826771653544" bottom="0" header="0.31496062992125984" footer="0.31496062992125984"/>
  <pageSetup paperSize="5" scale="74" orientation="landscape" r:id="rId1"/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view="pageBreakPreview" zoomScale="80" zoomScaleNormal="100" zoomScaleSheetLayoutView="80" workbookViewId="0">
      <selection activeCell="G12" sqref="G12"/>
    </sheetView>
  </sheetViews>
  <sheetFormatPr defaultRowHeight="15" x14ac:dyDescent="0.25"/>
  <cols>
    <col min="1" max="1" width="6.28515625" customWidth="1"/>
    <col min="2" max="2" width="17.5703125" customWidth="1"/>
    <col min="3" max="3" width="9.28515625" customWidth="1"/>
    <col min="4" max="4" width="10.140625" customWidth="1"/>
    <col min="5" max="5" width="10.85546875" customWidth="1"/>
    <col min="6" max="6" width="11" customWidth="1"/>
    <col min="7" max="7" width="9.7109375" customWidth="1"/>
    <col min="8" max="8" width="10" customWidth="1"/>
    <col min="9" max="9" width="10.7109375" customWidth="1"/>
    <col min="10" max="10" width="10.140625" customWidth="1"/>
    <col min="11" max="12" width="8.7109375" customWidth="1"/>
    <col min="13" max="13" width="10.140625" customWidth="1"/>
    <col min="14" max="14" width="10.5703125" customWidth="1"/>
    <col min="15" max="15" width="11.42578125" customWidth="1"/>
    <col min="16" max="16" width="10.28515625" customWidth="1"/>
    <col min="17" max="17" width="11.28515625" customWidth="1"/>
    <col min="19" max="19" width="6.85546875" customWidth="1"/>
    <col min="20" max="20" width="17.5703125" customWidth="1"/>
    <col min="22" max="22" width="13.28515625" customWidth="1"/>
    <col min="24" max="24" width="4.85546875" customWidth="1"/>
    <col min="25" max="25" width="14.7109375" customWidth="1"/>
  </cols>
  <sheetData>
    <row r="1" spans="1:21" ht="18.75" x14ac:dyDescent="0.3">
      <c r="A1" s="361" t="s">
        <v>73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</row>
    <row r="2" spans="1:21" ht="18.75" x14ac:dyDescent="0.3">
      <c r="A2" s="376" t="s">
        <v>209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4" spans="1:21" ht="30" customHeight="1" x14ac:dyDescent="0.25">
      <c r="A4" s="371" t="s">
        <v>0</v>
      </c>
      <c r="B4" s="371" t="s">
        <v>1</v>
      </c>
      <c r="C4" s="371" t="s">
        <v>74</v>
      </c>
      <c r="D4" s="371"/>
      <c r="E4" s="371"/>
      <c r="F4" s="377" t="s">
        <v>75</v>
      </c>
      <c r="G4" s="378"/>
      <c r="H4" s="379"/>
      <c r="I4" s="369" t="s">
        <v>76</v>
      </c>
      <c r="J4" s="369"/>
      <c r="K4" s="369"/>
      <c r="L4" s="369" t="s">
        <v>77</v>
      </c>
      <c r="M4" s="369"/>
      <c r="N4" s="369"/>
      <c r="O4" s="369" t="s">
        <v>78</v>
      </c>
      <c r="P4" s="369"/>
      <c r="Q4" s="369"/>
    </row>
    <row r="5" spans="1:21" ht="31.5" x14ac:dyDescent="0.25">
      <c r="A5" s="371"/>
      <c r="B5" s="371"/>
      <c r="C5" s="31" t="s">
        <v>56</v>
      </c>
      <c r="D5" s="32" t="s">
        <v>57</v>
      </c>
      <c r="E5" s="31" t="s">
        <v>23</v>
      </c>
      <c r="F5" s="31" t="s">
        <v>56</v>
      </c>
      <c r="G5" s="32" t="s">
        <v>57</v>
      </c>
      <c r="H5" s="31" t="s">
        <v>23</v>
      </c>
      <c r="I5" s="31" t="s">
        <v>56</v>
      </c>
      <c r="J5" s="32" t="s">
        <v>57</v>
      </c>
      <c r="K5" s="31" t="s">
        <v>23</v>
      </c>
      <c r="L5" s="31" t="s">
        <v>56</v>
      </c>
      <c r="M5" s="32" t="s">
        <v>57</v>
      </c>
      <c r="N5" s="31" t="s">
        <v>23</v>
      </c>
      <c r="O5" s="31" t="s">
        <v>56</v>
      </c>
      <c r="P5" s="32" t="s">
        <v>57</v>
      </c>
      <c r="Q5" s="31" t="s">
        <v>23</v>
      </c>
    </row>
    <row r="6" spans="1:21" ht="25.5" x14ac:dyDescent="0.25">
      <c r="A6" s="17">
        <v>1</v>
      </c>
      <c r="B6" s="18">
        <v>2</v>
      </c>
      <c r="C6" s="17">
        <v>3</v>
      </c>
      <c r="D6" s="17">
        <v>4</v>
      </c>
      <c r="E6" s="82" t="s">
        <v>42</v>
      </c>
      <c r="F6" s="17">
        <v>6</v>
      </c>
      <c r="G6" s="17">
        <v>7</v>
      </c>
      <c r="H6" s="95" t="s">
        <v>43</v>
      </c>
      <c r="I6" s="17">
        <v>9</v>
      </c>
      <c r="J6" s="19">
        <v>10</v>
      </c>
      <c r="K6" s="95" t="s">
        <v>44</v>
      </c>
      <c r="L6" s="17">
        <v>12</v>
      </c>
      <c r="M6" s="19">
        <v>13</v>
      </c>
      <c r="N6" s="95" t="s">
        <v>107</v>
      </c>
      <c r="O6" s="17">
        <v>15</v>
      </c>
      <c r="P6" s="19">
        <v>16</v>
      </c>
      <c r="Q6" s="94" t="s">
        <v>108</v>
      </c>
    </row>
    <row r="7" spans="1:21" ht="18.75" customHeight="1" x14ac:dyDescent="0.3">
      <c r="A7" s="33">
        <v>1</v>
      </c>
      <c r="B7" s="7" t="s">
        <v>2</v>
      </c>
      <c r="C7" s="24">
        <f>'4. CAPAIAN PPM PB '!I7+'4. CAPAIAN PPM PB '!U7</f>
        <v>319</v>
      </c>
      <c r="D7" s="25">
        <f>'4. CAPAIAN PPM PB '!J7+'4. CAPAIAN PPM PB '!V7</f>
        <v>5</v>
      </c>
      <c r="E7" s="35">
        <f>D7/C7*100</f>
        <v>1.5673981191222568</v>
      </c>
      <c r="F7" s="24">
        <f>'4. CAPAIAN PPM PB '!C7+'4. CAPAIAN PPM PB '!F7+'4. CAPAIAN PPM PB '!L7+'4. CAPAIAN PPM PB '!O7+'4. CAPAIAN PPM PB '!R7</f>
        <v>3970</v>
      </c>
      <c r="G7" s="24">
        <f>'4. CAPAIAN PPM PB '!D7+'4. CAPAIAN PPM PB '!G7+'4. CAPAIAN PPM PB '!M7+'4. CAPAIAN PPM PB '!P7+'4. CAPAIAN PPM PB '!S7</f>
        <v>1169</v>
      </c>
      <c r="H7" s="35">
        <f>G7/F7*100</f>
        <v>29.445843828715368</v>
      </c>
      <c r="I7" s="24">
        <f>'4. CAPAIAN PPM PB '!O7+'4. CAPAIAN PPM PB '!R7+'4. CAPAIAN PPM PB '!U7</f>
        <v>3531</v>
      </c>
      <c r="J7" s="24">
        <f>'4. CAPAIAN PPM PB '!P7+'4. CAPAIAN PPM PB '!S7+'4. CAPAIAN PPM PB '!V7</f>
        <v>975</v>
      </c>
      <c r="K7" s="35">
        <f>J7/I7*100</f>
        <v>27.612574341546303</v>
      </c>
      <c r="L7" s="24">
        <f>'4. CAPAIAN PPM PB '!C7+'4. CAPAIAN PPM PB '!F7+'4. CAPAIAN PPM PB '!I7+'4. CAPAIAN PPM PB '!L7</f>
        <v>758</v>
      </c>
      <c r="M7" s="25">
        <f>'4. CAPAIAN PPM PB '!D7+'4. CAPAIAN PPM PB '!G7+'4. CAPAIAN PPM PB '!J7+'4. CAPAIAN PPM PB '!M7</f>
        <v>199</v>
      </c>
      <c r="N7" s="35">
        <f>M7/L7*100</f>
        <v>26.253298153034301</v>
      </c>
      <c r="O7" s="24">
        <f>I7+L7</f>
        <v>4289</v>
      </c>
      <c r="P7" s="24">
        <f>J7+M7</f>
        <v>1174</v>
      </c>
      <c r="Q7" s="34">
        <f>P7/O7*100</f>
        <v>27.372347866635575</v>
      </c>
      <c r="R7" t="s">
        <v>200</v>
      </c>
      <c r="S7" s="211">
        <v>1</v>
      </c>
      <c r="T7" s="4" t="s">
        <v>8</v>
      </c>
      <c r="U7" s="194">
        <v>31.19</v>
      </c>
    </row>
    <row r="8" spans="1:21" ht="18.75" x14ac:dyDescent="0.3">
      <c r="A8" s="33">
        <v>2</v>
      </c>
      <c r="B8" s="9" t="s">
        <v>3</v>
      </c>
      <c r="C8" s="24">
        <f>'4. CAPAIAN PPM PB '!I8+'4. CAPAIAN PPM PB '!U8</f>
        <v>43</v>
      </c>
      <c r="D8" s="25">
        <f>'4. CAPAIAN PPM PB '!J8+'4. CAPAIAN PPM PB '!V8</f>
        <v>10</v>
      </c>
      <c r="E8" s="35">
        <f t="shared" ref="E8:E21" si="0">D8/C8*100</f>
        <v>23.255813953488371</v>
      </c>
      <c r="F8" s="24">
        <f>'4. CAPAIAN PPM PB '!C8+'4. CAPAIAN PPM PB '!F8+'4. CAPAIAN PPM PB '!L8+'4. CAPAIAN PPM PB '!O8+'4. CAPAIAN PPM PB '!R8</f>
        <v>2693</v>
      </c>
      <c r="G8" s="24">
        <f>'4. CAPAIAN PPM PB '!D8+'4. CAPAIAN PPM PB '!G8+'4. CAPAIAN PPM PB '!M8+'4. CAPAIAN PPM PB '!P8+'4. CAPAIAN PPM PB '!S8</f>
        <v>411</v>
      </c>
      <c r="H8" s="35">
        <f t="shared" ref="H8:H20" si="1">G8/F8*100</f>
        <v>15.261789825473448</v>
      </c>
      <c r="I8" s="24">
        <f>'4. CAPAIAN PPM PB '!O8+'4. CAPAIAN PPM PB '!R8+'4. CAPAIAN PPM PB '!U8</f>
        <v>2218</v>
      </c>
      <c r="J8" s="24">
        <f>'4. CAPAIAN PPM PB '!P8+'4. CAPAIAN PPM PB '!S8+'4. CAPAIAN PPM PB '!V8</f>
        <v>392</v>
      </c>
      <c r="K8" s="35">
        <f t="shared" ref="K8:K21" si="2">J8/I8*100</f>
        <v>17.673579801623085</v>
      </c>
      <c r="L8" s="24">
        <f>'4. CAPAIAN PPM PB '!C8+'4. CAPAIAN PPM PB '!F8+'4. CAPAIAN PPM PB '!I8+'4. CAPAIAN PPM PB '!L8</f>
        <v>518</v>
      </c>
      <c r="M8" s="25">
        <f>'4. CAPAIAN PPM PB '!D8+'4. CAPAIAN PPM PB '!G8+'4. CAPAIAN PPM PB '!J8+'4. CAPAIAN PPM PB '!M8</f>
        <v>29</v>
      </c>
      <c r="N8" s="35">
        <f t="shared" ref="N8:N21" si="3">M8/L8*100</f>
        <v>5.5984555984555984</v>
      </c>
      <c r="O8" s="24">
        <f t="shared" ref="O8:O21" si="4">I8+L8</f>
        <v>2736</v>
      </c>
      <c r="P8" s="24">
        <f t="shared" ref="P8:P21" si="5">J8+M8</f>
        <v>421</v>
      </c>
      <c r="Q8" s="34">
        <f t="shared" ref="Q8:Q21" si="6">P8/O8*100</f>
        <v>15.387426900584794</v>
      </c>
      <c r="R8" t="s">
        <v>200</v>
      </c>
      <c r="S8" s="211">
        <v>2</v>
      </c>
      <c r="T8" s="4" t="s">
        <v>5</v>
      </c>
      <c r="U8" s="194">
        <v>36.56</v>
      </c>
    </row>
    <row r="9" spans="1:21" ht="18.75" x14ac:dyDescent="0.3">
      <c r="A9" s="33">
        <v>3</v>
      </c>
      <c r="B9" s="11" t="s">
        <v>4</v>
      </c>
      <c r="C9" s="24">
        <f>'4. CAPAIAN PPM PB '!I9+'4. CAPAIAN PPM PB '!U9</f>
        <v>58.959568733153638</v>
      </c>
      <c r="D9" s="25">
        <f>'4. CAPAIAN PPM PB '!J9+'4. CAPAIAN PPM PB '!V9</f>
        <v>2</v>
      </c>
      <c r="E9" s="35">
        <f t="shared" si="0"/>
        <v>3.3921550699460545</v>
      </c>
      <c r="F9" s="24">
        <f>'4. CAPAIAN PPM PB '!C9+'4. CAPAIAN PPM PB '!F9+'4. CAPAIAN PPM PB '!L9+'4. CAPAIAN PPM PB '!O9+'4. CAPAIAN PPM PB '!R9</f>
        <v>2310</v>
      </c>
      <c r="G9" s="24">
        <f>'4. CAPAIAN PPM PB '!D9+'4. CAPAIAN PPM PB '!G9+'4. CAPAIAN PPM PB '!M9+'4. CAPAIAN PPM PB '!P9+'4. CAPAIAN PPM PB '!S9</f>
        <v>256</v>
      </c>
      <c r="H9" s="35">
        <f t="shared" si="1"/>
        <v>11.082251082251082</v>
      </c>
      <c r="I9" s="24">
        <f>'4. CAPAIAN PPM PB '!O9+'4. CAPAIAN PPM PB '!R9+'4. CAPAIAN PPM PB '!U9</f>
        <v>2134</v>
      </c>
      <c r="J9" s="24">
        <f>'4. CAPAIAN PPM PB '!P9+'4. CAPAIAN PPM PB '!S9+'4. CAPAIAN PPM PB '!V9</f>
        <v>202</v>
      </c>
      <c r="K9" s="35">
        <f t="shared" si="2"/>
        <v>9.4657919400187449</v>
      </c>
      <c r="L9" s="24">
        <f>'4. CAPAIAN PPM PB '!C9+'4. CAPAIAN PPM PB '!F9+'4. CAPAIAN PPM PB '!I9+'4. CAPAIAN PPM PB '!L9</f>
        <v>234.95956873315365</v>
      </c>
      <c r="M9" s="25">
        <f>'4. CAPAIAN PPM PB '!D9+'4. CAPAIAN PPM PB '!G9+'4. CAPAIAN PPM PB '!J9+'4. CAPAIAN PPM PB '!M9</f>
        <v>56</v>
      </c>
      <c r="N9" s="35">
        <f t="shared" si="3"/>
        <v>23.833887805437652</v>
      </c>
      <c r="O9" s="24">
        <f t="shared" si="4"/>
        <v>2368.9595687331534</v>
      </c>
      <c r="P9" s="24">
        <f t="shared" si="5"/>
        <v>258</v>
      </c>
      <c r="Q9" s="34">
        <f t="shared" si="6"/>
        <v>10.890857041429815</v>
      </c>
      <c r="R9" t="s">
        <v>200</v>
      </c>
      <c r="S9" s="211">
        <v>3</v>
      </c>
      <c r="T9" s="4" t="s">
        <v>12</v>
      </c>
      <c r="U9" s="194">
        <v>36.9</v>
      </c>
    </row>
    <row r="10" spans="1:21" ht="18.75" x14ac:dyDescent="0.3">
      <c r="A10" s="431">
        <v>4</v>
      </c>
      <c r="B10" s="432" t="s">
        <v>5</v>
      </c>
      <c r="C10" s="433">
        <f>'4. CAPAIAN PPM PB '!I10+'4. CAPAIAN PPM PB '!U10</f>
        <v>39.293800539083556</v>
      </c>
      <c r="D10" s="434">
        <f>'4. CAPAIAN PPM PB '!J10+'4. CAPAIAN PPM PB '!V10</f>
        <v>47</v>
      </c>
      <c r="E10" s="435">
        <f t="shared" si="0"/>
        <v>119.61174372341885</v>
      </c>
      <c r="F10" s="24">
        <f>'4. CAPAIAN PPM PB '!C10+'4. CAPAIAN PPM PB '!F10+'4. CAPAIAN PPM PB '!L10+'4. CAPAIAN PPM PB '!O10+'4. CAPAIAN PPM PB '!R10</f>
        <v>2254</v>
      </c>
      <c r="G10" s="24">
        <f>'4. CAPAIAN PPM PB '!D10+'4. CAPAIAN PPM PB '!G10+'4. CAPAIAN PPM PB '!M10+'4. CAPAIAN PPM PB '!P10+'4. CAPAIAN PPM PB '!S10</f>
        <v>446</v>
      </c>
      <c r="H10" s="35">
        <f t="shared" si="1"/>
        <v>19.787045252883761</v>
      </c>
      <c r="I10" s="24">
        <f>'4. CAPAIAN PPM PB '!O10+'4. CAPAIAN PPM PB '!R10+'4. CAPAIAN PPM PB '!U10</f>
        <v>2072</v>
      </c>
      <c r="J10" s="24">
        <f>'4. CAPAIAN PPM PB '!P10+'4. CAPAIAN PPM PB '!S10+'4. CAPAIAN PPM PB '!V10</f>
        <v>425</v>
      </c>
      <c r="K10" s="35">
        <f t="shared" si="2"/>
        <v>20.511583011583014</v>
      </c>
      <c r="L10" s="24">
        <f>'4. CAPAIAN PPM PB '!C10+'4. CAPAIAN PPM PB '!F10+'4. CAPAIAN PPM PB '!I10+'4. CAPAIAN PPM PB '!L10</f>
        <v>221.29380053908358</v>
      </c>
      <c r="M10" s="25">
        <f>'4. CAPAIAN PPM PB '!D10+'4. CAPAIAN PPM PB '!G10+'4. CAPAIAN PPM PB '!J10+'4. CAPAIAN PPM PB '!M10</f>
        <v>68</v>
      </c>
      <c r="N10" s="35">
        <f t="shared" si="3"/>
        <v>30.728380024360536</v>
      </c>
      <c r="O10" s="24">
        <f t="shared" si="4"/>
        <v>2293.2938005390833</v>
      </c>
      <c r="P10" s="24">
        <f t="shared" si="5"/>
        <v>493</v>
      </c>
      <c r="Q10" s="34">
        <f t="shared" si="6"/>
        <v>21.49746359947909</v>
      </c>
      <c r="R10" t="s">
        <v>200</v>
      </c>
      <c r="S10" s="211">
        <v>4</v>
      </c>
      <c r="T10" s="4" t="s">
        <v>15</v>
      </c>
      <c r="U10" s="194">
        <v>41.42</v>
      </c>
    </row>
    <row r="11" spans="1:21" ht="18.75" x14ac:dyDescent="0.3">
      <c r="A11" s="33">
        <v>5</v>
      </c>
      <c r="B11" s="12" t="s">
        <v>6</v>
      </c>
      <c r="C11" s="24">
        <f>'4. CAPAIAN PPM PB '!I11+'4. CAPAIAN PPM PB '!U11</f>
        <v>29.862533692722373</v>
      </c>
      <c r="D11" s="25">
        <f>'4. CAPAIAN PPM PB '!J11+'4. CAPAIAN PPM PB '!V11</f>
        <v>20</v>
      </c>
      <c r="E11" s="35">
        <f t="shared" si="0"/>
        <v>66.973553569816772</v>
      </c>
      <c r="F11" s="24">
        <f>'4. CAPAIAN PPM PB '!C11+'4. CAPAIAN PPM PB '!F11+'4. CAPAIAN PPM PB '!L11+'4. CAPAIAN PPM PB '!O11+'4. CAPAIAN PPM PB '!R11</f>
        <v>1749</v>
      </c>
      <c r="G11" s="24">
        <f>'4. CAPAIAN PPM PB '!D11+'4. CAPAIAN PPM PB '!G11+'4. CAPAIAN PPM PB '!M11+'4. CAPAIAN PPM PB '!P11+'4. CAPAIAN PPM PB '!S11</f>
        <v>684</v>
      </c>
      <c r="H11" s="35">
        <f t="shared" si="1"/>
        <v>39.108061749571185</v>
      </c>
      <c r="I11" s="24">
        <f>'4. CAPAIAN PPM PB '!O11+'4. CAPAIAN PPM PB '!R11+'4. CAPAIAN PPM PB '!U11</f>
        <v>1615</v>
      </c>
      <c r="J11" s="24">
        <f>'4. CAPAIAN PPM PB '!P11+'4. CAPAIAN PPM PB '!S11+'4. CAPAIAN PPM PB '!V11</f>
        <v>667</v>
      </c>
      <c r="K11" s="35">
        <f t="shared" si="2"/>
        <v>41.300309597523224</v>
      </c>
      <c r="L11" s="24">
        <f>'4. CAPAIAN PPM PB '!C11+'4. CAPAIAN PPM PB '!F11+'4. CAPAIAN PPM PB '!I11+'4. CAPAIAN PPM PB '!L11</f>
        <v>163.86253369272237</v>
      </c>
      <c r="M11" s="25">
        <f>'4. CAPAIAN PPM PB '!D11+'4. CAPAIAN PPM PB '!G11+'4. CAPAIAN PPM PB '!J11+'4. CAPAIAN PPM PB '!M11</f>
        <v>37</v>
      </c>
      <c r="N11" s="35">
        <f t="shared" si="3"/>
        <v>22.579902291382233</v>
      </c>
      <c r="O11" s="24">
        <f t="shared" si="4"/>
        <v>1778.8625336927223</v>
      </c>
      <c r="P11" s="24">
        <f t="shared" si="5"/>
        <v>704</v>
      </c>
      <c r="Q11" s="34">
        <f t="shared" si="6"/>
        <v>39.575851796629486</v>
      </c>
      <c r="R11" t="s">
        <v>200</v>
      </c>
      <c r="S11" s="211">
        <v>5</v>
      </c>
      <c r="T11" s="4" t="s">
        <v>3</v>
      </c>
      <c r="U11" s="194">
        <v>42.04</v>
      </c>
    </row>
    <row r="12" spans="1:21" ht="18.75" x14ac:dyDescent="0.3">
      <c r="A12" s="33">
        <v>6</v>
      </c>
      <c r="B12" s="12" t="s">
        <v>7</v>
      </c>
      <c r="C12" s="24">
        <f>'4. CAPAIAN PPM PB '!I12+'4. CAPAIAN PPM PB '!U12</f>
        <v>17.293800539083559</v>
      </c>
      <c r="D12" s="25">
        <f>'4. CAPAIAN PPM PB '!J12+'4. CAPAIAN PPM PB '!V12</f>
        <v>3</v>
      </c>
      <c r="E12" s="35">
        <f t="shared" si="0"/>
        <v>17.34725685785536</v>
      </c>
      <c r="F12" s="24">
        <f>'4. CAPAIAN PPM PB '!C12+'4. CAPAIAN PPM PB '!F12+'4. CAPAIAN PPM PB '!L12+'4. CAPAIAN PPM PB '!O12+'4. CAPAIAN PPM PB '!R12</f>
        <v>2575</v>
      </c>
      <c r="G12" s="24">
        <f>'4. CAPAIAN PPM PB '!D12+'4. CAPAIAN PPM PB '!G12+'4. CAPAIAN PPM PB '!M12+'4. CAPAIAN PPM PB '!P12+'4. CAPAIAN PPM PB '!S12</f>
        <v>599</v>
      </c>
      <c r="H12" s="35">
        <f t="shared" si="1"/>
        <v>23.262135922330096</v>
      </c>
      <c r="I12" s="24">
        <f>'4. CAPAIAN PPM PB '!O12+'4. CAPAIAN PPM PB '!R12+'4. CAPAIAN PPM PB '!U12</f>
        <v>2421</v>
      </c>
      <c r="J12" s="24">
        <f>'4. CAPAIAN PPM PB '!P12+'4. CAPAIAN PPM PB '!S12+'4. CAPAIAN PPM PB '!V12</f>
        <v>550</v>
      </c>
      <c r="K12" s="35">
        <f t="shared" si="2"/>
        <v>22.717885171416771</v>
      </c>
      <c r="L12" s="24">
        <f>'4. CAPAIAN PPM PB '!C12+'4. CAPAIAN PPM PB '!F12+'4. CAPAIAN PPM PB '!I12+'4. CAPAIAN PPM PB '!L12</f>
        <v>171.29380053908355</v>
      </c>
      <c r="M12" s="25">
        <f>'4. CAPAIAN PPM PB '!D12+'4. CAPAIAN PPM PB '!G12+'4. CAPAIAN PPM PB '!J12+'4. CAPAIAN PPM PB '!M12</f>
        <v>52</v>
      </c>
      <c r="N12" s="35">
        <f t="shared" si="3"/>
        <v>30.357199055861528</v>
      </c>
      <c r="O12" s="24">
        <f t="shared" si="4"/>
        <v>2592.2938005390833</v>
      </c>
      <c r="P12" s="24">
        <f t="shared" si="5"/>
        <v>602</v>
      </c>
      <c r="Q12" s="34">
        <f t="shared" si="6"/>
        <v>23.222676375448277</v>
      </c>
      <c r="R12" t="s">
        <v>200</v>
      </c>
      <c r="S12" s="211">
        <v>6</v>
      </c>
      <c r="T12" s="4" t="s">
        <v>11</v>
      </c>
      <c r="U12" s="194">
        <v>46.21</v>
      </c>
    </row>
    <row r="13" spans="1:21" ht="18.75" x14ac:dyDescent="0.3">
      <c r="A13" s="115">
        <v>7</v>
      </c>
      <c r="B13" s="11" t="s">
        <v>8</v>
      </c>
      <c r="C13" s="105">
        <f>'4. CAPAIAN PPM PB '!I13+'4. CAPAIAN PPM PB '!U13</f>
        <v>18.539083557951482</v>
      </c>
      <c r="D13" s="278">
        <f>'4. CAPAIAN PPM PB '!J13+'4. CAPAIAN PPM PB '!V13</f>
        <v>0</v>
      </c>
      <c r="E13" s="349">
        <f t="shared" si="0"/>
        <v>0</v>
      </c>
      <c r="F13" s="105">
        <f>'4. CAPAIAN PPM PB '!C13+'4. CAPAIAN PPM PB '!F13+'4. CAPAIAN PPM PB '!L13+'4. CAPAIAN PPM PB '!O13+'4. CAPAIAN PPM PB '!R13</f>
        <v>2152</v>
      </c>
      <c r="G13" s="105">
        <f>'4. CAPAIAN PPM PB '!D13+'4. CAPAIAN PPM PB '!G13+'4. CAPAIAN PPM PB '!M13+'4. CAPAIAN PPM PB '!P13+'4. CAPAIAN PPM PB '!S13</f>
        <v>469</v>
      </c>
      <c r="H13" s="349">
        <f t="shared" si="1"/>
        <v>21.793680297397771</v>
      </c>
      <c r="I13" s="105">
        <f>'4. CAPAIAN PPM PB '!O13+'4. CAPAIAN PPM PB '!R13+'4. CAPAIAN PPM PB '!U13</f>
        <v>1963</v>
      </c>
      <c r="J13" s="105">
        <f>'4. CAPAIAN PPM PB '!P13+'4. CAPAIAN PPM PB '!S13+'4. CAPAIAN PPM PB '!V13</f>
        <v>408</v>
      </c>
      <c r="K13" s="349">
        <f t="shared" si="2"/>
        <v>20.784513499745287</v>
      </c>
      <c r="L13" s="105">
        <f>'4. CAPAIAN PPM PB '!C13+'4. CAPAIAN PPM PB '!F13+'4. CAPAIAN PPM PB '!I13+'4. CAPAIAN PPM PB '!L13</f>
        <v>207.53908355795147</v>
      </c>
      <c r="M13" s="278">
        <f>'4. CAPAIAN PPM PB '!D13+'4. CAPAIAN PPM PB '!G13+'4. CAPAIAN PPM PB '!J13+'4. CAPAIAN PPM PB '!M13</f>
        <v>61</v>
      </c>
      <c r="N13" s="349">
        <f t="shared" si="3"/>
        <v>29.392054235879321</v>
      </c>
      <c r="O13" s="105">
        <f t="shared" si="4"/>
        <v>2170.5390835579515</v>
      </c>
      <c r="P13" s="105">
        <f t="shared" si="5"/>
        <v>469</v>
      </c>
      <c r="Q13" s="106">
        <f t="shared" si="6"/>
        <v>21.607535360810658</v>
      </c>
      <c r="R13" t="s">
        <v>200</v>
      </c>
      <c r="S13" s="211">
        <v>7</v>
      </c>
      <c r="T13" s="4" t="s">
        <v>2</v>
      </c>
      <c r="U13" s="194">
        <v>51.32</v>
      </c>
    </row>
    <row r="14" spans="1:21" ht="18.75" x14ac:dyDescent="0.3">
      <c r="A14" s="33">
        <v>8</v>
      </c>
      <c r="B14" s="11" t="s">
        <v>9</v>
      </c>
      <c r="C14" s="24">
        <f>'4. CAPAIAN PPM PB '!I14+'4. CAPAIAN PPM PB '!U14</f>
        <v>33.269541778975743</v>
      </c>
      <c r="D14" s="25">
        <f>'4. CAPAIAN PPM PB '!J14+'4. CAPAIAN PPM PB '!V14</f>
        <v>4</v>
      </c>
      <c r="E14" s="35">
        <f t="shared" si="0"/>
        <v>12.023008992951469</v>
      </c>
      <c r="F14" s="24">
        <f>'4. CAPAIAN PPM PB '!C14+'4. CAPAIAN PPM PB '!F14+'4. CAPAIAN PPM PB '!L14+'4. CAPAIAN PPM PB '!O14+'4. CAPAIAN PPM PB '!R14</f>
        <v>1512</v>
      </c>
      <c r="G14" s="24">
        <f>'4. CAPAIAN PPM PB '!D14+'4. CAPAIAN PPM PB '!G14+'4. CAPAIAN PPM PB '!M14+'4. CAPAIAN PPM PB '!P14+'4. CAPAIAN PPM PB '!S14</f>
        <v>330</v>
      </c>
      <c r="H14" s="35">
        <f t="shared" si="1"/>
        <v>21.825396825396826</v>
      </c>
      <c r="I14" s="24">
        <f>'4. CAPAIAN PPM PB '!O14+'4. CAPAIAN PPM PB '!R14+'4. CAPAIAN PPM PB '!U14</f>
        <v>1335</v>
      </c>
      <c r="J14" s="24">
        <f>'4. CAPAIAN PPM PB '!P14+'4. CAPAIAN PPM PB '!S14+'4. CAPAIAN PPM PB '!V14</f>
        <v>266</v>
      </c>
      <c r="K14" s="35">
        <f t="shared" si="2"/>
        <v>19.925093632958802</v>
      </c>
      <c r="L14" s="24">
        <f>'4. CAPAIAN PPM PB '!C14+'4. CAPAIAN PPM PB '!F14+'4. CAPAIAN PPM PB '!I14+'4. CAPAIAN PPM PB '!L14</f>
        <v>210.26954177897574</v>
      </c>
      <c r="M14" s="25">
        <f>'4. CAPAIAN PPM PB '!D14+'4. CAPAIAN PPM PB '!G14+'4. CAPAIAN PPM PB '!J14+'4. CAPAIAN PPM PB '!M14</f>
        <v>68</v>
      </c>
      <c r="N14" s="35">
        <f t="shared" si="3"/>
        <v>32.339443661069097</v>
      </c>
      <c r="O14" s="24">
        <f t="shared" si="4"/>
        <v>1545.2695417789757</v>
      </c>
      <c r="P14" s="24">
        <f t="shared" si="5"/>
        <v>334</v>
      </c>
      <c r="Q14" s="34">
        <f t="shared" si="6"/>
        <v>21.614352122380275</v>
      </c>
      <c r="R14" t="s">
        <v>200</v>
      </c>
      <c r="S14" s="211">
        <v>8</v>
      </c>
      <c r="T14" s="212" t="s">
        <v>16</v>
      </c>
      <c r="U14" s="213">
        <v>51.4</v>
      </c>
    </row>
    <row r="15" spans="1:21" ht="18.75" x14ac:dyDescent="0.3">
      <c r="A15" s="33">
        <v>9</v>
      </c>
      <c r="B15" s="12" t="s">
        <v>10</v>
      </c>
      <c r="C15" s="24">
        <f>'4. CAPAIAN PPM PB '!I15+'4. CAPAIAN PPM PB '!U15</f>
        <v>31.024258760107816</v>
      </c>
      <c r="D15" s="25">
        <f>'4. CAPAIAN PPM PB '!J15+'4. CAPAIAN PPM PB '!V15</f>
        <v>9</v>
      </c>
      <c r="E15" s="35">
        <f t="shared" si="0"/>
        <v>29.009556907037361</v>
      </c>
      <c r="F15" s="24">
        <f>'4. CAPAIAN PPM PB '!C15+'4. CAPAIAN PPM PB '!F15+'4. CAPAIAN PPM PB '!L15+'4. CAPAIAN PPM PB '!O15+'4. CAPAIAN PPM PB '!R15</f>
        <v>2024</v>
      </c>
      <c r="G15" s="24">
        <f>'4. CAPAIAN PPM PB '!D15+'4. CAPAIAN PPM PB '!G15+'4. CAPAIAN PPM PB '!M15+'4. CAPAIAN PPM PB '!P15+'4. CAPAIAN PPM PB '!S15</f>
        <v>500</v>
      </c>
      <c r="H15" s="35">
        <f t="shared" si="1"/>
        <v>24.703557312252965</v>
      </c>
      <c r="I15" s="24">
        <f>'4. CAPAIAN PPM PB '!O15+'4. CAPAIAN PPM PB '!R15+'4. CAPAIAN PPM PB '!U15</f>
        <v>1939</v>
      </c>
      <c r="J15" s="24">
        <f>'4. CAPAIAN PPM PB '!P15+'4. CAPAIAN PPM PB '!S15+'4. CAPAIAN PPM PB '!V15</f>
        <v>428</v>
      </c>
      <c r="K15" s="35">
        <f t="shared" si="2"/>
        <v>22.073233625580198</v>
      </c>
      <c r="L15" s="24">
        <f>'4. CAPAIAN PPM PB '!C15+'4. CAPAIAN PPM PB '!F15+'4. CAPAIAN PPM PB '!I15+'4. CAPAIAN PPM PB '!L15</f>
        <v>116.02425876010781</v>
      </c>
      <c r="M15" s="25">
        <f>'4. CAPAIAN PPM PB '!D15+'4. CAPAIAN PPM PB '!G15+'4. CAPAIAN PPM PB '!J15+'4. CAPAIAN PPM PB '!M15</f>
        <v>81</v>
      </c>
      <c r="N15" s="35">
        <f t="shared" si="3"/>
        <v>69.81298640957138</v>
      </c>
      <c r="O15" s="24">
        <f t="shared" si="4"/>
        <v>2055.0242587601078</v>
      </c>
      <c r="P15" s="24">
        <f t="shared" si="5"/>
        <v>509</v>
      </c>
      <c r="Q15" s="34">
        <f t="shared" si="6"/>
        <v>24.768564060995732</v>
      </c>
      <c r="R15" t="s">
        <v>200</v>
      </c>
      <c r="S15" s="211">
        <v>9</v>
      </c>
      <c r="T15" s="4" t="s">
        <v>13</v>
      </c>
      <c r="U15" s="194">
        <v>51.56</v>
      </c>
    </row>
    <row r="16" spans="1:21" ht="18.75" x14ac:dyDescent="0.3">
      <c r="A16" s="33">
        <v>10</v>
      </c>
      <c r="B16" s="11" t="s">
        <v>11</v>
      </c>
      <c r="C16" s="24">
        <f>'4. CAPAIAN PPM PB '!I16+'4. CAPAIAN PPM PB '!U16</f>
        <v>35.59299191374663</v>
      </c>
      <c r="D16" s="25">
        <f>'4. CAPAIAN PPM PB '!J16+'4. CAPAIAN PPM PB '!V16</f>
        <v>1</v>
      </c>
      <c r="E16" s="35">
        <f t="shared" si="0"/>
        <v>2.8095418402120411</v>
      </c>
      <c r="F16" s="24">
        <f>'4. CAPAIAN PPM PB '!C16+'4. CAPAIAN PPM PB '!F16+'4. CAPAIAN PPM PB '!L16+'4. CAPAIAN PPM PB '!O16+'4. CAPAIAN PPM PB '!R16</f>
        <v>1571</v>
      </c>
      <c r="G16" s="24">
        <f>'4. CAPAIAN PPM PB '!D16+'4. CAPAIAN PPM PB '!G16+'4. CAPAIAN PPM PB '!M16+'4. CAPAIAN PPM PB '!P16+'4. CAPAIAN PPM PB '!S16</f>
        <v>418</v>
      </c>
      <c r="H16" s="35">
        <f t="shared" si="1"/>
        <v>26.607256524506685</v>
      </c>
      <c r="I16" s="24">
        <f>'4. CAPAIAN PPM PB '!O16+'4. CAPAIAN PPM PB '!R16+'4. CAPAIAN PPM PB '!U16</f>
        <v>1479</v>
      </c>
      <c r="J16" s="24">
        <f>'4. CAPAIAN PPM PB '!P16+'4. CAPAIAN PPM PB '!S16+'4. CAPAIAN PPM PB '!V16</f>
        <v>363</v>
      </c>
      <c r="K16" s="35">
        <f t="shared" si="2"/>
        <v>24.543610547667345</v>
      </c>
      <c r="L16" s="24">
        <f>'4. CAPAIAN PPM PB '!C16+'4. CAPAIAN PPM PB '!F16+'4. CAPAIAN PPM PB '!I16+'4. CAPAIAN PPM PB '!L16</f>
        <v>127.59299191374663</v>
      </c>
      <c r="M16" s="25">
        <f>'4. CAPAIAN PPM PB '!D16+'4. CAPAIAN PPM PB '!G16+'4. CAPAIAN PPM PB '!J16+'4. CAPAIAN PPM PB '!M16</f>
        <v>56</v>
      </c>
      <c r="N16" s="35">
        <f t="shared" si="3"/>
        <v>43.889557851152375</v>
      </c>
      <c r="O16" s="24">
        <f t="shared" si="4"/>
        <v>1606.5929919137466</v>
      </c>
      <c r="P16" s="24">
        <f t="shared" si="5"/>
        <v>419</v>
      </c>
      <c r="Q16" s="34">
        <f t="shared" si="6"/>
        <v>26.080034091328525</v>
      </c>
      <c r="R16" t="s">
        <v>200</v>
      </c>
      <c r="S16" s="211">
        <v>10</v>
      </c>
      <c r="T16" s="4" t="s">
        <v>10</v>
      </c>
      <c r="U16" s="194">
        <v>52.69</v>
      </c>
    </row>
    <row r="17" spans="1:23" ht="18.75" x14ac:dyDescent="0.3">
      <c r="A17" s="33">
        <v>11</v>
      </c>
      <c r="B17" s="11" t="s">
        <v>12</v>
      </c>
      <c r="C17" s="24">
        <f>'4. CAPAIAN PPM PB '!I17+'4. CAPAIAN PPM PB '!U17</f>
        <v>252.1320754716981</v>
      </c>
      <c r="D17" s="25">
        <f>'4. CAPAIAN PPM PB '!J17+'4. CAPAIAN PPM PB '!V17</f>
        <v>8</v>
      </c>
      <c r="E17" s="35">
        <f t="shared" si="0"/>
        <v>3.1729402080371178</v>
      </c>
      <c r="F17" s="24">
        <f>'4. CAPAIAN PPM PB '!C17+'4. CAPAIAN PPM PB '!F17+'4. CAPAIAN PPM PB '!L17+'4. CAPAIAN PPM PB '!O17+'4. CAPAIAN PPM PB '!R17</f>
        <v>2778</v>
      </c>
      <c r="G17" s="24">
        <f>'4. CAPAIAN PPM PB '!D17+'4. CAPAIAN PPM PB '!G17+'4. CAPAIAN PPM PB '!M17+'4. CAPAIAN PPM PB '!P17+'4. CAPAIAN PPM PB '!S17</f>
        <v>710</v>
      </c>
      <c r="H17" s="35">
        <f t="shared" si="1"/>
        <v>25.557955363570915</v>
      </c>
      <c r="I17" s="24">
        <f>'4. CAPAIAN PPM PB '!O17+'4. CAPAIAN PPM PB '!R17+'4. CAPAIAN PPM PB '!U17</f>
        <v>2780</v>
      </c>
      <c r="J17" s="24">
        <f>'4. CAPAIAN PPM PB '!P17+'4. CAPAIAN PPM PB '!S17+'4. CAPAIAN PPM PB '!V17</f>
        <v>664</v>
      </c>
      <c r="K17" s="35">
        <f t="shared" si="2"/>
        <v>23.884892086330936</v>
      </c>
      <c r="L17" s="24">
        <f>'4. CAPAIAN PPM PB '!C17+'4. CAPAIAN PPM PB '!F17+'4. CAPAIAN PPM PB '!I17+'4. CAPAIAN PPM PB '!L17</f>
        <v>250.1320754716981</v>
      </c>
      <c r="M17" s="25">
        <f>'4. CAPAIAN PPM PB '!D17+'4. CAPAIAN PPM PB '!G17+'4. CAPAIAN PPM PB '!J17+'4. CAPAIAN PPM PB '!M17</f>
        <v>54</v>
      </c>
      <c r="N17" s="35">
        <f t="shared" si="3"/>
        <v>21.588594704684319</v>
      </c>
      <c r="O17" s="24">
        <f t="shared" si="4"/>
        <v>3030.132075471698</v>
      </c>
      <c r="P17" s="24">
        <f t="shared" si="5"/>
        <v>718</v>
      </c>
      <c r="Q17" s="34">
        <f t="shared" si="6"/>
        <v>23.695336774659552</v>
      </c>
      <c r="R17" t="s">
        <v>200</v>
      </c>
      <c r="S17" s="211">
        <v>11</v>
      </c>
      <c r="T17" s="4" t="s">
        <v>7</v>
      </c>
      <c r="U17" s="194">
        <v>56.59</v>
      </c>
    </row>
    <row r="18" spans="1:23" ht="18.75" x14ac:dyDescent="0.3">
      <c r="A18" s="33">
        <v>12</v>
      </c>
      <c r="B18" s="11" t="s">
        <v>13</v>
      </c>
      <c r="C18" s="24">
        <f>'4. CAPAIAN PPM PB '!I18+'4. CAPAIAN PPM PB '!U18</f>
        <v>65</v>
      </c>
      <c r="D18" s="25">
        <f>'4. CAPAIAN PPM PB '!J18+'4. CAPAIAN PPM PB '!V18</f>
        <v>12</v>
      </c>
      <c r="E18" s="35">
        <f t="shared" si="0"/>
        <v>18.461538461538463</v>
      </c>
      <c r="F18" s="24">
        <f>'4. CAPAIAN PPM PB '!C18+'4. CAPAIAN PPM PB '!F18+'4. CAPAIAN PPM PB '!L18+'4. CAPAIAN PPM PB '!O18+'4. CAPAIAN PPM PB '!R18</f>
        <v>2513</v>
      </c>
      <c r="G18" s="24">
        <f>'4. CAPAIAN PPM PB '!D18+'4. CAPAIAN PPM PB '!G18+'4. CAPAIAN PPM PB '!M18+'4. CAPAIAN PPM PB '!P18+'4. CAPAIAN PPM PB '!S18</f>
        <v>459</v>
      </c>
      <c r="H18" s="35">
        <f t="shared" si="1"/>
        <v>18.265021886191803</v>
      </c>
      <c r="I18" s="24">
        <f>'4. CAPAIAN PPM PB '!O18+'4. CAPAIAN PPM PB '!R18+'4. CAPAIAN PPM PB '!U18</f>
        <v>2228</v>
      </c>
      <c r="J18" s="24">
        <f>'4. CAPAIAN PPM PB '!P18+'4. CAPAIAN PPM PB '!S18+'4. CAPAIAN PPM PB '!V18</f>
        <v>394</v>
      </c>
      <c r="K18" s="35">
        <f t="shared" si="2"/>
        <v>17.684021543985637</v>
      </c>
      <c r="L18" s="24">
        <f>'4. CAPAIAN PPM PB '!C18+'4. CAPAIAN PPM PB '!F18+'4. CAPAIAN PPM PB '!I18+'4. CAPAIAN PPM PB '!L18</f>
        <v>350</v>
      </c>
      <c r="M18" s="25">
        <f>'4. CAPAIAN PPM PB '!D18+'4. CAPAIAN PPM PB '!G18+'4. CAPAIAN PPM PB '!J18+'4. CAPAIAN PPM PB '!M18</f>
        <v>77</v>
      </c>
      <c r="N18" s="35">
        <f t="shared" si="3"/>
        <v>22</v>
      </c>
      <c r="O18" s="24">
        <f t="shared" si="4"/>
        <v>2578</v>
      </c>
      <c r="P18" s="24">
        <f t="shared" si="5"/>
        <v>471</v>
      </c>
      <c r="Q18" s="34">
        <f t="shared" si="6"/>
        <v>18.2699767261443</v>
      </c>
      <c r="R18" t="s">
        <v>200</v>
      </c>
      <c r="S18" s="211">
        <v>12</v>
      </c>
      <c r="T18" s="4" t="s">
        <v>150</v>
      </c>
      <c r="U18" s="194">
        <v>65.069999999999993</v>
      </c>
    </row>
    <row r="19" spans="1:23" ht="15.75" customHeight="1" x14ac:dyDescent="0.3">
      <c r="A19" s="33">
        <v>13</v>
      </c>
      <c r="B19" s="11" t="s">
        <v>14</v>
      </c>
      <c r="C19" s="24">
        <f>'4. CAPAIAN PPM PB '!I19+'4. CAPAIAN PPM PB '!U19</f>
        <v>75.323450134770894</v>
      </c>
      <c r="D19" s="25">
        <f>'4. CAPAIAN PPM PB '!J19+'4. CAPAIAN PPM PB '!V19</f>
        <v>32</v>
      </c>
      <c r="E19" s="35">
        <f t="shared" si="0"/>
        <v>42.483449633208089</v>
      </c>
      <c r="F19" s="24">
        <f>'4. CAPAIAN PPM PB '!C19+'4. CAPAIAN PPM PB '!F19+'4. CAPAIAN PPM PB '!L19+'4. CAPAIAN PPM PB '!O19+'4. CAPAIAN PPM PB '!R19</f>
        <v>1675</v>
      </c>
      <c r="G19" s="24">
        <f>'4. CAPAIAN PPM PB '!D19+'4. CAPAIAN PPM PB '!G19+'4. CAPAIAN PPM PB '!M19+'4. CAPAIAN PPM PB '!P19+'4. CAPAIAN PPM PB '!S19</f>
        <v>561</v>
      </c>
      <c r="H19" s="35">
        <f t="shared" si="1"/>
        <v>33.492537313432834</v>
      </c>
      <c r="I19" s="24">
        <f>'4. CAPAIAN PPM PB '!O19+'4. CAPAIAN PPM PB '!R19+'4. CAPAIAN PPM PB '!U19</f>
        <v>1606</v>
      </c>
      <c r="J19" s="24">
        <f>'4. CAPAIAN PPM PB '!P19+'4. CAPAIAN PPM PB '!S19+'4. CAPAIAN PPM PB '!V19</f>
        <v>535</v>
      </c>
      <c r="K19" s="35">
        <f t="shared" si="2"/>
        <v>33.312577833125779</v>
      </c>
      <c r="L19" s="24">
        <f>'4. CAPAIAN PPM PB '!C19+'4. CAPAIAN PPM PB '!F19+'4. CAPAIAN PPM PB '!I19+'4. CAPAIAN PPM PB '!L19</f>
        <v>144.32345013477089</v>
      </c>
      <c r="M19" s="25">
        <f>'4. CAPAIAN PPM PB '!D19+'4. CAPAIAN PPM PB '!G19+'4. CAPAIAN PPM PB '!J19+'4. CAPAIAN PPM PB '!M19</f>
        <v>58</v>
      </c>
      <c r="N19" s="35">
        <f t="shared" si="3"/>
        <v>40.187509338114445</v>
      </c>
      <c r="O19" s="24">
        <f t="shared" si="4"/>
        <v>1750.3234501347708</v>
      </c>
      <c r="P19" s="24">
        <f t="shared" si="5"/>
        <v>593</v>
      </c>
      <c r="Q19" s="34">
        <f t="shared" si="6"/>
        <v>33.879452392318711</v>
      </c>
      <c r="R19" t="s">
        <v>200</v>
      </c>
      <c r="S19" s="211">
        <v>13</v>
      </c>
      <c r="T19" s="4" t="s">
        <v>9</v>
      </c>
      <c r="U19" s="194">
        <v>70.430000000000007</v>
      </c>
    </row>
    <row r="20" spans="1:23" ht="18.75" x14ac:dyDescent="0.3">
      <c r="A20" s="13">
        <v>14</v>
      </c>
      <c r="B20" s="14" t="s">
        <v>15</v>
      </c>
      <c r="C20" s="24">
        <f>'4. CAPAIAN PPM PB '!I20+'4. CAPAIAN PPM PB '!U20</f>
        <v>23.18598382749326</v>
      </c>
      <c r="D20" s="25">
        <f>'4. CAPAIAN PPM PB '!J20+'4. CAPAIAN PPM PB '!V20</f>
        <v>1</v>
      </c>
      <c r="E20" s="35">
        <f t="shared" si="0"/>
        <v>4.3129504766333415</v>
      </c>
      <c r="F20" s="24">
        <f>'4. CAPAIAN PPM PB '!C20+'4. CAPAIAN PPM PB '!F20+'4. CAPAIAN PPM PB '!L20+'4. CAPAIAN PPM PB '!O20+'4. CAPAIAN PPM PB '!R20</f>
        <v>1342</v>
      </c>
      <c r="G20" s="24">
        <f>'4. CAPAIAN PPM PB '!D20+'4. CAPAIAN PPM PB '!G20+'4. CAPAIAN PPM PB '!M20+'4. CAPAIAN PPM PB '!P20+'4. CAPAIAN PPM PB '!S20</f>
        <v>265</v>
      </c>
      <c r="H20" s="35">
        <f t="shared" si="1"/>
        <v>19.746646795827125</v>
      </c>
      <c r="I20" s="24">
        <f>'4. CAPAIAN PPM PB '!O20+'4. CAPAIAN PPM PB '!R20+'4. CAPAIAN PPM PB '!U20</f>
        <v>1230</v>
      </c>
      <c r="J20" s="24">
        <f>'4. CAPAIAN PPM PB '!P20+'4. CAPAIAN PPM PB '!S20+'4. CAPAIAN PPM PB '!V20</f>
        <v>209</v>
      </c>
      <c r="K20" s="35">
        <f t="shared" si="2"/>
        <v>16.991869918699187</v>
      </c>
      <c r="L20" s="24">
        <f>'4. CAPAIAN PPM PB '!C20+'4. CAPAIAN PPM PB '!F20+'4. CAPAIAN PPM PB '!I20+'4. CAPAIAN PPM PB '!L20</f>
        <v>135.18598382749326</v>
      </c>
      <c r="M20" s="25">
        <f>'4. CAPAIAN PPM PB '!D20+'4. CAPAIAN PPM PB '!G20+'4. CAPAIAN PPM PB '!J20+'4. CAPAIAN PPM PB '!M20</f>
        <v>57</v>
      </c>
      <c r="N20" s="35">
        <f t="shared" si="3"/>
        <v>42.164134465845201</v>
      </c>
      <c r="O20" s="24">
        <f t="shared" si="4"/>
        <v>1365.1859838274931</v>
      </c>
      <c r="P20" s="24">
        <f t="shared" si="5"/>
        <v>266</v>
      </c>
      <c r="Q20" s="34">
        <f t="shared" si="6"/>
        <v>19.484524683899195</v>
      </c>
      <c r="R20" t="s">
        <v>200</v>
      </c>
      <c r="S20" s="211">
        <v>14</v>
      </c>
      <c r="T20" s="4" t="s">
        <v>4</v>
      </c>
      <c r="U20" s="194">
        <v>73.98</v>
      </c>
    </row>
    <row r="21" spans="1:23" ht="18.75" x14ac:dyDescent="0.3">
      <c r="A21" s="4"/>
      <c r="B21" s="45" t="s">
        <v>30</v>
      </c>
      <c r="C21" s="46">
        <f>'4. CAPAIAN PPM PB '!I21+'4. CAPAIAN PPM PB '!U21</f>
        <v>1041.477088948787</v>
      </c>
      <c r="D21" s="47">
        <f>'4. CAPAIAN PPM PB '!J21+'4. CAPAIAN PPM PB '!V21</f>
        <v>154</v>
      </c>
      <c r="E21" s="48">
        <f t="shared" si="0"/>
        <v>14.786691098067228</v>
      </c>
      <c r="F21" s="46">
        <f>'4. CAPAIAN PPM PB '!C21+'4. CAPAIAN PPM PB '!F21+'4. CAPAIAN PPM PB '!L21+'4. CAPAIAN PPM PB '!O21+'4. CAPAIAN PPM PB '!R21</f>
        <v>31118</v>
      </c>
      <c r="G21" s="46">
        <f>'4. CAPAIAN PPM PB '!D21+'4. CAPAIAN PPM PB '!G21+'4. CAPAIAN PPM PB '!M21+'4. CAPAIAN PPM PB '!P21+'4. CAPAIAN PPM PB '!S21</f>
        <v>7277</v>
      </c>
      <c r="H21" s="48">
        <f>G21/F21*100</f>
        <v>23.385178996079439</v>
      </c>
      <c r="I21" s="46">
        <f>'4. CAPAIAN PPM PB '!O21+'4. CAPAIAN PPM PB '!R21+'4. CAPAIAN PPM PB '!U21</f>
        <v>28551</v>
      </c>
      <c r="J21" s="46">
        <f>'4. CAPAIAN PPM PB '!P21+'4. CAPAIAN PPM PB '!S21+'4. CAPAIAN PPM PB '!V21</f>
        <v>6478</v>
      </c>
      <c r="K21" s="48">
        <f t="shared" si="2"/>
        <v>22.689222794297923</v>
      </c>
      <c r="L21" s="46">
        <f>'4. CAPAIAN PPM PB '!C21+'4. CAPAIAN PPM PB '!F21+'4. CAPAIAN PPM PB '!I21+'4. CAPAIAN PPM PB '!L21</f>
        <v>3608.4770889487872</v>
      </c>
      <c r="M21" s="46">
        <f>'4. CAPAIAN PPM PB '!D21+'4. CAPAIAN PPM PB '!G21+'4. CAPAIAN PPM PB '!J21+'4. CAPAIAN PPM PB '!M21</f>
        <v>953</v>
      </c>
      <c r="N21" s="48">
        <f t="shared" si="3"/>
        <v>26.410033277435208</v>
      </c>
      <c r="O21" s="44">
        <f t="shared" si="4"/>
        <v>32159.477088948788</v>
      </c>
      <c r="P21" s="46">
        <f t="shared" si="5"/>
        <v>7431</v>
      </c>
      <c r="Q21" s="103">
        <f t="shared" si="6"/>
        <v>23.106718991253661</v>
      </c>
      <c r="S21" s="4"/>
      <c r="T21" s="4" t="s">
        <v>14</v>
      </c>
      <c r="U21" s="194">
        <v>75.87</v>
      </c>
    </row>
    <row r="22" spans="1:23" ht="18.75" x14ac:dyDescent="0.3">
      <c r="A22" s="5" t="s">
        <v>183</v>
      </c>
      <c r="B22" s="74"/>
      <c r="C22" s="214"/>
      <c r="D22" s="215"/>
      <c r="E22" s="216"/>
      <c r="F22" s="214"/>
      <c r="G22" s="214"/>
      <c r="H22" s="216"/>
      <c r="I22" s="214"/>
      <c r="J22" s="214"/>
      <c r="K22" s="216"/>
      <c r="L22" s="214"/>
      <c r="M22" s="214"/>
      <c r="N22" s="216"/>
      <c r="O22" s="217"/>
      <c r="P22" s="214"/>
      <c r="Q22" s="216"/>
      <c r="S22" s="73"/>
      <c r="T22" s="73"/>
      <c r="U22" s="218"/>
    </row>
    <row r="23" spans="1:23" ht="15.75" x14ac:dyDescent="0.25">
      <c r="U23" s="196" t="s">
        <v>56</v>
      </c>
      <c r="V23" s="196" t="s">
        <v>57</v>
      </c>
    </row>
    <row r="24" spans="1:23" ht="18.75" x14ac:dyDescent="0.3">
      <c r="A24" s="371" t="s">
        <v>0</v>
      </c>
      <c r="B24" s="371" t="s">
        <v>1</v>
      </c>
      <c r="C24" s="383" t="s">
        <v>77</v>
      </c>
      <c r="D24" s="384"/>
      <c r="E24" s="385"/>
      <c r="F24" s="380" t="s">
        <v>78</v>
      </c>
      <c r="G24" s="381"/>
      <c r="H24" s="382"/>
      <c r="S24" s="195">
        <v>1</v>
      </c>
      <c r="T24" s="124" t="s">
        <v>8</v>
      </c>
      <c r="U24" s="219">
        <v>2459</v>
      </c>
      <c r="V24" s="195">
        <v>767</v>
      </c>
      <c r="W24" s="124">
        <v>31.19</v>
      </c>
    </row>
    <row r="25" spans="1:23" ht="18.75" x14ac:dyDescent="0.3">
      <c r="A25" s="371"/>
      <c r="B25" s="371"/>
      <c r="C25" s="223" t="s">
        <v>56</v>
      </c>
      <c r="D25" s="232" t="s">
        <v>57</v>
      </c>
      <c r="E25" s="223" t="s">
        <v>23</v>
      </c>
      <c r="F25" s="223" t="s">
        <v>56</v>
      </c>
      <c r="G25" s="232" t="s">
        <v>57</v>
      </c>
      <c r="H25" s="223" t="s">
        <v>23</v>
      </c>
      <c r="S25" s="195">
        <v>2</v>
      </c>
      <c r="T25" s="124" t="s">
        <v>5</v>
      </c>
      <c r="U25" s="219">
        <v>3159</v>
      </c>
      <c r="V25" s="195">
        <v>1155</v>
      </c>
      <c r="W25" s="124">
        <v>36.56</v>
      </c>
    </row>
    <row r="26" spans="1:23" ht="18.75" x14ac:dyDescent="0.3">
      <c r="A26" s="17">
        <v>1</v>
      </c>
      <c r="B26" s="18">
        <v>2</v>
      </c>
      <c r="C26" s="4">
        <v>3</v>
      </c>
      <c r="D26" s="4">
        <v>4</v>
      </c>
      <c r="E26" s="4" t="s">
        <v>42</v>
      </c>
      <c r="F26" s="4">
        <v>6</v>
      </c>
      <c r="G26" s="4">
        <v>7</v>
      </c>
      <c r="H26" s="4" t="s">
        <v>43</v>
      </c>
      <c r="S26" s="195">
        <v>3</v>
      </c>
      <c r="T26" s="124" t="s">
        <v>12</v>
      </c>
      <c r="U26" s="219">
        <v>3235</v>
      </c>
      <c r="V26" s="195">
        <v>1309</v>
      </c>
      <c r="W26" s="124">
        <v>36.9</v>
      </c>
    </row>
    <row r="27" spans="1:23" ht="18.75" x14ac:dyDescent="0.3">
      <c r="A27" s="224">
        <v>1</v>
      </c>
      <c r="B27" s="7" t="s">
        <v>2</v>
      </c>
      <c r="C27" s="233">
        <v>942.70607193145577</v>
      </c>
      <c r="D27" s="4">
        <v>599</v>
      </c>
      <c r="E27" s="234">
        <v>63.540483914858392</v>
      </c>
      <c r="F27" s="233">
        <v>5035.4522930219391</v>
      </c>
      <c r="G27" s="223">
        <v>2895</v>
      </c>
      <c r="H27" s="235">
        <v>57.492352852033804</v>
      </c>
      <c r="S27" s="195">
        <v>4</v>
      </c>
      <c r="T27" s="124" t="s">
        <v>15</v>
      </c>
      <c r="U27" s="219">
        <v>1373</v>
      </c>
      <c r="V27" s="195">
        <v>632</v>
      </c>
      <c r="W27" s="124">
        <v>41.42</v>
      </c>
    </row>
    <row r="28" spans="1:23" ht="18.75" x14ac:dyDescent="0.3">
      <c r="A28" s="224">
        <v>2</v>
      </c>
      <c r="B28" s="9" t="s">
        <v>3</v>
      </c>
      <c r="C28" s="233">
        <v>677.43729164845615</v>
      </c>
      <c r="D28" s="4">
        <v>177</v>
      </c>
      <c r="E28" s="234">
        <v>26.127879610715461</v>
      </c>
      <c r="F28" s="233">
        <v>3301.6605023959892</v>
      </c>
      <c r="G28" s="223">
        <v>1489</v>
      </c>
      <c r="H28" s="235">
        <v>45.098519333512463</v>
      </c>
      <c r="J28" s="4"/>
      <c r="S28" s="195">
        <v>5</v>
      </c>
      <c r="T28" s="124" t="s">
        <v>3</v>
      </c>
      <c r="U28" s="219">
        <v>2624</v>
      </c>
      <c r="V28" s="195">
        <v>1388</v>
      </c>
      <c r="W28" s="124">
        <v>42.04</v>
      </c>
    </row>
    <row r="29" spans="1:23" ht="18.75" x14ac:dyDescent="0.3">
      <c r="A29" s="224">
        <v>3</v>
      </c>
      <c r="B29" s="11" t="s">
        <v>4</v>
      </c>
      <c r="C29" s="233">
        <v>263.4469215843198</v>
      </c>
      <c r="D29" s="4">
        <v>306</v>
      </c>
      <c r="E29" s="234">
        <v>116.15242955194695</v>
      </c>
      <c r="F29" s="233">
        <v>2745.233724193612</v>
      </c>
      <c r="G29" s="223">
        <v>2198</v>
      </c>
      <c r="H29" s="235">
        <v>80.066042487717255</v>
      </c>
      <c r="S29" s="195">
        <v>6</v>
      </c>
      <c r="T29" s="124" t="s">
        <v>11</v>
      </c>
      <c r="U29" s="219">
        <v>1729</v>
      </c>
      <c r="V29" s="195">
        <v>860</v>
      </c>
      <c r="W29" s="124">
        <v>46.21</v>
      </c>
    </row>
    <row r="30" spans="1:23" ht="18.75" x14ac:dyDescent="0.3">
      <c r="A30" s="224">
        <v>4</v>
      </c>
      <c r="B30" s="11" t="s">
        <v>5</v>
      </c>
      <c r="C30" s="233">
        <v>266.92445132662459</v>
      </c>
      <c r="D30" s="4">
        <v>148</v>
      </c>
      <c r="E30" s="234">
        <v>55.446400381993641</v>
      </c>
      <c r="F30" s="233">
        <v>3159.2093807969186</v>
      </c>
      <c r="G30" s="223">
        <v>1290</v>
      </c>
      <c r="H30" s="235">
        <v>40.833001061632523</v>
      </c>
      <c r="S30" s="195">
        <v>7</v>
      </c>
      <c r="T30" s="124" t="s">
        <v>2</v>
      </c>
      <c r="U30" s="219">
        <v>4093</v>
      </c>
      <c r="V30" s="195">
        <v>2584</v>
      </c>
      <c r="W30" s="124">
        <v>51.32</v>
      </c>
    </row>
    <row r="31" spans="1:23" ht="18.75" x14ac:dyDescent="0.3">
      <c r="A31" s="224">
        <v>5</v>
      </c>
      <c r="B31" s="12" t="s">
        <v>6</v>
      </c>
      <c r="C31" s="233">
        <v>208.73074761348582</v>
      </c>
      <c r="D31" s="4">
        <v>176</v>
      </c>
      <c r="E31" s="234">
        <v>84.319153748208436</v>
      </c>
      <c r="F31" s="233">
        <v>2389.9151605711909</v>
      </c>
      <c r="G31" s="223">
        <v>1645</v>
      </c>
      <c r="H31" s="235">
        <v>68.830895219177748</v>
      </c>
      <c r="S31" s="195">
        <v>8</v>
      </c>
      <c r="T31" s="124" t="s">
        <v>13</v>
      </c>
      <c r="U31" s="219">
        <v>2652</v>
      </c>
      <c r="V31" s="195">
        <v>1593</v>
      </c>
      <c r="W31" s="124">
        <v>51.56</v>
      </c>
    </row>
    <row r="32" spans="1:23" ht="18.75" x14ac:dyDescent="0.3">
      <c r="A32" s="224">
        <v>6</v>
      </c>
      <c r="B32" s="12" t="s">
        <v>7</v>
      </c>
      <c r="C32" s="233">
        <v>200.8749377930036</v>
      </c>
      <c r="D32" s="4">
        <v>220</v>
      </c>
      <c r="E32" s="234">
        <v>109.52088021388924</v>
      </c>
      <c r="F32" s="233">
        <v>2910.9370539332854</v>
      </c>
      <c r="G32" s="223">
        <v>1795</v>
      </c>
      <c r="H32" s="235">
        <v>61.663992272680005</v>
      </c>
      <c r="S32" s="195">
        <v>9</v>
      </c>
      <c r="T32" s="124" t="s">
        <v>10</v>
      </c>
      <c r="U32" s="219">
        <v>2208</v>
      </c>
      <c r="V32" s="195">
        <v>1226</v>
      </c>
      <c r="W32" s="124">
        <v>52.69</v>
      </c>
    </row>
    <row r="33" spans="1:23" ht="18.75" x14ac:dyDescent="0.3">
      <c r="A33" s="224">
        <v>7</v>
      </c>
      <c r="B33" s="11" t="s">
        <v>8</v>
      </c>
      <c r="C33" s="233">
        <v>263.32812876472315</v>
      </c>
      <c r="D33" s="4">
        <v>156</v>
      </c>
      <c r="E33" s="234">
        <v>59.241677192557717</v>
      </c>
      <c r="F33" s="233">
        <v>2458.9944960491812</v>
      </c>
      <c r="G33" s="223">
        <v>879</v>
      </c>
      <c r="H33" s="235">
        <v>35.746318318819839</v>
      </c>
      <c r="S33" s="195">
        <v>10</v>
      </c>
      <c r="T33" s="124" t="s">
        <v>7</v>
      </c>
      <c r="U33" s="219">
        <v>2710</v>
      </c>
      <c r="V33" s="195">
        <v>1659</v>
      </c>
      <c r="W33" s="124">
        <v>56.59</v>
      </c>
    </row>
    <row r="34" spans="1:23" ht="18.75" x14ac:dyDescent="0.3">
      <c r="A34" s="224">
        <v>8</v>
      </c>
      <c r="B34" s="11" t="s">
        <v>9</v>
      </c>
      <c r="C34" s="233">
        <v>246.34777442842719</v>
      </c>
      <c r="D34" s="4">
        <v>217</v>
      </c>
      <c r="E34" s="234">
        <v>88.086852216741349</v>
      </c>
      <c r="F34" s="233">
        <v>1734.9987814516312</v>
      </c>
      <c r="G34" s="223">
        <v>1249</v>
      </c>
      <c r="H34" s="235">
        <v>71.9885231824193</v>
      </c>
      <c r="S34" s="195">
        <v>11</v>
      </c>
      <c r="T34" s="124" t="s">
        <v>150</v>
      </c>
      <c r="U34" s="219">
        <v>2181</v>
      </c>
      <c r="V34" s="195">
        <v>1555</v>
      </c>
      <c r="W34" s="124">
        <v>65.069999999999993</v>
      </c>
    </row>
    <row r="35" spans="1:23" ht="18.75" x14ac:dyDescent="0.3">
      <c r="A35" s="224">
        <v>9</v>
      </c>
      <c r="B35" s="12" t="s">
        <v>10</v>
      </c>
      <c r="C35" s="233">
        <v>118.95087509628941</v>
      </c>
      <c r="D35" s="4">
        <v>213</v>
      </c>
      <c r="E35" s="234">
        <v>179.06551744792029</v>
      </c>
      <c r="F35" s="233">
        <v>2326.7202432830823</v>
      </c>
      <c r="G35" s="223">
        <v>1267</v>
      </c>
      <c r="H35" s="235">
        <v>54.454333461775342</v>
      </c>
      <c r="S35" s="195">
        <v>12</v>
      </c>
      <c r="T35" s="124" t="s">
        <v>9</v>
      </c>
      <c r="U35" s="219">
        <v>1489</v>
      </c>
      <c r="V35" s="195">
        <v>1222</v>
      </c>
      <c r="W35" s="124">
        <v>70.430000000000007</v>
      </c>
    </row>
    <row r="36" spans="1:23" ht="18.75" x14ac:dyDescent="0.3">
      <c r="A36" s="224">
        <v>10</v>
      </c>
      <c r="B36" s="11" t="s">
        <v>11</v>
      </c>
      <c r="C36" s="233">
        <v>131.63426269221458</v>
      </c>
      <c r="D36" s="4">
        <v>188</v>
      </c>
      <c r="E36" s="234">
        <v>142.81995899470263</v>
      </c>
      <c r="F36" s="233">
        <v>1860.9305745781598</v>
      </c>
      <c r="G36" s="223">
        <v>965</v>
      </c>
      <c r="H36" s="235">
        <v>51.855776522923136</v>
      </c>
      <c r="S36" s="195">
        <v>13</v>
      </c>
      <c r="T36" s="124" t="s">
        <v>4</v>
      </c>
      <c r="U36" s="219">
        <v>2482</v>
      </c>
      <c r="V36" s="195">
        <v>2031</v>
      </c>
      <c r="W36" s="124">
        <v>73.98</v>
      </c>
    </row>
    <row r="37" spans="1:23" ht="18.75" x14ac:dyDescent="0.3">
      <c r="A37" s="224">
        <v>11</v>
      </c>
      <c r="B37" s="11" t="s">
        <v>12</v>
      </c>
      <c r="C37" s="233">
        <v>312.20561371920093</v>
      </c>
      <c r="D37" s="4">
        <v>101</v>
      </c>
      <c r="E37" s="234">
        <v>32.350475315552728</v>
      </c>
      <c r="F37" s="233">
        <v>3547.5741169979842</v>
      </c>
      <c r="G37" s="223">
        <v>1473</v>
      </c>
      <c r="H37" s="235">
        <v>41.521331237089889</v>
      </c>
      <c r="S37" s="195">
        <v>14</v>
      </c>
      <c r="T37" s="124" t="s">
        <v>14</v>
      </c>
      <c r="U37" s="219">
        <v>2158</v>
      </c>
      <c r="V37" s="195">
        <v>1758</v>
      </c>
      <c r="W37" s="124">
        <v>75.87</v>
      </c>
    </row>
    <row r="38" spans="1:23" ht="18.75" x14ac:dyDescent="0.3">
      <c r="A38" s="224">
        <v>12</v>
      </c>
      <c r="B38" s="11" t="s">
        <v>13</v>
      </c>
      <c r="C38" s="233">
        <v>437.49889150898628</v>
      </c>
      <c r="D38" s="4">
        <v>303</v>
      </c>
      <c r="E38" s="234">
        <v>69.257318333977153</v>
      </c>
      <c r="F38" s="233">
        <v>3089.3722256784245</v>
      </c>
      <c r="G38" s="223">
        <v>1736</v>
      </c>
      <c r="H38" s="235">
        <v>56.192646051861729</v>
      </c>
      <c r="S38" s="195"/>
      <c r="T38" s="195" t="s">
        <v>16</v>
      </c>
      <c r="U38" s="195">
        <v>38404</v>
      </c>
      <c r="V38" s="195">
        <v>19739</v>
      </c>
      <c r="W38" s="195">
        <v>51.4</v>
      </c>
    </row>
    <row r="39" spans="1:23" ht="15.75" x14ac:dyDescent="0.25">
      <c r="A39" s="224">
        <v>13</v>
      </c>
      <c r="B39" s="11" t="s">
        <v>14</v>
      </c>
      <c r="C39" s="233">
        <v>158.76836966065554</v>
      </c>
      <c r="D39" s="4">
        <v>203</v>
      </c>
      <c r="E39" s="234">
        <v>127.85922059531327</v>
      </c>
      <c r="F39" s="233">
        <v>2317.0612460702241</v>
      </c>
      <c r="G39" s="223">
        <v>1998</v>
      </c>
      <c r="H39" s="235">
        <v>86.229917460690459</v>
      </c>
    </row>
    <row r="40" spans="1:23" ht="15.75" x14ac:dyDescent="0.25">
      <c r="A40" s="13">
        <v>14</v>
      </c>
      <c r="B40" s="14" t="s">
        <v>15</v>
      </c>
      <c r="C40" s="233">
        <v>153.14566223215729</v>
      </c>
      <c r="D40" s="4">
        <v>221</v>
      </c>
      <c r="E40" s="234">
        <v>144.30705824692615</v>
      </c>
      <c r="F40" s="233">
        <v>1525.9402009783767</v>
      </c>
      <c r="G40" s="223">
        <v>750</v>
      </c>
      <c r="H40" s="235">
        <v>49.150025637906886</v>
      </c>
    </row>
    <row r="41" spans="1:23" x14ac:dyDescent="0.25">
      <c r="A41" s="4"/>
      <c r="B41" s="45" t="s">
        <v>30</v>
      </c>
      <c r="C41" s="233">
        <v>4382</v>
      </c>
      <c r="D41" s="4">
        <v>3228</v>
      </c>
      <c r="E41" s="234">
        <v>73.664993153811039</v>
      </c>
      <c r="F41" s="233">
        <v>38404</v>
      </c>
      <c r="G41" s="223">
        <v>21629</v>
      </c>
      <c r="H41" s="235">
        <v>56.319654202687218</v>
      </c>
    </row>
  </sheetData>
  <mergeCells count="13">
    <mergeCell ref="A24:A25"/>
    <mergeCell ref="B24:B25"/>
    <mergeCell ref="F24:H24"/>
    <mergeCell ref="C24:E24"/>
    <mergeCell ref="A1:Q1"/>
    <mergeCell ref="L4:N4"/>
    <mergeCell ref="O4:Q4"/>
    <mergeCell ref="A2:K2"/>
    <mergeCell ref="A4:A5"/>
    <mergeCell ref="B4:B5"/>
    <mergeCell ref="C4:E4"/>
    <mergeCell ref="F4:H4"/>
    <mergeCell ref="I4:K4"/>
  </mergeCells>
  <pageMargins left="1.299212598425197" right="0" top="1.3385826771653544" bottom="0" header="0.31496062992125984" footer="0.31496062992125984"/>
  <pageSetup paperSize="5" scale="8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view="pageBreakPreview" zoomScale="90" zoomScaleNormal="100" zoomScaleSheetLayoutView="90" workbookViewId="0">
      <selection activeCell="I3" sqref="I3"/>
    </sheetView>
  </sheetViews>
  <sheetFormatPr defaultRowHeight="15" x14ac:dyDescent="0.25"/>
  <cols>
    <col min="1" max="1" width="5.85546875" customWidth="1"/>
    <col min="2" max="2" width="19.140625" customWidth="1"/>
    <col min="3" max="10" width="10.7109375" customWidth="1"/>
    <col min="11" max="11" width="12.140625" customWidth="1"/>
    <col min="12" max="12" width="10.7109375" customWidth="1"/>
    <col min="13" max="13" width="9" customWidth="1"/>
    <col min="14" max="16" width="10.7109375" customWidth="1"/>
    <col min="17" max="17" width="12.7109375" customWidth="1"/>
    <col min="18" max="18" width="30" customWidth="1"/>
  </cols>
  <sheetData>
    <row r="1" spans="1:19" ht="18.75" x14ac:dyDescent="0.3">
      <c r="A1" s="361" t="s">
        <v>86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</row>
    <row r="2" spans="1:19" ht="18.75" x14ac:dyDescent="0.3">
      <c r="A2" s="376" t="s">
        <v>209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4" spans="1:19" ht="30" customHeight="1" x14ac:dyDescent="0.25">
      <c r="A4" s="373" t="s">
        <v>0</v>
      </c>
      <c r="B4" s="373" t="s">
        <v>1</v>
      </c>
      <c r="C4" s="386" t="s">
        <v>83</v>
      </c>
      <c r="D4" s="387"/>
      <c r="E4" s="387"/>
      <c r="F4" s="387"/>
      <c r="G4" s="387"/>
      <c r="H4" s="388"/>
      <c r="I4" s="389" t="s">
        <v>84</v>
      </c>
      <c r="J4" s="390"/>
      <c r="K4" s="390"/>
      <c r="L4" s="390"/>
      <c r="M4" s="390"/>
      <c r="N4" s="390"/>
      <c r="O4" s="390"/>
      <c r="P4" s="390"/>
      <c r="Q4" s="373" t="s">
        <v>85</v>
      </c>
    </row>
    <row r="5" spans="1:19" ht="47.25" x14ac:dyDescent="0.25">
      <c r="A5" s="373"/>
      <c r="B5" s="373"/>
      <c r="C5" s="26" t="s">
        <v>45</v>
      </c>
      <c r="D5" s="54" t="s">
        <v>23</v>
      </c>
      <c r="E5" s="40" t="s">
        <v>46</v>
      </c>
      <c r="F5" s="55" t="s">
        <v>23</v>
      </c>
      <c r="G5" s="40" t="s">
        <v>47</v>
      </c>
      <c r="H5" s="55" t="s">
        <v>23</v>
      </c>
      <c r="I5" s="40" t="s">
        <v>48</v>
      </c>
      <c r="J5" s="54" t="s">
        <v>23</v>
      </c>
      <c r="K5" s="40" t="s">
        <v>49</v>
      </c>
      <c r="L5" s="55" t="s">
        <v>23</v>
      </c>
      <c r="M5" s="40" t="s">
        <v>50</v>
      </c>
      <c r="N5" s="55" t="s">
        <v>23</v>
      </c>
      <c r="O5" s="40" t="s">
        <v>82</v>
      </c>
      <c r="P5" s="56" t="s">
        <v>23</v>
      </c>
      <c r="Q5" s="373"/>
    </row>
    <row r="6" spans="1:19" ht="22.5" x14ac:dyDescent="0.25">
      <c r="A6" s="17">
        <v>1</v>
      </c>
      <c r="B6" s="18">
        <v>2</v>
      </c>
      <c r="C6" s="17">
        <v>3</v>
      </c>
      <c r="D6" s="82" t="s">
        <v>67</v>
      </c>
      <c r="E6" s="37">
        <v>5</v>
      </c>
      <c r="F6" s="82" t="s">
        <v>66</v>
      </c>
      <c r="G6" s="17">
        <v>7</v>
      </c>
      <c r="H6" s="38" t="s">
        <v>51</v>
      </c>
      <c r="I6" s="17">
        <v>9</v>
      </c>
      <c r="J6" s="94" t="s">
        <v>65</v>
      </c>
      <c r="K6" s="38">
        <v>11</v>
      </c>
      <c r="L6" s="38" t="s">
        <v>64</v>
      </c>
      <c r="M6" s="19">
        <v>13</v>
      </c>
      <c r="N6" s="38" t="s">
        <v>63</v>
      </c>
      <c r="O6" s="17">
        <v>15</v>
      </c>
      <c r="P6" s="94" t="s">
        <v>52</v>
      </c>
      <c r="Q6" s="38">
        <v>17</v>
      </c>
    </row>
    <row r="7" spans="1:19" ht="18.75" x14ac:dyDescent="0.3">
      <c r="A7" s="278">
        <v>1</v>
      </c>
      <c r="B7" s="59" t="s">
        <v>2</v>
      </c>
      <c r="C7" s="24">
        <v>122</v>
      </c>
      <c r="D7" s="58">
        <f>C7/Q7*100</f>
        <v>10.391822827938672</v>
      </c>
      <c r="E7" s="24">
        <v>164</v>
      </c>
      <c r="F7" s="34">
        <f>E7/Q7*100</f>
        <v>13.969335604770016</v>
      </c>
      <c r="G7" s="24">
        <f t="shared" ref="G7:G20" si="0">C7+E7</f>
        <v>286</v>
      </c>
      <c r="H7" s="34">
        <f>G7/Q7*100</f>
        <v>24.361158432708688</v>
      </c>
      <c r="I7" s="24">
        <v>89</v>
      </c>
      <c r="J7" s="58">
        <f>I7/Q7*100</f>
        <v>7.5809199318568998</v>
      </c>
      <c r="K7" s="24">
        <v>799</v>
      </c>
      <c r="L7" s="34">
        <f>K7/Q7*100</f>
        <v>68.057921635434411</v>
      </c>
      <c r="M7" s="322">
        <v>0</v>
      </c>
      <c r="N7" s="34">
        <f>M7/Q7*100</f>
        <v>0</v>
      </c>
      <c r="O7" s="24">
        <f t="shared" ref="O7:O21" si="1">I7+K7+M7</f>
        <v>888</v>
      </c>
      <c r="P7" s="34">
        <f>O7/Q7*100</f>
        <v>75.638841567291308</v>
      </c>
      <c r="Q7" s="105">
        <f t="shared" ref="Q7:Q20" si="2">G7+O7</f>
        <v>1174</v>
      </c>
      <c r="R7" s="26" t="s">
        <v>45</v>
      </c>
      <c r="S7">
        <v>46.9</v>
      </c>
    </row>
    <row r="8" spans="1:19" ht="18.75" x14ac:dyDescent="0.3">
      <c r="A8" s="278">
        <v>2</v>
      </c>
      <c r="B8" s="60" t="s">
        <v>3</v>
      </c>
      <c r="C8" s="24">
        <v>207</v>
      </c>
      <c r="D8" s="58">
        <f t="shared" ref="D8:D21" si="3">C8/Q8*100</f>
        <v>49.168646080760091</v>
      </c>
      <c r="E8" s="24">
        <v>211</v>
      </c>
      <c r="F8" s="34">
        <f t="shared" ref="F8:F21" si="4">E8/Q8*100</f>
        <v>50.118764845605703</v>
      </c>
      <c r="G8" s="24">
        <f t="shared" si="0"/>
        <v>418</v>
      </c>
      <c r="H8" s="34">
        <f t="shared" ref="H8:H21" si="5">G8/Q8*100</f>
        <v>99.287410926365794</v>
      </c>
      <c r="I8" s="24">
        <v>1</v>
      </c>
      <c r="J8" s="58">
        <f t="shared" ref="J8:J21" si="6">I8/Q8*100</f>
        <v>0.23752969121140144</v>
      </c>
      <c r="K8" s="24">
        <v>2</v>
      </c>
      <c r="L8" s="34">
        <f t="shared" ref="L8:L21" si="7">K8/Q8*100</f>
        <v>0.47505938242280288</v>
      </c>
      <c r="M8" s="322">
        <v>0</v>
      </c>
      <c r="N8" s="34">
        <f t="shared" ref="N8:N21" si="8">M8/Q8*100</f>
        <v>0</v>
      </c>
      <c r="O8" s="24">
        <f t="shared" si="1"/>
        <v>3</v>
      </c>
      <c r="P8" s="34">
        <f t="shared" ref="P8:P21" si="9">O8/Q8*100</f>
        <v>0.71258907363420432</v>
      </c>
      <c r="Q8" s="105">
        <f t="shared" si="2"/>
        <v>421</v>
      </c>
      <c r="R8" s="152" t="s">
        <v>46</v>
      </c>
      <c r="S8">
        <v>16.13</v>
      </c>
    </row>
    <row r="9" spans="1:19" ht="18.75" x14ac:dyDescent="0.3">
      <c r="A9" s="278">
        <v>3</v>
      </c>
      <c r="B9" s="61" t="s">
        <v>4</v>
      </c>
      <c r="C9" s="24">
        <v>138</v>
      </c>
      <c r="D9" s="58">
        <f t="shared" si="3"/>
        <v>53.488372093023251</v>
      </c>
      <c r="E9" s="24">
        <v>93</v>
      </c>
      <c r="F9" s="34">
        <f t="shared" si="4"/>
        <v>36.046511627906973</v>
      </c>
      <c r="G9" s="24">
        <f t="shared" si="0"/>
        <v>231</v>
      </c>
      <c r="H9" s="34">
        <f t="shared" si="5"/>
        <v>89.534883720930239</v>
      </c>
      <c r="I9" s="24">
        <v>3</v>
      </c>
      <c r="J9" s="58">
        <f t="shared" si="6"/>
        <v>1.1627906976744187</v>
      </c>
      <c r="K9" s="24">
        <v>24</v>
      </c>
      <c r="L9" s="34">
        <f t="shared" si="7"/>
        <v>9.3023255813953494</v>
      </c>
      <c r="M9" s="322">
        <v>0</v>
      </c>
      <c r="N9" s="34">
        <f t="shared" si="8"/>
        <v>0</v>
      </c>
      <c r="O9" s="24">
        <f t="shared" si="1"/>
        <v>27</v>
      </c>
      <c r="P9" s="34">
        <f t="shared" si="9"/>
        <v>10.465116279069768</v>
      </c>
      <c r="Q9" s="105">
        <f t="shared" si="2"/>
        <v>258</v>
      </c>
      <c r="R9" s="83" t="s">
        <v>48</v>
      </c>
      <c r="S9">
        <v>3.66</v>
      </c>
    </row>
    <row r="10" spans="1:19" ht="18.75" x14ac:dyDescent="0.3">
      <c r="A10" s="278">
        <v>4</v>
      </c>
      <c r="B10" s="61" t="s">
        <v>5</v>
      </c>
      <c r="C10" s="24">
        <v>304</v>
      </c>
      <c r="D10" s="58">
        <f t="shared" si="3"/>
        <v>61.663286004056793</v>
      </c>
      <c r="E10" s="24">
        <v>22</v>
      </c>
      <c r="F10" s="34">
        <f t="shared" si="4"/>
        <v>4.4624746450304258</v>
      </c>
      <c r="G10" s="24">
        <f t="shared" si="0"/>
        <v>326</v>
      </c>
      <c r="H10" s="34">
        <f t="shared" si="5"/>
        <v>66.125760649087212</v>
      </c>
      <c r="I10" s="24">
        <v>0</v>
      </c>
      <c r="J10" s="58">
        <f t="shared" si="6"/>
        <v>0</v>
      </c>
      <c r="K10" s="24">
        <v>167</v>
      </c>
      <c r="L10" s="34">
        <f t="shared" si="7"/>
        <v>33.874239350912774</v>
      </c>
      <c r="M10" s="322">
        <v>0</v>
      </c>
      <c r="N10" s="34">
        <f t="shared" si="8"/>
        <v>0</v>
      </c>
      <c r="O10" s="24">
        <f t="shared" si="1"/>
        <v>167</v>
      </c>
      <c r="P10" s="34">
        <f t="shared" si="9"/>
        <v>33.874239350912774</v>
      </c>
      <c r="Q10" s="105">
        <f t="shared" si="2"/>
        <v>493</v>
      </c>
      <c r="R10" s="152" t="s">
        <v>49</v>
      </c>
      <c r="S10">
        <v>33.299999999999997</v>
      </c>
    </row>
    <row r="11" spans="1:19" ht="18.75" x14ac:dyDescent="0.3">
      <c r="A11" s="278">
        <v>5</v>
      </c>
      <c r="B11" s="62" t="s">
        <v>6</v>
      </c>
      <c r="C11" s="24">
        <v>678</v>
      </c>
      <c r="D11" s="58">
        <f t="shared" si="3"/>
        <v>96.306818181818173</v>
      </c>
      <c r="E11" s="24">
        <v>26</v>
      </c>
      <c r="F11" s="34">
        <f t="shared" si="4"/>
        <v>3.6931818181818183</v>
      </c>
      <c r="G11" s="24">
        <f t="shared" si="0"/>
        <v>704</v>
      </c>
      <c r="H11" s="34">
        <f t="shared" si="5"/>
        <v>100</v>
      </c>
      <c r="I11" s="24">
        <v>0</v>
      </c>
      <c r="J11" s="58">
        <f t="shared" si="6"/>
        <v>0</v>
      </c>
      <c r="K11" s="24">
        <v>0</v>
      </c>
      <c r="L11" s="34">
        <f t="shared" si="7"/>
        <v>0</v>
      </c>
      <c r="M11" s="322">
        <v>0</v>
      </c>
      <c r="N11" s="34">
        <f t="shared" si="8"/>
        <v>0</v>
      </c>
      <c r="O11" s="24">
        <f t="shared" si="1"/>
        <v>0</v>
      </c>
      <c r="P11" s="34">
        <f t="shared" si="9"/>
        <v>0</v>
      </c>
      <c r="Q11" s="105">
        <f t="shared" si="2"/>
        <v>704</v>
      </c>
      <c r="R11" s="152" t="s">
        <v>50</v>
      </c>
      <c r="S11" s="155">
        <v>0</v>
      </c>
    </row>
    <row r="12" spans="1:19" ht="18.75" x14ac:dyDescent="0.3">
      <c r="A12" s="278">
        <v>6</v>
      </c>
      <c r="B12" s="62" t="s">
        <v>7</v>
      </c>
      <c r="C12" s="24">
        <v>433</v>
      </c>
      <c r="D12" s="58">
        <f t="shared" si="3"/>
        <v>71.926910299003325</v>
      </c>
      <c r="E12" s="24">
        <v>43</v>
      </c>
      <c r="F12" s="34">
        <f t="shared" si="4"/>
        <v>7.1428571428571423</v>
      </c>
      <c r="G12" s="24">
        <f t="shared" si="0"/>
        <v>476</v>
      </c>
      <c r="H12" s="34">
        <f t="shared" si="5"/>
        <v>79.069767441860463</v>
      </c>
      <c r="I12" s="24">
        <v>10</v>
      </c>
      <c r="J12" s="58">
        <f t="shared" si="6"/>
        <v>1.6611295681063125</v>
      </c>
      <c r="K12" s="24">
        <v>116</v>
      </c>
      <c r="L12" s="34">
        <f t="shared" si="7"/>
        <v>19.269102990033225</v>
      </c>
      <c r="M12" s="322">
        <v>0</v>
      </c>
      <c r="N12" s="34">
        <f t="shared" si="8"/>
        <v>0</v>
      </c>
      <c r="O12" s="24">
        <f t="shared" si="1"/>
        <v>126</v>
      </c>
      <c r="P12" s="34">
        <f t="shared" si="9"/>
        <v>20.930232558139537</v>
      </c>
      <c r="Q12" s="105">
        <f t="shared" si="2"/>
        <v>602</v>
      </c>
    </row>
    <row r="13" spans="1:19" ht="18.75" x14ac:dyDescent="0.3">
      <c r="A13" s="278">
        <v>7</v>
      </c>
      <c r="B13" s="61" t="s">
        <v>8</v>
      </c>
      <c r="C13" s="24">
        <v>323</v>
      </c>
      <c r="D13" s="58">
        <f t="shared" si="3"/>
        <v>68.869936034115142</v>
      </c>
      <c r="E13" s="24">
        <v>0</v>
      </c>
      <c r="F13" s="34">
        <f t="shared" si="4"/>
        <v>0</v>
      </c>
      <c r="G13" s="24">
        <f t="shared" si="0"/>
        <v>323</v>
      </c>
      <c r="H13" s="34">
        <f t="shared" si="5"/>
        <v>68.869936034115142</v>
      </c>
      <c r="I13" s="24">
        <v>7</v>
      </c>
      <c r="J13" s="58">
        <f t="shared" si="6"/>
        <v>1.4925373134328357</v>
      </c>
      <c r="K13" s="24">
        <v>139</v>
      </c>
      <c r="L13" s="34">
        <f t="shared" si="7"/>
        <v>29.637526652452024</v>
      </c>
      <c r="M13" s="322">
        <v>0</v>
      </c>
      <c r="N13" s="34">
        <f t="shared" si="8"/>
        <v>0</v>
      </c>
      <c r="O13" s="24">
        <f t="shared" si="1"/>
        <v>146</v>
      </c>
      <c r="P13" s="34">
        <f t="shared" si="9"/>
        <v>31.130063965884862</v>
      </c>
      <c r="Q13" s="105">
        <f t="shared" si="2"/>
        <v>469</v>
      </c>
      <c r="R13" s="311" t="s">
        <v>200</v>
      </c>
      <c r="S13">
        <f>SUM(S7:S11)</f>
        <v>99.99</v>
      </c>
    </row>
    <row r="14" spans="1:19" ht="18.75" x14ac:dyDescent="0.3">
      <c r="A14" s="278">
        <v>8</v>
      </c>
      <c r="B14" s="61" t="s">
        <v>9</v>
      </c>
      <c r="C14" s="24">
        <v>95</v>
      </c>
      <c r="D14" s="58">
        <f t="shared" si="3"/>
        <v>28.443113772455092</v>
      </c>
      <c r="E14" s="24">
        <v>1</v>
      </c>
      <c r="F14" s="34">
        <f t="shared" si="4"/>
        <v>0.29940119760479045</v>
      </c>
      <c r="G14" s="24">
        <f t="shared" si="0"/>
        <v>96</v>
      </c>
      <c r="H14" s="34">
        <f t="shared" si="5"/>
        <v>28.742514970059879</v>
      </c>
      <c r="I14" s="24">
        <v>17</v>
      </c>
      <c r="J14" s="58">
        <f t="shared" si="6"/>
        <v>5.0898203592814371</v>
      </c>
      <c r="K14" s="24">
        <v>221</v>
      </c>
      <c r="L14" s="34">
        <f t="shared" si="7"/>
        <v>66.167664670658695</v>
      </c>
      <c r="M14" s="322">
        <v>0</v>
      </c>
      <c r="N14" s="34">
        <f t="shared" si="8"/>
        <v>0</v>
      </c>
      <c r="O14" s="24">
        <f t="shared" si="1"/>
        <v>238</v>
      </c>
      <c r="P14" s="34">
        <f t="shared" si="9"/>
        <v>71.257485029940113</v>
      </c>
      <c r="Q14" s="105">
        <f t="shared" si="2"/>
        <v>334</v>
      </c>
    </row>
    <row r="15" spans="1:19" ht="18.75" x14ac:dyDescent="0.3">
      <c r="A15" s="278">
        <v>9</v>
      </c>
      <c r="B15" s="62" t="s">
        <v>10</v>
      </c>
      <c r="C15" s="24">
        <v>420</v>
      </c>
      <c r="D15" s="58">
        <f t="shared" si="3"/>
        <v>82.514734774066795</v>
      </c>
      <c r="E15" s="24">
        <v>9</v>
      </c>
      <c r="F15" s="34">
        <f t="shared" si="4"/>
        <v>1.768172888015717</v>
      </c>
      <c r="G15" s="24">
        <f t="shared" si="0"/>
        <v>429</v>
      </c>
      <c r="H15" s="34">
        <f t="shared" si="5"/>
        <v>84.282907662082522</v>
      </c>
      <c r="I15" s="24">
        <v>9</v>
      </c>
      <c r="J15" s="58">
        <f t="shared" si="6"/>
        <v>1.768172888015717</v>
      </c>
      <c r="K15" s="24">
        <v>71</v>
      </c>
      <c r="L15" s="34">
        <f t="shared" si="7"/>
        <v>13.948919449901767</v>
      </c>
      <c r="M15" s="322">
        <v>0</v>
      </c>
      <c r="N15" s="34">
        <f t="shared" si="8"/>
        <v>0</v>
      </c>
      <c r="O15" s="24">
        <f t="shared" si="1"/>
        <v>80</v>
      </c>
      <c r="P15" s="34">
        <f t="shared" si="9"/>
        <v>15.717092337917485</v>
      </c>
      <c r="Q15" s="105">
        <f t="shared" si="2"/>
        <v>509</v>
      </c>
    </row>
    <row r="16" spans="1:19" ht="18.75" x14ac:dyDescent="0.3">
      <c r="A16" s="278">
        <v>10</v>
      </c>
      <c r="B16" s="61" t="s">
        <v>11</v>
      </c>
      <c r="C16" s="24">
        <v>194</v>
      </c>
      <c r="D16" s="58">
        <f t="shared" si="3"/>
        <v>46.300715990453462</v>
      </c>
      <c r="E16" s="24">
        <v>65</v>
      </c>
      <c r="F16" s="34">
        <f t="shared" si="4"/>
        <v>15.513126491646778</v>
      </c>
      <c r="G16" s="24">
        <f t="shared" si="0"/>
        <v>259</v>
      </c>
      <c r="H16" s="34">
        <f t="shared" si="5"/>
        <v>61.813842482100235</v>
      </c>
      <c r="I16" s="24">
        <v>30</v>
      </c>
      <c r="J16" s="58">
        <f t="shared" si="6"/>
        <v>7.1599045346062056</v>
      </c>
      <c r="K16" s="24">
        <v>130</v>
      </c>
      <c r="L16" s="34">
        <f t="shared" si="7"/>
        <v>31.026252983293556</v>
      </c>
      <c r="M16" s="322">
        <v>0</v>
      </c>
      <c r="N16" s="34">
        <f t="shared" si="8"/>
        <v>0</v>
      </c>
      <c r="O16" s="24">
        <f t="shared" si="1"/>
        <v>160</v>
      </c>
      <c r="P16" s="34">
        <f t="shared" si="9"/>
        <v>38.186157517899758</v>
      </c>
      <c r="Q16" s="105">
        <f t="shared" si="2"/>
        <v>419</v>
      </c>
    </row>
    <row r="17" spans="1:17" ht="18.75" x14ac:dyDescent="0.3">
      <c r="A17" s="278">
        <v>11</v>
      </c>
      <c r="B17" s="61" t="s">
        <v>12</v>
      </c>
      <c r="C17" s="24">
        <v>168</v>
      </c>
      <c r="D17" s="58">
        <f t="shared" si="3"/>
        <v>23.398328690807798</v>
      </c>
      <c r="E17" s="24">
        <v>90</v>
      </c>
      <c r="F17" s="34">
        <f t="shared" si="4"/>
        <v>12.534818941504177</v>
      </c>
      <c r="G17" s="24">
        <f t="shared" si="0"/>
        <v>258</v>
      </c>
      <c r="H17" s="34">
        <f t="shared" si="5"/>
        <v>35.933147632311979</v>
      </c>
      <c r="I17" s="24">
        <v>0</v>
      </c>
      <c r="J17" s="58">
        <f t="shared" si="6"/>
        <v>0</v>
      </c>
      <c r="K17" s="24">
        <v>460</v>
      </c>
      <c r="L17" s="34">
        <f t="shared" si="7"/>
        <v>64.066852367688014</v>
      </c>
      <c r="M17" s="322">
        <v>0</v>
      </c>
      <c r="N17" s="34">
        <f t="shared" si="8"/>
        <v>0</v>
      </c>
      <c r="O17" s="24">
        <f t="shared" si="1"/>
        <v>460</v>
      </c>
      <c r="P17" s="34">
        <f t="shared" si="9"/>
        <v>64.066852367688014</v>
      </c>
      <c r="Q17" s="105">
        <f t="shared" si="2"/>
        <v>718</v>
      </c>
    </row>
    <row r="18" spans="1:17" ht="18.75" x14ac:dyDescent="0.3">
      <c r="A18" s="278">
        <v>12</v>
      </c>
      <c r="B18" s="61" t="s">
        <v>13</v>
      </c>
      <c r="C18" s="24">
        <v>204</v>
      </c>
      <c r="D18" s="58">
        <f t="shared" si="3"/>
        <v>43.312101910828027</v>
      </c>
      <c r="E18" s="24">
        <v>95</v>
      </c>
      <c r="F18" s="34">
        <f t="shared" si="4"/>
        <v>20.169851380042463</v>
      </c>
      <c r="G18" s="24">
        <f t="shared" si="0"/>
        <v>299</v>
      </c>
      <c r="H18" s="34">
        <f t="shared" si="5"/>
        <v>63.481953290870486</v>
      </c>
      <c r="I18" s="24">
        <v>0</v>
      </c>
      <c r="J18" s="58">
        <f t="shared" si="6"/>
        <v>0</v>
      </c>
      <c r="K18" s="24">
        <v>172</v>
      </c>
      <c r="L18" s="34">
        <f t="shared" si="7"/>
        <v>36.518046709129507</v>
      </c>
      <c r="M18" s="322">
        <v>0</v>
      </c>
      <c r="N18" s="34">
        <f t="shared" si="8"/>
        <v>0</v>
      </c>
      <c r="O18" s="24">
        <f t="shared" si="1"/>
        <v>172</v>
      </c>
      <c r="P18" s="34">
        <f t="shared" si="9"/>
        <v>36.518046709129507</v>
      </c>
      <c r="Q18" s="105">
        <f t="shared" si="2"/>
        <v>471</v>
      </c>
    </row>
    <row r="19" spans="1:17" ht="20.25" customHeight="1" x14ac:dyDescent="0.3">
      <c r="A19" s="278">
        <v>13</v>
      </c>
      <c r="B19" s="61" t="s">
        <v>14</v>
      </c>
      <c r="C19" s="24">
        <v>449</v>
      </c>
      <c r="D19" s="58">
        <f t="shared" si="3"/>
        <v>75.716694772344013</v>
      </c>
      <c r="E19" s="24">
        <v>90</v>
      </c>
      <c r="F19" s="34">
        <f t="shared" si="4"/>
        <v>15.177065767284992</v>
      </c>
      <c r="G19" s="24">
        <f t="shared" si="0"/>
        <v>539</v>
      </c>
      <c r="H19" s="34">
        <f t="shared" si="5"/>
        <v>90.893760539629014</v>
      </c>
      <c r="I19" s="24">
        <v>0</v>
      </c>
      <c r="J19" s="58">
        <f t="shared" si="6"/>
        <v>0</v>
      </c>
      <c r="K19" s="24">
        <v>54</v>
      </c>
      <c r="L19" s="34">
        <f t="shared" si="7"/>
        <v>9.1062394603709951</v>
      </c>
      <c r="M19" s="322">
        <v>0</v>
      </c>
      <c r="N19" s="34">
        <f t="shared" si="8"/>
        <v>0</v>
      </c>
      <c r="O19" s="24">
        <f t="shared" si="1"/>
        <v>54</v>
      </c>
      <c r="P19" s="34">
        <f t="shared" si="9"/>
        <v>9.1062394603709951</v>
      </c>
      <c r="Q19" s="105">
        <f t="shared" si="2"/>
        <v>593</v>
      </c>
    </row>
    <row r="20" spans="1:17" ht="18.75" x14ac:dyDescent="0.3">
      <c r="A20" s="36">
        <v>14</v>
      </c>
      <c r="B20" s="63" t="s">
        <v>15</v>
      </c>
      <c r="C20" s="24">
        <v>54</v>
      </c>
      <c r="D20" s="58">
        <f t="shared" si="3"/>
        <v>20.300751879699249</v>
      </c>
      <c r="E20" s="24">
        <v>25</v>
      </c>
      <c r="F20" s="34">
        <f t="shared" si="4"/>
        <v>9.3984962406015029</v>
      </c>
      <c r="G20" s="24">
        <f t="shared" si="0"/>
        <v>79</v>
      </c>
      <c r="H20" s="34">
        <f t="shared" si="5"/>
        <v>29.699248120300751</v>
      </c>
      <c r="I20" s="24">
        <v>0</v>
      </c>
      <c r="J20" s="58">
        <f t="shared" si="6"/>
        <v>0</v>
      </c>
      <c r="K20" s="24">
        <v>187</v>
      </c>
      <c r="L20" s="34">
        <f t="shared" si="7"/>
        <v>70.300751879699249</v>
      </c>
      <c r="M20" s="322">
        <v>0</v>
      </c>
      <c r="N20" s="34">
        <f t="shared" si="8"/>
        <v>0</v>
      </c>
      <c r="O20" s="24">
        <f t="shared" si="1"/>
        <v>187</v>
      </c>
      <c r="P20" s="34">
        <f t="shared" si="9"/>
        <v>70.300751879699249</v>
      </c>
      <c r="Q20" s="105">
        <f t="shared" si="2"/>
        <v>266</v>
      </c>
    </row>
    <row r="21" spans="1:17" ht="18.75" x14ac:dyDescent="0.3">
      <c r="A21" s="4"/>
      <c r="B21" s="45" t="s">
        <v>30</v>
      </c>
      <c r="C21" s="46">
        <f>SUM(C7:C20)</f>
        <v>3789</v>
      </c>
      <c r="D21" s="102">
        <f t="shared" si="3"/>
        <v>50.98909971740008</v>
      </c>
      <c r="E21" s="46">
        <f>SUM(E7:E20)</f>
        <v>934</v>
      </c>
      <c r="F21" s="103">
        <f t="shared" si="4"/>
        <v>12.568967837437761</v>
      </c>
      <c r="G21" s="46">
        <f>SUM(G7:G20)</f>
        <v>4723</v>
      </c>
      <c r="H21" s="103">
        <f t="shared" si="5"/>
        <v>63.558067554837841</v>
      </c>
      <c r="I21" s="46">
        <f>SUM(I7:I20)</f>
        <v>166</v>
      </c>
      <c r="J21" s="102">
        <f t="shared" si="6"/>
        <v>2.2338850760328355</v>
      </c>
      <c r="K21" s="46">
        <f>SUM(K7:K20)</f>
        <v>2542</v>
      </c>
      <c r="L21" s="103">
        <f t="shared" si="7"/>
        <v>34.208047369129325</v>
      </c>
      <c r="M21" s="47">
        <f>SUM(M7:M20)</f>
        <v>0</v>
      </c>
      <c r="N21" s="103">
        <f t="shared" si="8"/>
        <v>0</v>
      </c>
      <c r="O21" s="24">
        <f t="shared" si="1"/>
        <v>2708</v>
      </c>
      <c r="P21" s="103">
        <f t="shared" si="9"/>
        <v>36.441932445162159</v>
      </c>
      <c r="Q21" s="46">
        <f>SUM(Q7:Q20)</f>
        <v>7431</v>
      </c>
    </row>
    <row r="22" spans="1:17" ht="18.75" x14ac:dyDescent="0.3">
      <c r="A22" s="5" t="s">
        <v>183</v>
      </c>
      <c r="B22" s="73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81"/>
      <c r="P22" s="69"/>
      <c r="Q22" s="70"/>
    </row>
    <row r="23" spans="1:17" x14ac:dyDescent="0.25">
      <c r="F23" s="39"/>
    </row>
    <row r="24" spans="1:17" ht="15.75" x14ac:dyDescent="0.25">
      <c r="C24" s="222"/>
      <c r="D24" s="222"/>
      <c r="E24" s="222"/>
      <c r="F24" s="222"/>
      <c r="G24" s="222"/>
      <c r="I24" s="222"/>
      <c r="J24" s="222"/>
      <c r="K24" s="222"/>
      <c r="L24" s="222"/>
      <c r="M24" s="222"/>
      <c r="N24" s="222"/>
      <c r="O24" s="222"/>
    </row>
  </sheetData>
  <mergeCells count="7">
    <mergeCell ref="A1:Q1"/>
    <mergeCell ref="C4:H4"/>
    <mergeCell ref="I4:P4"/>
    <mergeCell ref="Q4:Q5"/>
    <mergeCell ref="A2:K2"/>
    <mergeCell ref="A4:A5"/>
    <mergeCell ref="B4:B5"/>
  </mergeCells>
  <pageMargins left="1.299212598425197" right="0" top="1.3385826771653544" bottom="0" header="0.31496062992125984" footer="0.31496062992125984"/>
  <pageSetup paperSize="5" scale="8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view="pageBreakPreview" zoomScale="80" zoomScaleNormal="80" zoomScaleSheetLayoutView="80" workbookViewId="0">
      <selection activeCell="C4" sqref="C4:D4"/>
    </sheetView>
  </sheetViews>
  <sheetFormatPr defaultRowHeight="15" x14ac:dyDescent="0.25"/>
  <cols>
    <col min="1" max="1" width="5.85546875" customWidth="1"/>
    <col min="2" max="2" width="19.140625" customWidth="1"/>
    <col min="3" max="10" width="10.7109375" customWidth="1"/>
    <col min="11" max="11" width="10.28515625" customWidth="1"/>
    <col min="12" max="16" width="10.7109375" customWidth="1"/>
    <col min="17" max="17" width="12.7109375" customWidth="1"/>
    <col min="18" max="18" width="11.42578125" customWidth="1"/>
    <col min="19" max="19" width="10.85546875" customWidth="1"/>
    <col min="20" max="20" width="26.140625" customWidth="1"/>
    <col min="22" max="22" width="27.28515625" customWidth="1"/>
    <col min="23" max="23" width="9.7109375" bestFit="1" customWidth="1"/>
  </cols>
  <sheetData>
    <row r="1" spans="1:23" ht="18.75" x14ac:dyDescent="0.3">
      <c r="A1" s="361" t="s">
        <v>204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23" ht="18.75" x14ac:dyDescent="0.3">
      <c r="A2" s="376" t="s">
        <v>208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4" spans="1:23" ht="30" customHeight="1" x14ac:dyDescent="0.25">
      <c r="A4" s="373" t="s">
        <v>0</v>
      </c>
      <c r="B4" s="373" t="s">
        <v>1</v>
      </c>
      <c r="C4" s="373" t="s">
        <v>54</v>
      </c>
      <c r="D4" s="373"/>
      <c r="E4" s="373" t="s">
        <v>55</v>
      </c>
      <c r="F4" s="373"/>
      <c r="G4" s="373" t="s">
        <v>58</v>
      </c>
      <c r="H4" s="373"/>
      <c r="I4" s="393" t="s">
        <v>62</v>
      </c>
      <c r="J4" s="393"/>
      <c r="K4" s="393" t="s">
        <v>59</v>
      </c>
      <c r="L4" s="393"/>
      <c r="M4" s="393" t="s">
        <v>60</v>
      </c>
      <c r="N4" s="393"/>
      <c r="O4" s="393" t="s">
        <v>61</v>
      </c>
      <c r="P4" s="393"/>
      <c r="Q4" s="391" t="s">
        <v>87</v>
      </c>
      <c r="R4" s="371" t="s">
        <v>26</v>
      </c>
      <c r="S4" s="371" t="s">
        <v>23</v>
      </c>
    </row>
    <row r="5" spans="1:23" ht="18.75" x14ac:dyDescent="0.25">
      <c r="A5" s="373"/>
      <c r="B5" s="373"/>
      <c r="C5" s="40" t="s">
        <v>30</v>
      </c>
      <c r="D5" s="54" t="s">
        <v>23</v>
      </c>
      <c r="E5" s="40" t="s">
        <v>30</v>
      </c>
      <c r="F5" s="55" t="s">
        <v>23</v>
      </c>
      <c r="G5" s="40" t="s">
        <v>30</v>
      </c>
      <c r="H5" s="55" t="s">
        <v>23</v>
      </c>
      <c r="I5" s="40" t="s">
        <v>30</v>
      </c>
      <c r="J5" s="54" t="s">
        <v>23</v>
      </c>
      <c r="K5" s="40" t="s">
        <v>30</v>
      </c>
      <c r="L5" s="55" t="s">
        <v>23</v>
      </c>
      <c r="M5" s="40" t="s">
        <v>30</v>
      </c>
      <c r="N5" s="55" t="s">
        <v>23</v>
      </c>
      <c r="O5" s="40" t="s">
        <v>30</v>
      </c>
      <c r="P5" s="56" t="s">
        <v>23</v>
      </c>
      <c r="Q5" s="392"/>
      <c r="R5" s="371"/>
      <c r="S5" s="371"/>
    </row>
    <row r="6" spans="1:23" x14ac:dyDescent="0.25">
      <c r="A6" s="17">
        <v>1</v>
      </c>
      <c r="B6" s="18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9">
        <v>10</v>
      </c>
      <c r="K6" s="17">
        <v>11</v>
      </c>
      <c r="L6" s="17">
        <v>12</v>
      </c>
      <c r="M6" s="19">
        <v>13</v>
      </c>
      <c r="N6" s="17">
        <v>14</v>
      </c>
      <c r="O6" s="17">
        <v>15</v>
      </c>
      <c r="P6" s="19">
        <v>16</v>
      </c>
      <c r="Q6" s="17">
        <v>17</v>
      </c>
      <c r="R6" s="65">
        <v>18</v>
      </c>
      <c r="S6" s="65">
        <v>19</v>
      </c>
    </row>
    <row r="7" spans="1:23" ht="21" x14ac:dyDescent="0.35">
      <c r="A7" s="25">
        <v>1</v>
      </c>
      <c r="B7" s="59" t="s">
        <v>2</v>
      </c>
      <c r="C7" s="24">
        <f>'ISI DULU 7.1. PA JALUR A DAN B'!C7+'ISI DULU 7.1. PA JALUR A DAN B'!D7</f>
        <v>1492</v>
      </c>
      <c r="D7" s="58">
        <f t="shared" ref="D7:D20" si="0">C7/Q7*100</f>
        <v>7.2077294685990339</v>
      </c>
      <c r="E7" s="24">
        <f>'ISI DULU 7.1. PA JALUR A DAN B'!E7+'ISI DULU 7.1. PA JALUR A DAN B'!F7</f>
        <v>1378</v>
      </c>
      <c r="F7" s="34">
        <f t="shared" ref="F7:F20" si="1">E7/Q7*100</f>
        <v>6.6570048309178746</v>
      </c>
      <c r="G7" s="24">
        <f>'ISI DULU 7.1. PA JALUR A DAN B'!G7+'ISI DULU 7.1. PA JALUR A DAN B'!H7</f>
        <v>87</v>
      </c>
      <c r="H7" s="34">
        <f t="shared" ref="H7:H20" si="2">G7/Q7*100</f>
        <v>0.4202898550724638</v>
      </c>
      <c r="I7" s="24">
        <f>'ISI DULU 7.1. PA JALUR A DAN B'!I7+'ISI DULU 7.1. PA JALUR A DAN B'!J7</f>
        <v>338</v>
      </c>
      <c r="J7" s="58">
        <f t="shared" ref="J7:J20" si="3">I7/Q7*100</f>
        <v>1.6328502415458936</v>
      </c>
      <c r="K7" s="24">
        <f>'ISI DULU 7.1. PA JALUR A DAN B'!K7+'ISI DULU 7.1. PA JALUR A DAN B'!L7</f>
        <v>2905</v>
      </c>
      <c r="L7" s="34">
        <f t="shared" ref="L7:L20" si="4">K7/Q7*100</f>
        <v>14.033816425120774</v>
      </c>
      <c r="M7" s="24">
        <f>'ISI DULU 7.1. PA JALUR A DAN B'!M7+'ISI DULU 7.1. PA JALUR A DAN B'!N7</f>
        <v>11911</v>
      </c>
      <c r="N7" s="34">
        <f t="shared" ref="N7:N20" si="5">M7/Q7*100</f>
        <v>57.541062801932362</v>
      </c>
      <c r="O7" s="24">
        <f>'ISI DULU 7.1. PA JALUR A DAN B'!O7+'ISI DULU 7.1. PA JALUR A DAN B'!P7</f>
        <v>2589</v>
      </c>
      <c r="P7" s="34">
        <f t="shared" ref="P7:P20" si="6">O7/Q7*100</f>
        <v>12.507246376811596</v>
      </c>
      <c r="Q7" s="24">
        <f t="shared" ref="Q7:Q20" si="7">C7+E7+G7+I7+K7+M7+O7</f>
        <v>20700</v>
      </c>
      <c r="R7" s="24">
        <f>'ISI DULU 7.1. PA JALUR A DAN B'!T7</f>
        <v>27673</v>
      </c>
      <c r="S7" s="107">
        <f t="shared" ref="S7:S21" si="8">Q7/R7*100</f>
        <v>74.802153723846345</v>
      </c>
      <c r="T7" s="59" t="s">
        <v>2</v>
      </c>
      <c r="U7" s="159">
        <v>7</v>
      </c>
      <c r="V7" s="167" t="s">
        <v>5</v>
      </c>
      <c r="W7" s="124">
        <v>65.03</v>
      </c>
    </row>
    <row r="8" spans="1:23" ht="21" x14ac:dyDescent="0.35">
      <c r="A8" s="25">
        <v>2</v>
      </c>
      <c r="B8" s="60" t="s">
        <v>3</v>
      </c>
      <c r="C8" s="24">
        <f>'ISI DULU 7.1. PA JALUR A DAN B'!C8+'ISI DULU 7.1. PA JALUR A DAN B'!D8</f>
        <v>1360</v>
      </c>
      <c r="D8" s="58">
        <f t="shared" si="0"/>
        <v>9.3361707970069325</v>
      </c>
      <c r="E8" s="24">
        <f>'ISI DULU 7.1. PA JALUR A DAN B'!E8+'ISI DULU 7.1. PA JALUR A DAN B'!F8</f>
        <v>644</v>
      </c>
      <c r="F8" s="34">
        <f t="shared" si="1"/>
        <v>4.4209514656415188</v>
      </c>
      <c r="G8" s="24">
        <f>'ISI DULU 7.1. PA JALUR A DAN B'!G8+'ISI DULU 7.1. PA JALUR A DAN B'!H8</f>
        <v>28</v>
      </c>
      <c r="H8" s="34">
        <f t="shared" si="2"/>
        <v>0.19221528111484865</v>
      </c>
      <c r="I8" s="24">
        <f>'ISI DULU 7.1. PA JALUR A DAN B'!I8+'ISI DULU 7.1. PA JALUR A DAN B'!J8</f>
        <v>54</v>
      </c>
      <c r="J8" s="58">
        <f t="shared" si="3"/>
        <v>0.37070089929292238</v>
      </c>
      <c r="K8" s="24">
        <f>'ISI DULU 7.1. PA JALUR A DAN B'!K8+'ISI DULU 7.1. PA JALUR A DAN B'!L8</f>
        <v>1876</v>
      </c>
      <c r="L8" s="34">
        <f t="shared" si="4"/>
        <v>12.878423834694857</v>
      </c>
      <c r="M8" s="24">
        <f>'ISI DULU 7.1. PA JALUR A DAN B'!M8+'ISI DULU 7.1. PA JALUR A DAN B'!N8</f>
        <v>10068</v>
      </c>
      <c r="N8" s="34">
        <f t="shared" si="5"/>
        <v>69.115123223724865</v>
      </c>
      <c r="O8" s="24">
        <f>'ISI DULU 7.1. PA JALUR A DAN B'!O8+'ISI DULU 7.1. PA JALUR A DAN B'!P8</f>
        <v>537</v>
      </c>
      <c r="P8" s="34">
        <f t="shared" si="6"/>
        <v>3.6864144985240612</v>
      </c>
      <c r="Q8" s="24">
        <f t="shared" si="7"/>
        <v>14567</v>
      </c>
      <c r="R8" s="24">
        <f>'ISI DULU 7.1. PA JALUR A DAN B'!T8</f>
        <v>19099</v>
      </c>
      <c r="S8" s="107">
        <f t="shared" si="8"/>
        <v>76.271008953348343</v>
      </c>
      <c r="T8" s="60" t="s">
        <v>3</v>
      </c>
      <c r="U8" s="159">
        <v>12</v>
      </c>
      <c r="V8" s="167" t="s">
        <v>14</v>
      </c>
      <c r="W8" s="124">
        <v>65.86</v>
      </c>
    </row>
    <row r="9" spans="1:23" ht="21" x14ac:dyDescent="0.35">
      <c r="A9" s="25">
        <v>3</v>
      </c>
      <c r="B9" s="61" t="s">
        <v>4</v>
      </c>
      <c r="C9" s="24">
        <f>'ISI DULU 7.1. PA JALUR A DAN B'!C9+'ISI DULU 7.1. PA JALUR A DAN B'!D9</f>
        <v>201</v>
      </c>
      <c r="D9" s="58">
        <f t="shared" si="0"/>
        <v>1.7242858368362357</v>
      </c>
      <c r="E9" s="24">
        <f>'ISI DULU 7.1. PA JALUR A DAN B'!E9+'ISI DULU 7.1. PA JALUR A DAN B'!F9</f>
        <v>523</v>
      </c>
      <c r="F9" s="34">
        <f t="shared" si="1"/>
        <v>4.4865745903748815</v>
      </c>
      <c r="G9" s="24">
        <f>'ISI DULU 7.1. PA JALUR A DAN B'!G9+'ISI DULU 7.1. PA JALUR A DAN B'!H9</f>
        <v>93</v>
      </c>
      <c r="H9" s="34">
        <f t="shared" si="2"/>
        <v>0.79780389465557178</v>
      </c>
      <c r="I9" s="24">
        <f>'ISI DULU 7.1. PA JALUR A DAN B'!I9+'ISI DULU 7.1. PA JALUR A DAN B'!J9</f>
        <v>60</v>
      </c>
      <c r="J9" s="58">
        <f t="shared" si="3"/>
        <v>0.51471219010036884</v>
      </c>
      <c r="K9" s="24">
        <f>'ISI DULU 7.1. PA JALUR A DAN B'!K9+'ISI DULU 7.1. PA JALUR A DAN B'!L9</f>
        <v>993</v>
      </c>
      <c r="L9" s="34">
        <f t="shared" si="4"/>
        <v>8.5184867461611056</v>
      </c>
      <c r="M9" s="24">
        <f>'ISI DULU 7.1. PA JALUR A DAN B'!M9+'ISI DULU 7.1. PA JALUR A DAN B'!N9</f>
        <v>8911</v>
      </c>
      <c r="N9" s="34">
        <f t="shared" si="5"/>
        <v>76.443338766406455</v>
      </c>
      <c r="O9" s="24">
        <f>'ISI DULU 7.1. PA JALUR A DAN B'!O9+'ISI DULU 7.1. PA JALUR A DAN B'!P9</f>
        <v>876</v>
      </c>
      <c r="P9" s="34">
        <f t="shared" si="6"/>
        <v>7.5147979754653855</v>
      </c>
      <c r="Q9" s="24">
        <f t="shared" si="7"/>
        <v>11657</v>
      </c>
      <c r="R9" s="24">
        <f>'ISI DULU 7.1. PA JALUR A DAN B'!T9</f>
        <v>15567</v>
      </c>
      <c r="S9" s="107">
        <f t="shared" si="8"/>
        <v>74.882764823023066</v>
      </c>
      <c r="T9" s="61" t="s">
        <v>4</v>
      </c>
      <c r="U9" s="159">
        <v>11</v>
      </c>
      <c r="V9" s="167" t="s">
        <v>11</v>
      </c>
      <c r="W9" s="124">
        <v>71.94</v>
      </c>
    </row>
    <row r="10" spans="1:23" ht="21" x14ac:dyDescent="0.35">
      <c r="A10" s="25">
        <v>4</v>
      </c>
      <c r="B10" s="61" t="s">
        <v>5</v>
      </c>
      <c r="C10" s="24">
        <f>'ISI DULU 7.1. PA JALUR A DAN B'!C10+'ISI DULU 7.1. PA JALUR A DAN B'!D10</f>
        <v>360</v>
      </c>
      <c r="D10" s="58">
        <f t="shared" si="0"/>
        <v>3.1386224934612033</v>
      </c>
      <c r="E10" s="24">
        <f>'ISI DULU 7.1. PA JALUR A DAN B'!E10+'ISI DULU 7.1. PA JALUR A DAN B'!F10</f>
        <v>292</v>
      </c>
      <c r="F10" s="34">
        <f t="shared" si="1"/>
        <v>2.5457715780296426</v>
      </c>
      <c r="G10" s="24">
        <f>'ISI DULU 7.1. PA JALUR A DAN B'!G10+'ISI DULU 7.1. PA JALUR A DAN B'!H10</f>
        <v>24</v>
      </c>
      <c r="H10" s="34">
        <f t="shared" si="2"/>
        <v>0.2092414995640802</v>
      </c>
      <c r="I10" s="24">
        <f>'ISI DULU 7.1. PA JALUR A DAN B'!I10+'ISI DULU 7.1. PA JALUR A DAN B'!J10</f>
        <v>26</v>
      </c>
      <c r="J10" s="58">
        <f t="shared" si="3"/>
        <v>0.22667829119442021</v>
      </c>
      <c r="K10" s="24">
        <f>'ISI DULU 7.1. PA JALUR A DAN B'!K10+'ISI DULU 7.1. PA JALUR A DAN B'!L10</f>
        <v>980</v>
      </c>
      <c r="L10" s="34">
        <f t="shared" si="4"/>
        <v>8.5440278988666094</v>
      </c>
      <c r="M10" s="24">
        <f>'ISI DULU 7.1. PA JALUR A DAN B'!M10+'ISI DULU 7.1. PA JALUR A DAN B'!N10</f>
        <v>9175</v>
      </c>
      <c r="N10" s="34">
        <f t="shared" si="5"/>
        <v>79.99128160418482</v>
      </c>
      <c r="O10" s="24">
        <f>'ISI DULU 7.1. PA JALUR A DAN B'!O10+'ISI DULU 7.1. PA JALUR A DAN B'!P10</f>
        <v>613</v>
      </c>
      <c r="P10" s="34">
        <f t="shared" si="6"/>
        <v>5.3443766346992154</v>
      </c>
      <c r="Q10" s="24">
        <f t="shared" si="7"/>
        <v>11470</v>
      </c>
      <c r="R10" s="24">
        <f>'ISI DULU 7.1. PA JALUR A DAN B'!T10</f>
        <v>17396</v>
      </c>
      <c r="S10" s="107">
        <f t="shared" si="8"/>
        <v>65.934697631639466</v>
      </c>
      <c r="T10" s="61" t="s">
        <v>5</v>
      </c>
      <c r="U10" s="159">
        <v>1</v>
      </c>
      <c r="V10" s="167" t="s">
        <v>13</v>
      </c>
      <c r="W10" s="124">
        <v>72.37</v>
      </c>
    </row>
    <row r="11" spans="1:23" ht="21" x14ac:dyDescent="0.35">
      <c r="A11" s="25">
        <v>5</v>
      </c>
      <c r="B11" s="62" t="s">
        <v>6</v>
      </c>
      <c r="C11" s="24">
        <f>'ISI DULU 7.1. PA JALUR A DAN B'!C11+'ISI DULU 7.1. PA JALUR A DAN B'!D11</f>
        <v>308</v>
      </c>
      <c r="D11" s="58">
        <f t="shared" si="0"/>
        <v>3.4336677814938681</v>
      </c>
      <c r="E11" s="24">
        <f>'ISI DULU 7.1. PA JALUR A DAN B'!E11+'ISI DULU 7.1. PA JALUR A DAN B'!F11</f>
        <v>204</v>
      </c>
      <c r="F11" s="34">
        <f t="shared" si="1"/>
        <v>2.2742474916387962</v>
      </c>
      <c r="G11" s="24">
        <f>'ISI DULU 7.1. PA JALUR A DAN B'!G11+'ISI DULU 7.1. PA JALUR A DAN B'!H11</f>
        <v>17</v>
      </c>
      <c r="H11" s="34">
        <f t="shared" si="2"/>
        <v>0.18952062430323299</v>
      </c>
      <c r="I11" s="24">
        <f>'ISI DULU 7.1. PA JALUR A DAN B'!I11+'ISI DULU 7.1. PA JALUR A DAN B'!J11</f>
        <v>31</v>
      </c>
      <c r="J11" s="58">
        <f t="shared" si="3"/>
        <v>0.34559643255295425</v>
      </c>
      <c r="K11" s="24">
        <f>'ISI DULU 7.1. PA JALUR A DAN B'!K11+'ISI DULU 7.1. PA JALUR A DAN B'!L11</f>
        <v>667</v>
      </c>
      <c r="L11" s="34">
        <f t="shared" si="4"/>
        <v>7.4358974358974361</v>
      </c>
      <c r="M11" s="24">
        <f>'ISI DULU 7.1. PA JALUR A DAN B'!M11+'ISI DULU 7.1. PA JALUR A DAN B'!N11</f>
        <v>7287</v>
      </c>
      <c r="N11" s="34">
        <f t="shared" si="5"/>
        <v>81.237458193979933</v>
      </c>
      <c r="O11" s="24">
        <f>'ISI DULU 7.1. PA JALUR A DAN B'!O11+'ISI DULU 7.1. PA JALUR A DAN B'!P11</f>
        <v>456</v>
      </c>
      <c r="P11" s="34">
        <f t="shared" si="6"/>
        <v>5.0836120401337794</v>
      </c>
      <c r="Q11" s="24">
        <f t="shared" si="7"/>
        <v>8970</v>
      </c>
      <c r="R11" s="24">
        <f>'ISI DULU 7.1. PA JALUR A DAN B'!T11</f>
        <v>12093</v>
      </c>
      <c r="S11" s="106">
        <f t="shared" si="8"/>
        <v>74.175142644505087</v>
      </c>
      <c r="T11" s="62" t="s">
        <v>6</v>
      </c>
      <c r="U11" s="159">
        <v>5</v>
      </c>
      <c r="V11" s="167" t="s">
        <v>6</v>
      </c>
      <c r="W11" s="124">
        <v>73.42</v>
      </c>
    </row>
    <row r="12" spans="1:23" ht="21" x14ac:dyDescent="0.35">
      <c r="A12" s="25">
        <v>6</v>
      </c>
      <c r="B12" s="62" t="s">
        <v>7</v>
      </c>
      <c r="C12" s="24">
        <f>'ISI DULU 7.1. PA JALUR A DAN B'!C12+'ISI DULU 7.1. PA JALUR A DAN B'!D12</f>
        <v>173</v>
      </c>
      <c r="D12" s="58">
        <f t="shared" si="0"/>
        <v>1.3198046994202013</v>
      </c>
      <c r="E12" s="24">
        <f>'ISI DULU 7.1. PA JALUR A DAN B'!E12+'ISI DULU 7.1. PA JALUR A DAN B'!F12</f>
        <v>327</v>
      </c>
      <c r="F12" s="34">
        <f t="shared" si="1"/>
        <v>2.4946597497711323</v>
      </c>
      <c r="G12" s="24">
        <f>'ISI DULU 7.1. PA JALUR A DAN B'!G12+'ISI DULU 7.1. PA JALUR A DAN B'!H12</f>
        <v>24</v>
      </c>
      <c r="H12" s="34">
        <f t="shared" si="2"/>
        <v>0.18309429356118401</v>
      </c>
      <c r="I12" s="24">
        <f>'ISI DULU 7.1. PA JALUR A DAN B'!I12+'ISI DULU 7.1. PA JALUR A DAN B'!J12</f>
        <v>17</v>
      </c>
      <c r="J12" s="58">
        <f t="shared" si="3"/>
        <v>0.12969179127250535</v>
      </c>
      <c r="K12" s="24">
        <f>'ISI DULU 7.1. PA JALUR A DAN B'!K12+'ISI DULU 7.1. PA JALUR A DAN B'!L12</f>
        <v>749</v>
      </c>
      <c r="L12" s="34">
        <f t="shared" si="4"/>
        <v>5.7140677448886183</v>
      </c>
      <c r="M12" s="24">
        <f>'ISI DULU 7.1. PA JALUR A DAN B'!M12+'ISI DULU 7.1. PA JALUR A DAN B'!N12</f>
        <v>11191</v>
      </c>
      <c r="N12" s="34">
        <f t="shared" si="5"/>
        <v>85.375343301800427</v>
      </c>
      <c r="O12" s="24">
        <f>'ISI DULU 7.1. PA JALUR A DAN B'!O12+'ISI DULU 7.1. PA JALUR A DAN B'!P12</f>
        <v>627</v>
      </c>
      <c r="P12" s="34">
        <f t="shared" si="6"/>
        <v>4.7833384192859327</v>
      </c>
      <c r="Q12" s="24">
        <f t="shared" si="7"/>
        <v>13108</v>
      </c>
      <c r="R12" s="24">
        <f>'ISI DULU 7.1. PA JALUR A DAN B'!T12</f>
        <v>16548</v>
      </c>
      <c r="S12" s="106">
        <f t="shared" si="8"/>
        <v>79.21198936427362</v>
      </c>
      <c r="T12" s="62" t="s">
        <v>7</v>
      </c>
      <c r="U12" s="159">
        <v>14</v>
      </c>
      <c r="V12" s="170" t="s">
        <v>16</v>
      </c>
      <c r="W12" s="171">
        <v>73.44</v>
      </c>
    </row>
    <row r="13" spans="1:23" ht="21" x14ac:dyDescent="0.35">
      <c r="A13" s="25">
        <v>7</v>
      </c>
      <c r="B13" s="61" t="s">
        <v>8</v>
      </c>
      <c r="C13" s="24">
        <f>'ISI DULU 7.1. PA JALUR A DAN B'!C13+'ISI DULU 7.1. PA JALUR A DAN B'!D13</f>
        <v>139</v>
      </c>
      <c r="D13" s="58">
        <f t="shared" si="0"/>
        <v>1.2962790263918678</v>
      </c>
      <c r="E13" s="24">
        <f>'ISI DULU 7.1. PA JALUR A DAN B'!E13+'ISI DULU 7.1. PA JALUR A DAN B'!F13</f>
        <v>254</v>
      </c>
      <c r="F13" s="34">
        <f t="shared" si="1"/>
        <v>2.3687400913923344</v>
      </c>
      <c r="G13" s="24">
        <f>'ISI DULU 7.1. PA JALUR A DAN B'!G13+'ISI DULU 7.1. PA JALUR A DAN B'!H13</f>
        <v>10</v>
      </c>
      <c r="H13" s="34">
        <f t="shared" si="2"/>
        <v>9.3257483913084027E-2</v>
      </c>
      <c r="I13" s="24">
        <f>'ISI DULU 7.1. PA JALUR A DAN B'!I13+'ISI DULU 7.1. PA JALUR A DAN B'!J13</f>
        <v>19</v>
      </c>
      <c r="J13" s="58">
        <f t="shared" si="3"/>
        <v>0.17718921943485963</v>
      </c>
      <c r="K13" s="24">
        <f>'ISI DULU 7.1. PA JALUR A DAN B'!K13+'ISI DULU 7.1. PA JALUR A DAN B'!L13</f>
        <v>1041</v>
      </c>
      <c r="L13" s="34">
        <f t="shared" si="4"/>
        <v>9.7081040753520469</v>
      </c>
      <c r="M13" s="24">
        <f>'ISI DULU 7.1. PA JALUR A DAN B'!M13+'ISI DULU 7.1. PA JALUR A DAN B'!N13</f>
        <v>8312</v>
      </c>
      <c r="N13" s="34">
        <f t="shared" si="5"/>
        <v>77.515620628555439</v>
      </c>
      <c r="O13" s="24">
        <f>'ISI DULU 7.1. PA JALUR A DAN B'!O13+'ISI DULU 7.1. PA JALUR A DAN B'!P13</f>
        <v>948</v>
      </c>
      <c r="P13" s="34">
        <f t="shared" si="6"/>
        <v>8.8408094749603645</v>
      </c>
      <c r="Q13" s="24">
        <f t="shared" si="7"/>
        <v>10723</v>
      </c>
      <c r="R13" s="24">
        <f>'ISI DULU 7.1. PA JALUR A DAN B'!T13</f>
        <v>13557</v>
      </c>
      <c r="S13" s="106">
        <f t="shared" si="8"/>
        <v>79.095670133510367</v>
      </c>
      <c r="T13" s="61" t="s">
        <v>8</v>
      </c>
      <c r="U13" s="159">
        <v>13</v>
      </c>
      <c r="V13" s="167" t="s">
        <v>12</v>
      </c>
      <c r="W13" s="124">
        <v>73.81</v>
      </c>
    </row>
    <row r="14" spans="1:23" ht="21" x14ac:dyDescent="0.35">
      <c r="A14" s="25">
        <v>8</v>
      </c>
      <c r="B14" s="61" t="s">
        <v>9</v>
      </c>
      <c r="C14" s="24">
        <f>'ISI DULU 7.1. PA JALUR A DAN B'!C14+'ISI DULU 7.1. PA JALUR A DAN B'!D14</f>
        <v>133</v>
      </c>
      <c r="D14" s="58">
        <f t="shared" si="0"/>
        <v>1.7031630170316301</v>
      </c>
      <c r="E14" s="24">
        <f>'ISI DULU 7.1. PA JALUR A DAN B'!E14+'ISI DULU 7.1. PA JALUR A DAN B'!F14</f>
        <v>160</v>
      </c>
      <c r="F14" s="34">
        <f t="shared" si="1"/>
        <v>2.0489179152260211</v>
      </c>
      <c r="G14" s="24">
        <f>'ISI DULU 7.1. PA JALUR A DAN B'!G14+'ISI DULU 7.1. PA JALUR A DAN B'!H14</f>
        <v>5</v>
      </c>
      <c r="H14" s="34">
        <f t="shared" si="2"/>
        <v>6.4028684850813158E-2</v>
      </c>
      <c r="I14" s="24">
        <f>'ISI DULU 7.1. PA JALUR A DAN B'!I14+'ISI DULU 7.1. PA JALUR A DAN B'!J14</f>
        <v>46</v>
      </c>
      <c r="J14" s="58">
        <f t="shared" si="3"/>
        <v>0.58906390062748115</v>
      </c>
      <c r="K14" s="24">
        <f>'ISI DULU 7.1. PA JALUR A DAN B'!K14+'ISI DULU 7.1. PA JALUR A DAN B'!L14</f>
        <v>1133</v>
      </c>
      <c r="L14" s="34">
        <f t="shared" si="4"/>
        <v>14.508899987194262</v>
      </c>
      <c r="M14" s="24">
        <f>'ISI DULU 7.1. PA JALUR A DAN B'!M14+'ISI DULU 7.1. PA JALUR A DAN B'!N14</f>
        <v>5843</v>
      </c>
      <c r="N14" s="34">
        <f t="shared" si="5"/>
        <v>74.823921116660259</v>
      </c>
      <c r="O14" s="24">
        <f>'ISI DULU 7.1. PA JALUR A DAN B'!O14+'ISI DULU 7.1. PA JALUR A DAN B'!P14</f>
        <v>489</v>
      </c>
      <c r="P14" s="34">
        <f t="shared" si="6"/>
        <v>6.2620053784095271</v>
      </c>
      <c r="Q14" s="24">
        <f t="shared" si="7"/>
        <v>7809</v>
      </c>
      <c r="R14" s="24">
        <f>'ISI DULU 7.1. PA JALUR A DAN B'!T14</f>
        <v>10431</v>
      </c>
      <c r="S14" s="106">
        <f t="shared" si="8"/>
        <v>74.863387978142086</v>
      </c>
      <c r="T14" s="61" t="s">
        <v>9</v>
      </c>
      <c r="U14" s="159">
        <v>8</v>
      </c>
      <c r="V14" s="167" t="s">
        <v>2</v>
      </c>
      <c r="W14" s="124">
        <v>73.98</v>
      </c>
    </row>
    <row r="15" spans="1:23" ht="21" x14ac:dyDescent="0.35">
      <c r="A15" s="25">
        <v>9</v>
      </c>
      <c r="B15" s="62" t="s">
        <v>10</v>
      </c>
      <c r="C15" s="24">
        <f>'ISI DULU 7.1. PA JALUR A DAN B'!C15+'ISI DULU 7.1. PA JALUR A DAN B'!D15</f>
        <v>186</v>
      </c>
      <c r="D15" s="58">
        <f t="shared" si="0"/>
        <v>1.8278301886792452</v>
      </c>
      <c r="E15" s="24">
        <f>'ISI DULU 7.1. PA JALUR A DAN B'!E15+'ISI DULU 7.1. PA JALUR A DAN B'!F15</f>
        <v>181</v>
      </c>
      <c r="F15" s="34">
        <f t="shared" si="1"/>
        <v>1.778694968553459</v>
      </c>
      <c r="G15" s="24">
        <f>'ISI DULU 7.1. PA JALUR A DAN B'!G15+'ISI DULU 7.1. PA JALUR A DAN B'!H15</f>
        <v>19</v>
      </c>
      <c r="H15" s="34">
        <f t="shared" si="2"/>
        <v>0.18671383647798742</v>
      </c>
      <c r="I15" s="24">
        <f>'ISI DULU 7.1. PA JALUR A DAN B'!I15+'ISI DULU 7.1. PA JALUR A DAN B'!J15</f>
        <v>42</v>
      </c>
      <c r="J15" s="58">
        <f t="shared" si="3"/>
        <v>0.41273584905660377</v>
      </c>
      <c r="K15" s="24">
        <f>'ISI DULU 7.1. PA JALUR A DAN B'!K15+'ISI DULU 7.1. PA JALUR A DAN B'!L15</f>
        <v>526</v>
      </c>
      <c r="L15" s="34">
        <f t="shared" si="4"/>
        <v>5.1690251572327046</v>
      </c>
      <c r="M15" s="24">
        <f>'ISI DULU 7.1. PA JALUR A DAN B'!M15+'ISI DULU 7.1. PA JALUR A DAN B'!N15</f>
        <v>8591</v>
      </c>
      <c r="N15" s="34">
        <f t="shared" si="5"/>
        <v>84.424135220125791</v>
      </c>
      <c r="O15" s="24">
        <f>'ISI DULU 7.1. PA JALUR A DAN B'!O15+'ISI DULU 7.1. PA JALUR A DAN B'!P15</f>
        <v>631</v>
      </c>
      <c r="P15" s="34">
        <f t="shared" si="6"/>
        <v>6.2008647798742134</v>
      </c>
      <c r="Q15" s="24">
        <f t="shared" si="7"/>
        <v>10176</v>
      </c>
      <c r="R15" s="24">
        <f>'ISI DULU 7.1. PA JALUR A DAN B'!T15</f>
        <v>13407</v>
      </c>
      <c r="S15" s="106">
        <f t="shared" si="8"/>
        <v>75.900648914746029</v>
      </c>
      <c r="T15" s="62" t="s">
        <v>10</v>
      </c>
      <c r="U15" s="159">
        <v>9</v>
      </c>
      <c r="V15" s="167" t="s">
        <v>9</v>
      </c>
      <c r="W15" s="124">
        <v>74.31</v>
      </c>
    </row>
    <row r="16" spans="1:23" ht="21" x14ac:dyDescent="0.35">
      <c r="A16" s="25">
        <v>10</v>
      </c>
      <c r="B16" s="61" t="s">
        <v>11</v>
      </c>
      <c r="C16" s="24">
        <f>'ISI DULU 7.1. PA JALUR A DAN B'!C16+'ISI DULU 7.1. PA JALUR A DAN B'!D16</f>
        <v>260</v>
      </c>
      <c r="D16" s="58">
        <f t="shared" si="0"/>
        <v>3.2398753894081</v>
      </c>
      <c r="E16" s="24">
        <f>'ISI DULU 7.1. PA JALUR A DAN B'!E16+'ISI DULU 7.1. PA JALUR A DAN B'!F16</f>
        <v>149</v>
      </c>
      <c r="F16" s="34">
        <f t="shared" si="1"/>
        <v>1.8566978193146417</v>
      </c>
      <c r="G16" s="24">
        <f>'ISI DULU 7.1. PA JALUR A DAN B'!G16+'ISI DULU 7.1. PA JALUR A DAN B'!H16</f>
        <v>11</v>
      </c>
      <c r="H16" s="34">
        <f t="shared" si="2"/>
        <v>0.13707165109034269</v>
      </c>
      <c r="I16" s="24">
        <f>'ISI DULU 7.1. PA JALUR A DAN B'!I16+'ISI DULU 7.1. PA JALUR A DAN B'!J16</f>
        <v>37</v>
      </c>
      <c r="J16" s="58">
        <f t="shared" si="3"/>
        <v>0.46105919003115264</v>
      </c>
      <c r="K16" s="24">
        <f>'ISI DULU 7.1. PA JALUR A DAN B'!K16+'ISI DULU 7.1. PA JALUR A DAN B'!L16</f>
        <v>558</v>
      </c>
      <c r="L16" s="34">
        <f t="shared" si="4"/>
        <v>6.9532710280373831</v>
      </c>
      <c r="M16" s="24">
        <f>'ISI DULU 7.1. PA JALUR A DAN B'!M16+'ISI DULU 7.1. PA JALUR A DAN B'!N16</f>
        <v>6603</v>
      </c>
      <c r="N16" s="34">
        <f t="shared" si="5"/>
        <v>82.280373831775705</v>
      </c>
      <c r="O16" s="24">
        <f>'ISI DULU 7.1. PA JALUR A DAN B'!O16+'ISI DULU 7.1. PA JALUR A DAN B'!P16</f>
        <v>407</v>
      </c>
      <c r="P16" s="34">
        <f t="shared" si="6"/>
        <v>5.0716510903426792</v>
      </c>
      <c r="Q16" s="24">
        <f t="shared" si="7"/>
        <v>8025</v>
      </c>
      <c r="R16" s="24">
        <f>'ISI DULU 7.1. PA JALUR A DAN B'!T16</f>
        <v>11009</v>
      </c>
      <c r="S16" s="106">
        <f t="shared" si="8"/>
        <v>72.894904169316007</v>
      </c>
      <c r="T16" s="61" t="s">
        <v>11</v>
      </c>
      <c r="U16" s="159">
        <v>3</v>
      </c>
      <c r="V16" s="167" t="s">
        <v>10</v>
      </c>
      <c r="W16" s="124">
        <v>74.430000000000007</v>
      </c>
    </row>
    <row r="17" spans="1:23" ht="21" x14ac:dyDescent="0.35">
      <c r="A17" s="25">
        <v>11</v>
      </c>
      <c r="B17" s="61" t="s">
        <v>12</v>
      </c>
      <c r="C17" s="24">
        <f>'ISI DULU 7.1. PA JALUR A DAN B'!C17+'ISI DULU 7.1. PA JALUR A DAN B'!D17</f>
        <v>687</v>
      </c>
      <c r="D17" s="58">
        <f t="shared" si="0"/>
        <v>4.8503247670149676</v>
      </c>
      <c r="E17" s="24">
        <f>'ISI DULU 7.1. PA JALUR A DAN B'!E17+'ISI DULU 7.1. PA JALUR A DAN B'!F17</f>
        <v>664</v>
      </c>
      <c r="F17" s="34">
        <f t="shared" si="1"/>
        <v>4.6879412595312058</v>
      </c>
      <c r="G17" s="24">
        <f>'ISI DULU 7.1. PA JALUR A DAN B'!G17+'ISI DULU 7.1. PA JALUR A DAN B'!H17</f>
        <v>19</v>
      </c>
      <c r="H17" s="34">
        <f t="shared" si="2"/>
        <v>0.1341428974865857</v>
      </c>
      <c r="I17" s="24">
        <f>'ISI DULU 7.1. PA JALUR A DAN B'!I17+'ISI DULU 7.1. PA JALUR A DAN B'!J17</f>
        <v>273</v>
      </c>
      <c r="J17" s="58">
        <f t="shared" si="3"/>
        <v>1.9274216323072579</v>
      </c>
      <c r="K17" s="24">
        <f>'ISI DULU 7.1. PA JALUR A DAN B'!K17+'ISI DULU 7.1. PA JALUR A DAN B'!L17</f>
        <v>715</v>
      </c>
      <c r="L17" s="34">
        <f t="shared" si="4"/>
        <v>5.0480090369951993</v>
      </c>
      <c r="M17" s="24">
        <f>'ISI DULU 7.1. PA JALUR A DAN B'!M17+'ISI DULU 7.1. PA JALUR A DAN B'!N17</f>
        <v>10469</v>
      </c>
      <c r="N17" s="34">
        <f t="shared" si="5"/>
        <v>73.912736515108719</v>
      </c>
      <c r="O17" s="24">
        <f>'ISI DULU 7.1. PA JALUR A DAN B'!O17+'ISI DULU 7.1. PA JALUR A DAN B'!P17</f>
        <v>1337</v>
      </c>
      <c r="P17" s="34">
        <f t="shared" si="6"/>
        <v>9.4394238915560571</v>
      </c>
      <c r="Q17" s="24">
        <f t="shared" si="7"/>
        <v>14164</v>
      </c>
      <c r="R17" s="24">
        <f>'ISI DULU 7.1. PA JALUR A DAN B'!T17</f>
        <v>19363</v>
      </c>
      <c r="S17" s="106">
        <f t="shared" si="8"/>
        <v>73.149821825130402</v>
      </c>
      <c r="T17" s="61" t="s">
        <v>12</v>
      </c>
      <c r="U17" s="159">
        <v>6</v>
      </c>
      <c r="V17" s="167" t="s">
        <v>15</v>
      </c>
      <c r="W17" s="124">
        <v>74.95</v>
      </c>
    </row>
    <row r="18" spans="1:23" ht="21" x14ac:dyDescent="0.35">
      <c r="A18" s="25">
        <v>12</v>
      </c>
      <c r="B18" s="61" t="s">
        <v>13</v>
      </c>
      <c r="C18" s="24">
        <f>'ISI DULU 7.1. PA JALUR A DAN B'!C18+'ISI DULU 7.1. PA JALUR A DAN B'!D18</f>
        <v>434</v>
      </c>
      <c r="D18" s="58">
        <f t="shared" si="0"/>
        <v>3.3236330219022823</v>
      </c>
      <c r="E18" s="24">
        <f>'ISI DULU 7.1. PA JALUR A DAN B'!E18+'ISI DULU 7.1. PA JALUR A DAN B'!F18</f>
        <v>780</v>
      </c>
      <c r="F18" s="34">
        <f t="shared" si="1"/>
        <v>5.973349670699954</v>
      </c>
      <c r="G18" s="24">
        <f>'ISI DULU 7.1. PA JALUR A DAN B'!G18+'ISI DULU 7.1. PA JALUR A DAN B'!H18</f>
        <v>11</v>
      </c>
      <c r="H18" s="34">
        <f t="shared" si="2"/>
        <v>8.4239546638076285E-2</v>
      </c>
      <c r="I18" s="24">
        <f>'ISI DULU 7.1. PA JALUR A DAN B'!I18+'ISI DULU 7.1. PA JALUR A DAN B'!J18</f>
        <v>69</v>
      </c>
      <c r="J18" s="58">
        <f t="shared" si="3"/>
        <v>0.5284117016388421</v>
      </c>
      <c r="K18" s="24">
        <f>'ISI DULU 7.1. PA JALUR A DAN B'!K18+'ISI DULU 7.1. PA JALUR A DAN B'!L18</f>
        <v>1404</v>
      </c>
      <c r="L18" s="34">
        <f t="shared" si="4"/>
        <v>10.752029407259919</v>
      </c>
      <c r="M18" s="24">
        <f>'ISI DULU 7.1. PA JALUR A DAN B'!M18+'ISI DULU 7.1. PA JALUR A DAN B'!N18</f>
        <v>9931</v>
      </c>
      <c r="N18" s="34">
        <f t="shared" si="5"/>
        <v>76.052994332975956</v>
      </c>
      <c r="O18" s="24">
        <f>'ISI DULU 7.1. PA JALUR A DAN B'!O18+'ISI DULU 7.1. PA JALUR A DAN B'!P18</f>
        <v>429</v>
      </c>
      <c r="P18" s="34">
        <f t="shared" si="6"/>
        <v>3.2853423188849749</v>
      </c>
      <c r="Q18" s="24">
        <f t="shared" si="7"/>
        <v>13058</v>
      </c>
      <c r="R18" s="24">
        <f>'ISI DULU 7.1. PA JALUR A DAN B'!T18</f>
        <v>17988</v>
      </c>
      <c r="S18" s="106">
        <f t="shared" si="8"/>
        <v>72.592839670891706</v>
      </c>
      <c r="T18" s="61" t="s">
        <v>13</v>
      </c>
      <c r="U18" s="159">
        <v>4</v>
      </c>
      <c r="V18" s="167" t="s">
        <v>4</v>
      </c>
      <c r="W18" s="124">
        <v>74.989999999999995</v>
      </c>
    </row>
    <row r="19" spans="1:23" s="67" customFormat="1" ht="18.75" customHeight="1" x14ac:dyDescent="0.35">
      <c r="A19" s="25">
        <v>13</v>
      </c>
      <c r="B19" s="61" t="s">
        <v>14</v>
      </c>
      <c r="C19" s="24">
        <f>'ISI DULU 7.1. PA JALUR A DAN B'!C19+'ISI DULU 7.1. PA JALUR A DAN B'!D19</f>
        <v>222</v>
      </c>
      <c r="D19" s="58">
        <f t="shared" si="0"/>
        <v>2.6353276353276356</v>
      </c>
      <c r="E19" s="24">
        <f>'ISI DULU 7.1. PA JALUR A DAN B'!E19+'ISI DULU 7.1. PA JALUR A DAN B'!F19</f>
        <v>179</v>
      </c>
      <c r="F19" s="34">
        <f t="shared" si="1"/>
        <v>2.1248812915479585</v>
      </c>
      <c r="G19" s="24">
        <f>'ISI DULU 7.1. PA JALUR A DAN B'!G19+'ISI DULU 7.1. PA JALUR A DAN B'!H19</f>
        <v>13</v>
      </c>
      <c r="H19" s="34">
        <f t="shared" si="2"/>
        <v>0.15432098765432098</v>
      </c>
      <c r="I19" s="24">
        <f>'ISI DULU 7.1. PA JALUR A DAN B'!I19+'ISI DULU 7.1. PA JALUR A DAN B'!J19</f>
        <v>97</v>
      </c>
      <c r="J19" s="58">
        <f t="shared" si="3"/>
        <v>1.1514719848053181</v>
      </c>
      <c r="K19" s="24">
        <f>'ISI DULU 7.1. PA JALUR A DAN B'!K19+'ISI DULU 7.1. PA JALUR A DAN B'!L19</f>
        <v>655</v>
      </c>
      <c r="L19" s="34">
        <f t="shared" si="4"/>
        <v>7.7754036087369416</v>
      </c>
      <c r="M19" s="24">
        <f>'ISI DULU 7.1. PA JALUR A DAN B'!M19+'ISI DULU 7.1. PA JALUR A DAN B'!N19</f>
        <v>6306</v>
      </c>
      <c r="N19" s="34">
        <f t="shared" si="5"/>
        <v>74.857549857549856</v>
      </c>
      <c r="O19" s="24">
        <f>'ISI DULU 7.1. PA JALUR A DAN B'!O19+'ISI DULU 7.1. PA JALUR A DAN B'!P19</f>
        <v>952</v>
      </c>
      <c r="P19" s="34">
        <f t="shared" si="6"/>
        <v>11.301044634377968</v>
      </c>
      <c r="Q19" s="24">
        <f t="shared" si="7"/>
        <v>8424</v>
      </c>
      <c r="R19" s="24">
        <f>'ISI DULU 7.1. PA JALUR A DAN B'!T19</f>
        <v>12140</v>
      </c>
      <c r="S19" s="106">
        <f t="shared" si="8"/>
        <v>69.390444810543656</v>
      </c>
      <c r="T19" s="61" t="s">
        <v>14</v>
      </c>
      <c r="U19" s="159">
        <v>2</v>
      </c>
      <c r="V19" s="167" t="s">
        <v>3</v>
      </c>
      <c r="W19" s="35">
        <v>76.599999999999994</v>
      </c>
    </row>
    <row r="20" spans="1:23" ht="21" x14ac:dyDescent="0.35">
      <c r="A20" s="36">
        <v>14</v>
      </c>
      <c r="B20" s="63" t="s">
        <v>15</v>
      </c>
      <c r="C20" s="24">
        <f>'ISI DULU 7.1. PA JALUR A DAN B'!C20+'ISI DULU 7.1. PA JALUR A DAN B'!D20</f>
        <v>110</v>
      </c>
      <c r="D20" s="58">
        <f t="shared" si="0"/>
        <v>1.6479400749063671</v>
      </c>
      <c r="E20" s="24">
        <f>'ISI DULU 7.1. PA JALUR A DAN B'!E20+'ISI DULU 7.1. PA JALUR A DAN B'!F20</f>
        <v>211</v>
      </c>
      <c r="F20" s="34">
        <f t="shared" si="1"/>
        <v>3.161048689138577</v>
      </c>
      <c r="G20" s="24">
        <f>'ISI DULU 7.1. PA JALUR A DAN B'!G20+'ISI DULU 7.1. PA JALUR A DAN B'!H20</f>
        <v>24</v>
      </c>
      <c r="H20" s="34">
        <f t="shared" si="2"/>
        <v>0.3595505617977528</v>
      </c>
      <c r="I20" s="24">
        <f>'ISI DULU 7.1. PA JALUR A DAN B'!I20+'ISI DULU 7.1. PA JALUR A DAN B'!J20</f>
        <v>24</v>
      </c>
      <c r="J20" s="58">
        <f t="shared" si="3"/>
        <v>0.3595505617977528</v>
      </c>
      <c r="K20" s="24">
        <f>'ISI DULU 7.1. PA JALUR A DAN B'!K20+'ISI DULU 7.1. PA JALUR A DAN B'!L20</f>
        <v>654</v>
      </c>
      <c r="L20" s="34">
        <f t="shared" si="4"/>
        <v>9.7977528089887649</v>
      </c>
      <c r="M20" s="24">
        <f>'ISI DULU 7.1. PA JALUR A DAN B'!M20+'ISI DULU 7.1. PA JALUR A DAN B'!N20</f>
        <v>4977</v>
      </c>
      <c r="N20" s="34">
        <f t="shared" si="5"/>
        <v>74.561797752808985</v>
      </c>
      <c r="O20" s="24">
        <f>'ISI DULU 7.1. PA JALUR A DAN B'!O20+'ISI DULU 7.1. PA JALUR A DAN B'!P20</f>
        <v>675</v>
      </c>
      <c r="P20" s="34">
        <f t="shared" si="6"/>
        <v>10.112359550561797</v>
      </c>
      <c r="Q20" s="24">
        <f t="shared" si="7"/>
        <v>6675</v>
      </c>
      <c r="R20" s="24">
        <f>'ISI DULU 7.1. PA JALUR A DAN B'!T20</f>
        <v>8950</v>
      </c>
      <c r="S20" s="106">
        <f t="shared" si="8"/>
        <v>74.58100558659217</v>
      </c>
      <c r="T20" s="63" t="s">
        <v>15</v>
      </c>
      <c r="U20" s="159">
        <v>10</v>
      </c>
      <c r="V20" s="167" t="s">
        <v>8</v>
      </c>
      <c r="W20" s="124">
        <v>76.72</v>
      </c>
    </row>
    <row r="21" spans="1:23" ht="21" x14ac:dyDescent="0.35">
      <c r="A21" s="4"/>
      <c r="B21" s="45" t="s">
        <v>30</v>
      </c>
      <c r="C21" s="44">
        <f>'ISI DULU 7.1. PA JALUR A DAN B'!C21+'ISI DULU 7.1. PA JALUR A DAN B'!D21</f>
        <v>6065</v>
      </c>
      <c r="D21" s="97">
        <f t="shared" ref="D21" si="9">C21/Q21*100</f>
        <v>3.8018880934769252</v>
      </c>
      <c r="E21" s="44">
        <f>'ISI DULU 7.1. PA JALUR A DAN B'!E21+'ISI DULU 7.1. PA JALUR A DAN B'!F21</f>
        <v>5946</v>
      </c>
      <c r="F21" s="99">
        <f t="shared" ref="F21" si="10">E21/Q21*100</f>
        <v>3.7272921028547068</v>
      </c>
      <c r="G21" s="44">
        <f>'ISI DULU 7.1. PA JALUR A DAN B'!G21+'ISI DULU 7.1. PA JALUR A DAN B'!H21</f>
        <v>385</v>
      </c>
      <c r="H21" s="99">
        <f t="shared" ref="H21" si="11">G21/Q21*100</f>
        <v>0.24133996966011809</v>
      </c>
      <c r="I21" s="44">
        <f>'ISI DULU 7.1. PA JALUR A DAN B'!I21+'ISI DULU 7.1. PA JALUR A DAN B'!J21</f>
        <v>1133</v>
      </c>
      <c r="J21" s="97">
        <f t="shared" ref="J21" si="12">I21/Q21*100</f>
        <v>0.71022905357120469</v>
      </c>
      <c r="K21" s="44">
        <f>'ISI DULU 7.1. PA JALUR A DAN B'!K21+'ISI DULU 7.1. PA JALUR A DAN B'!L21</f>
        <v>14856</v>
      </c>
      <c r="L21" s="99">
        <f t="shared" ref="L21" si="13">K21/Q21*100</f>
        <v>9.3125885435602971</v>
      </c>
      <c r="M21" s="44">
        <f>'ISI DULU 7.1. PA JALUR A DAN B'!M21+'ISI DULU 7.1. PA JALUR A DAN B'!N21</f>
        <v>119575</v>
      </c>
      <c r="N21" s="99">
        <f t="shared" ref="N21" si="14">M21/Q21*100</f>
        <v>74.956433434048364</v>
      </c>
      <c r="O21" s="44">
        <f>'ISI DULU 7.1. PA JALUR A DAN B'!O21+'ISI DULU 7.1. PA JALUR A DAN B'!P21</f>
        <v>11566</v>
      </c>
      <c r="P21" s="99">
        <f t="shared" ref="P21" si="15">O21/Q21*100</f>
        <v>7.2502288028283788</v>
      </c>
      <c r="Q21" s="44">
        <f>SUM(Q7:Q20)</f>
        <v>159526</v>
      </c>
      <c r="R21" s="44">
        <f>'ISI DULU 7.1. PA JALUR A DAN B'!T21</f>
        <v>215221</v>
      </c>
      <c r="S21" s="341">
        <f t="shared" si="8"/>
        <v>74.121949066308588</v>
      </c>
      <c r="U21" s="83"/>
      <c r="V21" s="167" t="s">
        <v>7</v>
      </c>
      <c r="W21" s="124">
        <v>78.83</v>
      </c>
    </row>
    <row r="22" spans="1:23" ht="18.75" x14ac:dyDescent="0.3">
      <c r="A22" s="5" t="s">
        <v>183</v>
      </c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81"/>
      <c r="P22" s="69"/>
      <c r="Q22" s="70"/>
    </row>
    <row r="23" spans="1:23" x14ac:dyDescent="0.25">
      <c r="F23" s="39"/>
    </row>
    <row r="24" spans="1:23" ht="21" x14ac:dyDescent="0.35">
      <c r="V24" s="193" t="s">
        <v>54</v>
      </c>
      <c r="W24" s="149">
        <v>3.7699999999999997E-2</v>
      </c>
    </row>
    <row r="25" spans="1:23" ht="21" x14ac:dyDescent="0.35">
      <c r="C25" s="159"/>
      <c r="V25" s="193" t="s">
        <v>55</v>
      </c>
      <c r="W25" s="149">
        <v>3.6299999999999999E-2</v>
      </c>
    </row>
    <row r="26" spans="1:23" ht="21" x14ac:dyDescent="0.35">
      <c r="C26" s="159"/>
      <c r="V26" s="193" t="s">
        <v>58</v>
      </c>
      <c r="W26" s="149">
        <v>2.3999999999999998E-3</v>
      </c>
    </row>
    <row r="27" spans="1:23" ht="21" x14ac:dyDescent="0.35">
      <c r="C27" s="159"/>
      <c r="V27" s="193" t="s">
        <v>62</v>
      </c>
      <c r="W27" s="149">
        <v>7.0000000000000001E-3</v>
      </c>
    </row>
    <row r="28" spans="1:23" ht="21" x14ac:dyDescent="0.35">
      <c r="C28" s="159"/>
      <c r="V28" s="193" t="s">
        <v>59</v>
      </c>
      <c r="W28" s="149">
        <v>8.9899999999999994E-2</v>
      </c>
    </row>
    <row r="29" spans="1:23" ht="21" x14ac:dyDescent="0.35">
      <c r="C29" s="159"/>
      <c r="V29" s="193" t="s">
        <v>60</v>
      </c>
      <c r="W29" s="149">
        <v>0.75290000000000001</v>
      </c>
    </row>
    <row r="30" spans="1:23" ht="21" x14ac:dyDescent="0.35">
      <c r="C30" s="159"/>
      <c r="V30" s="193" t="s">
        <v>61</v>
      </c>
      <c r="W30" s="149">
        <v>3.7999999999999999E-2</v>
      </c>
    </row>
    <row r="31" spans="1:23" ht="18.75" x14ac:dyDescent="0.3">
      <c r="C31" s="159"/>
    </row>
    <row r="32" spans="1:23" ht="18.75" x14ac:dyDescent="0.3">
      <c r="C32" s="159"/>
    </row>
    <row r="33" spans="3:3" ht="18.75" x14ac:dyDescent="0.3">
      <c r="C33" s="159"/>
    </row>
    <row r="34" spans="3:3" ht="18.75" x14ac:dyDescent="0.3">
      <c r="C34" s="159"/>
    </row>
    <row r="35" spans="3:3" ht="18.75" x14ac:dyDescent="0.3">
      <c r="C35" s="159"/>
    </row>
    <row r="36" spans="3:3" ht="18.75" x14ac:dyDescent="0.3">
      <c r="C36" s="159"/>
    </row>
    <row r="37" spans="3:3" ht="18.75" x14ac:dyDescent="0.3">
      <c r="C37" s="159"/>
    </row>
    <row r="38" spans="3:3" ht="18.75" x14ac:dyDescent="0.3">
      <c r="C38" s="159"/>
    </row>
  </sheetData>
  <mergeCells count="14">
    <mergeCell ref="R4:R5"/>
    <mergeCell ref="S4:S5"/>
    <mergeCell ref="A1:S1"/>
    <mergeCell ref="Q4:Q5"/>
    <mergeCell ref="C4:D4"/>
    <mergeCell ref="E4:F4"/>
    <mergeCell ref="G4:H4"/>
    <mergeCell ref="I4:J4"/>
    <mergeCell ref="K4:L4"/>
    <mergeCell ref="M4:N4"/>
    <mergeCell ref="O4:P4"/>
    <mergeCell ref="A2:K2"/>
    <mergeCell ref="A4:A5"/>
    <mergeCell ref="B4:B5"/>
  </mergeCells>
  <pageMargins left="1.299212598425197" right="0" top="1.3385826771653544" bottom="0" header="0.31496062992125984" footer="0.31496062992125984"/>
  <pageSetup paperSize="5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view="pageBreakPreview" zoomScale="80" zoomScaleNormal="80" zoomScaleSheetLayoutView="80" workbookViewId="0">
      <selection activeCell="S14" sqref="S14"/>
    </sheetView>
  </sheetViews>
  <sheetFormatPr defaultRowHeight="15" x14ac:dyDescent="0.25"/>
  <cols>
    <col min="1" max="1" width="5.85546875" customWidth="1"/>
    <col min="2" max="2" width="19.140625" customWidth="1"/>
    <col min="3" max="10" width="8.7109375" customWidth="1"/>
    <col min="11" max="12" width="9.7109375" customWidth="1"/>
    <col min="13" max="14" width="10.7109375" customWidth="1"/>
    <col min="15" max="16" width="8.7109375" customWidth="1"/>
    <col min="17" max="18" width="10.7109375" customWidth="1"/>
    <col min="19" max="19" width="12.7109375" customWidth="1"/>
    <col min="20" max="20" width="11.42578125" customWidth="1"/>
    <col min="21" max="22" width="10.85546875" customWidth="1"/>
    <col min="23" max="23" width="26.140625" customWidth="1"/>
    <col min="25" max="25" width="27.28515625" customWidth="1"/>
    <col min="26" max="26" width="9.7109375" bestFit="1" customWidth="1"/>
  </cols>
  <sheetData>
    <row r="1" spans="1:26" ht="18.75" x14ac:dyDescent="0.3">
      <c r="A1" s="361" t="s">
        <v>205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51"/>
    </row>
    <row r="2" spans="1:26" ht="18.75" x14ac:dyDescent="0.3">
      <c r="A2" s="376" t="s">
        <v>208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4" spans="1:26" ht="30" customHeight="1" x14ac:dyDescent="0.25">
      <c r="A4" s="373" t="s">
        <v>0</v>
      </c>
      <c r="B4" s="373" t="s">
        <v>1</v>
      </c>
      <c r="C4" s="373" t="s">
        <v>54</v>
      </c>
      <c r="D4" s="373"/>
      <c r="E4" s="373" t="s">
        <v>55</v>
      </c>
      <c r="F4" s="373"/>
      <c r="G4" s="373" t="s">
        <v>58</v>
      </c>
      <c r="H4" s="373"/>
      <c r="I4" s="393" t="s">
        <v>62</v>
      </c>
      <c r="J4" s="393"/>
      <c r="K4" s="393" t="s">
        <v>59</v>
      </c>
      <c r="L4" s="393"/>
      <c r="M4" s="393" t="s">
        <v>60</v>
      </c>
      <c r="N4" s="393"/>
      <c r="O4" s="393" t="s">
        <v>61</v>
      </c>
      <c r="P4" s="393"/>
      <c r="Q4" s="394" t="s">
        <v>30</v>
      </c>
      <c r="R4" s="395"/>
      <c r="S4" s="391" t="s">
        <v>87</v>
      </c>
      <c r="T4" s="371" t="s">
        <v>26</v>
      </c>
      <c r="U4" s="371" t="s">
        <v>23</v>
      </c>
      <c r="V4" s="367" t="s">
        <v>211</v>
      </c>
    </row>
    <row r="5" spans="1:26" ht="18.75" x14ac:dyDescent="0.25">
      <c r="A5" s="373"/>
      <c r="B5" s="373"/>
      <c r="C5" s="317" t="s">
        <v>202</v>
      </c>
      <c r="D5" s="320" t="s">
        <v>203</v>
      </c>
      <c r="E5" s="317" t="s">
        <v>202</v>
      </c>
      <c r="F5" s="318" t="s">
        <v>203</v>
      </c>
      <c r="G5" s="317" t="s">
        <v>202</v>
      </c>
      <c r="H5" s="318" t="s">
        <v>203</v>
      </c>
      <c r="I5" s="317" t="s">
        <v>202</v>
      </c>
      <c r="J5" s="320" t="s">
        <v>203</v>
      </c>
      <c r="K5" s="317" t="s">
        <v>202</v>
      </c>
      <c r="L5" s="318" t="s">
        <v>203</v>
      </c>
      <c r="M5" s="317" t="s">
        <v>202</v>
      </c>
      <c r="N5" s="318" t="s">
        <v>203</v>
      </c>
      <c r="O5" s="317" t="s">
        <v>202</v>
      </c>
      <c r="P5" s="319" t="s">
        <v>203</v>
      </c>
      <c r="Q5" s="338" t="s">
        <v>202</v>
      </c>
      <c r="R5" s="338" t="s">
        <v>203</v>
      </c>
      <c r="S5" s="392"/>
      <c r="T5" s="371"/>
      <c r="U5" s="371"/>
      <c r="V5" s="367"/>
    </row>
    <row r="6" spans="1:26" x14ac:dyDescent="0.25">
      <c r="A6" s="17">
        <v>1</v>
      </c>
      <c r="B6" s="18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9">
        <v>10</v>
      </c>
      <c r="K6" s="17">
        <v>11</v>
      </c>
      <c r="L6" s="17">
        <v>12</v>
      </c>
      <c r="M6" s="19">
        <v>13</v>
      </c>
      <c r="N6" s="17">
        <v>14</v>
      </c>
      <c r="O6" s="17">
        <v>15</v>
      </c>
      <c r="P6" s="19">
        <v>16</v>
      </c>
      <c r="Q6" s="19">
        <v>17</v>
      </c>
      <c r="R6" s="19">
        <v>18</v>
      </c>
      <c r="S6" s="17">
        <v>19</v>
      </c>
      <c r="T6" s="65">
        <v>20</v>
      </c>
      <c r="U6" s="65">
        <v>21</v>
      </c>
      <c r="V6" s="239"/>
    </row>
    <row r="7" spans="1:26" ht="21" x14ac:dyDescent="0.35">
      <c r="A7" s="321">
        <v>1</v>
      </c>
      <c r="B7" s="59" t="s">
        <v>2</v>
      </c>
      <c r="C7" s="24">
        <v>944</v>
      </c>
      <c r="D7" s="24">
        <v>548</v>
      </c>
      <c r="E7" s="57">
        <v>662</v>
      </c>
      <c r="F7" s="24">
        <v>716</v>
      </c>
      <c r="G7" s="24">
        <v>84</v>
      </c>
      <c r="H7" s="24">
        <v>3</v>
      </c>
      <c r="I7" s="24">
        <v>149</v>
      </c>
      <c r="J7" s="24">
        <v>189</v>
      </c>
      <c r="K7" s="57">
        <v>2631</v>
      </c>
      <c r="L7" s="24">
        <v>274</v>
      </c>
      <c r="M7" s="321">
        <v>4067</v>
      </c>
      <c r="N7" s="57">
        <v>7844</v>
      </c>
      <c r="O7" s="24">
        <v>1119</v>
      </c>
      <c r="P7" s="24">
        <v>1470</v>
      </c>
      <c r="Q7" s="24">
        <f>C7+E7+G7+I7+K7+M7+O7</f>
        <v>9656</v>
      </c>
      <c r="R7" s="24">
        <f>D7+F7+H7+J7+L7+N7+P7</f>
        <v>11044</v>
      </c>
      <c r="S7" s="24">
        <f t="shared" ref="S7:S20" si="0">SUM(C7:P7)</f>
        <v>20700</v>
      </c>
      <c r="T7" s="24">
        <v>27673</v>
      </c>
      <c r="U7" s="355">
        <f t="shared" ref="U7:U21" si="1">S7/T7*100</f>
        <v>74.802153723846345</v>
      </c>
      <c r="V7" s="352">
        <v>74.945691527878338</v>
      </c>
      <c r="W7" s="59" t="s">
        <v>2</v>
      </c>
      <c r="X7" s="231">
        <v>7</v>
      </c>
      <c r="Y7" s="167" t="s">
        <v>5</v>
      </c>
      <c r="Z7" s="124">
        <v>65.03</v>
      </c>
    </row>
    <row r="8" spans="1:26" ht="21" x14ac:dyDescent="0.35">
      <c r="A8" s="321">
        <v>2</v>
      </c>
      <c r="B8" s="60" t="s">
        <v>3</v>
      </c>
      <c r="C8" s="24">
        <v>1338</v>
      </c>
      <c r="D8" s="24">
        <v>22</v>
      </c>
      <c r="E8" s="57">
        <v>609</v>
      </c>
      <c r="F8" s="24">
        <v>35</v>
      </c>
      <c r="G8" s="24">
        <v>28</v>
      </c>
      <c r="H8" s="24">
        <v>0</v>
      </c>
      <c r="I8" s="24">
        <v>41</v>
      </c>
      <c r="J8" s="24">
        <v>13</v>
      </c>
      <c r="K8" s="57">
        <v>1861</v>
      </c>
      <c r="L8" s="24">
        <v>15</v>
      </c>
      <c r="M8" s="321">
        <v>3651</v>
      </c>
      <c r="N8" s="57">
        <v>6417</v>
      </c>
      <c r="O8" s="24">
        <v>493</v>
      </c>
      <c r="P8" s="24">
        <v>44</v>
      </c>
      <c r="Q8" s="24">
        <f t="shared" ref="Q8:Q21" si="2">C8+E8+G8+I8+K8+M8+O8</f>
        <v>8021</v>
      </c>
      <c r="R8" s="24">
        <f t="shared" ref="R8:R21" si="3">D8+F8+H8+J8+L8+N8+P8</f>
        <v>6546</v>
      </c>
      <c r="S8" s="24">
        <f t="shared" si="0"/>
        <v>14567</v>
      </c>
      <c r="T8" s="24">
        <v>19099</v>
      </c>
      <c r="U8" s="355">
        <f t="shared" si="1"/>
        <v>76.271008953348343</v>
      </c>
      <c r="V8" s="352">
        <v>76.121593291404608</v>
      </c>
      <c r="W8" s="60" t="s">
        <v>3</v>
      </c>
      <c r="X8" s="231">
        <v>12</v>
      </c>
      <c r="Y8" s="167" t="s">
        <v>14</v>
      </c>
      <c r="Z8" s="124">
        <v>65.86</v>
      </c>
    </row>
    <row r="9" spans="1:26" ht="21" x14ac:dyDescent="0.35">
      <c r="A9" s="321">
        <v>3</v>
      </c>
      <c r="B9" s="339" t="s">
        <v>4</v>
      </c>
      <c r="C9" s="24">
        <v>197</v>
      </c>
      <c r="D9" s="24">
        <v>4</v>
      </c>
      <c r="E9" s="57">
        <v>470</v>
      </c>
      <c r="F9" s="24">
        <v>53</v>
      </c>
      <c r="G9" s="24">
        <v>93</v>
      </c>
      <c r="H9" s="24">
        <v>0</v>
      </c>
      <c r="I9" s="24">
        <v>52</v>
      </c>
      <c r="J9" s="24">
        <v>8</v>
      </c>
      <c r="K9" s="57">
        <v>970</v>
      </c>
      <c r="L9" s="24">
        <v>23</v>
      </c>
      <c r="M9" s="321">
        <v>3759</v>
      </c>
      <c r="N9" s="57">
        <v>5152</v>
      </c>
      <c r="O9" s="24">
        <v>267</v>
      </c>
      <c r="P9" s="24">
        <v>609</v>
      </c>
      <c r="Q9" s="24">
        <f t="shared" si="2"/>
        <v>5808</v>
      </c>
      <c r="R9" s="24">
        <f t="shared" si="3"/>
        <v>5849</v>
      </c>
      <c r="S9" s="24">
        <f t="shared" si="0"/>
        <v>11657</v>
      </c>
      <c r="T9" s="24">
        <v>15567</v>
      </c>
      <c r="U9" s="355">
        <f t="shared" si="1"/>
        <v>74.882764823023066</v>
      </c>
      <c r="V9" s="352">
        <v>75.119524486367752</v>
      </c>
      <c r="W9" s="61" t="s">
        <v>4</v>
      </c>
      <c r="X9" s="231">
        <v>11</v>
      </c>
      <c r="Y9" s="167" t="s">
        <v>11</v>
      </c>
      <c r="Z9" s="124">
        <v>71.94</v>
      </c>
    </row>
    <row r="10" spans="1:26" ht="21" x14ac:dyDescent="0.35">
      <c r="A10" s="321">
        <v>4</v>
      </c>
      <c r="B10" s="339" t="s">
        <v>5</v>
      </c>
      <c r="C10" s="24">
        <v>256</v>
      </c>
      <c r="D10" s="24">
        <v>104</v>
      </c>
      <c r="E10" s="57">
        <v>191</v>
      </c>
      <c r="F10" s="24">
        <v>101</v>
      </c>
      <c r="G10" s="24">
        <v>24</v>
      </c>
      <c r="H10" s="24">
        <v>0</v>
      </c>
      <c r="I10" s="24">
        <v>15</v>
      </c>
      <c r="J10" s="24">
        <v>11</v>
      </c>
      <c r="K10" s="57">
        <v>950</v>
      </c>
      <c r="L10" s="24">
        <v>30</v>
      </c>
      <c r="M10" s="321">
        <v>3604</v>
      </c>
      <c r="N10" s="57">
        <v>5571</v>
      </c>
      <c r="O10" s="24">
        <v>392</v>
      </c>
      <c r="P10" s="24">
        <v>221</v>
      </c>
      <c r="Q10" s="24">
        <f t="shared" si="2"/>
        <v>5432</v>
      </c>
      <c r="R10" s="24">
        <f t="shared" si="3"/>
        <v>6038</v>
      </c>
      <c r="S10" s="24">
        <f t="shared" si="0"/>
        <v>11470</v>
      </c>
      <c r="T10" s="24">
        <v>17396</v>
      </c>
      <c r="U10" s="355">
        <f t="shared" si="1"/>
        <v>65.934697631639466</v>
      </c>
      <c r="V10" s="352">
        <v>65.805260729118601</v>
      </c>
      <c r="W10" s="61" t="s">
        <v>5</v>
      </c>
      <c r="X10" s="231">
        <v>1</v>
      </c>
      <c r="Y10" s="167" t="s">
        <v>13</v>
      </c>
      <c r="Z10" s="124">
        <v>72.37</v>
      </c>
    </row>
    <row r="11" spans="1:26" ht="21" x14ac:dyDescent="0.35">
      <c r="A11" s="321">
        <v>5</v>
      </c>
      <c r="B11" s="340" t="s">
        <v>6</v>
      </c>
      <c r="C11" s="24">
        <v>253</v>
      </c>
      <c r="D11" s="24">
        <v>55</v>
      </c>
      <c r="E11" s="57">
        <v>179</v>
      </c>
      <c r="F11" s="24">
        <v>25</v>
      </c>
      <c r="G11" s="24">
        <v>17</v>
      </c>
      <c r="H11" s="24">
        <v>0</v>
      </c>
      <c r="I11" s="24">
        <v>23</v>
      </c>
      <c r="J11" s="24">
        <v>8</v>
      </c>
      <c r="K11" s="57">
        <v>644</v>
      </c>
      <c r="L11" s="24">
        <v>23</v>
      </c>
      <c r="M11" s="321">
        <v>3755</v>
      </c>
      <c r="N11" s="57">
        <v>3532</v>
      </c>
      <c r="O11" s="24">
        <v>336</v>
      </c>
      <c r="P11" s="24">
        <v>120</v>
      </c>
      <c r="Q11" s="24">
        <f t="shared" si="2"/>
        <v>5207</v>
      </c>
      <c r="R11" s="24">
        <f t="shared" si="3"/>
        <v>3763</v>
      </c>
      <c r="S11" s="24">
        <f t="shared" si="0"/>
        <v>8970</v>
      </c>
      <c r="T11" s="24">
        <v>12093</v>
      </c>
      <c r="U11" s="356">
        <f t="shared" si="1"/>
        <v>74.175142644505087</v>
      </c>
      <c r="V11" s="353">
        <v>74.038701104559422</v>
      </c>
      <c r="W11" s="62" t="s">
        <v>6</v>
      </c>
      <c r="X11" s="231">
        <v>5</v>
      </c>
      <c r="Y11" s="167" t="s">
        <v>6</v>
      </c>
      <c r="Z11" s="124">
        <v>73.42</v>
      </c>
    </row>
    <row r="12" spans="1:26" ht="21" x14ac:dyDescent="0.35">
      <c r="A12" s="321">
        <v>6</v>
      </c>
      <c r="B12" s="62" t="s">
        <v>7</v>
      </c>
      <c r="C12" s="24">
        <v>151</v>
      </c>
      <c r="D12" s="24">
        <v>22</v>
      </c>
      <c r="E12" s="57">
        <v>192</v>
      </c>
      <c r="F12" s="24">
        <v>135</v>
      </c>
      <c r="G12" s="24">
        <v>24</v>
      </c>
      <c r="H12" s="24">
        <v>0</v>
      </c>
      <c r="I12" s="24">
        <v>11</v>
      </c>
      <c r="J12" s="24">
        <v>6</v>
      </c>
      <c r="K12" s="57">
        <v>749</v>
      </c>
      <c r="L12" s="24">
        <v>0</v>
      </c>
      <c r="M12" s="321">
        <v>3902</v>
      </c>
      <c r="N12" s="57">
        <v>7289</v>
      </c>
      <c r="O12" s="24">
        <v>475</v>
      </c>
      <c r="P12" s="24">
        <v>152</v>
      </c>
      <c r="Q12" s="24">
        <f t="shared" si="2"/>
        <v>5504</v>
      </c>
      <c r="R12" s="24">
        <f t="shared" si="3"/>
        <v>7604</v>
      </c>
      <c r="S12" s="24">
        <f t="shared" si="0"/>
        <v>13108</v>
      </c>
      <c r="T12" s="24">
        <v>16548</v>
      </c>
      <c r="U12" s="357">
        <f t="shared" si="1"/>
        <v>79.21198936427362</v>
      </c>
      <c r="V12" s="358">
        <v>78.89958234973669</v>
      </c>
      <c r="W12" s="62" t="s">
        <v>7</v>
      </c>
      <c r="X12" s="231">
        <v>14</v>
      </c>
      <c r="Y12" s="170" t="s">
        <v>16</v>
      </c>
      <c r="Z12" s="171">
        <v>73.44</v>
      </c>
    </row>
    <row r="13" spans="1:26" ht="21" x14ac:dyDescent="0.35">
      <c r="A13" s="321">
        <v>7</v>
      </c>
      <c r="B13" s="61" t="s">
        <v>8</v>
      </c>
      <c r="C13" s="24">
        <v>128</v>
      </c>
      <c r="D13" s="24">
        <v>11</v>
      </c>
      <c r="E13" s="57">
        <v>202</v>
      </c>
      <c r="F13" s="24">
        <v>52</v>
      </c>
      <c r="G13" s="24">
        <v>8</v>
      </c>
      <c r="H13" s="24">
        <v>2</v>
      </c>
      <c r="I13" s="24">
        <v>12</v>
      </c>
      <c r="J13" s="24">
        <v>7</v>
      </c>
      <c r="K13" s="57">
        <v>1041</v>
      </c>
      <c r="L13" s="24">
        <v>0</v>
      </c>
      <c r="M13" s="321">
        <v>1853</v>
      </c>
      <c r="N13" s="57">
        <v>6459</v>
      </c>
      <c r="O13" s="24">
        <v>479</v>
      </c>
      <c r="P13" s="24">
        <v>469</v>
      </c>
      <c r="Q13" s="24">
        <f t="shared" si="2"/>
        <v>3723</v>
      </c>
      <c r="R13" s="24">
        <f t="shared" si="3"/>
        <v>7000</v>
      </c>
      <c r="S13" s="24">
        <f t="shared" si="0"/>
        <v>10723</v>
      </c>
      <c r="T13" s="24">
        <v>13557</v>
      </c>
      <c r="U13" s="357">
        <f t="shared" si="1"/>
        <v>79.095670133510367</v>
      </c>
      <c r="V13" s="358">
        <v>78.595688127584168</v>
      </c>
      <c r="W13" s="61" t="s">
        <v>8</v>
      </c>
      <c r="X13" s="231">
        <v>13</v>
      </c>
      <c r="Y13" s="167" t="s">
        <v>12</v>
      </c>
      <c r="Z13" s="124">
        <v>73.81</v>
      </c>
    </row>
    <row r="14" spans="1:26" ht="21" x14ac:dyDescent="0.35">
      <c r="A14" s="321">
        <v>8</v>
      </c>
      <c r="B14" s="61" t="s">
        <v>9</v>
      </c>
      <c r="C14" s="24">
        <v>131</v>
      </c>
      <c r="D14" s="24">
        <v>2</v>
      </c>
      <c r="E14" s="57">
        <v>142</v>
      </c>
      <c r="F14" s="24">
        <v>18</v>
      </c>
      <c r="G14" s="24">
        <v>5</v>
      </c>
      <c r="H14" s="24">
        <v>0</v>
      </c>
      <c r="I14" s="24">
        <v>46</v>
      </c>
      <c r="J14" s="24">
        <v>0</v>
      </c>
      <c r="K14" s="57">
        <v>1132</v>
      </c>
      <c r="L14" s="24">
        <v>1</v>
      </c>
      <c r="M14" s="321">
        <v>2858</v>
      </c>
      <c r="N14" s="57">
        <v>2985</v>
      </c>
      <c r="O14" s="24">
        <v>489</v>
      </c>
      <c r="P14" s="24">
        <v>0</v>
      </c>
      <c r="Q14" s="24">
        <f t="shared" si="2"/>
        <v>4803</v>
      </c>
      <c r="R14" s="24">
        <f t="shared" si="3"/>
        <v>3006</v>
      </c>
      <c r="S14" s="24">
        <f t="shared" si="0"/>
        <v>7809</v>
      </c>
      <c r="T14" s="24">
        <v>10431</v>
      </c>
      <c r="U14" s="356">
        <f t="shared" si="1"/>
        <v>74.863387978142086</v>
      </c>
      <c r="V14" s="353">
        <v>74.794467550053199</v>
      </c>
      <c r="W14" s="61" t="s">
        <v>9</v>
      </c>
      <c r="X14" s="231">
        <v>8</v>
      </c>
      <c r="Y14" s="167" t="s">
        <v>2</v>
      </c>
      <c r="Z14" s="124">
        <v>73.98</v>
      </c>
    </row>
    <row r="15" spans="1:26" ht="21" x14ac:dyDescent="0.35">
      <c r="A15" s="321">
        <v>9</v>
      </c>
      <c r="B15" s="62" t="s">
        <v>10</v>
      </c>
      <c r="C15" s="24">
        <v>184</v>
      </c>
      <c r="D15" s="24">
        <v>2</v>
      </c>
      <c r="E15" s="57">
        <v>136</v>
      </c>
      <c r="F15" s="24">
        <v>45</v>
      </c>
      <c r="G15" s="24">
        <v>19</v>
      </c>
      <c r="H15" s="24">
        <v>0</v>
      </c>
      <c r="I15" s="24">
        <v>42</v>
      </c>
      <c r="J15" s="24">
        <v>0</v>
      </c>
      <c r="K15" s="57">
        <v>526</v>
      </c>
      <c r="L15" s="24">
        <v>0</v>
      </c>
      <c r="M15" s="321">
        <v>2807</v>
      </c>
      <c r="N15" s="57">
        <v>5784</v>
      </c>
      <c r="O15" s="24">
        <v>631</v>
      </c>
      <c r="P15" s="24">
        <v>0</v>
      </c>
      <c r="Q15" s="24">
        <f t="shared" si="2"/>
        <v>4345</v>
      </c>
      <c r="R15" s="24">
        <f t="shared" si="3"/>
        <v>5831</v>
      </c>
      <c r="S15" s="24">
        <f t="shared" si="0"/>
        <v>10176</v>
      </c>
      <c r="T15" s="24">
        <v>13407</v>
      </c>
      <c r="U15" s="356">
        <f t="shared" si="1"/>
        <v>75.900648914746029</v>
      </c>
      <c r="V15" s="353">
        <v>75.45535980889818</v>
      </c>
      <c r="W15" s="62" t="s">
        <v>10</v>
      </c>
      <c r="X15" s="231">
        <v>9</v>
      </c>
      <c r="Y15" s="167" t="s">
        <v>9</v>
      </c>
      <c r="Z15" s="124">
        <v>74.31</v>
      </c>
    </row>
    <row r="16" spans="1:26" ht="21" x14ac:dyDescent="0.35">
      <c r="A16" s="321">
        <v>10</v>
      </c>
      <c r="B16" s="61" t="s">
        <v>11</v>
      </c>
      <c r="C16" s="24">
        <v>229</v>
      </c>
      <c r="D16" s="24">
        <v>31</v>
      </c>
      <c r="E16" s="57">
        <v>97</v>
      </c>
      <c r="F16" s="24">
        <v>52</v>
      </c>
      <c r="G16" s="24">
        <v>11</v>
      </c>
      <c r="H16" s="24">
        <v>0</v>
      </c>
      <c r="I16" s="24">
        <v>26</v>
      </c>
      <c r="J16" s="24">
        <v>11</v>
      </c>
      <c r="K16" s="57">
        <v>546</v>
      </c>
      <c r="L16" s="24">
        <v>12</v>
      </c>
      <c r="M16" s="321">
        <v>2860</v>
      </c>
      <c r="N16" s="57">
        <v>3743</v>
      </c>
      <c r="O16" s="24">
        <v>225</v>
      </c>
      <c r="P16" s="24">
        <v>182</v>
      </c>
      <c r="Q16" s="24">
        <f t="shared" si="2"/>
        <v>3994</v>
      </c>
      <c r="R16" s="24">
        <f t="shared" si="3"/>
        <v>4031</v>
      </c>
      <c r="S16" s="24">
        <f t="shared" si="0"/>
        <v>8025</v>
      </c>
      <c r="T16" s="24">
        <v>11009</v>
      </c>
      <c r="U16" s="356">
        <f t="shared" si="1"/>
        <v>72.894904169316007</v>
      </c>
      <c r="V16" s="353">
        <v>72.706568279129087</v>
      </c>
      <c r="W16" s="61" t="s">
        <v>11</v>
      </c>
      <c r="X16" s="231">
        <v>3</v>
      </c>
      <c r="Y16" s="167" t="s">
        <v>10</v>
      </c>
      <c r="Z16" s="124">
        <v>74.430000000000007</v>
      </c>
    </row>
    <row r="17" spans="1:26" ht="21" x14ac:dyDescent="0.35">
      <c r="A17" s="321">
        <v>11</v>
      </c>
      <c r="B17" s="61" t="s">
        <v>12</v>
      </c>
      <c r="C17" s="24">
        <v>575</v>
      </c>
      <c r="D17" s="24">
        <v>112</v>
      </c>
      <c r="E17" s="57">
        <v>553</v>
      </c>
      <c r="F17" s="24">
        <v>111</v>
      </c>
      <c r="G17" s="24">
        <v>19</v>
      </c>
      <c r="H17" s="24">
        <v>0</v>
      </c>
      <c r="I17" s="24">
        <v>242</v>
      </c>
      <c r="J17" s="24">
        <v>31</v>
      </c>
      <c r="K17" s="57">
        <v>694</v>
      </c>
      <c r="L17" s="24">
        <v>21</v>
      </c>
      <c r="M17" s="321">
        <v>5179</v>
      </c>
      <c r="N17" s="57">
        <v>5290</v>
      </c>
      <c r="O17" s="24">
        <v>707</v>
      </c>
      <c r="P17" s="24">
        <v>630</v>
      </c>
      <c r="Q17" s="24">
        <f t="shared" si="2"/>
        <v>7969</v>
      </c>
      <c r="R17" s="24">
        <f t="shared" si="3"/>
        <v>6195</v>
      </c>
      <c r="S17" s="24">
        <f t="shared" si="0"/>
        <v>14164</v>
      </c>
      <c r="T17" s="105">
        <v>19363</v>
      </c>
      <c r="U17" s="356">
        <f t="shared" si="1"/>
        <v>73.149821825130402</v>
      </c>
      <c r="V17" s="353">
        <v>73.273351362596216</v>
      </c>
      <c r="W17" s="61" t="s">
        <v>12</v>
      </c>
      <c r="X17" s="231">
        <v>6</v>
      </c>
      <c r="Y17" s="167" t="s">
        <v>15</v>
      </c>
      <c r="Z17" s="124">
        <v>74.95</v>
      </c>
    </row>
    <row r="18" spans="1:26" ht="21" x14ac:dyDescent="0.35">
      <c r="A18" s="321">
        <v>12</v>
      </c>
      <c r="B18" s="61" t="s">
        <v>13</v>
      </c>
      <c r="C18" s="24">
        <v>421</v>
      </c>
      <c r="D18" s="24">
        <v>13</v>
      </c>
      <c r="E18" s="57">
        <v>753</v>
      </c>
      <c r="F18" s="24">
        <v>27</v>
      </c>
      <c r="G18" s="24">
        <v>11</v>
      </c>
      <c r="H18" s="24">
        <v>0</v>
      </c>
      <c r="I18" s="24">
        <v>61</v>
      </c>
      <c r="J18" s="24">
        <v>8</v>
      </c>
      <c r="K18" s="57">
        <v>1404</v>
      </c>
      <c r="L18" s="24">
        <v>0</v>
      </c>
      <c r="M18" s="321">
        <v>4906</v>
      </c>
      <c r="N18" s="57">
        <v>5025</v>
      </c>
      <c r="O18" s="24">
        <v>172</v>
      </c>
      <c r="P18" s="24">
        <v>257</v>
      </c>
      <c r="Q18" s="24">
        <f t="shared" si="2"/>
        <v>7728</v>
      </c>
      <c r="R18" s="24">
        <f t="shared" si="3"/>
        <v>5330</v>
      </c>
      <c r="S18" s="24">
        <f t="shared" si="0"/>
        <v>13058</v>
      </c>
      <c r="T18" s="24">
        <v>17988</v>
      </c>
      <c r="U18" s="356">
        <f t="shared" si="1"/>
        <v>72.592839670891706</v>
      </c>
      <c r="V18" s="353">
        <v>72.586206896551715</v>
      </c>
      <c r="W18" s="61" t="s">
        <v>13</v>
      </c>
      <c r="X18" s="231">
        <v>4</v>
      </c>
      <c r="Y18" s="167" t="s">
        <v>4</v>
      </c>
      <c r="Z18" s="124">
        <v>74.989999999999995</v>
      </c>
    </row>
    <row r="19" spans="1:26" s="67" customFormat="1" ht="18.75" customHeight="1" x14ac:dyDescent="0.35">
      <c r="A19" s="321">
        <v>13</v>
      </c>
      <c r="B19" s="61" t="s">
        <v>14</v>
      </c>
      <c r="C19" s="24">
        <v>163</v>
      </c>
      <c r="D19" s="24">
        <v>59</v>
      </c>
      <c r="E19" s="57">
        <v>140</v>
      </c>
      <c r="F19" s="24">
        <v>39</v>
      </c>
      <c r="G19" s="24">
        <v>13</v>
      </c>
      <c r="H19" s="24">
        <v>0</v>
      </c>
      <c r="I19" s="24">
        <v>91</v>
      </c>
      <c r="J19" s="24">
        <v>6</v>
      </c>
      <c r="K19" s="57">
        <v>519</v>
      </c>
      <c r="L19" s="24">
        <v>136</v>
      </c>
      <c r="M19" s="321">
        <v>4523</v>
      </c>
      <c r="N19" s="57">
        <v>1783</v>
      </c>
      <c r="O19" s="24">
        <v>703</v>
      </c>
      <c r="P19" s="24">
        <v>249</v>
      </c>
      <c r="Q19" s="24">
        <f t="shared" si="2"/>
        <v>6152</v>
      </c>
      <c r="R19" s="24">
        <f t="shared" si="3"/>
        <v>2272</v>
      </c>
      <c r="S19" s="24">
        <f t="shared" si="0"/>
        <v>8424</v>
      </c>
      <c r="T19" s="24">
        <v>12140</v>
      </c>
      <c r="U19" s="357">
        <f t="shared" si="1"/>
        <v>69.390444810543656</v>
      </c>
      <c r="V19" s="358">
        <v>68.910891089108901</v>
      </c>
      <c r="W19" s="61" t="s">
        <v>14</v>
      </c>
      <c r="X19" s="231">
        <v>2</v>
      </c>
      <c r="Y19" s="167" t="s">
        <v>3</v>
      </c>
      <c r="Z19" s="35">
        <v>76.599999999999994</v>
      </c>
    </row>
    <row r="20" spans="1:26" ht="21" x14ac:dyDescent="0.35">
      <c r="A20" s="36">
        <v>14</v>
      </c>
      <c r="B20" s="63" t="s">
        <v>15</v>
      </c>
      <c r="C20" s="24">
        <v>105</v>
      </c>
      <c r="D20" s="24">
        <v>5</v>
      </c>
      <c r="E20" s="57">
        <v>163</v>
      </c>
      <c r="F20" s="24">
        <v>48</v>
      </c>
      <c r="G20" s="24">
        <v>24</v>
      </c>
      <c r="H20" s="24">
        <v>0</v>
      </c>
      <c r="I20" s="24">
        <v>15</v>
      </c>
      <c r="J20" s="24">
        <v>9</v>
      </c>
      <c r="K20" s="57">
        <v>606</v>
      </c>
      <c r="L20" s="24">
        <v>48</v>
      </c>
      <c r="M20" s="321">
        <v>958</v>
      </c>
      <c r="N20" s="57">
        <v>4019</v>
      </c>
      <c r="O20" s="24">
        <v>494</v>
      </c>
      <c r="P20" s="24">
        <v>181</v>
      </c>
      <c r="Q20" s="24">
        <f t="shared" si="2"/>
        <v>2365</v>
      </c>
      <c r="R20" s="24">
        <f t="shared" si="3"/>
        <v>4310</v>
      </c>
      <c r="S20" s="24">
        <f t="shared" si="0"/>
        <v>6675</v>
      </c>
      <c r="T20" s="24">
        <v>8950</v>
      </c>
      <c r="U20" s="356">
        <f t="shared" si="1"/>
        <v>74.58100558659217</v>
      </c>
      <c r="V20" s="353">
        <v>74.516201620162008</v>
      </c>
      <c r="W20" s="63" t="s">
        <v>15</v>
      </c>
      <c r="X20" s="231">
        <v>10</v>
      </c>
      <c r="Y20" s="167" t="s">
        <v>8</v>
      </c>
      <c r="Z20" s="124">
        <v>76.72</v>
      </c>
    </row>
    <row r="21" spans="1:26" ht="21" x14ac:dyDescent="0.35">
      <c r="A21" s="4"/>
      <c r="B21" s="45" t="s">
        <v>30</v>
      </c>
      <c r="C21" s="44">
        <f t="shared" ref="C21:T21" si="4">SUM(C7:C20)</f>
        <v>5075</v>
      </c>
      <c r="D21" s="44">
        <f t="shared" si="4"/>
        <v>990</v>
      </c>
      <c r="E21" s="98">
        <f t="shared" si="4"/>
        <v>4489</v>
      </c>
      <c r="F21" s="44">
        <f t="shared" si="4"/>
        <v>1457</v>
      </c>
      <c r="G21" s="44">
        <f t="shared" si="4"/>
        <v>380</v>
      </c>
      <c r="H21" s="44">
        <f t="shared" si="4"/>
        <v>5</v>
      </c>
      <c r="I21" s="44">
        <f t="shared" si="4"/>
        <v>826</v>
      </c>
      <c r="J21" s="44">
        <f t="shared" si="4"/>
        <v>307</v>
      </c>
      <c r="K21" s="98">
        <f t="shared" si="4"/>
        <v>14273</v>
      </c>
      <c r="L21" s="44">
        <f t="shared" si="4"/>
        <v>583</v>
      </c>
      <c r="M21" s="101">
        <f t="shared" si="4"/>
        <v>48682</v>
      </c>
      <c r="N21" s="98">
        <f t="shared" si="4"/>
        <v>70893</v>
      </c>
      <c r="O21" s="44">
        <f t="shared" si="4"/>
        <v>6982</v>
      </c>
      <c r="P21" s="44">
        <f t="shared" si="4"/>
        <v>4584</v>
      </c>
      <c r="Q21" s="24">
        <f t="shared" si="2"/>
        <v>80707</v>
      </c>
      <c r="R21" s="24">
        <f t="shared" si="3"/>
        <v>78819</v>
      </c>
      <c r="S21" s="44">
        <f t="shared" si="4"/>
        <v>159526</v>
      </c>
      <c r="T21" s="44">
        <f t="shared" si="4"/>
        <v>215221</v>
      </c>
      <c r="U21" s="341">
        <f t="shared" si="1"/>
        <v>74.121949066308588</v>
      </c>
      <c r="V21" s="354">
        <v>74.011876130283198</v>
      </c>
      <c r="X21" s="83"/>
      <c r="Y21" s="167" t="s">
        <v>7</v>
      </c>
      <c r="Z21" s="124">
        <v>78.83</v>
      </c>
    </row>
    <row r="22" spans="1:26" ht="18.75" x14ac:dyDescent="0.3">
      <c r="A22" s="5" t="s">
        <v>183</v>
      </c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81"/>
      <c r="P22" s="69"/>
      <c r="Q22" s="69"/>
      <c r="R22" s="69"/>
      <c r="S22" s="70"/>
    </row>
    <row r="23" spans="1:26" ht="21" x14ac:dyDescent="0.35">
      <c r="B23" s="68" t="s">
        <v>210</v>
      </c>
      <c r="C23" s="336">
        <v>5075</v>
      </c>
      <c r="D23" s="345">
        <v>990</v>
      </c>
      <c r="E23" s="345">
        <v>4489</v>
      </c>
      <c r="F23" s="346">
        <v>1457</v>
      </c>
      <c r="G23" s="345">
        <v>380</v>
      </c>
      <c r="H23" s="345">
        <v>5</v>
      </c>
      <c r="I23" s="336">
        <v>826</v>
      </c>
      <c r="J23" s="345">
        <v>307</v>
      </c>
      <c r="K23" s="323">
        <v>14273</v>
      </c>
      <c r="L23" s="345">
        <v>583</v>
      </c>
      <c r="M23" s="348">
        <v>48682</v>
      </c>
      <c r="N23" s="347">
        <v>70893</v>
      </c>
      <c r="O23" s="336">
        <v>6982</v>
      </c>
      <c r="P23" s="345">
        <v>4584</v>
      </c>
      <c r="Q23" s="346">
        <f>C23+E23+G23+I23+K23+M23+O23</f>
        <v>80707</v>
      </c>
      <c r="R23" s="346">
        <f>D23+F23+H23+J23+L23+N23+P23</f>
        <v>78819</v>
      </c>
      <c r="S23" s="346">
        <f>Q23+R23</f>
        <v>159526</v>
      </c>
      <c r="T23" s="81">
        <v>215221</v>
      </c>
      <c r="U23" s="345">
        <f>S23/T23*100</f>
        <v>74.121949066308588</v>
      </c>
      <c r="V23" s="345"/>
    </row>
    <row r="24" spans="1:26" ht="21" x14ac:dyDescent="0.35">
      <c r="C24" s="81">
        <f>C23+D23</f>
        <v>6065</v>
      </c>
      <c r="E24" s="39">
        <f>E23+F23</f>
        <v>5946</v>
      </c>
      <c r="G24">
        <f>G23+H23</f>
        <v>385</v>
      </c>
      <c r="I24" s="39">
        <f>I23+J23</f>
        <v>1133</v>
      </c>
      <c r="K24" s="323">
        <f>K23+L23</f>
        <v>14856</v>
      </c>
      <c r="M24" s="39">
        <f>M23+N23</f>
        <v>119575</v>
      </c>
      <c r="N24" s="39"/>
      <c r="O24" s="81">
        <f>O23+P23</f>
        <v>11566</v>
      </c>
      <c r="S24" s="346">
        <f>SUM(C24:R24)</f>
        <v>159526</v>
      </c>
      <c r="T24" s="39"/>
      <c r="Y24" s="193" t="s">
        <v>54</v>
      </c>
      <c r="Z24" s="149">
        <v>3.7699999999999997E-2</v>
      </c>
    </row>
    <row r="25" spans="1:26" ht="21" x14ac:dyDescent="0.35">
      <c r="C25" s="231"/>
      <c r="Y25" s="193" t="s">
        <v>55</v>
      </c>
      <c r="Z25" s="149">
        <v>3.6299999999999999E-2</v>
      </c>
    </row>
    <row r="26" spans="1:26" ht="21" x14ac:dyDescent="0.35">
      <c r="C26" s="231"/>
      <c r="Y26" s="193" t="s">
        <v>58</v>
      </c>
      <c r="Z26" s="149">
        <v>2.3999999999999998E-3</v>
      </c>
    </row>
    <row r="27" spans="1:26" ht="21" x14ac:dyDescent="0.35">
      <c r="C27" s="231"/>
      <c r="Y27" s="193" t="s">
        <v>62</v>
      </c>
      <c r="Z27" s="149">
        <v>7.0000000000000001E-3</v>
      </c>
    </row>
    <row r="28" spans="1:26" ht="21" x14ac:dyDescent="0.35">
      <c r="C28" s="231"/>
      <c r="Y28" s="193" t="s">
        <v>59</v>
      </c>
      <c r="Z28" s="149">
        <v>8.9899999999999994E-2</v>
      </c>
    </row>
    <row r="29" spans="1:26" ht="21" x14ac:dyDescent="0.35">
      <c r="C29" s="231"/>
      <c r="Y29" s="193" t="s">
        <v>60</v>
      </c>
      <c r="Z29" s="149">
        <v>0.75290000000000001</v>
      </c>
    </row>
    <row r="30" spans="1:26" ht="21" x14ac:dyDescent="0.35">
      <c r="C30" s="231"/>
      <c r="Y30" s="193" t="s">
        <v>61</v>
      </c>
      <c r="Z30" s="149">
        <v>3.7999999999999999E-2</v>
      </c>
    </row>
    <row r="31" spans="1:26" ht="18.75" x14ac:dyDescent="0.3">
      <c r="C31" s="231"/>
    </row>
    <row r="32" spans="1:26" ht="18.75" x14ac:dyDescent="0.3">
      <c r="C32" s="231"/>
    </row>
    <row r="33" spans="3:3" ht="18.75" x14ac:dyDescent="0.3">
      <c r="C33" s="231"/>
    </row>
    <row r="34" spans="3:3" ht="18.75" x14ac:dyDescent="0.3">
      <c r="C34" s="231"/>
    </row>
    <row r="35" spans="3:3" ht="18.75" x14ac:dyDescent="0.3">
      <c r="C35" s="231"/>
    </row>
    <row r="36" spans="3:3" ht="18.75" x14ac:dyDescent="0.3">
      <c r="C36" s="231"/>
    </row>
    <row r="37" spans="3:3" ht="18.75" x14ac:dyDescent="0.3">
      <c r="C37" s="231"/>
    </row>
    <row r="38" spans="3:3" ht="18.75" x14ac:dyDescent="0.3">
      <c r="C38" s="231"/>
    </row>
  </sheetData>
  <mergeCells count="16">
    <mergeCell ref="A1:U1"/>
    <mergeCell ref="A2:K2"/>
    <mergeCell ref="A4:A5"/>
    <mergeCell ref="B4:B5"/>
    <mergeCell ref="C4:D4"/>
    <mergeCell ref="E4:F4"/>
    <mergeCell ref="G4:H4"/>
    <mergeCell ref="I4:J4"/>
    <mergeCell ref="K4:L4"/>
    <mergeCell ref="M4:N4"/>
    <mergeCell ref="Q4:R4"/>
    <mergeCell ref="V4:V5"/>
    <mergeCell ref="O4:P4"/>
    <mergeCell ref="S4:S5"/>
    <mergeCell ref="T4:T5"/>
    <mergeCell ref="U4:U5"/>
  </mergeCells>
  <pageMargins left="1.299212598425197" right="0" top="1.3385826771653544" bottom="0" header="0.31496062992125984" footer="0.31496062992125984"/>
  <pageSetup paperSize="5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90" zoomScaleNormal="90" workbookViewId="0">
      <selection activeCell="D9" sqref="D9"/>
    </sheetView>
  </sheetViews>
  <sheetFormatPr defaultRowHeight="15" x14ac:dyDescent="0.25"/>
  <cols>
    <col min="1" max="1" width="6.42578125" customWidth="1"/>
    <col min="2" max="2" width="19.140625" customWidth="1"/>
    <col min="3" max="8" width="10.7109375" customWidth="1"/>
    <col min="9" max="9" width="10.28515625" customWidth="1"/>
    <col min="10" max="10" width="10.7109375" customWidth="1"/>
    <col min="11" max="13" width="12.7109375" customWidth="1"/>
    <col min="15" max="15" width="24.42578125" customWidth="1"/>
  </cols>
  <sheetData>
    <row r="1" spans="1:17" ht="18.75" x14ac:dyDescent="0.3">
      <c r="A1" s="361" t="s">
        <v>88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spans="1:17" ht="18.75" x14ac:dyDescent="0.3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7" ht="18.75" x14ac:dyDescent="0.3">
      <c r="A3" s="376" t="s">
        <v>208</v>
      </c>
      <c r="B3" s="376"/>
      <c r="C3" s="376"/>
      <c r="D3" s="376"/>
      <c r="E3" s="376"/>
      <c r="F3" s="376"/>
      <c r="G3" s="376"/>
      <c r="H3" s="376"/>
      <c r="I3" s="376"/>
    </row>
    <row r="5" spans="1:17" ht="30" customHeight="1" x14ac:dyDescent="0.25">
      <c r="A5" s="373" t="s">
        <v>0</v>
      </c>
      <c r="B5" s="373" t="s">
        <v>1</v>
      </c>
      <c r="C5" s="373" t="s">
        <v>54</v>
      </c>
      <c r="D5" s="373"/>
      <c r="E5" s="373" t="s">
        <v>55</v>
      </c>
      <c r="F5" s="373"/>
      <c r="G5" s="373" t="s">
        <v>58</v>
      </c>
      <c r="H5" s="373"/>
      <c r="I5" s="390" t="s">
        <v>59</v>
      </c>
      <c r="J5" s="390"/>
      <c r="K5" s="396" t="s">
        <v>89</v>
      </c>
      <c r="L5" s="396" t="s">
        <v>90</v>
      </c>
      <c r="M5" s="373" t="s">
        <v>23</v>
      </c>
    </row>
    <row r="6" spans="1:17" ht="18.75" x14ac:dyDescent="0.25">
      <c r="A6" s="373"/>
      <c r="B6" s="373"/>
      <c r="C6" s="40" t="s">
        <v>30</v>
      </c>
      <c r="D6" s="54" t="s">
        <v>23</v>
      </c>
      <c r="E6" s="40" t="s">
        <v>30</v>
      </c>
      <c r="F6" s="55" t="s">
        <v>23</v>
      </c>
      <c r="G6" s="40" t="s">
        <v>30</v>
      </c>
      <c r="H6" s="55" t="s">
        <v>23</v>
      </c>
      <c r="I6" s="40" t="s">
        <v>30</v>
      </c>
      <c r="J6" s="55" t="s">
        <v>23</v>
      </c>
      <c r="K6" s="397"/>
      <c r="L6" s="397"/>
      <c r="M6" s="373"/>
    </row>
    <row r="7" spans="1:17" x14ac:dyDescent="0.25">
      <c r="A7" s="17">
        <v>1</v>
      </c>
      <c r="B7" s="18">
        <v>2</v>
      </c>
      <c r="C7" s="17">
        <v>3</v>
      </c>
      <c r="D7" s="82" t="s">
        <v>139</v>
      </c>
      <c r="E7" s="17">
        <v>5</v>
      </c>
      <c r="F7" s="82" t="s">
        <v>140</v>
      </c>
      <c r="G7" s="17">
        <v>7</v>
      </c>
      <c r="H7" s="17" t="s">
        <v>141</v>
      </c>
      <c r="I7" s="17">
        <v>9</v>
      </c>
      <c r="J7" s="37" t="s">
        <v>142</v>
      </c>
      <c r="K7" s="17">
        <v>11</v>
      </c>
      <c r="L7" s="65">
        <v>12</v>
      </c>
      <c r="M7" s="126" t="s">
        <v>143</v>
      </c>
    </row>
    <row r="8" spans="1:17" ht="18.75" customHeight="1" x14ac:dyDescent="0.3">
      <c r="A8" s="25">
        <v>1</v>
      </c>
      <c r="B8" s="59" t="s">
        <v>2</v>
      </c>
      <c r="C8" s="24">
        <f>'DARI 7.1 ISINYA (7. PA PER MIX)'!C7</f>
        <v>1492</v>
      </c>
      <c r="D8" s="58">
        <f>C8/K8*100</f>
        <v>25.452064141931078</v>
      </c>
      <c r="E8" s="57">
        <f>'DARI 7.1 ISINYA (7. PA PER MIX)'!E7</f>
        <v>1378</v>
      </c>
      <c r="F8" s="34">
        <f>E8/K8*100</f>
        <v>23.50733538041624</v>
      </c>
      <c r="G8" s="24">
        <f>'DARI 7.1 ISINYA (7. PA PER MIX)'!G7</f>
        <v>87</v>
      </c>
      <c r="H8" s="35">
        <f>G8/K8*100</f>
        <v>1.4841351074718525</v>
      </c>
      <c r="I8" s="57">
        <f>'DARI 7.1 ISINYA (7. PA PER MIX)'!K7</f>
        <v>2905</v>
      </c>
      <c r="J8" s="34">
        <f>I8/K8*100</f>
        <v>49.556465370180824</v>
      </c>
      <c r="K8" s="24">
        <f>C8+E8+G8+I8</f>
        <v>5862</v>
      </c>
      <c r="L8" s="24">
        <f>'DARI 7.1 ISINYA (7. PA PER MIX)'!Q7</f>
        <v>20700</v>
      </c>
      <c r="M8" s="66">
        <f t="shared" ref="M8:M21" si="0">K8/L8*100</f>
        <v>28.318840579710148</v>
      </c>
      <c r="O8" s="174" t="s">
        <v>10</v>
      </c>
      <c r="P8" s="158">
        <v>8.07</v>
      </c>
      <c r="Q8" s="158"/>
    </row>
    <row r="9" spans="1:17" ht="18.75" customHeight="1" x14ac:dyDescent="0.3">
      <c r="A9" s="25">
        <v>2</v>
      </c>
      <c r="B9" s="60" t="s">
        <v>3</v>
      </c>
      <c r="C9" s="24">
        <f>'DARI 7.1 ISINYA (7. PA PER MIX)'!C8</f>
        <v>1360</v>
      </c>
      <c r="D9" s="58">
        <f t="shared" ref="D9:D22" si="1">C9/K9*100</f>
        <v>34.800409416581374</v>
      </c>
      <c r="E9" s="57">
        <f>'DARI 7.1 ISINYA (7. PA PER MIX)'!E8</f>
        <v>644</v>
      </c>
      <c r="F9" s="34">
        <f t="shared" ref="F9:F21" si="2">E9/K9*100</f>
        <v>16.479017400204711</v>
      </c>
      <c r="G9" s="24">
        <f>'DARI 7.1 ISINYA (7. PA PER MIX)'!G8</f>
        <v>28</v>
      </c>
      <c r="H9" s="35">
        <f t="shared" ref="H9:H21" si="3">G9/K9*100</f>
        <v>0.7164790174002047</v>
      </c>
      <c r="I9" s="57">
        <f>'DARI 7.1 ISINYA (7. PA PER MIX)'!K8</f>
        <v>1876</v>
      </c>
      <c r="J9" s="34">
        <f t="shared" ref="J9:J22" si="4">I9/K9*100</f>
        <v>48.004094165813719</v>
      </c>
      <c r="K9" s="24">
        <f t="shared" ref="K9:K21" si="5">C9+E9+G9+I9</f>
        <v>3908</v>
      </c>
      <c r="L9" s="24">
        <f>'DARI 7.1 ISINYA (7. PA PER MIX)'!Q8</f>
        <v>14567</v>
      </c>
      <c r="M9" s="66">
        <f t="shared" si="0"/>
        <v>26.82776137845816</v>
      </c>
      <c r="O9" s="174" t="s">
        <v>7</v>
      </c>
      <c r="P9" s="158">
        <v>9.39</v>
      </c>
      <c r="Q9" s="158"/>
    </row>
    <row r="10" spans="1:17" ht="18.75" customHeight="1" x14ac:dyDescent="0.3">
      <c r="A10" s="25">
        <v>3</v>
      </c>
      <c r="B10" s="61" t="s">
        <v>4</v>
      </c>
      <c r="C10" s="24">
        <f>'DARI 7.1 ISINYA (7. PA PER MIX)'!C9</f>
        <v>201</v>
      </c>
      <c r="D10" s="58">
        <f t="shared" si="1"/>
        <v>11.104972375690608</v>
      </c>
      <c r="E10" s="57">
        <f>'DARI 7.1 ISINYA (7. PA PER MIX)'!E9</f>
        <v>523</v>
      </c>
      <c r="F10" s="34">
        <f t="shared" si="2"/>
        <v>28.895027624309392</v>
      </c>
      <c r="G10" s="24">
        <f>'DARI 7.1 ISINYA (7. PA PER MIX)'!G9</f>
        <v>93</v>
      </c>
      <c r="H10" s="35">
        <f t="shared" si="3"/>
        <v>5.1381215469613259</v>
      </c>
      <c r="I10" s="57">
        <f>'DARI 7.1 ISINYA (7. PA PER MIX)'!K9</f>
        <v>993</v>
      </c>
      <c r="J10" s="34">
        <f t="shared" si="4"/>
        <v>54.861878453038671</v>
      </c>
      <c r="K10" s="24">
        <f t="shared" si="5"/>
        <v>1810</v>
      </c>
      <c r="L10" s="24">
        <f>'DARI 7.1 ISINYA (7. PA PER MIX)'!Q9</f>
        <v>11657</v>
      </c>
      <c r="M10" s="66">
        <f t="shared" si="0"/>
        <v>15.527151068027795</v>
      </c>
      <c r="O10" s="175" t="s">
        <v>14</v>
      </c>
      <c r="P10" s="158">
        <v>11.57</v>
      </c>
      <c r="Q10" s="158"/>
    </row>
    <row r="11" spans="1:17" ht="18.75" customHeight="1" x14ac:dyDescent="0.3">
      <c r="A11" s="25">
        <v>4</v>
      </c>
      <c r="B11" s="61" t="s">
        <v>5</v>
      </c>
      <c r="C11" s="24">
        <f>'DARI 7.1 ISINYA (7. PA PER MIX)'!C10</f>
        <v>360</v>
      </c>
      <c r="D11" s="58">
        <f t="shared" si="1"/>
        <v>21.739130434782609</v>
      </c>
      <c r="E11" s="57">
        <f>'DARI 7.1 ISINYA (7. PA PER MIX)'!E10</f>
        <v>292</v>
      </c>
      <c r="F11" s="34">
        <f t="shared" si="2"/>
        <v>17.632850241545896</v>
      </c>
      <c r="G11" s="24">
        <f>'DARI 7.1 ISINYA (7. PA PER MIX)'!G10</f>
        <v>24</v>
      </c>
      <c r="H11" s="35">
        <f t="shared" si="3"/>
        <v>1.4492753623188406</v>
      </c>
      <c r="I11" s="57">
        <f>'DARI 7.1 ISINYA (7. PA PER MIX)'!K10</f>
        <v>980</v>
      </c>
      <c r="J11" s="34">
        <f t="shared" si="4"/>
        <v>59.178743961352652</v>
      </c>
      <c r="K11" s="24">
        <f t="shared" si="5"/>
        <v>1656</v>
      </c>
      <c r="L11" s="24">
        <f>'DARI 7.1 ISINYA (7. PA PER MIX)'!Q10</f>
        <v>11470</v>
      </c>
      <c r="M11" s="66">
        <f t="shared" si="0"/>
        <v>14.437663469921535</v>
      </c>
      <c r="O11" s="173" t="s">
        <v>11</v>
      </c>
      <c r="P11" s="158">
        <v>11.61</v>
      </c>
      <c r="Q11" s="158"/>
    </row>
    <row r="12" spans="1:17" ht="18.75" customHeight="1" x14ac:dyDescent="0.3">
      <c r="A12" s="25">
        <v>5</v>
      </c>
      <c r="B12" s="62" t="s">
        <v>6</v>
      </c>
      <c r="C12" s="24">
        <f>'DARI 7.1 ISINYA (7. PA PER MIX)'!C11</f>
        <v>308</v>
      </c>
      <c r="D12" s="58">
        <f t="shared" si="1"/>
        <v>25.752508361204011</v>
      </c>
      <c r="E12" s="57">
        <f>'DARI 7.1 ISINYA (7. PA PER MIX)'!E11</f>
        <v>204</v>
      </c>
      <c r="F12" s="34">
        <f t="shared" si="2"/>
        <v>17.056856187290968</v>
      </c>
      <c r="G12" s="24">
        <f>'DARI 7.1 ISINYA (7. PA PER MIX)'!G11</f>
        <v>17</v>
      </c>
      <c r="H12" s="35">
        <f t="shared" si="3"/>
        <v>1.4214046822742474</v>
      </c>
      <c r="I12" s="57">
        <f>'DARI 7.1 ISINYA (7. PA PER MIX)'!K11</f>
        <v>667</v>
      </c>
      <c r="J12" s="34">
        <f t="shared" si="4"/>
        <v>55.769230769230774</v>
      </c>
      <c r="K12" s="24">
        <f t="shared" si="5"/>
        <v>1196</v>
      </c>
      <c r="L12" s="24">
        <f>'DARI 7.1 ISINYA (7. PA PER MIX)'!Q11</f>
        <v>8970</v>
      </c>
      <c r="M12" s="66">
        <f t="shared" si="0"/>
        <v>13.333333333333334</v>
      </c>
      <c r="O12" s="173" t="s">
        <v>8</v>
      </c>
      <c r="P12" s="158">
        <v>13.42</v>
      </c>
      <c r="Q12" s="158"/>
    </row>
    <row r="13" spans="1:17" ht="18.75" customHeight="1" x14ac:dyDescent="0.3">
      <c r="A13" s="25">
        <v>6</v>
      </c>
      <c r="B13" s="62" t="s">
        <v>7</v>
      </c>
      <c r="C13" s="24">
        <f>'DARI 7.1 ISINYA (7. PA PER MIX)'!C12</f>
        <v>173</v>
      </c>
      <c r="D13" s="58">
        <f t="shared" si="1"/>
        <v>13.58994501178319</v>
      </c>
      <c r="E13" s="57">
        <f>'DARI 7.1 ISINYA (7. PA PER MIX)'!E12</f>
        <v>327</v>
      </c>
      <c r="F13" s="34">
        <f t="shared" si="2"/>
        <v>25.687352710133542</v>
      </c>
      <c r="G13" s="24">
        <f>'DARI 7.1 ISINYA (7. PA PER MIX)'!G12</f>
        <v>24</v>
      </c>
      <c r="H13" s="35">
        <f t="shared" si="3"/>
        <v>1.8853102906520032</v>
      </c>
      <c r="I13" s="57">
        <f>'DARI 7.1 ISINYA (7. PA PER MIX)'!K12</f>
        <v>749</v>
      </c>
      <c r="J13" s="34">
        <f t="shared" si="4"/>
        <v>58.837391987431268</v>
      </c>
      <c r="K13" s="24">
        <f t="shared" si="5"/>
        <v>1273</v>
      </c>
      <c r="L13" s="24">
        <f>'DARI 7.1 ISINYA (7. PA PER MIX)'!Q12</f>
        <v>13108</v>
      </c>
      <c r="M13" s="66">
        <f t="shared" si="0"/>
        <v>9.7116264876411353</v>
      </c>
      <c r="O13" s="174" t="s">
        <v>6</v>
      </c>
      <c r="P13" s="158">
        <v>13.54</v>
      </c>
      <c r="Q13" s="158"/>
    </row>
    <row r="14" spans="1:17" ht="18.75" customHeight="1" x14ac:dyDescent="0.3">
      <c r="A14" s="25">
        <v>7</v>
      </c>
      <c r="B14" s="61" t="s">
        <v>8</v>
      </c>
      <c r="C14" s="24">
        <f>'DARI 7.1 ISINYA (7. PA PER MIX)'!C13</f>
        <v>139</v>
      </c>
      <c r="D14" s="58">
        <f t="shared" si="1"/>
        <v>9.6260387811634338</v>
      </c>
      <c r="E14" s="57">
        <f>'DARI 7.1 ISINYA (7. PA PER MIX)'!E13</f>
        <v>254</v>
      </c>
      <c r="F14" s="34">
        <f t="shared" si="2"/>
        <v>17.590027700831026</v>
      </c>
      <c r="G14" s="24">
        <f>'DARI 7.1 ISINYA (7. PA PER MIX)'!G13</f>
        <v>10</v>
      </c>
      <c r="H14" s="35">
        <f t="shared" si="3"/>
        <v>0.69252077562326864</v>
      </c>
      <c r="I14" s="57">
        <f>'DARI 7.1 ISINYA (7. PA PER MIX)'!K13</f>
        <v>1041</v>
      </c>
      <c r="J14" s="34">
        <f t="shared" si="4"/>
        <v>72.091412742382261</v>
      </c>
      <c r="K14" s="24">
        <f t="shared" si="5"/>
        <v>1444</v>
      </c>
      <c r="L14" s="24">
        <f>'DARI 7.1 ISINYA (7. PA PER MIX)'!Q13</f>
        <v>10723</v>
      </c>
      <c r="M14" s="66">
        <f t="shared" si="0"/>
        <v>13.466380677049333</v>
      </c>
      <c r="O14" s="173" t="s">
        <v>5</v>
      </c>
      <c r="P14" s="158">
        <v>13.75</v>
      </c>
      <c r="Q14" s="158"/>
    </row>
    <row r="15" spans="1:17" ht="18.75" customHeight="1" x14ac:dyDescent="0.3">
      <c r="A15" s="25">
        <v>8</v>
      </c>
      <c r="B15" s="61" t="s">
        <v>9</v>
      </c>
      <c r="C15" s="24">
        <f>'DARI 7.1 ISINYA (7. PA PER MIX)'!C14</f>
        <v>133</v>
      </c>
      <c r="D15" s="58">
        <f t="shared" si="1"/>
        <v>9.2941998602375975</v>
      </c>
      <c r="E15" s="57">
        <f>'DARI 7.1 ISINYA (7. PA PER MIX)'!E14</f>
        <v>160</v>
      </c>
      <c r="F15" s="34">
        <f t="shared" si="2"/>
        <v>11.180992313067785</v>
      </c>
      <c r="G15" s="24">
        <f>'DARI 7.1 ISINYA (7. PA PER MIX)'!G14</f>
        <v>5</v>
      </c>
      <c r="H15" s="35">
        <f t="shared" si="3"/>
        <v>0.34940600978336828</v>
      </c>
      <c r="I15" s="57">
        <f>'DARI 7.1 ISINYA (7. PA PER MIX)'!K14</f>
        <v>1133</v>
      </c>
      <c r="J15" s="34">
        <f t="shared" si="4"/>
        <v>79.175401816911247</v>
      </c>
      <c r="K15" s="24">
        <f t="shared" si="5"/>
        <v>1431</v>
      </c>
      <c r="L15" s="24">
        <f>'DARI 7.1 ISINYA (7. PA PER MIX)'!Q14</f>
        <v>7809</v>
      </c>
      <c r="M15" s="66">
        <f t="shared" si="0"/>
        <v>18.325009604302728</v>
      </c>
      <c r="O15" s="176" t="s">
        <v>15</v>
      </c>
      <c r="P15" s="158">
        <v>14.31</v>
      </c>
      <c r="Q15" s="158"/>
    </row>
    <row r="16" spans="1:17" ht="18.75" customHeight="1" x14ac:dyDescent="0.3">
      <c r="A16" s="25">
        <v>9</v>
      </c>
      <c r="B16" s="62" t="s">
        <v>10</v>
      </c>
      <c r="C16" s="24">
        <f>'DARI 7.1 ISINYA (7. PA PER MIX)'!C15</f>
        <v>186</v>
      </c>
      <c r="D16" s="58">
        <f t="shared" si="1"/>
        <v>20.394736842105264</v>
      </c>
      <c r="E16" s="57">
        <f>'DARI 7.1 ISINYA (7. PA PER MIX)'!E15</f>
        <v>181</v>
      </c>
      <c r="F16" s="34">
        <f t="shared" si="2"/>
        <v>19.846491228070175</v>
      </c>
      <c r="G16" s="24">
        <f>'DARI 7.1 ISINYA (7. PA PER MIX)'!G15</f>
        <v>19</v>
      </c>
      <c r="H16" s="35">
        <f t="shared" si="3"/>
        <v>2.083333333333333</v>
      </c>
      <c r="I16" s="57">
        <f>'DARI 7.1 ISINYA (7. PA PER MIX)'!K15</f>
        <v>526</v>
      </c>
      <c r="J16" s="34">
        <f t="shared" si="4"/>
        <v>57.675438596491226</v>
      </c>
      <c r="K16" s="24">
        <f t="shared" si="5"/>
        <v>912</v>
      </c>
      <c r="L16" s="24">
        <f>'DARI 7.1 ISINYA (7. PA PER MIX)'!Q15</f>
        <v>10176</v>
      </c>
      <c r="M16" s="66">
        <f t="shared" si="0"/>
        <v>8.9622641509433958</v>
      </c>
      <c r="O16" s="173" t="s">
        <v>12</v>
      </c>
      <c r="P16" s="158">
        <v>14.34</v>
      </c>
      <c r="Q16" s="158"/>
    </row>
    <row r="17" spans="1:17" ht="18.75" customHeight="1" x14ac:dyDescent="0.3">
      <c r="A17" s="25">
        <v>10</v>
      </c>
      <c r="B17" s="61" t="s">
        <v>11</v>
      </c>
      <c r="C17" s="24">
        <f>'DARI 7.1 ISINYA (7. PA PER MIX)'!C16</f>
        <v>260</v>
      </c>
      <c r="D17" s="58">
        <f t="shared" si="1"/>
        <v>26.584867075664619</v>
      </c>
      <c r="E17" s="57">
        <f>'DARI 7.1 ISINYA (7. PA PER MIX)'!E16</f>
        <v>149</v>
      </c>
      <c r="F17" s="34">
        <f t="shared" si="2"/>
        <v>15.235173824130879</v>
      </c>
      <c r="G17" s="24">
        <f>'DARI 7.1 ISINYA (7. PA PER MIX)'!G16</f>
        <v>11</v>
      </c>
      <c r="H17" s="35">
        <f t="shared" si="3"/>
        <v>1.1247443762781186</v>
      </c>
      <c r="I17" s="57">
        <f>'DARI 7.1 ISINYA (7. PA PER MIX)'!K16</f>
        <v>558</v>
      </c>
      <c r="J17" s="34">
        <f t="shared" si="4"/>
        <v>57.055214723926383</v>
      </c>
      <c r="K17" s="24">
        <f t="shared" si="5"/>
        <v>978</v>
      </c>
      <c r="L17" s="24">
        <f>'DARI 7.1 ISINYA (7. PA PER MIX)'!Q16</f>
        <v>8025</v>
      </c>
      <c r="M17" s="66">
        <f t="shared" si="0"/>
        <v>12.186915887850468</v>
      </c>
      <c r="O17" s="175" t="s">
        <v>4</v>
      </c>
      <c r="P17" s="158">
        <v>15.06</v>
      </c>
      <c r="Q17" s="158"/>
    </row>
    <row r="18" spans="1:17" ht="18.75" customHeight="1" x14ac:dyDescent="0.3">
      <c r="A18" s="25">
        <v>11</v>
      </c>
      <c r="B18" s="61" t="s">
        <v>12</v>
      </c>
      <c r="C18" s="24">
        <f>'DARI 7.1 ISINYA (7. PA PER MIX)'!C17</f>
        <v>687</v>
      </c>
      <c r="D18" s="58">
        <f t="shared" si="1"/>
        <v>32.949640287769782</v>
      </c>
      <c r="E18" s="57">
        <f>'DARI 7.1 ISINYA (7. PA PER MIX)'!E17</f>
        <v>664</v>
      </c>
      <c r="F18" s="34">
        <f t="shared" si="2"/>
        <v>31.846522781774578</v>
      </c>
      <c r="G18" s="24">
        <f>'DARI 7.1 ISINYA (7. PA PER MIX)'!G17</f>
        <v>19</v>
      </c>
      <c r="H18" s="35">
        <f t="shared" si="3"/>
        <v>0.91127098321342925</v>
      </c>
      <c r="I18" s="57">
        <f>'DARI 7.1 ISINYA (7. PA PER MIX)'!K17</f>
        <v>715</v>
      </c>
      <c r="J18" s="34">
        <f t="shared" si="4"/>
        <v>34.292565947242203</v>
      </c>
      <c r="K18" s="24">
        <f t="shared" si="5"/>
        <v>2085</v>
      </c>
      <c r="L18" s="24">
        <f>'DARI 7.1 ISINYA (7. PA PER MIX)'!Q17</f>
        <v>14164</v>
      </c>
      <c r="M18" s="66">
        <f t="shared" si="0"/>
        <v>14.720417961027959</v>
      </c>
      <c r="O18" s="125" t="s">
        <v>16</v>
      </c>
      <c r="P18" s="177">
        <v>16.64</v>
      </c>
    </row>
    <row r="19" spans="1:17" ht="18.75" customHeight="1" x14ac:dyDescent="0.3">
      <c r="A19" s="25">
        <v>12</v>
      </c>
      <c r="B19" s="61" t="s">
        <v>13</v>
      </c>
      <c r="C19" s="24">
        <f>'DARI 7.1 ISINYA (7. PA PER MIX)'!C18</f>
        <v>434</v>
      </c>
      <c r="D19" s="58">
        <f t="shared" si="1"/>
        <v>16.508178014454163</v>
      </c>
      <c r="E19" s="57">
        <f>'DARI 7.1 ISINYA (7. PA PER MIX)'!E18</f>
        <v>780</v>
      </c>
      <c r="F19" s="34">
        <f t="shared" si="2"/>
        <v>29.669075694180297</v>
      </c>
      <c r="G19" s="24">
        <f>'DARI 7.1 ISINYA (7. PA PER MIX)'!G18</f>
        <v>11</v>
      </c>
      <c r="H19" s="35">
        <f t="shared" si="3"/>
        <v>0.41841004184100417</v>
      </c>
      <c r="I19" s="57">
        <f>'DARI 7.1 ISINYA (7. PA PER MIX)'!K18</f>
        <v>1404</v>
      </c>
      <c r="J19" s="34">
        <f t="shared" si="4"/>
        <v>53.404336249524533</v>
      </c>
      <c r="K19" s="24">
        <f t="shared" si="5"/>
        <v>2629</v>
      </c>
      <c r="L19" s="24">
        <f>'DARI 7.1 ISINYA (7. PA PER MIX)'!Q18</f>
        <v>13058</v>
      </c>
      <c r="M19" s="66">
        <f t="shared" si="0"/>
        <v>20.133251646500231</v>
      </c>
      <c r="O19" s="125" t="s">
        <v>9</v>
      </c>
      <c r="P19" s="158">
        <v>17.86</v>
      </c>
      <c r="Q19" s="158"/>
    </row>
    <row r="20" spans="1:17" s="67" customFormat="1" ht="18.75" customHeight="1" x14ac:dyDescent="0.3">
      <c r="A20" s="25">
        <v>13</v>
      </c>
      <c r="B20" s="61" t="s">
        <v>14</v>
      </c>
      <c r="C20" s="24">
        <f>'DARI 7.1 ISINYA (7. PA PER MIX)'!C19</f>
        <v>222</v>
      </c>
      <c r="D20" s="58">
        <f t="shared" si="1"/>
        <v>20.767072029934518</v>
      </c>
      <c r="E20" s="57">
        <f>'DARI 7.1 ISINYA (7. PA PER MIX)'!E19</f>
        <v>179</v>
      </c>
      <c r="F20" s="34">
        <f t="shared" si="2"/>
        <v>16.744621141253507</v>
      </c>
      <c r="G20" s="24">
        <f>'DARI 7.1 ISINYA (7. PA PER MIX)'!G19</f>
        <v>13</v>
      </c>
      <c r="H20" s="35">
        <f t="shared" si="3"/>
        <v>1.2160898035547241</v>
      </c>
      <c r="I20" s="57">
        <f>'DARI 7.1 ISINYA (7. PA PER MIX)'!K19</f>
        <v>655</v>
      </c>
      <c r="J20" s="34">
        <f t="shared" si="4"/>
        <v>61.272217025257248</v>
      </c>
      <c r="K20" s="24">
        <f t="shared" si="5"/>
        <v>1069</v>
      </c>
      <c r="L20" s="24">
        <f>'DARI 7.1 ISINYA (7. PA PER MIX)'!Q19</f>
        <v>8424</v>
      </c>
      <c r="M20" s="66">
        <f t="shared" si="0"/>
        <v>12.689933523266856</v>
      </c>
      <c r="O20" s="173" t="s">
        <v>13</v>
      </c>
      <c r="P20" s="158">
        <v>19.399999999999999</v>
      </c>
      <c r="Q20" s="158"/>
    </row>
    <row r="21" spans="1:17" ht="18.75" customHeight="1" x14ac:dyDescent="0.3">
      <c r="A21" s="36">
        <v>14</v>
      </c>
      <c r="B21" s="63" t="s">
        <v>15</v>
      </c>
      <c r="C21" s="24">
        <f>'DARI 7.1 ISINYA (7. PA PER MIX)'!C20</f>
        <v>110</v>
      </c>
      <c r="D21" s="58">
        <f t="shared" si="1"/>
        <v>11.011011011011011</v>
      </c>
      <c r="E21" s="57">
        <f>'DARI 7.1 ISINYA (7. PA PER MIX)'!E20</f>
        <v>211</v>
      </c>
      <c r="F21" s="34">
        <f t="shared" si="2"/>
        <v>21.121121121121121</v>
      </c>
      <c r="G21" s="24">
        <f>'DARI 7.1 ISINYA (7. PA PER MIX)'!G20</f>
        <v>24</v>
      </c>
      <c r="H21" s="35">
        <f t="shared" si="3"/>
        <v>2.4024024024024024</v>
      </c>
      <c r="I21" s="57">
        <f>'DARI 7.1 ISINYA (7. PA PER MIX)'!K20</f>
        <v>654</v>
      </c>
      <c r="J21" s="34">
        <f t="shared" si="4"/>
        <v>65.465465465465471</v>
      </c>
      <c r="K21" s="24">
        <f t="shared" si="5"/>
        <v>999</v>
      </c>
      <c r="L21" s="24">
        <f>'DARI 7.1 ISINYA (7. PA PER MIX)'!Q20</f>
        <v>6675</v>
      </c>
      <c r="M21" s="66">
        <f t="shared" si="0"/>
        <v>14.966292134831461</v>
      </c>
      <c r="O21" s="172" t="s">
        <v>3</v>
      </c>
      <c r="P21" s="158">
        <v>26.38</v>
      </c>
      <c r="Q21" s="158"/>
    </row>
    <row r="22" spans="1:17" ht="18.75" customHeight="1" x14ac:dyDescent="0.3">
      <c r="A22" s="4"/>
      <c r="B22" s="45" t="s">
        <v>30</v>
      </c>
      <c r="C22" s="44">
        <f>'DARI 7.1 ISINYA (7. PA PER MIX)'!C21</f>
        <v>6065</v>
      </c>
      <c r="D22" s="97">
        <f t="shared" si="1"/>
        <v>22.255247321297521</v>
      </c>
      <c r="E22" s="98">
        <f>'DARI 7.1 ISINYA (7. PA PER MIX)'!E21</f>
        <v>5946</v>
      </c>
      <c r="F22" s="99">
        <f>E22/K22*100</f>
        <v>21.818582122413034</v>
      </c>
      <c r="G22" s="44">
        <f>SUM(G8:G21)</f>
        <v>385</v>
      </c>
      <c r="H22" s="100">
        <f>G22/K22*100</f>
        <v>1.4127403493321591</v>
      </c>
      <c r="I22" s="98">
        <f>'DARI 7.1 ISINYA (7. PA PER MIX)'!K21</f>
        <v>14856</v>
      </c>
      <c r="J22" s="99">
        <f t="shared" si="4"/>
        <v>54.513430206957295</v>
      </c>
      <c r="K22" s="44">
        <f>SUM(K8:K21)</f>
        <v>27252</v>
      </c>
      <c r="L22" s="44">
        <f>SUM(L8:L21)</f>
        <v>159526</v>
      </c>
      <c r="M22" s="104">
        <f>K22/L22*100</f>
        <v>17.083108709552047</v>
      </c>
      <c r="O22" s="178" t="s">
        <v>2</v>
      </c>
      <c r="P22" s="36">
        <v>27.99</v>
      </c>
      <c r="Q22" s="158"/>
    </row>
    <row r="23" spans="1:17" ht="18.75" x14ac:dyDescent="0.3">
      <c r="A23" s="5" t="s">
        <v>183</v>
      </c>
      <c r="B23" s="68"/>
      <c r="C23" s="69"/>
      <c r="D23" s="69"/>
      <c r="E23" s="69"/>
      <c r="F23" s="69"/>
      <c r="G23" s="69"/>
      <c r="H23" s="69"/>
      <c r="I23" s="69"/>
      <c r="J23" s="69"/>
      <c r="K23" s="70"/>
      <c r="O23" s="125"/>
      <c r="P23" s="179"/>
    </row>
    <row r="24" spans="1:17" x14ac:dyDescent="0.25">
      <c r="F24" s="39"/>
    </row>
  </sheetData>
  <mergeCells count="11">
    <mergeCell ref="K5:K6"/>
    <mergeCell ref="L5:L6"/>
    <mergeCell ref="M5:M6"/>
    <mergeCell ref="A1:M1"/>
    <mergeCell ref="A3:I3"/>
    <mergeCell ref="A5:A6"/>
    <mergeCell ref="B5:B6"/>
    <mergeCell ref="C5:D5"/>
    <mergeCell ref="E5:F5"/>
    <mergeCell ref="G5:H5"/>
    <mergeCell ref="I5:J5"/>
  </mergeCells>
  <pageMargins left="1.299212598425197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7</vt:i4>
      </vt:variant>
    </vt:vector>
  </HeadingPairs>
  <TitlesOfParts>
    <vt:vector size="34" baseType="lpstr">
      <vt:lpstr>1. CAK LAP FASKES</vt:lpstr>
      <vt:lpstr>2. CAK DALAP </vt:lpstr>
      <vt:lpstr>3.PB PER MIX DIISI 4,5 OTOMATIS</vt:lpstr>
      <vt:lpstr>4. CAPAIAN PPM PB </vt:lpstr>
      <vt:lpstr>5. CAPAIAN IND PPM PB BARU</vt:lpstr>
      <vt:lpstr>6. HSL LAY PB BR MNRT TMPT PLYN</vt:lpstr>
      <vt:lpstr>DARI 7.1 ISINYA (7. PA PER MIX)</vt:lpstr>
      <vt:lpstr>ISI DULU 7.1. PA JALUR A DAN B</vt:lpstr>
      <vt:lpstr>8. PA MKJP</vt:lpstr>
      <vt:lpstr>9. PA KB PRIA</vt:lpstr>
      <vt:lpstr>10. PUS BUKAN KB</vt:lpstr>
      <vt:lpstr>11. DO PESERTA </vt:lpstr>
      <vt:lpstr>12. KOMPL BERAT MNRT MET KONTR</vt:lpstr>
      <vt:lpstr>13. KEGAGALAN MNRT MET KONT</vt:lpstr>
      <vt:lpstr>14. JML PENCBT IUD, IMP MNRT TP</vt:lpstr>
      <vt:lpstr>18. PEMBRIAN KON ULANG</vt:lpstr>
      <vt:lpstr>19. PEMBERIAN KON ULANG JEJARIN</vt:lpstr>
      <vt:lpstr>20. KON ULANG PER MIX OTOMATIS </vt:lpstr>
      <vt:lpstr>16.17. LAY GANTI CARA KB A  </vt:lpstr>
      <vt:lpstr>15. LAY GC PER MIX HAL 3 OTOMAT</vt:lpstr>
      <vt:lpstr>21. BKB</vt:lpstr>
      <vt:lpstr>22. BKR</vt:lpstr>
      <vt:lpstr>23. BKL</vt:lpstr>
      <vt:lpstr>24. UPPKS</vt:lpstr>
      <vt:lpstr>25. PIK REMAJA</vt:lpstr>
      <vt:lpstr>PK DAN PA 18</vt:lpstr>
      <vt:lpstr>Sheet3</vt:lpstr>
      <vt:lpstr>'1. CAK LAP FASKES'!Print_Area</vt:lpstr>
      <vt:lpstr>'19. PEMBERIAN KON ULANG JEJARIN'!Print_Area</vt:lpstr>
      <vt:lpstr>'20. KON ULANG PER MIX OTOMATIS '!Print_Area</vt:lpstr>
      <vt:lpstr>'5. CAPAIAN IND PPM PB BARU'!Print_Area</vt:lpstr>
      <vt:lpstr>'DARI 7.1 ISINYA (7. PA PER MIX)'!Print_Area</vt:lpstr>
      <vt:lpstr>'ISI DULU 7.1. PA JALUR A DAN B'!Print_Area</vt:lpstr>
      <vt:lpstr>'PK DAN PA 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2019-06-11T06:13:26Z</cp:lastPrinted>
  <dcterms:created xsi:type="dcterms:W3CDTF">2018-10-30T13:39:04Z</dcterms:created>
  <dcterms:modified xsi:type="dcterms:W3CDTF">2019-06-27T09:32:41Z</dcterms:modified>
</cp:coreProperties>
</file>