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 tabRatio="675"/>
  </bookViews>
  <sheets>
    <sheet name="38" sheetId="16" r:id="rId1"/>
  </sheets>
  <calcPr calcId="144525"/>
</workbook>
</file>

<file path=xl/calcChain.xml><?xml version="1.0" encoding="utf-8"?>
<calcChain xmlns="http://schemas.openxmlformats.org/spreadsheetml/2006/main">
  <c r="H11" i="16" l="1"/>
  <c r="F24" i="16"/>
  <c r="F23" i="16"/>
  <c r="F22" i="16"/>
  <c r="F21" i="16"/>
  <c r="F20" i="16"/>
  <c r="F19" i="16"/>
  <c r="F18" i="16"/>
  <c r="F16" i="16"/>
  <c r="F15" i="16"/>
  <c r="F14" i="16"/>
  <c r="F13" i="16"/>
  <c r="F12" i="16"/>
  <c r="F11" i="16"/>
  <c r="D24" i="16"/>
  <c r="D16" i="16"/>
  <c r="D15" i="16"/>
  <c r="D14" i="16"/>
  <c r="G26" i="16" l="1"/>
  <c r="F26" i="16"/>
  <c r="E26" i="16"/>
  <c r="D26" i="16"/>
  <c r="I24" i="16"/>
  <c r="H24" i="16"/>
  <c r="I23" i="16"/>
  <c r="H23" i="16"/>
  <c r="I22" i="16"/>
  <c r="H22" i="16"/>
  <c r="I21" i="16"/>
  <c r="H21" i="16"/>
  <c r="I20" i="16"/>
  <c r="H20" i="16"/>
  <c r="I19" i="16"/>
  <c r="H19" i="16"/>
  <c r="I18" i="16"/>
  <c r="H18" i="16"/>
  <c r="I16" i="16"/>
  <c r="H16" i="16"/>
  <c r="I15" i="16"/>
  <c r="H15" i="16"/>
  <c r="I14" i="16"/>
  <c r="H14" i="16"/>
  <c r="I13" i="16"/>
  <c r="H13" i="16"/>
  <c r="I12" i="16"/>
  <c r="H12" i="16"/>
  <c r="I11" i="16"/>
  <c r="I26" i="16" s="1"/>
  <c r="H26" i="16" l="1"/>
</calcChain>
</file>

<file path=xl/sharedStrings.xml><?xml version="1.0" encoding="utf-8"?>
<sst xmlns="http://schemas.openxmlformats.org/spreadsheetml/2006/main" count="48" uniqueCount="33">
  <si>
    <t xml:space="preserve">Tabel </t>
  </si>
  <si>
    <t>Table</t>
  </si>
  <si>
    <t>Produksi</t>
  </si>
  <si>
    <t>Nilai</t>
  </si>
  <si>
    <t>Production</t>
  </si>
  <si>
    <t>Value</t>
  </si>
  <si>
    <t>(Rp)</t>
  </si>
  <si>
    <t>(1)</t>
  </si>
  <si>
    <t>(2)</t>
  </si>
  <si>
    <t>(3)</t>
  </si>
  <si>
    <t>(4)</t>
  </si>
  <si>
    <t>(5)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</si>
  <si>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</si>
  <si>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</si>
  <si>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</si>
  <si>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</si>
  <si>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</si>
  <si>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</si>
  <si>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</si>
  <si>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</si>
  <si>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</si>
  <si>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</si>
  <si>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</si>
  <si>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</si>
  <si>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</si>
  <si>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</si>
  <si>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10"/>
        <rFont val="Calibri"/>
        <family val="2"/>
      </rPr>
      <t>Total</t>
    </r>
  </si>
  <si>
    <t>Jumlah/Total</t>
  </si>
  <si>
    <t>Produksi dan Nilai Produksi Perikanan Tangkap Menurut Kecamatan dan Jenis Penangkapan di Kabupaten Demak Tahun 2019</t>
  </si>
  <si>
    <t>Production and Production Value of Fish Capture by District and Type of Fishing in Demak Regency 2019</t>
  </si>
  <si>
    <t>0</t>
  </si>
  <si>
    <r>
      <t xml:space="preserve">Kecamatan                      </t>
    </r>
    <r>
      <rPr>
        <i/>
        <sz val="10"/>
        <rFont val="Calibri"/>
        <family val="2"/>
      </rPr>
      <t>District</t>
    </r>
  </si>
  <si>
    <t>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</si>
</sst>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Calibri"/>
      <family val="2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quotePrefix="1" applyNumberFormat="1" applyFont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8" zoomScaleNormal="100" zoomScaleSheetLayoutView="100" workbookViewId="0">
      <selection activeCell="H8" sqref="H8"/>
    </sheetView>
  </sheetViews>
  <sheetFormatPr defaultColWidth="8.85546875" defaultRowHeight="12.75" x14ac:dyDescent="0.2"/>
  <cols>
    <col min="1" max="1" width="5.42578125" style="14" customWidth="1"/>
    <col min="2" max="2" width="5.5703125" style="14" customWidth="1"/>
    <col min="3" max="3" width="6.5703125" style="14" customWidth="1"/>
    <col min="4" max="4" width="10.7109375" style="14" customWidth="1"/>
    <col min="5" max="5" width="13.7109375" style="14" customWidth="1"/>
    <col min="6" max="6" width="10.7109375" style="14" customWidth="1"/>
    <col min="7" max="7" width="13.7109375" style="14" customWidth="1"/>
    <col min="8" max="8" width="10.7109375" style="14" customWidth="1"/>
    <col min="9" max="9" width="14.7109375" style="14" customWidth="1"/>
    <col min="10" max="16384" width="8.85546875" style="14"/>
  </cols>
  <sheetData>
    <row r="1" spans="1:9" ht="28.15" customHeight="1" x14ac:dyDescent="0.2">
      <c r="A1" s="9" t="s">
        <v>0</v>
      </c>
      <c r="B1" s="31">
        <v>38</v>
      </c>
      <c r="C1" s="36" t="s">
        <v>28</v>
      </c>
      <c r="D1" s="36"/>
      <c r="E1" s="36"/>
      <c r="F1" s="36"/>
      <c r="G1" s="36"/>
      <c r="H1" s="36"/>
      <c r="I1" s="36"/>
    </row>
    <row r="2" spans="1:9" ht="12.75" customHeight="1" x14ac:dyDescent="0.2">
      <c r="A2" s="10" t="s">
        <v>1</v>
      </c>
      <c r="B2" s="31"/>
      <c r="C2" s="37" t="s">
        <v>29</v>
      </c>
      <c r="D2" s="37"/>
      <c r="E2" s="37"/>
      <c r="F2" s="37"/>
      <c r="G2" s="37"/>
      <c r="H2" s="37"/>
      <c r="I2" s="37"/>
    </row>
    <row r="3" spans="1:9" x14ac:dyDescent="0.2">
      <c r="A3" s="11"/>
      <c r="B3" s="11"/>
      <c r="D3" s="11"/>
      <c r="E3" s="1"/>
      <c r="F3" s="1"/>
      <c r="G3" s="1"/>
      <c r="H3" s="1"/>
    </row>
    <row r="4" spans="1:9" ht="13.5" thickBot="1" x14ac:dyDescent="0.25">
      <c r="A4" s="3"/>
      <c r="B4" s="3"/>
      <c r="C4" s="3"/>
      <c r="D4" s="12"/>
      <c r="E4" s="12"/>
      <c r="F4" s="12"/>
      <c r="G4" s="12"/>
      <c r="H4" s="1"/>
    </row>
    <row r="5" spans="1:9" ht="15" customHeight="1" thickBot="1" x14ac:dyDescent="0.25">
      <c r="A5" s="32" t="s">
        <v>31</v>
      </c>
      <c r="B5" s="32"/>
      <c r="C5" s="32"/>
      <c r="D5" s="34"/>
      <c r="E5" s="34"/>
      <c r="F5" s="34"/>
      <c r="G5" s="34"/>
      <c r="H5" s="34" t="s">
        <v>27</v>
      </c>
      <c r="I5" s="34"/>
    </row>
    <row r="6" spans="1:9" ht="15" customHeight="1" thickBot="1" x14ac:dyDescent="0.25">
      <c r="A6" s="32"/>
      <c r="B6" s="32"/>
      <c r="C6" s="32"/>
      <c r="D6" s="2" t="s">
        <v>2</v>
      </c>
      <c r="E6" s="2" t="s">
        <v>3</v>
      </c>
      <c r="F6" s="2" t="s">
        <v>2</v>
      </c>
      <c r="G6" s="2" t="s">
        <v>3</v>
      </c>
      <c r="H6" s="6" t="s">
        <v>2</v>
      </c>
      <c r="I6" s="27" t="s">
        <v>3</v>
      </c>
    </row>
    <row r="7" spans="1:9" ht="15" customHeight="1" x14ac:dyDescent="0.2">
      <c r="A7" s="33"/>
      <c r="B7" s="33"/>
      <c r="C7" s="33"/>
      <c r="D7" s="26" t="s">
        <v>4</v>
      </c>
      <c r="E7" s="26" t="s">
        <v>5</v>
      </c>
      <c r="F7" s="26" t="s">
        <v>4</v>
      </c>
      <c r="G7" s="26" t="s">
        <v>5</v>
      </c>
      <c r="H7" s="10" t="s">
        <v>4</v>
      </c>
      <c r="I7" s="28" t="s">
        <v>5</v>
      </c>
    </row>
    <row r="8" spans="1:9" ht="15" customHeight="1" x14ac:dyDescent="0.2">
      <c r="A8" s="29"/>
      <c r="B8" s="29"/>
      <c r="C8" s="29"/>
      <c r="D8" s="25" t="s">
        <v>32</v>
      </c>
      <c r="E8" s="25" t="s">
        <v>6</v>
      </c>
      <c r="F8" s="25" t="s">
        <v>32</v>
      </c>
      <c r="G8" s="25" t="s">
        <v>6</v>
      </c>
      <c r="H8" s="25" t="s">
        <v>32</v>
      </c>
      <c r="I8" s="25" t="s">
        <v>6</v>
      </c>
    </row>
    <row r="9" spans="1:9" ht="12.95" customHeight="1" thickBot="1" x14ac:dyDescent="0.25">
      <c r="A9" s="35" t="s">
        <v>7</v>
      </c>
      <c r="B9" s="35"/>
      <c r="C9" s="35"/>
      <c r="D9" s="5" t="s">
        <v>8</v>
      </c>
      <c r="E9" s="5" t="s">
        <v>9</v>
      </c>
      <c r="F9" s="5" t="s">
        <v>10</v>
      </c>
      <c r="G9" s="5" t="s">
        <v>11</v>
      </c>
      <c r="H9" s="4"/>
      <c r="I9" s="16"/>
    </row>
    <row r="10" spans="1:9" ht="21" customHeight="1" x14ac:dyDescent="0.2">
      <c r="A10" s="1"/>
      <c r="B10" s="1"/>
      <c r="C10" s="1"/>
      <c r="D10" s="1"/>
      <c r="E10" s="1"/>
      <c r="F10" s="1"/>
      <c r="G10" s="1"/>
      <c r="H10" s="1"/>
    </row>
    <row r="11" spans="1:9" ht="19.5" customHeight="1" x14ac:dyDescent="0.2">
      <c r="A11" s="1" t="s">
        <v>12</v>
      </c>
      <c r="B11" s="1"/>
      <c r="C11" s="1"/>
      <c r="D11" s="17">
        <v>0</v>
      </c>
      <c r="E11" s="17">
        <v>0</v>
      </c>
      <c r="F11" s="19">
        <f>54135*0.001</f>
        <v>54.134999999999998</v>
      </c>
      <c r="G11" s="19">
        <v>1753657209</v>
      </c>
      <c r="H11" s="20">
        <f>D11+F11</f>
        <v>54.134999999999998</v>
      </c>
      <c r="I11" s="20">
        <f>E11+G11</f>
        <v>1753657209</v>
      </c>
    </row>
    <row r="12" spans="1:9" ht="19.5" customHeight="1" x14ac:dyDescent="0.2">
      <c r="A12" s="1" t="s">
        <v>13</v>
      </c>
      <c r="B12" s="1"/>
      <c r="C12" s="1"/>
      <c r="D12" s="17">
        <v>0</v>
      </c>
      <c r="E12" s="17">
        <v>0</v>
      </c>
      <c r="F12" s="19">
        <f>23287*0.001</f>
        <v>23.286999999999999</v>
      </c>
      <c r="G12" s="19">
        <v>754366509</v>
      </c>
      <c r="H12" s="20">
        <f t="shared" ref="H12:I24" si="0">D12+F12</f>
        <v>23.286999999999999</v>
      </c>
      <c r="I12" s="20">
        <f t="shared" si="0"/>
        <v>754366509</v>
      </c>
    </row>
    <row r="13" spans="1:9" ht="19.5" customHeight="1" x14ac:dyDescent="0.2">
      <c r="A13" s="1" t="s">
        <v>14</v>
      </c>
      <c r="B13" s="1"/>
      <c r="C13" s="1"/>
      <c r="D13" s="17">
        <v>0</v>
      </c>
      <c r="E13" s="17">
        <v>0</v>
      </c>
      <c r="F13" s="19">
        <f>39921*0.001</f>
        <v>39.920999999999999</v>
      </c>
      <c r="G13" s="19">
        <v>1293199730</v>
      </c>
      <c r="H13" s="20">
        <f t="shared" si="0"/>
        <v>39.920999999999999</v>
      </c>
      <c r="I13" s="20">
        <f t="shared" si="0"/>
        <v>1293199730</v>
      </c>
    </row>
    <row r="14" spans="1:9" ht="19.5" customHeight="1" x14ac:dyDescent="0.2">
      <c r="A14" s="1" t="s">
        <v>15</v>
      </c>
      <c r="B14" s="1"/>
      <c r="C14" s="1"/>
      <c r="D14" s="19">
        <f>376802*0.001</f>
        <v>376.80200000000002</v>
      </c>
      <c r="E14" s="18">
        <v>12570747070</v>
      </c>
      <c r="F14" s="19">
        <f>215634*0.001</f>
        <v>215.63400000000001</v>
      </c>
      <c r="G14" s="19">
        <v>6985237934</v>
      </c>
      <c r="H14" s="20">
        <f t="shared" si="0"/>
        <v>592.43600000000004</v>
      </c>
      <c r="I14" s="20">
        <f t="shared" si="0"/>
        <v>19555985004</v>
      </c>
    </row>
    <row r="15" spans="1:9" ht="19.5" customHeight="1" x14ac:dyDescent="0.2">
      <c r="A15" s="1" t="s">
        <v>16</v>
      </c>
      <c r="B15" s="1"/>
      <c r="C15" s="1"/>
      <c r="D15" s="19">
        <f>98990*0.001</f>
        <v>98.990000000000009</v>
      </c>
      <c r="E15" s="18">
        <v>3302484400</v>
      </c>
      <c r="F15" s="19">
        <f>52623*0.001</f>
        <v>52.622999999999998</v>
      </c>
      <c r="G15" s="19">
        <v>1704672371</v>
      </c>
      <c r="H15" s="20">
        <f t="shared" si="0"/>
        <v>151.613</v>
      </c>
      <c r="I15" s="20">
        <f t="shared" si="0"/>
        <v>5007156771</v>
      </c>
    </row>
    <row r="16" spans="1:9" ht="19.5" customHeight="1" x14ac:dyDescent="0.2">
      <c r="A16" s="1" t="s">
        <v>17</v>
      </c>
      <c r="B16" s="1"/>
      <c r="C16" s="1"/>
      <c r="D16" s="19">
        <f>1442545*0.001</f>
        <v>1442.5450000000001</v>
      </c>
      <c r="E16" s="18">
        <v>48125720244</v>
      </c>
      <c r="F16" s="19">
        <f>34175*0.001</f>
        <v>34.174999999999997</v>
      </c>
      <c r="G16" s="19">
        <v>1107057344</v>
      </c>
      <c r="H16" s="20">
        <f t="shared" si="0"/>
        <v>1476.72</v>
      </c>
      <c r="I16" s="20">
        <f t="shared" si="0"/>
        <v>49232777588</v>
      </c>
    </row>
    <row r="17" spans="1:9" ht="19.5" customHeight="1" x14ac:dyDescent="0.2">
      <c r="A17" s="1" t="s">
        <v>18</v>
      </c>
      <c r="B17" s="1"/>
      <c r="C17" s="1"/>
      <c r="D17" s="17">
        <v>0</v>
      </c>
      <c r="E17" s="17">
        <v>0</v>
      </c>
      <c r="F17" s="18" t="s">
        <v>30</v>
      </c>
      <c r="G17" s="18" t="s">
        <v>30</v>
      </c>
      <c r="H17" s="18" t="s">
        <v>30</v>
      </c>
      <c r="I17" s="18" t="s">
        <v>30</v>
      </c>
    </row>
    <row r="18" spans="1:9" ht="19.5" customHeight="1" x14ac:dyDescent="0.2">
      <c r="A18" s="1" t="s">
        <v>19</v>
      </c>
      <c r="B18" s="1"/>
      <c r="C18" s="1"/>
      <c r="D18" s="17">
        <v>0</v>
      </c>
      <c r="E18" s="17">
        <v>0</v>
      </c>
      <c r="F18" s="19">
        <f>31755*0.001</f>
        <v>31.754999999999999</v>
      </c>
      <c r="G18" s="19">
        <v>1028681603</v>
      </c>
      <c r="H18" s="20">
        <f t="shared" si="0"/>
        <v>31.754999999999999</v>
      </c>
      <c r="I18" s="20">
        <f t="shared" si="0"/>
        <v>1028681603</v>
      </c>
    </row>
    <row r="19" spans="1:9" ht="19.5" customHeight="1" x14ac:dyDescent="0.2">
      <c r="A19" s="1" t="s">
        <v>20</v>
      </c>
      <c r="B19" s="1"/>
      <c r="C19" s="1"/>
      <c r="D19" s="17">
        <v>0</v>
      </c>
      <c r="E19" s="17">
        <v>0</v>
      </c>
      <c r="F19" s="19">
        <f>56857*0.001</f>
        <v>56.856999999999999</v>
      </c>
      <c r="G19" s="19">
        <v>1822235983</v>
      </c>
      <c r="H19" s="20">
        <f t="shared" si="0"/>
        <v>56.856999999999999</v>
      </c>
      <c r="I19" s="20">
        <f t="shared" si="0"/>
        <v>1822235983</v>
      </c>
    </row>
    <row r="20" spans="1:9" ht="19.5" customHeight="1" x14ac:dyDescent="0.2">
      <c r="A20" s="1" t="s">
        <v>21</v>
      </c>
      <c r="B20" s="1"/>
      <c r="C20" s="1"/>
      <c r="D20" s="17">
        <v>0</v>
      </c>
      <c r="E20" s="17">
        <v>0</v>
      </c>
      <c r="F20" s="19">
        <f>13005*0.001</f>
        <v>13.005000000000001</v>
      </c>
      <c r="G20" s="19">
        <v>421269609</v>
      </c>
      <c r="H20" s="20">
        <f t="shared" si="0"/>
        <v>13.005000000000001</v>
      </c>
      <c r="I20" s="20">
        <f t="shared" si="0"/>
        <v>421269609</v>
      </c>
    </row>
    <row r="21" spans="1:9" ht="19.5" customHeight="1" x14ac:dyDescent="0.2">
      <c r="A21" s="1" t="s">
        <v>22</v>
      </c>
      <c r="B21" s="1"/>
      <c r="C21" s="1"/>
      <c r="D21" s="17">
        <v>0</v>
      </c>
      <c r="E21" s="17">
        <v>0</v>
      </c>
      <c r="F21" s="19">
        <f>56857*0.001</f>
        <v>56.856999999999999</v>
      </c>
      <c r="G21" s="19">
        <v>1861423853</v>
      </c>
      <c r="H21" s="20">
        <f t="shared" si="0"/>
        <v>56.856999999999999</v>
      </c>
      <c r="I21" s="20">
        <f t="shared" si="0"/>
        <v>1861423853</v>
      </c>
    </row>
    <row r="22" spans="1:9" ht="19.5" customHeight="1" x14ac:dyDescent="0.2">
      <c r="A22" s="1" t="s">
        <v>23</v>
      </c>
      <c r="B22" s="1"/>
      <c r="C22" s="1"/>
      <c r="D22" s="17">
        <v>0</v>
      </c>
      <c r="E22" s="17">
        <v>0</v>
      </c>
      <c r="F22" s="19">
        <f>95871*0.001</f>
        <v>95.870999999999995</v>
      </c>
      <c r="G22" s="19">
        <v>3105638745</v>
      </c>
      <c r="H22" s="20">
        <f t="shared" si="0"/>
        <v>95.870999999999995</v>
      </c>
      <c r="I22" s="20">
        <f t="shared" si="0"/>
        <v>3105638745</v>
      </c>
    </row>
    <row r="23" spans="1:9" ht="19.5" customHeight="1" x14ac:dyDescent="0.2">
      <c r="A23" s="1" t="s">
        <v>24</v>
      </c>
      <c r="B23" s="1"/>
      <c r="C23" s="1"/>
      <c r="D23" s="17">
        <v>0</v>
      </c>
      <c r="E23" s="17">
        <v>0</v>
      </c>
      <c r="F23" s="19">
        <f>26009*0.001</f>
        <v>26.009</v>
      </c>
      <c r="G23" s="19">
        <v>842539218</v>
      </c>
      <c r="H23" s="20">
        <f t="shared" si="0"/>
        <v>26.009</v>
      </c>
      <c r="I23" s="20">
        <f t="shared" si="0"/>
        <v>842539218</v>
      </c>
    </row>
    <row r="24" spans="1:9" ht="19.5" customHeight="1" x14ac:dyDescent="0.2">
      <c r="A24" s="1" t="s">
        <v>25</v>
      </c>
      <c r="B24" s="1"/>
      <c r="C24" s="1"/>
      <c r="D24" s="21">
        <f>1065743*0.001</f>
        <v>1065.7429999999999</v>
      </c>
      <c r="E24" s="21">
        <v>35554973174</v>
      </c>
      <c r="F24" s="22">
        <f>60486*0.001</f>
        <v>60.486000000000004</v>
      </c>
      <c r="G24" s="22">
        <v>1959393530</v>
      </c>
      <c r="H24" s="20">
        <f t="shared" si="0"/>
        <v>1126.229</v>
      </c>
      <c r="I24" s="20">
        <f t="shared" si="0"/>
        <v>37514366704</v>
      </c>
    </row>
    <row r="25" spans="1:9" ht="21" customHeight="1" thickBot="1" x14ac:dyDescent="0.25">
      <c r="A25" s="3"/>
      <c r="B25" s="3"/>
      <c r="C25" s="3"/>
      <c r="D25" s="23"/>
      <c r="E25" s="23"/>
      <c r="F25" s="23"/>
      <c r="G25" s="23"/>
      <c r="H25" s="23"/>
      <c r="I25" s="23"/>
    </row>
    <row r="26" spans="1:9" ht="21" customHeight="1" x14ac:dyDescent="0.2">
      <c r="A26" s="8" t="s">
        <v>26</v>
      </c>
      <c r="B26" s="8"/>
      <c r="C26" s="24">
        <v>2019</v>
      </c>
      <c r="D26" s="30">
        <f>SUM(D11:D24)</f>
        <v>2984.08</v>
      </c>
      <c r="E26" s="30">
        <f t="shared" ref="E26:G26" si="1">SUM(E11:E24)</f>
        <v>99553924888</v>
      </c>
      <c r="F26" s="30">
        <f t="shared" si="1"/>
        <v>760.6149999999999</v>
      </c>
      <c r="G26" s="30">
        <f t="shared" si="1"/>
        <v>24639373638</v>
      </c>
      <c r="H26" s="30">
        <f>SUM(H11:H24)</f>
        <v>3744.6950000000006</v>
      </c>
      <c r="I26" s="30">
        <f>SUM(I11:I24)</f>
        <v>124193298526</v>
      </c>
    </row>
    <row r="27" spans="1:9" x14ac:dyDescent="0.2">
      <c r="A27" s="15"/>
      <c r="B27" s="15"/>
      <c r="C27" s="1"/>
      <c r="D27" s="1"/>
      <c r="E27" s="1"/>
      <c r="F27" s="1"/>
      <c r="G27" s="1"/>
      <c r="H27" s="1"/>
    </row>
    <row r="28" spans="1:9" x14ac:dyDescent="0.2">
      <c r="A28" s="15"/>
      <c r="B28" s="15"/>
      <c r="C28" s="1"/>
      <c r="D28" s="1"/>
      <c r="E28" s="1"/>
      <c r="F28" s="1"/>
      <c r="G28" s="1"/>
      <c r="H28" s="1"/>
    </row>
    <row r="29" spans="1:9" ht="13.5" x14ac:dyDescent="0.2">
      <c r="A29" s="13"/>
      <c r="B29" s="13"/>
      <c r="C29" s="7"/>
      <c r="D29" s="7"/>
      <c r="E29" s="7"/>
      <c r="F29" s="7"/>
      <c r="G29" s="7"/>
    </row>
    <row r="30" spans="1:9" ht="13.5" x14ac:dyDescent="0.2">
      <c r="A30" s="13"/>
      <c r="B30" s="13"/>
      <c r="C30" s="7"/>
      <c r="D30" s="7"/>
      <c r="E30" s="7"/>
      <c r="F30" s="7"/>
      <c r="G30" s="7"/>
    </row>
  </sheetData>
  <sheetProtection selectLockedCells="1" selectUnlockedCells="1"/>
  <mergeCells count="7">
    <mergeCell ref="B1:B2"/>
    <mergeCell ref="A5:C7"/>
    <mergeCell ref="D5:G5"/>
    <mergeCell ref="A9:C9"/>
    <mergeCell ref="C1:I1"/>
    <mergeCell ref="C2:I2"/>
    <mergeCell ref="H5:I5"/>
  </mergeCells>
  <pageMargins left="0.59055118110236227" right="0.39370078740157483" top="0.98425196850393704" bottom="0.78740157480314965" header="0.39370078740157483" footer="0.39370078740157483"/>
  <pageSetup paperSize="11" scale="80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win8.1</cp:lastModifiedBy>
  <cp:lastPrinted>2020-02-06T08:19:49Z</cp:lastPrinted>
  <dcterms:created xsi:type="dcterms:W3CDTF">2018-02-26T05:43:57Z</dcterms:created>
  <dcterms:modified xsi:type="dcterms:W3CDTF">2020-08-04T04:41:16Z</dcterms:modified>
</cp:coreProperties>
</file>