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255" windowWidth="21075" windowHeight="8895" firstSheet="1" activeTab="8"/>
  </bookViews>
  <sheets>
    <sheet name="JANUARI" sheetId="1" r:id="rId1"/>
    <sheet name="FEBRUARI" sheetId="2" r:id="rId2"/>
    <sheet name="MARET" sheetId="3" r:id="rId3"/>
    <sheet name="APRIL" sheetId="4" r:id="rId4"/>
    <sheet name="JUNI" sheetId="5" r:id="rId5"/>
    <sheet name="Juli" sheetId="6" r:id="rId6"/>
    <sheet name="Agustus" sheetId="7" r:id="rId7"/>
    <sheet name="September " sheetId="8" r:id="rId8"/>
    <sheet name="oktober" sheetId="9" r:id="rId9"/>
    <sheet name="November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calcPr calcId="124519"/>
</workbook>
</file>

<file path=xl/calcChain.xml><?xml version="1.0" encoding="utf-8"?>
<calcChain xmlns="http://schemas.openxmlformats.org/spreadsheetml/2006/main">
  <c r="Q36" i="9"/>
  <c r="Q7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C6"/>
  <c r="C7"/>
  <c r="C8"/>
  <c r="C9"/>
  <c r="C10"/>
  <c r="C11"/>
  <c r="C12"/>
  <c r="C13"/>
  <c r="C14"/>
  <c r="C15"/>
  <c r="C16"/>
  <c r="C17"/>
  <c r="Q8" i="10" l="1"/>
  <c r="Q7"/>
  <c r="Q6"/>
  <c r="Q5"/>
  <c r="Q8" i="9" l="1"/>
  <c r="Q6"/>
  <c r="G35"/>
  <c r="C35"/>
  <c r="O8" i="10" l="1"/>
  <c r="M8"/>
  <c r="K8"/>
  <c r="I8"/>
  <c r="G8"/>
  <c r="E8"/>
  <c r="C8"/>
  <c r="O7"/>
  <c r="M7"/>
  <c r="K7"/>
  <c r="I7"/>
  <c r="G7"/>
  <c r="E7"/>
  <c r="C7"/>
  <c r="O6"/>
  <c r="M6"/>
  <c r="K6"/>
  <c r="I6"/>
  <c r="G6"/>
  <c r="E6"/>
  <c r="C6"/>
  <c r="O5"/>
  <c r="M5"/>
  <c r="K5"/>
  <c r="I5"/>
  <c r="G5"/>
  <c r="E5"/>
  <c r="C5"/>
  <c r="O35" i="9"/>
  <c r="M35"/>
  <c r="K35"/>
  <c r="I35"/>
  <c r="E35"/>
  <c r="O8"/>
  <c r="M8"/>
  <c r="I8"/>
  <c r="E8"/>
  <c r="O7"/>
  <c r="M7"/>
  <c r="I7"/>
  <c r="E7"/>
  <c r="O6"/>
  <c r="M6"/>
  <c r="I6"/>
  <c r="E6"/>
  <c r="G6" l="1"/>
  <c r="K6"/>
  <c r="G7"/>
  <c r="K7"/>
  <c r="G8"/>
  <c r="K8"/>
  <c r="Q34" i="8"/>
  <c r="Q33"/>
  <c r="M33" s="1"/>
  <c r="Q32"/>
  <c r="Q31"/>
  <c r="M31" s="1"/>
  <c r="Q30"/>
  <c r="Q29"/>
  <c r="M29" s="1"/>
  <c r="Q28"/>
  <c r="Q27"/>
  <c r="M27" s="1"/>
  <c r="Q26"/>
  <c r="Q25"/>
  <c r="M25" s="1"/>
  <c r="Q24"/>
  <c r="Q23"/>
  <c r="M23" s="1"/>
  <c r="Q22"/>
  <c r="Q21"/>
  <c r="M21" s="1"/>
  <c r="Q20"/>
  <c r="Q19"/>
  <c r="M19" s="1"/>
  <c r="Q18"/>
  <c r="Q17"/>
  <c r="M17" s="1"/>
  <c r="Q16"/>
  <c r="Q15"/>
  <c r="M15" s="1"/>
  <c r="Q14"/>
  <c r="Q13"/>
  <c r="M13" s="1"/>
  <c r="Q12"/>
  <c r="Q11"/>
  <c r="M11" s="1"/>
  <c r="Q10"/>
  <c r="Q9"/>
  <c r="M9" s="1"/>
  <c r="Q8"/>
  <c r="Q7"/>
  <c r="M7" s="1"/>
  <c r="Q6"/>
  <c r="Q5"/>
  <c r="O5" s="1"/>
  <c r="O34"/>
  <c r="M34"/>
  <c r="K34"/>
  <c r="I34"/>
  <c r="G34"/>
  <c r="E34"/>
  <c r="C34"/>
  <c r="O33"/>
  <c r="O32"/>
  <c r="M32"/>
  <c r="K32"/>
  <c r="I32"/>
  <c r="G32"/>
  <c r="E32"/>
  <c r="C32"/>
  <c r="C31"/>
  <c r="O30"/>
  <c r="M30"/>
  <c r="K30"/>
  <c r="I30"/>
  <c r="G30"/>
  <c r="E30"/>
  <c r="C30"/>
  <c r="O29"/>
  <c r="O28"/>
  <c r="M28"/>
  <c r="K28"/>
  <c r="I28"/>
  <c r="G28"/>
  <c r="E28"/>
  <c r="C28"/>
  <c r="C27"/>
  <c r="O26"/>
  <c r="M26"/>
  <c r="K26"/>
  <c r="I26"/>
  <c r="G26"/>
  <c r="E26"/>
  <c r="C26"/>
  <c r="O25"/>
  <c r="O24"/>
  <c r="M24"/>
  <c r="K24"/>
  <c r="I24"/>
  <c r="G24"/>
  <c r="E24"/>
  <c r="C24"/>
  <c r="C23"/>
  <c r="O22"/>
  <c r="M22"/>
  <c r="K22"/>
  <c r="I22"/>
  <c r="G22"/>
  <c r="E22"/>
  <c r="C22"/>
  <c r="O21"/>
  <c r="O20"/>
  <c r="M20"/>
  <c r="K20"/>
  <c r="I20"/>
  <c r="G20"/>
  <c r="E20"/>
  <c r="C20"/>
  <c r="C19"/>
  <c r="O18"/>
  <c r="M18"/>
  <c r="K18"/>
  <c r="I18"/>
  <c r="G18"/>
  <c r="E18"/>
  <c r="C18"/>
  <c r="O17"/>
  <c r="O16"/>
  <c r="M16"/>
  <c r="K16"/>
  <c r="I16"/>
  <c r="G16"/>
  <c r="E16"/>
  <c r="C16"/>
  <c r="C15"/>
  <c r="O14"/>
  <c r="M14"/>
  <c r="K14"/>
  <c r="I14"/>
  <c r="G14"/>
  <c r="E14"/>
  <c r="C14"/>
  <c r="O13"/>
  <c r="O12"/>
  <c r="M12"/>
  <c r="K12"/>
  <c r="I12"/>
  <c r="G12"/>
  <c r="E12"/>
  <c r="C12"/>
  <c r="C11"/>
  <c r="O10"/>
  <c r="M10"/>
  <c r="K10"/>
  <c r="I10"/>
  <c r="G10"/>
  <c r="E10"/>
  <c r="C10"/>
  <c r="O9"/>
  <c r="O8"/>
  <c r="M8"/>
  <c r="K8"/>
  <c r="I8"/>
  <c r="G8"/>
  <c r="E8"/>
  <c r="C8"/>
  <c r="C7"/>
  <c r="O6"/>
  <c r="M6"/>
  <c r="K6"/>
  <c r="I6"/>
  <c r="G6"/>
  <c r="E6"/>
  <c r="C6"/>
  <c r="Q35"/>
  <c r="I5" l="1"/>
  <c r="K7"/>
  <c r="G9"/>
  <c r="K11"/>
  <c r="G13"/>
  <c r="K15"/>
  <c r="G17"/>
  <c r="K19"/>
  <c r="G21"/>
  <c r="K23"/>
  <c r="G25"/>
  <c r="K27"/>
  <c r="G29"/>
  <c r="K31"/>
  <c r="G33"/>
  <c r="E5"/>
  <c r="M5"/>
  <c r="M35" s="1"/>
  <c r="C44" s="1"/>
  <c r="G7"/>
  <c r="O7"/>
  <c r="C9"/>
  <c r="K9"/>
  <c r="G11"/>
  <c r="O11"/>
  <c r="C13"/>
  <c r="K13"/>
  <c r="G15"/>
  <c r="O15"/>
  <c r="C17"/>
  <c r="K17"/>
  <c r="G19"/>
  <c r="O19"/>
  <c r="C21"/>
  <c r="K21"/>
  <c r="G23"/>
  <c r="O23"/>
  <c r="C25"/>
  <c r="K25"/>
  <c r="G27"/>
  <c r="O27"/>
  <c r="C29"/>
  <c r="K29"/>
  <c r="G31"/>
  <c r="O31"/>
  <c r="C33"/>
  <c r="K33"/>
  <c r="C5"/>
  <c r="G5"/>
  <c r="G35" s="1"/>
  <c r="C41" s="1"/>
  <c r="K5"/>
  <c r="E7"/>
  <c r="I7"/>
  <c r="E9"/>
  <c r="I9"/>
  <c r="E11"/>
  <c r="I11"/>
  <c r="E13"/>
  <c r="I13"/>
  <c r="E15"/>
  <c r="I15"/>
  <c r="E17"/>
  <c r="I17"/>
  <c r="E19"/>
  <c r="I19"/>
  <c r="E21"/>
  <c r="I21"/>
  <c r="E23"/>
  <c r="I23"/>
  <c r="E25"/>
  <c r="I25"/>
  <c r="E27"/>
  <c r="I27"/>
  <c r="E29"/>
  <c r="I29"/>
  <c r="E31"/>
  <c r="I31"/>
  <c r="E33"/>
  <c r="I33"/>
  <c r="I35"/>
  <c r="C42" s="1"/>
  <c r="C35"/>
  <c r="C39" s="1"/>
  <c r="K35"/>
  <c r="C43" s="1"/>
  <c r="O35"/>
  <c r="C45" s="1"/>
  <c r="Q35" i="7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E35" i="8" l="1"/>
  <c r="C40" s="1"/>
  <c r="E38" s="1"/>
  <c r="O35" i="7"/>
  <c r="M35"/>
  <c r="K35"/>
  <c r="I35"/>
  <c r="G35"/>
  <c r="E35"/>
  <c r="C35"/>
  <c r="O34"/>
  <c r="M34"/>
  <c r="K34"/>
  <c r="I34"/>
  <c r="G34"/>
  <c r="E34"/>
  <c r="C34"/>
  <c r="O33"/>
  <c r="M33"/>
  <c r="K33"/>
  <c r="I33"/>
  <c r="G33"/>
  <c r="E33"/>
  <c r="C33"/>
  <c r="O32"/>
  <c r="M32"/>
  <c r="K32"/>
  <c r="I32"/>
  <c r="G32"/>
  <c r="E32"/>
  <c r="C32"/>
  <c r="O31"/>
  <c r="M31"/>
  <c r="K31"/>
  <c r="I31"/>
  <c r="G31"/>
  <c r="E31"/>
  <c r="C31"/>
  <c r="O30"/>
  <c r="M30"/>
  <c r="K30"/>
  <c r="I30"/>
  <c r="G30"/>
  <c r="E30"/>
  <c r="C30"/>
  <c r="O29"/>
  <c r="M29"/>
  <c r="K29"/>
  <c r="I29"/>
  <c r="G29"/>
  <c r="E29"/>
  <c r="C29"/>
  <c r="O28"/>
  <c r="M28"/>
  <c r="K28"/>
  <c r="I28"/>
  <c r="G28"/>
  <c r="E28"/>
  <c r="C28"/>
  <c r="O27"/>
  <c r="M27"/>
  <c r="K27"/>
  <c r="I27"/>
  <c r="G27"/>
  <c r="E27"/>
  <c r="C27"/>
  <c r="O26"/>
  <c r="M26"/>
  <c r="K26"/>
  <c r="I26"/>
  <c r="G26"/>
  <c r="E26"/>
  <c r="C26"/>
  <c r="O25"/>
  <c r="M25"/>
  <c r="K25"/>
  <c r="I25"/>
  <c r="G25"/>
  <c r="E25"/>
  <c r="C25"/>
  <c r="O24"/>
  <c r="M24"/>
  <c r="K24"/>
  <c r="I24"/>
  <c r="G24"/>
  <c r="E24"/>
  <c r="C24"/>
  <c r="O23"/>
  <c r="M23"/>
  <c r="K23"/>
  <c r="I23"/>
  <c r="G23"/>
  <c r="E23"/>
  <c r="C23"/>
  <c r="O22"/>
  <c r="M22"/>
  <c r="K22"/>
  <c r="I22"/>
  <c r="G22"/>
  <c r="E22"/>
  <c r="C22"/>
  <c r="O21"/>
  <c r="M21"/>
  <c r="K21"/>
  <c r="I21"/>
  <c r="G21"/>
  <c r="E21"/>
  <c r="C21"/>
  <c r="O20"/>
  <c r="M20"/>
  <c r="K20"/>
  <c r="I20"/>
  <c r="G20"/>
  <c r="E20"/>
  <c r="C20"/>
  <c r="O19"/>
  <c r="M19"/>
  <c r="K19"/>
  <c r="I19"/>
  <c r="G19"/>
  <c r="E19"/>
  <c r="C19"/>
  <c r="O18"/>
  <c r="M18"/>
  <c r="K18"/>
  <c r="I18"/>
  <c r="G18"/>
  <c r="E18"/>
  <c r="C18"/>
  <c r="O17"/>
  <c r="M17"/>
  <c r="K17"/>
  <c r="I17"/>
  <c r="G17"/>
  <c r="E17"/>
  <c r="C17"/>
  <c r="O16"/>
  <c r="M16"/>
  <c r="K16"/>
  <c r="I16"/>
  <c r="G16"/>
  <c r="E16"/>
  <c r="C16"/>
  <c r="O15"/>
  <c r="M15"/>
  <c r="K15"/>
  <c r="I15"/>
  <c r="G15"/>
  <c r="E15"/>
  <c r="C15"/>
  <c r="O14"/>
  <c r="M14"/>
  <c r="K14"/>
  <c r="I14"/>
  <c r="G14"/>
  <c r="E14"/>
  <c r="C14"/>
  <c r="O13"/>
  <c r="M13"/>
  <c r="K13"/>
  <c r="I13"/>
  <c r="G13"/>
  <c r="E13"/>
  <c r="C13"/>
  <c r="O12"/>
  <c r="M12"/>
  <c r="K12"/>
  <c r="I12"/>
  <c r="G12"/>
  <c r="E12"/>
  <c r="C12"/>
  <c r="O11"/>
  <c r="M11"/>
  <c r="K11"/>
  <c r="I11"/>
  <c r="G11"/>
  <c r="E11"/>
  <c r="C11"/>
  <c r="O10"/>
  <c r="M10"/>
  <c r="K10"/>
  <c r="I10"/>
  <c r="G10"/>
  <c r="E10"/>
  <c r="C10"/>
  <c r="O9"/>
  <c r="M9"/>
  <c r="K9"/>
  <c r="I9"/>
  <c r="G9"/>
  <c r="E9"/>
  <c r="C9"/>
  <c r="O8"/>
  <c r="M8"/>
  <c r="K8"/>
  <c r="I8"/>
  <c r="G8"/>
  <c r="E8"/>
  <c r="C8"/>
  <c r="O7"/>
  <c r="M7"/>
  <c r="K7"/>
  <c r="I7"/>
  <c r="G7"/>
  <c r="E7"/>
  <c r="C7"/>
  <c r="O6"/>
  <c r="M6"/>
  <c r="K6"/>
  <c r="I6"/>
  <c r="G6"/>
  <c r="E6"/>
  <c r="C6"/>
  <c r="Q36"/>
  <c r="O5"/>
  <c r="M5"/>
  <c r="K5"/>
  <c r="I5"/>
  <c r="G5"/>
  <c r="E5"/>
  <c r="C5"/>
  <c r="C36" l="1"/>
  <c r="C40" s="1"/>
  <c r="G36"/>
  <c r="C42" s="1"/>
  <c r="K36"/>
  <c r="C44" s="1"/>
  <c r="O36"/>
  <c r="C46" s="1"/>
  <c r="E36"/>
  <c r="C41" s="1"/>
  <c r="I36"/>
  <c r="C43" s="1"/>
  <c r="M36"/>
  <c r="C45" s="1"/>
  <c r="Q36" i="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37" l="1"/>
  <c r="E39" i="7"/>
  <c r="M36" i="6"/>
  <c r="I36"/>
  <c r="M35"/>
  <c r="I35"/>
  <c r="M34"/>
  <c r="I34"/>
  <c r="M33"/>
  <c r="I33"/>
  <c r="M32"/>
  <c r="I32"/>
  <c r="M31"/>
  <c r="I31"/>
  <c r="M30"/>
  <c r="I30"/>
  <c r="M29"/>
  <c r="I29"/>
  <c r="M28"/>
  <c r="I28"/>
  <c r="M27"/>
  <c r="I27"/>
  <c r="M26"/>
  <c r="I26"/>
  <c r="M25"/>
  <c r="I25"/>
  <c r="M24"/>
  <c r="I24"/>
  <c r="M23"/>
  <c r="I23"/>
  <c r="M22"/>
  <c r="I22"/>
  <c r="M21"/>
  <c r="I21"/>
  <c r="M20"/>
  <c r="I20"/>
  <c r="M19"/>
  <c r="I19"/>
  <c r="M18"/>
  <c r="I18"/>
  <c r="M17"/>
  <c r="I17"/>
  <c r="M16"/>
  <c r="I16"/>
  <c r="C16"/>
  <c r="O15"/>
  <c r="M15"/>
  <c r="I15"/>
  <c r="E15"/>
  <c r="O14"/>
  <c r="M14"/>
  <c r="I14"/>
  <c r="E14"/>
  <c r="O13"/>
  <c r="M13"/>
  <c r="I13"/>
  <c r="E13"/>
  <c r="O12"/>
  <c r="M12"/>
  <c r="I12"/>
  <c r="E12"/>
  <c r="O11"/>
  <c r="M11"/>
  <c r="I11"/>
  <c r="E11"/>
  <c r="O10"/>
  <c r="M10"/>
  <c r="I10"/>
  <c r="E10"/>
  <c r="O9"/>
  <c r="M9"/>
  <c r="I9"/>
  <c r="E9"/>
  <c r="O8"/>
  <c r="M8"/>
  <c r="I8"/>
  <c r="E8"/>
  <c r="O7"/>
  <c r="M7"/>
  <c r="I7"/>
  <c r="E7"/>
  <c r="M6"/>
  <c r="I6"/>
  <c r="E6"/>
  <c r="I37" l="1"/>
  <c r="C44" s="1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M37"/>
  <c r="C46" s="1"/>
  <c r="C6"/>
  <c r="G6"/>
  <c r="K6"/>
  <c r="O6"/>
  <c r="C7"/>
  <c r="G7"/>
  <c r="K7"/>
  <c r="C8"/>
  <c r="G8"/>
  <c r="K8"/>
  <c r="C9"/>
  <c r="G9"/>
  <c r="K9"/>
  <c r="C10"/>
  <c r="G10"/>
  <c r="K10"/>
  <c r="C11"/>
  <c r="G11"/>
  <c r="K11"/>
  <c r="C12"/>
  <c r="G12"/>
  <c r="K12"/>
  <c r="C13"/>
  <c r="G13"/>
  <c r="K13"/>
  <c r="C14"/>
  <c r="G14"/>
  <c r="K14"/>
  <c r="C15"/>
  <c r="G15"/>
  <c r="K15"/>
  <c r="O16"/>
  <c r="K16"/>
  <c r="G16"/>
  <c r="O17"/>
  <c r="K17"/>
  <c r="G17"/>
  <c r="C17"/>
  <c r="O18"/>
  <c r="K18"/>
  <c r="G18"/>
  <c r="C18"/>
  <c r="O19"/>
  <c r="K19"/>
  <c r="G19"/>
  <c r="C19"/>
  <c r="O20"/>
  <c r="K20"/>
  <c r="G20"/>
  <c r="C20"/>
  <c r="O21"/>
  <c r="K21"/>
  <c r="G21"/>
  <c r="C21"/>
  <c r="O22"/>
  <c r="K22"/>
  <c r="G22"/>
  <c r="C22"/>
  <c r="O23"/>
  <c r="K23"/>
  <c r="G23"/>
  <c r="C23"/>
  <c r="O24"/>
  <c r="K24"/>
  <c r="G24"/>
  <c r="C24"/>
  <c r="O25"/>
  <c r="K25"/>
  <c r="G25"/>
  <c r="C25"/>
  <c r="O26"/>
  <c r="K26"/>
  <c r="G26"/>
  <c r="C26"/>
  <c r="O27"/>
  <c r="K27"/>
  <c r="G27"/>
  <c r="C27"/>
  <c r="O28"/>
  <c r="K28"/>
  <c r="G28"/>
  <c r="C28"/>
  <c r="O29"/>
  <c r="K29"/>
  <c r="G29"/>
  <c r="C29"/>
  <c r="O30"/>
  <c r="K30"/>
  <c r="G30"/>
  <c r="C30"/>
  <c r="O31"/>
  <c r="K31"/>
  <c r="G31"/>
  <c r="C31"/>
  <c r="O32"/>
  <c r="K32"/>
  <c r="G32"/>
  <c r="C32"/>
  <c r="O33"/>
  <c r="K33"/>
  <c r="G33"/>
  <c r="C33"/>
  <c r="O34"/>
  <c r="K34"/>
  <c r="G34"/>
  <c r="C34"/>
  <c r="O35"/>
  <c r="K35"/>
  <c r="G35"/>
  <c r="C35"/>
  <c r="O36"/>
  <c r="K36"/>
  <c r="G36"/>
  <c r="C36"/>
  <c r="Q36" i="5"/>
  <c r="C36" s="1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E37" i="6" l="1"/>
  <c r="C42" s="1"/>
  <c r="O37"/>
  <c r="C47" s="1"/>
  <c r="G37"/>
  <c r="C43" s="1"/>
  <c r="K37"/>
  <c r="C45" s="1"/>
  <c r="C37"/>
  <c r="C41" s="1"/>
  <c r="M36" i="5"/>
  <c r="I36"/>
  <c r="E36"/>
  <c r="O36"/>
  <c r="K36"/>
  <c r="G36"/>
  <c r="O35"/>
  <c r="M35"/>
  <c r="K35"/>
  <c r="I35"/>
  <c r="G35"/>
  <c r="E35"/>
  <c r="C35"/>
  <c r="O34"/>
  <c r="M34"/>
  <c r="K34"/>
  <c r="I34"/>
  <c r="G34"/>
  <c r="E34"/>
  <c r="C34"/>
  <c r="O33"/>
  <c r="M33"/>
  <c r="K33"/>
  <c r="I33"/>
  <c r="G33"/>
  <c r="E33"/>
  <c r="C33"/>
  <c r="O32"/>
  <c r="M32"/>
  <c r="K32"/>
  <c r="I32"/>
  <c r="G32"/>
  <c r="E32"/>
  <c r="C32"/>
  <c r="O31"/>
  <c r="M31"/>
  <c r="K31"/>
  <c r="I31"/>
  <c r="G31"/>
  <c r="E31"/>
  <c r="C31"/>
  <c r="O30"/>
  <c r="M30"/>
  <c r="K30"/>
  <c r="I30"/>
  <c r="G30"/>
  <c r="E30"/>
  <c r="C30"/>
  <c r="O29"/>
  <c r="M29"/>
  <c r="K29"/>
  <c r="I29"/>
  <c r="G29"/>
  <c r="E29"/>
  <c r="C29"/>
  <c r="O28"/>
  <c r="M28"/>
  <c r="K28"/>
  <c r="I28"/>
  <c r="G28"/>
  <c r="E28"/>
  <c r="C28"/>
  <c r="O27"/>
  <c r="M27"/>
  <c r="K27"/>
  <c r="I27"/>
  <c r="G27"/>
  <c r="E27"/>
  <c r="C27"/>
  <c r="O26"/>
  <c r="M26"/>
  <c r="K26"/>
  <c r="I26"/>
  <c r="G26"/>
  <c r="E26"/>
  <c r="C26"/>
  <c r="O25"/>
  <c r="M25"/>
  <c r="K25"/>
  <c r="I25"/>
  <c r="G25"/>
  <c r="E25"/>
  <c r="C25"/>
  <c r="O24"/>
  <c r="M24"/>
  <c r="K24"/>
  <c r="I24"/>
  <c r="G24"/>
  <c r="E24"/>
  <c r="C24"/>
  <c r="O23"/>
  <c r="M23"/>
  <c r="K23"/>
  <c r="I23"/>
  <c r="G23"/>
  <c r="E23"/>
  <c r="C23"/>
  <c r="O22"/>
  <c r="M22"/>
  <c r="K22"/>
  <c r="I22"/>
  <c r="G22"/>
  <c r="E22"/>
  <c r="C22"/>
  <c r="O21"/>
  <c r="M21"/>
  <c r="K21"/>
  <c r="I21"/>
  <c r="G21"/>
  <c r="E21"/>
  <c r="C21"/>
  <c r="O20"/>
  <c r="M20"/>
  <c r="K20"/>
  <c r="I20"/>
  <c r="G20"/>
  <c r="E20"/>
  <c r="C20"/>
  <c r="O19"/>
  <c r="M19"/>
  <c r="K19"/>
  <c r="I19"/>
  <c r="G19"/>
  <c r="E19"/>
  <c r="C19"/>
  <c r="O18"/>
  <c r="M18"/>
  <c r="I18"/>
  <c r="E18"/>
  <c r="O17"/>
  <c r="M17"/>
  <c r="I17"/>
  <c r="E17"/>
  <c r="O16"/>
  <c r="M16"/>
  <c r="I16"/>
  <c r="E16"/>
  <c r="O15"/>
  <c r="M15"/>
  <c r="I15"/>
  <c r="E15"/>
  <c r="O14"/>
  <c r="M14"/>
  <c r="I14"/>
  <c r="E14"/>
  <c r="O13"/>
  <c r="M13"/>
  <c r="I13"/>
  <c r="E13"/>
  <c r="O12"/>
  <c r="M12"/>
  <c r="I12"/>
  <c r="E12"/>
  <c r="O11"/>
  <c r="M11"/>
  <c r="I11"/>
  <c r="E11"/>
  <c r="O10"/>
  <c r="M10"/>
  <c r="I10"/>
  <c r="E10"/>
  <c r="O9"/>
  <c r="M9"/>
  <c r="I9"/>
  <c r="E9"/>
  <c r="O8"/>
  <c r="M8"/>
  <c r="I8"/>
  <c r="E8"/>
  <c r="O7"/>
  <c r="M7"/>
  <c r="I7"/>
  <c r="E7"/>
  <c r="Q37"/>
  <c r="M6"/>
  <c r="I6"/>
  <c r="E6"/>
  <c r="E40" i="6" l="1"/>
  <c r="I37" i="5"/>
  <c r="C44" s="1"/>
  <c r="E37"/>
  <c r="C42" s="1"/>
  <c r="M37"/>
  <c r="C46" s="1"/>
  <c r="C6"/>
  <c r="G6"/>
  <c r="K6"/>
  <c r="O6"/>
  <c r="O37" s="1"/>
  <c r="C47" s="1"/>
  <c r="C7"/>
  <c r="G7"/>
  <c r="K7"/>
  <c r="C8"/>
  <c r="G8"/>
  <c r="K8"/>
  <c r="C9"/>
  <c r="G9"/>
  <c r="K9"/>
  <c r="C10"/>
  <c r="G10"/>
  <c r="K10"/>
  <c r="C11"/>
  <c r="G11"/>
  <c r="K11"/>
  <c r="C12"/>
  <c r="G12"/>
  <c r="K12"/>
  <c r="C13"/>
  <c r="G13"/>
  <c r="K13"/>
  <c r="C14"/>
  <c r="G14"/>
  <c r="K14"/>
  <c r="C15"/>
  <c r="G15"/>
  <c r="K15"/>
  <c r="C16"/>
  <c r="G16"/>
  <c r="K16"/>
  <c r="C17"/>
  <c r="G17"/>
  <c r="K17"/>
  <c r="C18"/>
  <c r="G18"/>
  <c r="K18"/>
  <c r="Q35" i="4"/>
  <c r="Q34"/>
  <c r="Q33"/>
  <c r="Q32"/>
  <c r="Q31"/>
  <c r="Q30"/>
  <c r="Q29"/>
  <c r="Q28"/>
  <c r="Q27"/>
  <c r="Q26"/>
  <c r="Q25"/>
  <c r="Q24"/>
  <c r="Q23"/>
  <c r="Q22"/>
  <c r="Q21"/>
  <c r="Q20"/>
  <c r="Q18"/>
  <c r="Q17"/>
  <c r="Q16"/>
  <c r="Q15"/>
  <c r="Q14"/>
  <c r="Q13"/>
  <c r="Q12"/>
  <c r="Q11"/>
  <c r="Q10"/>
  <c r="Q9"/>
  <c r="Q8"/>
  <c r="Q7"/>
  <c r="Q6"/>
  <c r="G37" i="5" l="1"/>
  <c r="C43" s="1"/>
  <c r="K37"/>
  <c r="C45" s="1"/>
  <c r="C37"/>
  <c r="C41" s="1"/>
  <c r="O35" i="4"/>
  <c r="I35"/>
  <c r="O34"/>
  <c r="I34"/>
  <c r="O33"/>
  <c r="I33"/>
  <c r="O32"/>
  <c r="I32"/>
  <c r="O31"/>
  <c r="I31"/>
  <c r="O30"/>
  <c r="I30"/>
  <c r="O29"/>
  <c r="I29"/>
  <c r="O28"/>
  <c r="I28"/>
  <c r="O27"/>
  <c r="I27"/>
  <c r="O26"/>
  <c r="I26"/>
  <c r="O25"/>
  <c r="I25"/>
  <c r="O24"/>
  <c r="I24"/>
  <c r="O23"/>
  <c r="I23"/>
  <c r="O22"/>
  <c r="I22"/>
  <c r="O21"/>
  <c r="I21"/>
  <c r="O20"/>
  <c r="I20"/>
  <c r="O19"/>
  <c r="I19"/>
  <c r="O18"/>
  <c r="I18"/>
  <c r="O17"/>
  <c r="M17"/>
  <c r="K17"/>
  <c r="I17"/>
  <c r="G17"/>
  <c r="E17"/>
  <c r="C17"/>
  <c r="O16"/>
  <c r="M16"/>
  <c r="K16"/>
  <c r="I16"/>
  <c r="G16"/>
  <c r="E16"/>
  <c r="C16"/>
  <c r="O15"/>
  <c r="M15"/>
  <c r="K15"/>
  <c r="I15"/>
  <c r="G15"/>
  <c r="E15"/>
  <c r="C15"/>
  <c r="O14"/>
  <c r="M14"/>
  <c r="K14"/>
  <c r="I14"/>
  <c r="G14"/>
  <c r="E14"/>
  <c r="C14"/>
  <c r="O13"/>
  <c r="M13"/>
  <c r="K13"/>
  <c r="I13"/>
  <c r="G13"/>
  <c r="E13"/>
  <c r="C13"/>
  <c r="O12"/>
  <c r="M12"/>
  <c r="K12"/>
  <c r="I12"/>
  <c r="G12"/>
  <c r="E12"/>
  <c r="C12"/>
  <c r="O11"/>
  <c r="M11"/>
  <c r="K11"/>
  <c r="I11"/>
  <c r="G11"/>
  <c r="E11"/>
  <c r="C11"/>
  <c r="O10"/>
  <c r="M10"/>
  <c r="K10"/>
  <c r="I10"/>
  <c r="G10"/>
  <c r="E10"/>
  <c r="C10"/>
  <c r="O9"/>
  <c r="M9"/>
  <c r="K9"/>
  <c r="I9"/>
  <c r="G9"/>
  <c r="E9"/>
  <c r="C9"/>
  <c r="O8"/>
  <c r="M8"/>
  <c r="K8"/>
  <c r="I8"/>
  <c r="G8"/>
  <c r="E8"/>
  <c r="C8"/>
  <c r="O7"/>
  <c r="M7"/>
  <c r="K7"/>
  <c r="I7"/>
  <c r="G7"/>
  <c r="E7"/>
  <c r="C7"/>
  <c r="O6"/>
  <c r="M6"/>
  <c r="K6"/>
  <c r="I6"/>
  <c r="G6"/>
  <c r="E6"/>
  <c r="C6"/>
  <c r="E40" i="5" l="1"/>
  <c r="O36" i="4"/>
  <c r="C46" s="1"/>
  <c r="I36"/>
  <c r="C43" s="1"/>
  <c r="Q36"/>
  <c r="E18"/>
  <c r="M18"/>
  <c r="E19"/>
  <c r="M19"/>
  <c r="E20"/>
  <c r="M20"/>
  <c r="E21"/>
  <c r="M21"/>
  <c r="E22"/>
  <c r="M22"/>
  <c r="E23"/>
  <c r="M23"/>
  <c r="E24"/>
  <c r="M24"/>
  <c r="E25"/>
  <c r="M25"/>
  <c r="E26"/>
  <c r="M26"/>
  <c r="E27"/>
  <c r="M27"/>
  <c r="E28"/>
  <c r="M28"/>
  <c r="E29"/>
  <c r="M29"/>
  <c r="E30"/>
  <c r="M30"/>
  <c r="E31"/>
  <c r="M31"/>
  <c r="E32"/>
  <c r="M32"/>
  <c r="E33"/>
  <c r="M33"/>
  <c r="E34"/>
  <c r="M34"/>
  <c r="E35"/>
  <c r="M35"/>
  <c r="C18"/>
  <c r="G18"/>
  <c r="K18"/>
  <c r="C19"/>
  <c r="G19"/>
  <c r="K19"/>
  <c r="C20"/>
  <c r="G20"/>
  <c r="K20"/>
  <c r="C21"/>
  <c r="G21"/>
  <c r="K21"/>
  <c r="C22"/>
  <c r="G22"/>
  <c r="K22"/>
  <c r="C23"/>
  <c r="G23"/>
  <c r="K23"/>
  <c r="C24"/>
  <c r="G24"/>
  <c r="K24"/>
  <c r="C25"/>
  <c r="G25"/>
  <c r="K25"/>
  <c r="C26"/>
  <c r="G26"/>
  <c r="K26"/>
  <c r="C27"/>
  <c r="G27"/>
  <c r="K27"/>
  <c r="C28"/>
  <c r="G28"/>
  <c r="K28"/>
  <c r="C29"/>
  <c r="G29"/>
  <c r="K29"/>
  <c r="C30"/>
  <c r="G30"/>
  <c r="K30"/>
  <c r="C31"/>
  <c r="G31"/>
  <c r="K31"/>
  <c r="C32"/>
  <c r="G32"/>
  <c r="K32"/>
  <c r="C33"/>
  <c r="G33"/>
  <c r="K33"/>
  <c r="C34"/>
  <c r="G34"/>
  <c r="K34"/>
  <c r="C35"/>
  <c r="G35"/>
  <c r="K35"/>
  <c r="Q36" i="3"/>
  <c r="Q35"/>
  <c r="Q34"/>
  <c r="Q33"/>
  <c r="Q32"/>
  <c r="Q31"/>
  <c r="Q30"/>
  <c r="Q29"/>
  <c r="Q27"/>
  <c r="Q28"/>
  <c r="Q26"/>
  <c r="Q25"/>
  <c r="Q24"/>
  <c r="Q23"/>
  <c r="Q22"/>
  <c r="Q21"/>
  <c r="Q20"/>
  <c r="Q19"/>
  <c r="Q18"/>
  <c r="Q16"/>
  <c r="Q15"/>
  <c r="Q14"/>
  <c r="Q13"/>
  <c r="Q12"/>
  <c r="Q11"/>
  <c r="Q10"/>
  <c r="Q9"/>
  <c r="Q8"/>
  <c r="Q7"/>
  <c r="Q6"/>
  <c r="M36" i="4" l="1"/>
  <c r="C45" s="1"/>
  <c r="E36"/>
  <c r="C41" s="1"/>
  <c r="K36"/>
  <c r="C44" s="1"/>
  <c r="C36"/>
  <c r="C40" s="1"/>
  <c r="G36"/>
  <c r="C42" s="1"/>
  <c r="M33" i="3"/>
  <c r="M34"/>
  <c r="O32"/>
  <c r="O31"/>
  <c r="E39" i="4" l="1"/>
  <c r="C31" i="3"/>
  <c r="E31"/>
  <c r="G31"/>
  <c r="I31"/>
  <c r="K31"/>
  <c r="M31"/>
  <c r="C32"/>
  <c r="E32"/>
  <c r="G32"/>
  <c r="I32"/>
  <c r="K32"/>
  <c r="M32"/>
  <c r="C33"/>
  <c r="G33"/>
  <c r="K33"/>
  <c r="O33"/>
  <c r="E33"/>
  <c r="I33"/>
  <c r="C34"/>
  <c r="O36" l="1"/>
  <c r="M36"/>
  <c r="K36"/>
  <c r="I36"/>
  <c r="G36"/>
  <c r="E36"/>
  <c r="C36"/>
  <c r="O35"/>
  <c r="M35"/>
  <c r="K35"/>
  <c r="I35"/>
  <c r="G35"/>
  <c r="E35"/>
  <c r="C35"/>
  <c r="O34"/>
  <c r="K34"/>
  <c r="I34"/>
  <c r="G34"/>
  <c r="E34"/>
  <c r="O30"/>
  <c r="M30"/>
  <c r="K30"/>
  <c r="I30"/>
  <c r="G30"/>
  <c r="E30"/>
  <c r="C30"/>
  <c r="O29"/>
  <c r="M29"/>
  <c r="K29"/>
  <c r="I29"/>
  <c r="G29"/>
  <c r="E29"/>
  <c r="C29"/>
  <c r="O28"/>
  <c r="M28"/>
  <c r="K28"/>
  <c r="I28"/>
  <c r="G28"/>
  <c r="E28"/>
  <c r="C28"/>
  <c r="O27"/>
  <c r="M27"/>
  <c r="K27"/>
  <c r="I27"/>
  <c r="G27"/>
  <c r="E27"/>
  <c r="C27"/>
  <c r="O26"/>
  <c r="M26"/>
  <c r="K26"/>
  <c r="I26"/>
  <c r="G26"/>
  <c r="E26"/>
  <c r="C26"/>
  <c r="O25"/>
  <c r="M25"/>
  <c r="K25"/>
  <c r="I25"/>
  <c r="G25"/>
  <c r="E25"/>
  <c r="C25"/>
  <c r="O24"/>
  <c r="M24"/>
  <c r="K24"/>
  <c r="I24"/>
  <c r="G24"/>
  <c r="E24"/>
  <c r="C24"/>
  <c r="O23"/>
  <c r="M23"/>
  <c r="K23"/>
  <c r="I23"/>
  <c r="G23"/>
  <c r="E23"/>
  <c r="C23"/>
  <c r="O22"/>
  <c r="M22"/>
  <c r="K22"/>
  <c r="I22"/>
  <c r="G22"/>
  <c r="E22"/>
  <c r="C22"/>
  <c r="O21"/>
  <c r="M21"/>
  <c r="K21"/>
  <c r="I21"/>
  <c r="G21"/>
  <c r="E21"/>
  <c r="C21"/>
  <c r="O20"/>
  <c r="M20"/>
  <c r="K20"/>
  <c r="I20"/>
  <c r="G20"/>
  <c r="E20"/>
  <c r="C20"/>
  <c r="O19"/>
  <c r="M19"/>
  <c r="K19"/>
  <c r="I19"/>
  <c r="G19"/>
  <c r="E19"/>
  <c r="C19"/>
  <c r="O18"/>
  <c r="M18"/>
  <c r="K18"/>
  <c r="I18"/>
  <c r="G18"/>
  <c r="E18"/>
  <c r="C18"/>
  <c r="O17"/>
  <c r="M17"/>
  <c r="K17"/>
  <c r="I17"/>
  <c r="G17"/>
  <c r="E17"/>
  <c r="C17"/>
  <c r="O16"/>
  <c r="M16"/>
  <c r="K16"/>
  <c r="I16"/>
  <c r="G16"/>
  <c r="E16"/>
  <c r="C16"/>
  <c r="O15"/>
  <c r="M15"/>
  <c r="K15"/>
  <c r="I15"/>
  <c r="G15"/>
  <c r="E15"/>
  <c r="C15"/>
  <c r="O14"/>
  <c r="M14"/>
  <c r="K14"/>
  <c r="I14"/>
  <c r="G14"/>
  <c r="E14"/>
  <c r="C14"/>
  <c r="O13"/>
  <c r="M13"/>
  <c r="K13"/>
  <c r="I13"/>
  <c r="G13"/>
  <c r="E13"/>
  <c r="C13"/>
  <c r="O12"/>
  <c r="M12"/>
  <c r="K12"/>
  <c r="I12"/>
  <c r="G12"/>
  <c r="E12"/>
  <c r="C12"/>
  <c r="O11"/>
  <c r="M11"/>
  <c r="K11"/>
  <c r="I11"/>
  <c r="G11"/>
  <c r="E11"/>
  <c r="C11"/>
  <c r="O10"/>
  <c r="M10"/>
  <c r="K10"/>
  <c r="I10"/>
  <c r="G10"/>
  <c r="E10"/>
  <c r="C10"/>
  <c r="O9"/>
  <c r="M9"/>
  <c r="K9"/>
  <c r="I9"/>
  <c r="G9"/>
  <c r="E9"/>
  <c r="C9"/>
  <c r="O8"/>
  <c r="M8"/>
  <c r="K8"/>
  <c r="I8"/>
  <c r="G8"/>
  <c r="E8"/>
  <c r="C8"/>
  <c r="O7"/>
  <c r="M7"/>
  <c r="K7"/>
  <c r="I7"/>
  <c r="G7"/>
  <c r="E7"/>
  <c r="C7"/>
  <c r="Q37"/>
  <c r="O6"/>
  <c r="M6"/>
  <c r="K6"/>
  <c r="I6"/>
  <c r="G6"/>
  <c r="E6"/>
  <c r="C6"/>
  <c r="E37" l="1"/>
  <c r="C42" s="1"/>
  <c r="I37"/>
  <c r="C44" s="1"/>
  <c r="M37"/>
  <c r="C46" s="1"/>
  <c r="C37"/>
  <c r="C41" s="1"/>
  <c r="K37"/>
  <c r="C45" s="1"/>
  <c r="O37"/>
  <c r="C47" s="1"/>
  <c r="G37"/>
  <c r="C43" s="1"/>
  <c r="Q11" i="2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0"/>
  <c r="Q9"/>
  <c r="Q8"/>
  <c r="Q7"/>
  <c r="Q6"/>
  <c r="E40" i="3" l="1"/>
  <c r="Q34" i="2"/>
  <c r="O33"/>
  <c r="M33"/>
  <c r="K33"/>
  <c r="I33"/>
  <c r="G33"/>
  <c r="E33"/>
  <c r="C33"/>
  <c r="O32"/>
  <c r="M32"/>
  <c r="K32"/>
  <c r="I32"/>
  <c r="G32"/>
  <c r="E32"/>
  <c r="C32"/>
  <c r="O31"/>
  <c r="M31"/>
  <c r="K31"/>
  <c r="I31"/>
  <c r="G31"/>
  <c r="E31"/>
  <c r="C31"/>
  <c r="O30"/>
  <c r="M30"/>
  <c r="K30"/>
  <c r="I30"/>
  <c r="G30"/>
  <c r="E30"/>
  <c r="C30"/>
  <c r="O29"/>
  <c r="M29"/>
  <c r="K29"/>
  <c r="I29"/>
  <c r="G29"/>
  <c r="E29"/>
  <c r="C29"/>
  <c r="Q17" i="1" l="1"/>
  <c r="C17" s="1"/>
  <c r="O28" i="2" l="1"/>
  <c r="M28"/>
  <c r="I28"/>
  <c r="E28"/>
  <c r="O27"/>
  <c r="M27"/>
  <c r="I27"/>
  <c r="E27"/>
  <c r="M26"/>
  <c r="I26"/>
  <c r="M25"/>
  <c r="I25"/>
  <c r="M24"/>
  <c r="I24"/>
  <c r="M22"/>
  <c r="M18"/>
  <c r="M16"/>
  <c r="I16"/>
  <c r="O15"/>
  <c r="K15"/>
  <c r="G15"/>
  <c r="C15"/>
  <c r="O14"/>
  <c r="M14"/>
  <c r="K14"/>
  <c r="I14"/>
  <c r="G14"/>
  <c r="E14"/>
  <c r="C14"/>
  <c r="O13"/>
  <c r="M13"/>
  <c r="K13"/>
  <c r="I13"/>
  <c r="G13"/>
  <c r="E13"/>
  <c r="C13"/>
  <c r="O12"/>
  <c r="M12"/>
  <c r="K12"/>
  <c r="I12"/>
  <c r="G12"/>
  <c r="E12"/>
  <c r="C12"/>
  <c r="O11"/>
  <c r="M11"/>
  <c r="K11"/>
  <c r="I11"/>
  <c r="G11"/>
  <c r="E11"/>
  <c r="C11"/>
  <c r="O10"/>
  <c r="M10"/>
  <c r="K10"/>
  <c r="I10"/>
  <c r="G10"/>
  <c r="E10"/>
  <c r="C10"/>
  <c r="O9"/>
  <c r="M9"/>
  <c r="K9"/>
  <c r="I9"/>
  <c r="G9"/>
  <c r="E9"/>
  <c r="C9"/>
  <c r="O8"/>
  <c r="M8"/>
  <c r="K8"/>
  <c r="I8"/>
  <c r="G8"/>
  <c r="E8"/>
  <c r="C8"/>
  <c r="O7"/>
  <c r="M7"/>
  <c r="K7"/>
  <c r="I7"/>
  <c r="G7"/>
  <c r="E7"/>
  <c r="C7"/>
  <c r="O6"/>
  <c r="M6"/>
  <c r="K6"/>
  <c r="I6"/>
  <c r="G6"/>
  <c r="E6"/>
  <c r="C6"/>
  <c r="O17" l="1"/>
  <c r="K17"/>
  <c r="G17"/>
  <c r="C17"/>
  <c r="I18"/>
  <c r="O19"/>
  <c r="K19"/>
  <c r="G19"/>
  <c r="C19"/>
  <c r="O20"/>
  <c r="K20"/>
  <c r="G20"/>
  <c r="C20"/>
  <c r="O21"/>
  <c r="K21"/>
  <c r="G21"/>
  <c r="C21"/>
  <c r="I22"/>
  <c r="O23"/>
  <c r="K23"/>
  <c r="G23"/>
  <c r="C23"/>
  <c r="E15"/>
  <c r="I15"/>
  <c r="M15"/>
  <c r="E16"/>
  <c r="E17"/>
  <c r="M17"/>
  <c r="E18"/>
  <c r="E19"/>
  <c r="M19"/>
  <c r="E20"/>
  <c r="M20"/>
  <c r="E21"/>
  <c r="M21"/>
  <c r="E22"/>
  <c r="E23"/>
  <c r="M23"/>
  <c r="E24"/>
  <c r="E25"/>
  <c r="E26"/>
  <c r="O16"/>
  <c r="K16"/>
  <c r="G16"/>
  <c r="C16"/>
  <c r="I17"/>
  <c r="O18"/>
  <c r="K18"/>
  <c r="G18"/>
  <c r="C18"/>
  <c r="I19"/>
  <c r="I20"/>
  <c r="I21"/>
  <c r="O22"/>
  <c r="K22"/>
  <c r="G22"/>
  <c r="C22"/>
  <c r="I23"/>
  <c r="O24"/>
  <c r="K24"/>
  <c r="G24"/>
  <c r="C24"/>
  <c r="O25"/>
  <c r="K25"/>
  <c r="G25"/>
  <c r="C25"/>
  <c r="O26"/>
  <c r="K26"/>
  <c r="G26"/>
  <c r="C26"/>
  <c r="C27"/>
  <c r="G27"/>
  <c r="K27"/>
  <c r="C28"/>
  <c r="G28"/>
  <c r="K28"/>
  <c r="C34" l="1"/>
  <c r="O34"/>
  <c r="K34"/>
  <c r="E34"/>
  <c r="G34"/>
  <c r="M34"/>
  <c r="I34"/>
  <c r="I17" i="1"/>
  <c r="K17" l="1"/>
  <c r="O17"/>
  <c r="E17"/>
  <c r="M17"/>
  <c r="G17"/>
  <c r="Q34" l="1"/>
  <c r="Q30"/>
  <c r="Q28"/>
  <c r="Q26"/>
  <c r="Q24"/>
  <c r="K26" l="1"/>
  <c r="M26"/>
  <c r="O26"/>
  <c r="C26"/>
  <c r="G26"/>
  <c r="I26"/>
  <c r="E26"/>
  <c r="M34"/>
  <c r="O34"/>
  <c r="C34"/>
  <c r="E34"/>
  <c r="K34"/>
  <c r="G34"/>
  <c r="I34"/>
  <c r="C24"/>
  <c r="E24"/>
  <c r="K24"/>
  <c r="M24"/>
  <c r="O24"/>
  <c r="I24"/>
  <c r="G24"/>
  <c r="M30"/>
  <c r="G30"/>
  <c r="I30"/>
  <c r="C30"/>
  <c r="K30"/>
  <c r="O30"/>
  <c r="E30"/>
  <c r="Q25"/>
  <c r="M28"/>
  <c r="O28"/>
  <c r="K28"/>
  <c r="G28"/>
  <c r="E28"/>
  <c r="I28"/>
  <c r="C28"/>
  <c r="Q31"/>
  <c r="Q36"/>
  <c r="Q35"/>
  <c r="Q33"/>
  <c r="Q32"/>
  <c r="Q27"/>
  <c r="M32" l="1"/>
  <c r="K32"/>
  <c r="E32"/>
  <c r="I32"/>
  <c r="G32"/>
  <c r="C32"/>
  <c r="O32"/>
  <c r="M33"/>
  <c r="G33"/>
  <c r="C33"/>
  <c r="O33"/>
  <c r="E33"/>
  <c r="I33"/>
  <c r="K33"/>
  <c r="C31"/>
  <c r="O31"/>
  <c r="G31"/>
  <c r="M31"/>
  <c r="K31"/>
  <c r="E31"/>
  <c r="I31"/>
  <c r="O27"/>
  <c r="E27"/>
  <c r="K27"/>
  <c r="M27"/>
  <c r="I27"/>
  <c r="C27"/>
  <c r="G27"/>
  <c r="M25"/>
  <c r="O25"/>
  <c r="K25"/>
  <c r="C25"/>
  <c r="G25"/>
  <c r="E25"/>
  <c r="I25"/>
  <c r="K35"/>
  <c r="M35"/>
  <c r="I35"/>
  <c r="C35"/>
  <c r="G35"/>
  <c r="O35"/>
  <c r="E35"/>
  <c r="E36"/>
  <c r="M36"/>
  <c r="C36"/>
  <c r="O36"/>
  <c r="K36"/>
  <c r="I36"/>
  <c r="G36"/>
  <c r="Q21"/>
  <c r="K21" l="1"/>
  <c r="C21"/>
  <c r="I21"/>
  <c r="M21"/>
  <c r="G21"/>
  <c r="O21"/>
  <c r="E21"/>
  <c r="Q22"/>
  <c r="Q23"/>
  <c r="Q20"/>
  <c r="Q18"/>
  <c r="Q19"/>
  <c r="M18" l="1"/>
  <c r="C18"/>
  <c r="G18"/>
  <c r="I18"/>
  <c r="K18"/>
  <c r="E18"/>
  <c r="O18"/>
  <c r="O20"/>
  <c r="K20"/>
  <c r="E20"/>
  <c r="M20"/>
  <c r="I20"/>
  <c r="C20"/>
  <c r="G20"/>
  <c r="M23"/>
  <c r="I23"/>
  <c r="K23"/>
  <c r="C23"/>
  <c r="O23"/>
  <c r="E23"/>
  <c r="G23"/>
  <c r="O19"/>
  <c r="K19"/>
  <c r="M19"/>
  <c r="G19"/>
  <c r="I19"/>
  <c r="C19"/>
  <c r="E19"/>
  <c r="K22"/>
  <c r="M22"/>
  <c r="I22"/>
  <c r="E22"/>
  <c r="G22"/>
  <c r="O22"/>
  <c r="C22"/>
  <c r="Q16" l="1"/>
  <c r="O16" l="1"/>
  <c r="G16"/>
  <c r="C16"/>
  <c r="M16"/>
  <c r="E16"/>
  <c r="K16"/>
  <c r="I16"/>
  <c r="Q15"/>
  <c r="O15" l="1"/>
  <c r="G15"/>
  <c r="I15"/>
  <c r="M15"/>
  <c r="K15"/>
  <c r="C15"/>
  <c r="E15"/>
  <c r="Q14"/>
  <c r="K14" l="1"/>
  <c r="E14"/>
  <c r="O14"/>
  <c r="M14"/>
  <c r="C14"/>
  <c r="I14"/>
  <c r="G14"/>
  <c r="Q13"/>
  <c r="M13" l="1"/>
  <c r="G13"/>
  <c r="C13"/>
  <c r="I13"/>
  <c r="E13"/>
  <c r="O13"/>
  <c r="K13"/>
  <c r="Q12"/>
  <c r="Q10"/>
  <c r="Q9"/>
  <c r="Q11"/>
  <c r="E11" l="1"/>
  <c r="O11"/>
  <c r="C11"/>
  <c r="M11"/>
  <c r="I11"/>
  <c r="G11"/>
  <c r="K11"/>
  <c r="O10"/>
  <c r="E10"/>
  <c r="G10"/>
  <c r="K10"/>
  <c r="M10"/>
  <c r="I10"/>
  <c r="C10"/>
  <c r="C9"/>
  <c r="K9"/>
  <c r="E9"/>
  <c r="M9"/>
  <c r="G9"/>
  <c r="I9"/>
  <c r="O9"/>
  <c r="O12"/>
  <c r="G12"/>
  <c r="E12"/>
  <c r="I12"/>
  <c r="C12"/>
  <c r="K12"/>
  <c r="M12"/>
  <c r="Q8"/>
  <c r="C8" l="1"/>
  <c r="K8"/>
  <c r="I8"/>
  <c r="O8"/>
  <c r="G8"/>
  <c r="M8"/>
  <c r="E8"/>
  <c r="Q7"/>
  <c r="E7" l="1"/>
  <c r="O7"/>
  <c r="K7"/>
  <c r="M7"/>
  <c r="I7"/>
  <c r="C7"/>
  <c r="G7"/>
  <c r="Q6"/>
  <c r="G6" l="1"/>
  <c r="G37" s="1"/>
  <c r="I6"/>
  <c r="I37" s="1"/>
  <c r="E6"/>
  <c r="E37" s="1"/>
  <c r="M6"/>
  <c r="M37" s="1"/>
  <c r="O6"/>
  <c r="O37" s="1"/>
  <c r="C6"/>
  <c r="C37" s="1"/>
  <c r="K6"/>
  <c r="K37" s="1"/>
  <c r="Q37"/>
  <c r="Q10" i="10" l="1"/>
  <c r="Q14"/>
  <c r="Q12"/>
  <c r="Q26"/>
  <c r="Q20"/>
  <c r="Q18"/>
  <c r="Q16"/>
  <c r="Q31"/>
  <c r="Q29"/>
  <c r="Q27"/>
  <c r="Q13"/>
  <c r="Q9"/>
  <c r="Q15"/>
  <c r="Q11"/>
  <c r="Q25"/>
  <c r="Q24"/>
  <c r="Q22"/>
  <c r="Q19"/>
  <c r="Q17"/>
  <c r="Q34"/>
  <c r="Q33"/>
  <c r="Q30"/>
  <c r="Q28"/>
  <c r="Q23"/>
  <c r="Q21"/>
  <c r="Q32"/>
  <c r="Q35" l="1"/>
  <c r="M23"/>
  <c r="I23"/>
  <c r="E23"/>
  <c r="O23"/>
  <c r="G23"/>
  <c r="K23"/>
  <c r="C23"/>
  <c r="E32" i="9"/>
  <c r="M32"/>
  <c r="O32"/>
  <c r="I32"/>
  <c r="K32"/>
  <c r="C32"/>
  <c r="G32"/>
  <c r="I21"/>
  <c r="M21"/>
  <c r="E21"/>
  <c r="K21"/>
  <c r="C21"/>
  <c r="O21"/>
  <c r="G21"/>
  <c r="I23"/>
  <c r="M23"/>
  <c r="E23"/>
  <c r="K23"/>
  <c r="C23"/>
  <c r="O23"/>
  <c r="G23"/>
  <c r="M28"/>
  <c r="E28"/>
  <c r="I28"/>
  <c r="K28"/>
  <c r="C28"/>
  <c r="O28"/>
  <c r="G28"/>
  <c r="M30"/>
  <c r="E30"/>
  <c r="I30"/>
  <c r="K30"/>
  <c r="C30"/>
  <c r="O30"/>
  <c r="G30"/>
  <c r="E33"/>
  <c r="M33"/>
  <c r="O33"/>
  <c r="I33"/>
  <c r="G33"/>
  <c r="K33"/>
  <c r="C33"/>
  <c r="G34"/>
  <c r="E34"/>
  <c r="K34"/>
  <c r="M34"/>
  <c r="O34"/>
  <c r="C34"/>
  <c r="I34"/>
  <c r="I17"/>
  <c r="M17"/>
  <c r="E17"/>
  <c r="K17"/>
  <c r="O17"/>
  <c r="G17"/>
  <c r="I19"/>
  <c r="M19"/>
  <c r="E19"/>
  <c r="K19"/>
  <c r="C19"/>
  <c r="O19"/>
  <c r="G19"/>
  <c r="M22"/>
  <c r="E22"/>
  <c r="I22"/>
  <c r="K22"/>
  <c r="C22"/>
  <c r="O22"/>
  <c r="G22"/>
  <c r="M24"/>
  <c r="E24"/>
  <c r="I24"/>
  <c r="K24"/>
  <c r="C24"/>
  <c r="O24"/>
  <c r="G24"/>
  <c r="I25"/>
  <c r="M25"/>
  <c r="E25"/>
  <c r="K25"/>
  <c r="C25"/>
  <c r="O25"/>
  <c r="G25"/>
  <c r="M11"/>
  <c r="E11"/>
  <c r="I11"/>
  <c r="O11"/>
  <c r="K11"/>
  <c r="G11"/>
  <c r="I15"/>
  <c r="M15"/>
  <c r="E15"/>
  <c r="K15"/>
  <c r="O15"/>
  <c r="G15"/>
  <c r="M9"/>
  <c r="E9"/>
  <c r="I9"/>
  <c r="O9"/>
  <c r="K9"/>
  <c r="G9"/>
  <c r="M13"/>
  <c r="E13"/>
  <c r="O13"/>
  <c r="I13"/>
  <c r="K13"/>
  <c r="G13"/>
  <c r="I27"/>
  <c r="M27"/>
  <c r="E27"/>
  <c r="K27"/>
  <c r="C27"/>
  <c r="O27"/>
  <c r="G27"/>
  <c r="I29"/>
  <c r="M29"/>
  <c r="E29"/>
  <c r="K29"/>
  <c r="C29"/>
  <c r="O29"/>
  <c r="G29"/>
  <c r="M31"/>
  <c r="O31"/>
  <c r="I31"/>
  <c r="E31"/>
  <c r="G31"/>
  <c r="K31"/>
  <c r="C31"/>
  <c r="M16"/>
  <c r="E16"/>
  <c r="I16"/>
  <c r="K16"/>
  <c r="O16"/>
  <c r="G16"/>
  <c r="M18"/>
  <c r="E18"/>
  <c r="I18"/>
  <c r="K18"/>
  <c r="C18"/>
  <c r="O18"/>
  <c r="G18"/>
  <c r="M20"/>
  <c r="E20"/>
  <c r="I20"/>
  <c r="K20"/>
  <c r="C20"/>
  <c r="O20"/>
  <c r="G20"/>
  <c r="M26"/>
  <c r="E26"/>
  <c r="I26"/>
  <c r="K26"/>
  <c r="C26"/>
  <c r="O26"/>
  <c r="G26"/>
  <c r="M12"/>
  <c r="E12"/>
  <c r="O12"/>
  <c r="I12"/>
  <c r="G12"/>
  <c r="K12"/>
  <c r="O14"/>
  <c r="K14"/>
  <c r="G14"/>
  <c r="M14"/>
  <c r="I14"/>
  <c r="E14"/>
  <c r="M10"/>
  <c r="E10"/>
  <c r="I10"/>
  <c r="O10"/>
  <c r="G10"/>
  <c r="K10"/>
  <c r="O32" i="10"/>
  <c r="K32"/>
  <c r="G32"/>
  <c r="C32"/>
  <c r="I32"/>
  <c r="M32"/>
  <c r="E32"/>
  <c r="M21"/>
  <c r="I21"/>
  <c r="E21"/>
  <c r="K21"/>
  <c r="C21"/>
  <c r="O21"/>
  <c r="G21"/>
  <c r="O28"/>
  <c r="K28"/>
  <c r="G28"/>
  <c r="C28"/>
  <c r="I28"/>
  <c r="M28"/>
  <c r="E28"/>
  <c r="O30"/>
  <c r="K30"/>
  <c r="G30"/>
  <c r="C30"/>
  <c r="M30"/>
  <c r="E30"/>
  <c r="I30"/>
  <c r="M33"/>
  <c r="I33"/>
  <c r="E33"/>
  <c r="K33"/>
  <c r="C33"/>
  <c r="O33"/>
  <c r="G33"/>
  <c r="O34"/>
  <c r="K34"/>
  <c r="G34"/>
  <c r="C34"/>
  <c r="M34"/>
  <c r="E34"/>
  <c r="I34"/>
  <c r="M17"/>
  <c r="I17"/>
  <c r="E17"/>
  <c r="K17"/>
  <c r="C17"/>
  <c r="O17"/>
  <c r="G17"/>
  <c r="M19"/>
  <c r="I19"/>
  <c r="E19"/>
  <c r="O19"/>
  <c r="G19"/>
  <c r="K19"/>
  <c r="C19"/>
  <c r="O22"/>
  <c r="K22"/>
  <c r="G22"/>
  <c r="C22"/>
  <c r="M22"/>
  <c r="E22"/>
  <c r="I22"/>
  <c r="O24"/>
  <c r="K24"/>
  <c r="G24"/>
  <c r="C24"/>
  <c r="I24"/>
  <c r="M24"/>
  <c r="E24"/>
  <c r="M25"/>
  <c r="I25"/>
  <c r="E25"/>
  <c r="K25"/>
  <c r="C25"/>
  <c r="O25"/>
  <c r="G25"/>
  <c r="M11"/>
  <c r="I11"/>
  <c r="E11"/>
  <c r="O11"/>
  <c r="G11"/>
  <c r="K11"/>
  <c r="C11"/>
  <c r="M15"/>
  <c r="I15"/>
  <c r="E15"/>
  <c r="O15"/>
  <c r="G15"/>
  <c r="K15"/>
  <c r="C15"/>
  <c r="O9"/>
  <c r="K9"/>
  <c r="G9"/>
  <c r="C9"/>
  <c r="M9"/>
  <c r="I9"/>
  <c r="E9"/>
  <c r="M13"/>
  <c r="I13"/>
  <c r="E13"/>
  <c r="K13"/>
  <c r="C13"/>
  <c r="O13"/>
  <c r="G13"/>
  <c r="M27"/>
  <c r="I27"/>
  <c r="E27"/>
  <c r="O27"/>
  <c r="G27"/>
  <c r="K27"/>
  <c r="C27"/>
  <c r="M29"/>
  <c r="I29"/>
  <c r="E29"/>
  <c r="K29"/>
  <c r="C29"/>
  <c r="O29"/>
  <c r="G29"/>
  <c r="M31"/>
  <c r="I31"/>
  <c r="E31"/>
  <c r="O31"/>
  <c r="G31"/>
  <c r="K31"/>
  <c r="C31"/>
  <c r="O16"/>
  <c r="K16"/>
  <c r="G16"/>
  <c r="C16"/>
  <c r="I16"/>
  <c r="M16"/>
  <c r="E16"/>
  <c r="O18"/>
  <c r="K18"/>
  <c r="G18"/>
  <c r="C18"/>
  <c r="M18"/>
  <c r="E18"/>
  <c r="I18"/>
  <c r="O20"/>
  <c r="K20"/>
  <c r="G20"/>
  <c r="C20"/>
  <c r="I20"/>
  <c r="M20"/>
  <c r="E20"/>
  <c r="O26"/>
  <c r="K26"/>
  <c r="G26"/>
  <c r="C26"/>
  <c r="M26"/>
  <c r="E26"/>
  <c r="I26"/>
  <c r="O12"/>
  <c r="K12"/>
  <c r="G12"/>
  <c r="C12"/>
  <c r="I12"/>
  <c r="M12"/>
  <c r="E12"/>
  <c r="O14"/>
  <c r="K14"/>
  <c r="G14"/>
  <c r="C14"/>
  <c r="M14"/>
  <c r="E14"/>
  <c r="I14"/>
  <c r="O10"/>
  <c r="M10"/>
  <c r="I10"/>
  <c r="E10"/>
  <c r="K10"/>
  <c r="G10"/>
  <c r="C10"/>
  <c r="I35" l="1"/>
  <c r="C42" s="1"/>
  <c r="C35"/>
  <c r="C39" s="1"/>
  <c r="K35"/>
  <c r="C43" s="1"/>
  <c r="E35"/>
  <c r="C40" s="1"/>
  <c r="M35"/>
  <c r="C44" s="1"/>
  <c r="G35"/>
  <c r="C41" s="1"/>
  <c r="O35"/>
  <c r="C45" s="1"/>
  <c r="Q5" i="9"/>
  <c r="E38" i="10" l="1"/>
  <c r="M5" i="9"/>
  <c r="M36" s="1"/>
  <c r="C45" s="1"/>
  <c r="I5"/>
  <c r="I36" s="1"/>
  <c r="C43" s="1"/>
  <c r="E5"/>
  <c r="E36" s="1"/>
  <c r="C41" s="1"/>
  <c r="O5"/>
  <c r="O36" s="1"/>
  <c r="C46" s="1"/>
  <c r="K5"/>
  <c r="K36" s="1"/>
  <c r="C44" s="1"/>
  <c r="G5"/>
  <c r="G36" s="1"/>
  <c r="C42" s="1"/>
  <c r="C5"/>
  <c r="C36" s="1"/>
  <c r="C40" s="1"/>
  <c r="E39" l="1"/>
</calcChain>
</file>

<file path=xl/sharedStrings.xml><?xml version="1.0" encoding="utf-8"?>
<sst xmlns="http://schemas.openxmlformats.org/spreadsheetml/2006/main" count="3263" uniqueCount="378">
  <si>
    <t>REKAPITULASI SAMPAH (3R) TPA KALIKONDANG</t>
  </si>
  <si>
    <t>TAHUN 2019</t>
  </si>
  <si>
    <t>NO.</t>
  </si>
  <si>
    <t>HARI/TANGGAL</t>
  </si>
  <si>
    <t>JENIS SAMPAH</t>
  </si>
  <si>
    <t>BULAN :  JANUARI</t>
  </si>
  <si>
    <t>2 Januari 2019</t>
  </si>
  <si>
    <t>3 Januari 2019</t>
  </si>
  <si>
    <t>4 Januari 2019</t>
  </si>
  <si>
    <t>5 Januari 2019</t>
  </si>
  <si>
    <t>6 Januari 2019</t>
  </si>
  <si>
    <t>7 Januari 2019</t>
  </si>
  <si>
    <t>8 Januari 2019</t>
  </si>
  <si>
    <t>9 Januari 2019</t>
  </si>
  <si>
    <t>10 Januari 2019</t>
  </si>
  <si>
    <t>11 Januari 2019</t>
  </si>
  <si>
    <t>12 Januari 2019</t>
  </si>
  <si>
    <t>13 Januari 2019</t>
  </si>
  <si>
    <t>14 Januari 2019</t>
  </si>
  <si>
    <t>15 Januari 2019</t>
  </si>
  <si>
    <t>16 Januari 2019</t>
  </si>
  <si>
    <t>17 Januari 2019</t>
  </si>
  <si>
    <t>18 Januari 2019</t>
  </si>
  <si>
    <t>19 Januari 2019</t>
  </si>
  <si>
    <t>20 Januari 2019</t>
  </si>
  <si>
    <t>21 Januari 2019</t>
  </si>
  <si>
    <t>22 Januari 2019</t>
  </si>
  <si>
    <t>23 Januari 2019</t>
  </si>
  <si>
    <t>24 Januari 2019</t>
  </si>
  <si>
    <t>25 Januari 2019</t>
  </si>
  <si>
    <t>26 Januari 2019</t>
  </si>
  <si>
    <t>27 Januari 2019</t>
  </si>
  <si>
    <t>28 Januari 2019</t>
  </si>
  <si>
    <t>29 Januari 2019</t>
  </si>
  <si>
    <t>30 Januari 2019</t>
  </si>
  <si>
    <t>31 Januari 2019</t>
  </si>
  <si>
    <t>TOTAL</t>
  </si>
  <si>
    <t>PLASTIK (Kg)</t>
  </si>
  <si>
    <t>ORGANIK (Kg)</t>
  </si>
  <si>
    <t>KERTAS (kg)</t>
  </si>
  <si>
    <t>KACA (Kg)</t>
  </si>
  <si>
    <t>KARET (Kg)</t>
  </si>
  <si>
    <t>KAYU (Kg)</t>
  </si>
  <si>
    <t>LAIN-LAIN (Kg)</t>
  </si>
  <si>
    <t>JUMLAH SAMPAH PER HARI (Kg)</t>
  </si>
  <si>
    <t>Kg</t>
  </si>
  <si>
    <t>Demak, 31 Januari 2019</t>
  </si>
  <si>
    <t>Mengetahui,</t>
  </si>
  <si>
    <t>Kepala Seksi Pengolahan Sampah</t>
  </si>
  <si>
    <t>Koordinator lapangan TPA Kalikondang</t>
  </si>
  <si>
    <t>Pada Dinas Lingkungan Hidup</t>
  </si>
  <si>
    <t>kabupaten Demak</t>
  </si>
  <si>
    <t>Kabupaten Demak</t>
  </si>
  <si>
    <t>WIJIATI, S. Sos, MM</t>
  </si>
  <si>
    <t>SUNARDI</t>
  </si>
  <si>
    <t>NIP. 19670822 199203 2 005</t>
  </si>
  <si>
    <t>NIP. 19620526 200701 1 002</t>
  </si>
  <si>
    <t xml:space="preserve">Kepala Bidang Pengelolaan Sampah Limbah B3 </t>
  </si>
  <si>
    <t>dan Peningkatan KaPasitas</t>
  </si>
  <si>
    <t>Dinas Lingkungan Hidu Kabupaten Demak</t>
  </si>
  <si>
    <t>Kurnia Zauharoh, SE., MM.</t>
  </si>
  <si>
    <t>NIP. 19670317 199403 2 006</t>
  </si>
  <si>
    <t>Catatan: Total sampah perbulan 1.877.205 Kg</t>
  </si>
  <si>
    <t>- Plastik 412.985,10 Kg</t>
  </si>
  <si>
    <t>- Organik 882.286,35 Kg</t>
  </si>
  <si>
    <t>- Kertas 281.580,75 Kg</t>
  </si>
  <si>
    <t>- Kaca 56.316,15 Kg</t>
  </si>
  <si>
    <t>- Karet 93.860,25 Kg</t>
  </si>
  <si>
    <t>- Kayu 75.088,20 Kg</t>
  </si>
  <si>
    <t>- Lain-lain 75.088,20 Kg</t>
  </si>
  <si>
    <t>Demak, 28 Febuari 2019</t>
  </si>
  <si>
    <t>BULAN :  Februari</t>
  </si>
  <si>
    <t>1 Februari 2019</t>
  </si>
  <si>
    <t>2 Februari 2019</t>
  </si>
  <si>
    <t>3 Februari 2019</t>
  </si>
  <si>
    <t>4 Februari 2019</t>
  </si>
  <si>
    <t>5 Februari 2019</t>
  </si>
  <si>
    <t>6 Februari 2019</t>
  </si>
  <si>
    <t>7 Februari 2019</t>
  </si>
  <si>
    <t>8 Februari 2019</t>
  </si>
  <si>
    <t>9 Februari 2019</t>
  </si>
  <si>
    <t>10 Februari 2019</t>
  </si>
  <si>
    <t>11 Februari 2019</t>
  </si>
  <si>
    <t>12 Februari 2019</t>
  </si>
  <si>
    <t>13 Februari 2019</t>
  </si>
  <si>
    <t>14 Februari 2019</t>
  </si>
  <si>
    <t>15 Februari 2019</t>
  </si>
  <si>
    <t>16 Februari 2019</t>
  </si>
  <si>
    <t>17 Februari 2019</t>
  </si>
  <si>
    <t>18 Februari 2019</t>
  </si>
  <si>
    <t>19 Februari 2019</t>
  </si>
  <si>
    <t>20 Februari 2019</t>
  </si>
  <si>
    <t>21 Februari 2019</t>
  </si>
  <si>
    <t>22 Februari 2019</t>
  </si>
  <si>
    <t>23 Februari 2019</t>
  </si>
  <si>
    <t>24 Februari 2019</t>
  </si>
  <si>
    <t>25 Februari 2019</t>
  </si>
  <si>
    <t>26 Februari 2019</t>
  </si>
  <si>
    <t>27 Februari 2019</t>
  </si>
  <si>
    <t>28 Februari 2019</t>
  </si>
  <si>
    <t>- Plastik 457.125,90 Kg</t>
  </si>
  <si>
    <t>- Organik 976.587,15  Kg</t>
  </si>
  <si>
    <t>- Kertas 311.676,75  Kg</t>
  </si>
  <si>
    <t>- Kaca 62.335,35  Kg</t>
  </si>
  <si>
    <t>- Karet 103.113,80 Kg</t>
  </si>
  <si>
    <t>- Kayu  83.113,80  Kg</t>
  </si>
  <si>
    <t>- Lain-lain 83.113,80  Kg</t>
  </si>
  <si>
    <t>Catatan: Total sampah perbulan 2.077.845,00 Kg</t>
  </si>
  <si>
    <t>1 Maret 2019</t>
  </si>
  <si>
    <t>2 Maret 2019</t>
  </si>
  <si>
    <t>3 Maret 2019</t>
  </si>
  <si>
    <t>4 Maret 2019</t>
  </si>
  <si>
    <t>5 Maret 2019</t>
  </si>
  <si>
    <t>6 Maret 2019</t>
  </si>
  <si>
    <t>7 Maret 2019</t>
  </si>
  <si>
    <t>8 Maret 2019</t>
  </si>
  <si>
    <t>9 Maret 2019</t>
  </si>
  <si>
    <t>10 Maret 2019</t>
  </si>
  <si>
    <t>11 Maret 2019</t>
  </si>
  <si>
    <t>12 Maret 2019</t>
  </si>
  <si>
    <t>13 Maret 2019</t>
  </si>
  <si>
    <t>14 Maret 2019</t>
  </si>
  <si>
    <t>15 Maret 2019</t>
  </si>
  <si>
    <t>16 Maret 2019</t>
  </si>
  <si>
    <t>17 Maret 2019</t>
  </si>
  <si>
    <t>18 Maret 2019</t>
  </si>
  <si>
    <t>19 Maret 2019</t>
  </si>
  <si>
    <t>20 Maret 2019</t>
  </si>
  <si>
    <t>21 Maret 2019</t>
  </si>
  <si>
    <t>22 Maret 2019</t>
  </si>
  <si>
    <t>23 Maret 2019</t>
  </si>
  <si>
    <t>24 Maret 2019</t>
  </si>
  <si>
    <t>25 Maret 2019</t>
  </si>
  <si>
    <t>26 Maret 2019</t>
  </si>
  <si>
    <t>27 Maret 2019</t>
  </si>
  <si>
    <t>28 Maret 2019</t>
  </si>
  <si>
    <t>29 Maret 2019</t>
  </si>
  <si>
    <t>30 Maret 2019</t>
  </si>
  <si>
    <t>31 Maret 2019</t>
  </si>
  <si>
    <t xml:space="preserve">- Plastik </t>
  </si>
  <si>
    <t xml:space="preserve">- Organik </t>
  </si>
  <si>
    <t xml:space="preserve">- Kertas </t>
  </si>
  <si>
    <t xml:space="preserve">- Kaca </t>
  </si>
  <si>
    <t xml:space="preserve">- Karet </t>
  </si>
  <si>
    <t xml:space="preserve">- Kayu  </t>
  </si>
  <si>
    <t xml:space="preserve">- Lain-lain </t>
  </si>
  <si>
    <t>Catatan: Total sampah perbulan</t>
  </si>
  <si>
    <t>=</t>
  </si>
  <si>
    <t>Demak, 31 Maret 2019</t>
  </si>
  <si>
    <t>BULAN :  Maret</t>
  </si>
  <si>
    <t>BULAN :  April</t>
  </si>
  <si>
    <t>1 April 2019</t>
  </si>
  <si>
    <t>2 April 2019</t>
  </si>
  <si>
    <t>3 April 2019</t>
  </si>
  <si>
    <t>4 April 2019</t>
  </si>
  <si>
    <t>5 April 2019</t>
  </si>
  <si>
    <t>6 April 2019</t>
  </si>
  <si>
    <t>7 April 2019</t>
  </si>
  <si>
    <t>8 April 2019</t>
  </si>
  <si>
    <t>9 April 2019</t>
  </si>
  <si>
    <t>10 April 2019</t>
  </si>
  <si>
    <t>11 April 2019</t>
  </si>
  <si>
    <t>12 April 2019</t>
  </si>
  <si>
    <t>13 April 2019</t>
  </si>
  <si>
    <t>14 April 2019</t>
  </si>
  <si>
    <t>15 April 2019</t>
  </si>
  <si>
    <t>16 April 2019</t>
  </si>
  <si>
    <t>17 April 2019</t>
  </si>
  <si>
    <t>18 April 2019</t>
  </si>
  <si>
    <t>19 April 2019</t>
  </si>
  <si>
    <t>20 April 2019</t>
  </si>
  <si>
    <t>21 April 2019</t>
  </si>
  <si>
    <t>22 April 2019</t>
  </si>
  <si>
    <t>23 April 2019</t>
  </si>
  <si>
    <t>24 April 2019</t>
  </si>
  <si>
    <t>25 April 2019</t>
  </si>
  <si>
    <t>26 April 2019</t>
  </si>
  <si>
    <t>27 April 2019</t>
  </si>
  <si>
    <t>28 April 2019</t>
  </si>
  <si>
    <t>29 April 2019</t>
  </si>
  <si>
    <t>30 April 2019</t>
  </si>
  <si>
    <t>Demak, 30 April 2019</t>
  </si>
  <si>
    <t>BULAN :  JUNI</t>
  </si>
  <si>
    <t>1 Juni 2019</t>
  </si>
  <si>
    <t>2 Juni 2019</t>
  </si>
  <si>
    <t>3 Juni 2019</t>
  </si>
  <si>
    <t>4 Juni 2019</t>
  </si>
  <si>
    <t>5 Juni 2019</t>
  </si>
  <si>
    <t>6 Juni 2019</t>
  </si>
  <si>
    <t>7 Juni 2019</t>
  </si>
  <si>
    <t>8 Juni 2019</t>
  </si>
  <si>
    <t>9 Juni 2019</t>
  </si>
  <si>
    <t>10 Juni 2019</t>
  </si>
  <si>
    <t>11 Juni 2019</t>
  </si>
  <si>
    <t>12 Juni 2019</t>
  </si>
  <si>
    <t>13 Juni 2019</t>
  </si>
  <si>
    <t>14 Juni 2019</t>
  </si>
  <si>
    <t>15 Juni 2019</t>
  </si>
  <si>
    <t>16 Juni 2019</t>
  </si>
  <si>
    <t>17 Juni 2019</t>
  </si>
  <si>
    <t>18 Juni 2019</t>
  </si>
  <si>
    <t>19 Juni 2019</t>
  </si>
  <si>
    <t>20 Juni 2019</t>
  </si>
  <si>
    <t>21 Juni 2019</t>
  </si>
  <si>
    <t>22 Juni 2019</t>
  </si>
  <si>
    <t>23 Juni 2019</t>
  </si>
  <si>
    <t>24 Juni 2019</t>
  </si>
  <si>
    <t>25 Juni 2019</t>
  </si>
  <si>
    <t>26 Juni 2019</t>
  </si>
  <si>
    <t>27 Juni 2019</t>
  </si>
  <si>
    <t>28 Juni 2019</t>
  </si>
  <si>
    <t>29 Juni 2019</t>
  </si>
  <si>
    <t>30 Juni 2019</t>
  </si>
  <si>
    <t>31 Juni 2019</t>
  </si>
  <si>
    <t>Demak, 31 Juni 2019</t>
  </si>
  <si>
    <t>BULAN :  JULI</t>
  </si>
  <si>
    <t>1 Juli 2019</t>
  </si>
  <si>
    <t>2 Juli 2019</t>
  </si>
  <si>
    <t>3 Juli 2019</t>
  </si>
  <si>
    <t>4 Juli 2019</t>
  </si>
  <si>
    <t>5 Juli 2019</t>
  </si>
  <si>
    <t>6 Juli 2019</t>
  </si>
  <si>
    <t>7 Juli 2019</t>
  </si>
  <si>
    <t>8 Juli 2019</t>
  </si>
  <si>
    <t>9 Juli 2019</t>
  </si>
  <si>
    <t>10 Juli 2019</t>
  </si>
  <si>
    <t>11 Juli 2019</t>
  </si>
  <si>
    <t>12 Juli 2019</t>
  </si>
  <si>
    <t>13 Juli 2019</t>
  </si>
  <si>
    <t>14 Juli 2019</t>
  </si>
  <si>
    <t>15 Juli 2019</t>
  </si>
  <si>
    <t>16 Juli 2019</t>
  </si>
  <si>
    <t>17 Juli 2019</t>
  </si>
  <si>
    <t>18 Juli 2019</t>
  </si>
  <si>
    <t>19 Juli 2019</t>
  </si>
  <si>
    <t>20 Juli 2019</t>
  </si>
  <si>
    <t>21 Juli 2019</t>
  </si>
  <si>
    <t>22 Juli 2019</t>
  </si>
  <si>
    <t>23 Juli 2019</t>
  </si>
  <si>
    <t>24 Juli 2019</t>
  </si>
  <si>
    <t>25 Juli 2019</t>
  </si>
  <si>
    <t>26 Juli 2019</t>
  </si>
  <si>
    <t>27 Juli 2019</t>
  </si>
  <si>
    <t>28 Juli 2019</t>
  </si>
  <si>
    <t>29 Juli 2019</t>
  </si>
  <si>
    <t>30 Juli 2019</t>
  </si>
  <si>
    <t>31 Juli 2019</t>
  </si>
  <si>
    <t>Demak, 31 Juli 2019</t>
  </si>
  <si>
    <t>BULAN :  AGUSTUS</t>
  </si>
  <si>
    <t>Demak, 31 Agustus 2019</t>
  </si>
  <si>
    <t>1 Agustus 2019</t>
  </si>
  <si>
    <t>2 Agustus 2019</t>
  </si>
  <si>
    <t>3 Agustus 2019</t>
  </si>
  <si>
    <t>4 Agustus 2019</t>
  </si>
  <si>
    <t>5 Agustus 2019</t>
  </si>
  <si>
    <t>6 Agustus 2019</t>
  </si>
  <si>
    <t>7 Agustus 2019</t>
  </si>
  <si>
    <t>8 Agustus 2019</t>
  </si>
  <si>
    <t>9 Agustus 2019</t>
  </si>
  <si>
    <t>10 Agustus 2019</t>
  </si>
  <si>
    <t>11 Agustus 2019</t>
  </si>
  <si>
    <t>12 Agustus 2019</t>
  </si>
  <si>
    <t>13 Agustus 2019</t>
  </si>
  <si>
    <t>14 Agustus 2019</t>
  </si>
  <si>
    <t>15 Agustus 2019</t>
  </si>
  <si>
    <t>16 Agustus 2019</t>
  </si>
  <si>
    <t>17 Agustus 2019</t>
  </si>
  <si>
    <t>18 Agustus 2019</t>
  </si>
  <si>
    <t>19 Agustus 2019</t>
  </si>
  <si>
    <t>20 Agustus 2019</t>
  </si>
  <si>
    <t>21 Agustus 2019</t>
  </si>
  <si>
    <t>22 Agustus 2019</t>
  </si>
  <si>
    <t>23 Agustus 2019</t>
  </si>
  <si>
    <t>24 Agustus 2019</t>
  </si>
  <si>
    <t>25 Agustus 2019</t>
  </si>
  <si>
    <t>26 Agustus 2019</t>
  </si>
  <si>
    <t>27 Agustus 2019</t>
  </si>
  <si>
    <t>28 Agustus 2019</t>
  </si>
  <si>
    <t>29 Agustus 2019</t>
  </si>
  <si>
    <t>30 Agustus 2019</t>
  </si>
  <si>
    <t>31 Agustus 2019</t>
  </si>
  <si>
    <t xml:space="preserve">BULAN :  SEPTEMBER </t>
  </si>
  <si>
    <t>Demak, 30 September 2019</t>
  </si>
  <si>
    <t>1 September 2019</t>
  </si>
  <si>
    <t>2 September 2019</t>
  </si>
  <si>
    <t>3 September 2019</t>
  </si>
  <si>
    <t>4 September 2019</t>
  </si>
  <si>
    <t>5 September 2019</t>
  </si>
  <si>
    <t>6 September 2019</t>
  </si>
  <si>
    <t>7 September 2019</t>
  </si>
  <si>
    <t>8 September 2019</t>
  </si>
  <si>
    <t>9 September 2019</t>
  </si>
  <si>
    <t>10 September 2019</t>
  </si>
  <si>
    <t>11 September 2019</t>
  </si>
  <si>
    <t>12 September 2019</t>
  </si>
  <si>
    <t>13 September 2019</t>
  </si>
  <si>
    <t>14 September 2019</t>
  </si>
  <si>
    <t>15 September 2019</t>
  </si>
  <si>
    <t>16 September 2019</t>
  </si>
  <si>
    <t>17 September 2019</t>
  </si>
  <si>
    <t>18 September 2019</t>
  </si>
  <si>
    <t>19 September 2019</t>
  </si>
  <si>
    <t>20 September 2019</t>
  </si>
  <si>
    <t>21 September 2019</t>
  </si>
  <si>
    <t>22 September 2019</t>
  </si>
  <si>
    <t>23 September 2019</t>
  </si>
  <si>
    <t>24 September 2019</t>
  </si>
  <si>
    <t>25 September 2019</t>
  </si>
  <si>
    <t>26 September 2019</t>
  </si>
  <si>
    <t>27 September 2019</t>
  </si>
  <si>
    <t>28 September 2019</t>
  </si>
  <si>
    <t>29 September 2019</t>
  </si>
  <si>
    <t>30 September 2019</t>
  </si>
  <si>
    <t>BULAN :  OKTOBER</t>
  </si>
  <si>
    <t xml:space="preserve">BULAN :  NOVEMBER  </t>
  </si>
  <si>
    <t>1 November 2019</t>
  </si>
  <si>
    <t>2 November 2019</t>
  </si>
  <si>
    <t>3 November 2019</t>
  </si>
  <si>
    <t>4 November 2019</t>
  </si>
  <si>
    <t>5 November 2019</t>
  </si>
  <si>
    <t>6 November 2019</t>
  </si>
  <si>
    <t>7 November 2019</t>
  </si>
  <si>
    <t>8 November 2019</t>
  </si>
  <si>
    <t>9 November 2019</t>
  </si>
  <si>
    <t>10 November 2019</t>
  </si>
  <si>
    <t>11 November 2019</t>
  </si>
  <si>
    <t>12 November 2019</t>
  </si>
  <si>
    <t>13 November 2019</t>
  </si>
  <si>
    <t>14 November 2019</t>
  </si>
  <si>
    <t>15 November 2019</t>
  </si>
  <si>
    <t>16 November 2019</t>
  </si>
  <si>
    <t>17 November 2019</t>
  </si>
  <si>
    <t>18 November 2019</t>
  </si>
  <si>
    <t>19 November 2019</t>
  </si>
  <si>
    <t>20 November 2019</t>
  </si>
  <si>
    <t>21 November 2019</t>
  </si>
  <si>
    <t>22 November 2019</t>
  </si>
  <si>
    <t>23 November 2019</t>
  </si>
  <si>
    <t>24 November 2019</t>
  </si>
  <si>
    <t>25 November 2019</t>
  </si>
  <si>
    <t>26 November 2019</t>
  </si>
  <si>
    <t>27 November 2019</t>
  </si>
  <si>
    <t>28 November 2019</t>
  </si>
  <si>
    <t>29 November 2019</t>
  </si>
  <si>
    <t>30 November 2019</t>
  </si>
  <si>
    <t>1 Oktober 2019</t>
  </si>
  <si>
    <t>2 Oktober 2019</t>
  </si>
  <si>
    <t>3 Oktober 2019</t>
  </si>
  <si>
    <t>4 Oktober 2019</t>
  </si>
  <si>
    <t>5 Oktober 2019</t>
  </si>
  <si>
    <t>6 Oktober 2019</t>
  </si>
  <si>
    <t>7 Oktober 2019</t>
  </si>
  <si>
    <t>8 Oktober 2019</t>
  </si>
  <si>
    <t>9 Oktober 2019</t>
  </si>
  <si>
    <t>10 Oktober 2019</t>
  </si>
  <si>
    <t>11 Oktober 2019</t>
  </si>
  <si>
    <t>12 Oktober 2019</t>
  </si>
  <si>
    <t>13 Oktober 2019</t>
  </si>
  <si>
    <t>14 Oktober 2019</t>
  </si>
  <si>
    <t>15 Oktober 2019</t>
  </si>
  <si>
    <t>16 Oktober 2019</t>
  </si>
  <si>
    <t>17 Oktober 2019</t>
  </si>
  <si>
    <t>18 Oktober 2019</t>
  </si>
  <si>
    <t>19 Oktober 2019</t>
  </si>
  <si>
    <t>20 Oktober 2019</t>
  </si>
  <si>
    <t>21 Oktober 2019</t>
  </si>
  <si>
    <t>22 Oktober 2019</t>
  </si>
  <si>
    <t>23 Oktober 2019</t>
  </si>
  <si>
    <t>24 Oktober 2019</t>
  </si>
  <si>
    <t>25 Oktober 2019</t>
  </si>
  <si>
    <t>26 Oktober 2019</t>
  </si>
  <si>
    <t>27 Oktober 2019</t>
  </si>
  <si>
    <t>28 Oktober 2019</t>
  </si>
  <si>
    <t>29 Oktober 2019</t>
  </si>
  <si>
    <t>30 Oktober 2019</t>
  </si>
  <si>
    <t>31 Oktober 2019</t>
  </si>
  <si>
    <t>Demak, 31 Oktober 2019</t>
  </si>
  <si>
    <t>Demak, 30 November 2019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</si>
</sst>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F800]dddd\,\ mmmm\ dd\,\ yyyy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0" borderId="1" xfId="0" quotePrefix="1" applyBorder="1" applyAlignment="1">
      <alignment horizontal="right"/>
    </xf>
    <xf numFmtId="0" fontId="0" fillId="0" borderId="3" xfId="0" applyBorder="1" applyAlignment="1">
      <alignment horizontal="right" vertical="center"/>
    </xf>
    <xf numFmtId="0" fontId="1" fillId="0" borderId="0" xfId="0" applyFont="1"/>
    <xf numFmtId="43" fontId="0" fillId="0" borderId="2" xfId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quotePrefix="1"/>
    <xf numFmtId="0" fontId="0" fillId="0" borderId="1" xfId="0" applyBorder="1" applyAlignment="1">
      <alignment horizontal="center"/>
    </xf>
    <xf numFmtId="164" fontId="0" fillId="0" borderId="1" xfId="0" quotePrefix="1" applyNumberFormat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0" applyNumberFormat="1"/>
    <xf numFmtId="0" fontId="0" fillId="0" borderId="0" xfId="0" applyFill="1" applyBorder="1" applyAlignment="1"/>
    <xf numFmtId="0" fontId="0" fillId="0" borderId="0" xfId="0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43" fontId="0" fillId="0" borderId="2" xfId="1" quotePrefix="1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/>
    <xf numFmtId="0" fontId="0" fillId="0" borderId="3" xfId="0" applyBorder="1" applyAlignment="1">
      <alignment vertical="center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3" fontId="0" fillId="0" borderId="0" xfId="0" applyNumberFormat="1" applyFill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MPAH%20TPA%20NILAM\REKAP%20SAMPAH%20MASUK%20TPA%202019%20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INUR\SAMPAH%20TPA\REKAP%20SAMPAH%20MASUK%20TPA%202019...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MPAH%20TPA%20NILAM\Rekap%20Sampah%20Februari%20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MPAH%20TPA%20NILAM\Rekap%20Sampah%20Februari%202019%20(MARET%2019)%20(Autosaved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MPAH%20TPA\Rekap%20Sampah%20Februari%202019%20(April%2019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kap%20Sampah%20Masu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UARI"/>
      <sheetName val="Sheet2"/>
      <sheetName val="Sheet3"/>
    </sheetNames>
    <sheetDataSet>
      <sheetData sheetId="0" refreshError="1">
        <row r="28">
          <cell r="L28">
            <v>38775</v>
          </cell>
          <cell r="Z28">
            <v>37950</v>
          </cell>
        </row>
        <row r="65">
          <cell r="L65">
            <v>34650</v>
          </cell>
          <cell r="Z65">
            <v>33825</v>
          </cell>
        </row>
        <row r="103">
          <cell r="L103">
            <v>1815</v>
          </cell>
          <cell r="Z103">
            <v>35805</v>
          </cell>
        </row>
        <row r="146">
          <cell r="L146">
            <v>30195</v>
          </cell>
          <cell r="Z146">
            <v>80520</v>
          </cell>
        </row>
        <row r="186">
          <cell r="L186">
            <v>67815</v>
          </cell>
          <cell r="Z186">
            <v>78870</v>
          </cell>
        </row>
        <row r="222">
          <cell r="L222">
            <v>77880</v>
          </cell>
        </row>
        <row r="265">
          <cell r="L265">
            <v>85965</v>
          </cell>
        </row>
        <row r="270">
          <cell r="Z270">
            <v>80685</v>
          </cell>
        </row>
        <row r="302">
          <cell r="L302">
            <v>70290</v>
          </cell>
        </row>
        <row r="307">
          <cell r="Z307">
            <v>84480</v>
          </cell>
        </row>
        <row r="341">
          <cell r="L341">
            <v>85965</v>
          </cell>
        </row>
        <row r="342">
          <cell r="Z342">
            <v>80850</v>
          </cell>
        </row>
        <row r="381">
          <cell r="L381">
            <v>0</v>
          </cell>
        </row>
        <row r="390">
          <cell r="Z390">
            <v>95370</v>
          </cell>
        </row>
        <row r="424">
          <cell r="L424">
            <v>87120</v>
          </cell>
        </row>
        <row r="428">
          <cell r="Z428">
            <v>83655</v>
          </cell>
        </row>
        <row r="465">
          <cell r="Z465">
            <v>88935</v>
          </cell>
        </row>
        <row r="466">
          <cell r="L466">
            <v>83325</v>
          </cell>
        </row>
        <row r="498">
          <cell r="Z498">
            <v>17820</v>
          </cell>
        </row>
        <row r="503">
          <cell r="L503">
            <v>77385</v>
          </cell>
        </row>
        <row r="541">
          <cell r="L541">
            <v>98340</v>
          </cell>
        </row>
        <row r="546">
          <cell r="Z546">
            <v>90090</v>
          </cell>
        </row>
        <row r="592">
          <cell r="Z592">
            <v>67320</v>
          </cell>
        </row>
        <row r="595">
          <cell r="L595">
            <v>81510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ANUARI"/>
      <sheetName val="Pebruari"/>
      <sheetName val="Sheet3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JANUARI"/>
      <sheetName val="Pebruari"/>
      <sheetName val="Maret "/>
    </sheetNames>
    <sheetDataSet>
      <sheetData sheetId="0" refreshError="1"/>
      <sheetData sheetId="1" refreshError="1">
        <row r="36">
          <cell r="M36">
            <v>70455</v>
          </cell>
        </row>
        <row r="73">
          <cell r="M73">
            <v>88275</v>
          </cell>
        </row>
        <row r="112">
          <cell r="M112">
            <v>21615</v>
          </cell>
        </row>
        <row r="152">
          <cell r="M152">
            <v>95865</v>
          </cell>
        </row>
        <row r="191">
          <cell r="M191">
            <v>83820</v>
          </cell>
        </row>
        <row r="230">
          <cell r="M230">
            <v>81180</v>
          </cell>
        </row>
        <row r="273">
          <cell r="M273">
            <v>91080</v>
          </cell>
        </row>
        <row r="313">
          <cell r="M313">
            <v>83490</v>
          </cell>
        </row>
        <row r="348">
          <cell r="M348">
            <v>74250</v>
          </cell>
        </row>
        <row r="383">
          <cell r="M383">
            <v>11055</v>
          </cell>
        </row>
        <row r="425">
          <cell r="M425">
            <v>78540</v>
          </cell>
        </row>
        <row r="463">
          <cell r="M463">
            <v>97680</v>
          </cell>
        </row>
        <row r="501">
          <cell r="M501">
            <v>75570</v>
          </cell>
        </row>
        <row r="541">
          <cell r="M541">
            <v>85800</v>
          </cell>
        </row>
        <row r="580">
          <cell r="M580">
            <v>89430</v>
          </cell>
        </row>
        <row r="615">
          <cell r="M615">
            <v>26730</v>
          </cell>
        </row>
        <row r="649">
          <cell r="M649">
            <v>49995</v>
          </cell>
        </row>
        <row r="688">
          <cell r="M688">
            <v>80685</v>
          </cell>
        </row>
        <row r="723">
          <cell r="M723">
            <v>77880</v>
          </cell>
        </row>
        <row r="761">
          <cell r="M761">
            <v>83490</v>
          </cell>
        </row>
        <row r="799">
          <cell r="M799">
            <v>86295</v>
          </cell>
        </row>
        <row r="835">
          <cell r="M835">
            <v>82830</v>
          </cell>
        </row>
        <row r="870">
          <cell r="M870">
            <v>81840</v>
          </cell>
        </row>
        <row r="904">
          <cell r="M904">
            <v>11880</v>
          </cell>
        </row>
        <row r="946">
          <cell r="M946">
            <v>101970</v>
          </cell>
        </row>
        <row r="986">
          <cell r="M986">
            <v>91080</v>
          </cell>
        </row>
        <row r="1031">
          <cell r="M1031">
            <v>93060</v>
          </cell>
        </row>
        <row r="1072">
          <cell r="M1072">
            <v>82005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JANUARI"/>
      <sheetName val="Pebruari"/>
      <sheetName val="Maret "/>
    </sheetNames>
    <sheetDataSet>
      <sheetData sheetId="0"/>
      <sheetData sheetId="1"/>
      <sheetData sheetId="2">
        <row r="40">
          <cell r="M40">
            <v>71445</v>
          </cell>
        </row>
        <row r="81">
          <cell r="M81">
            <v>75405</v>
          </cell>
        </row>
        <row r="122">
          <cell r="M122">
            <v>66165</v>
          </cell>
        </row>
        <row r="164">
          <cell r="M164">
            <v>86625</v>
          </cell>
        </row>
        <row r="205">
          <cell r="M205">
            <v>78870</v>
          </cell>
        </row>
        <row r="246">
          <cell r="M246">
            <v>87615</v>
          </cell>
        </row>
        <row r="287">
          <cell r="M287">
            <v>85965</v>
          </cell>
        </row>
        <row r="324">
          <cell r="M324">
            <v>80850</v>
          </cell>
        </row>
        <row r="365">
          <cell r="M365">
            <v>83490</v>
          </cell>
        </row>
        <row r="406">
          <cell r="M406">
            <v>46695</v>
          </cell>
        </row>
        <row r="436">
          <cell r="M436">
            <v>1980</v>
          </cell>
        </row>
        <row r="472">
          <cell r="M472">
            <v>79200</v>
          </cell>
        </row>
        <row r="507">
          <cell r="M507">
            <v>66330</v>
          </cell>
        </row>
        <row r="548">
          <cell r="M548">
            <v>53460</v>
          </cell>
        </row>
        <row r="589">
          <cell r="M589">
            <v>73590</v>
          </cell>
        </row>
        <row r="630">
          <cell r="M630">
            <v>16830</v>
          </cell>
        </row>
        <row r="669">
          <cell r="M669">
            <v>54615</v>
          </cell>
        </row>
        <row r="710">
          <cell r="M710">
            <v>82170</v>
          </cell>
        </row>
        <row r="753">
          <cell r="M753">
            <v>85965</v>
          </cell>
        </row>
        <row r="794">
          <cell r="M794">
            <v>47850</v>
          </cell>
        </row>
        <row r="835">
          <cell r="M835">
            <v>58080</v>
          </cell>
        </row>
        <row r="870">
          <cell r="M870">
            <v>67485</v>
          </cell>
        </row>
        <row r="911">
          <cell r="M911">
            <v>37950</v>
          </cell>
        </row>
        <row r="952">
          <cell r="M952">
            <v>81345</v>
          </cell>
        </row>
        <row r="993">
          <cell r="M993">
            <v>95535</v>
          </cell>
        </row>
        <row r="1031">
          <cell r="M1031">
            <v>82005</v>
          </cell>
        </row>
        <row r="1070">
          <cell r="M1070">
            <v>97020</v>
          </cell>
        </row>
        <row r="1111">
          <cell r="M1111">
            <v>75405</v>
          </cell>
        </row>
        <row r="1150">
          <cell r="M1150">
            <v>89595</v>
          </cell>
        </row>
        <row r="1183">
          <cell r="M1183">
            <v>29040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JANUARI"/>
      <sheetName val="Pebruari"/>
      <sheetName val="Maret "/>
      <sheetName val="April"/>
    </sheetNames>
    <sheetDataSet>
      <sheetData sheetId="0" refreshError="1"/>
      <sheetData sheetId="1" refreshError="1"/>
      <sheetData sheetId="2" refreshError="1"/>
      <sheetData sheetId="3" refreshError="1">
        <row r="40">
          <cell r="M40">
            <v>71280</v>
          </cell>
        </row>
        <row r="80">
          <cell r="M80">
            <v>59730</v>
          </cell>
        </row>
        <row r="113">
          <cell r="M113">
            <v>14355</v>
          </cell>
        </row>
        <row r="152">
          <cell r="M152">
            <v>45210</v>
          </cell>
        </row>
        <row r="190">
          <cell r="M190">
            <v>56925</v>
          </cell>
        </row>
        <row r="231">
          <cell r="M231">
            <v>74415</v>
          </cell>
        </row>
        <row r="266">
          <cell r="M266">
            <v>10065</v>
          </cell>
        </row>
        <row r="307">
          <cell r="M307">
            <v>70455</v>
          </cell>
        </row>
        <row r="347">
          <cell r="M347">
            <v>72765</v>
          </cell>
        </row>
        <row r="387">
          <cell r="M387">
            <v>92565</v>
          </cell>
        </row>
        <row r="427">
          <cell r="M427">
            <v>91410</v>
          </cell>
        </row>
        <row r="467">
          <cell r="M467">
            <v>77550</v>
          </cell>
        </row>
        <row r="507">
          <cell r="M507">
            <v>74250</v>
          </cell>
        </row>
        <row r="547">
          <cell r="M547">
            <v>71115</v>
          </cell>
        </row>
        <row r="587">
          <cell r="M587">
            <v>77715</v>
          </cell>
        </row>
        <row r="627">
          <cell r="M627">
            <v>77715</v>
          </cell>
        </row>
        <row r="667">
          <cell r="M667">
            <v>80025</v>
          </cell>
        </row>
        <row r="707">
          <cell r="M707">
            <v>76065</v>
          </cell>
        </row>
        <row r="749">
          <cell r="M749">
            <v>73920</v>
          </cell>
        </row>
        <row r="788">
          <cell r="M788">
            <v>35310</v>
          </cell>
        </row>
        <row r="831">
          <cell r="M831">
            <v>88770</v>
          </cell>
        </row>
        <row r="874">
          <cell r="M874">
            <v>89100</v>
          </cell>
        </row>
        <row r="917">
          <cell r="M917">
            <v>87285</v>
          </cell>
        </row>
        <row r="959">
          <cell r="M959">
            <v>89760</v>
          </cell>
        </row>
        <row r="1001">
          <cell r="M1001">
            <v>87450</v>
          </cell>
        </row>
        <row r="1043">
          <cell r="M1043">
            <v>85965</v>
          </cell>
        </row>
        <row r="1085">
          <cell r="M1085">
            <v>38280</v>
          </cell>
        </row>
        <row r="1127">
          <cell r="M1127">
            <v>76560</v>
          </cell>
        </row>
        <row r="1169">
          <cell r="M1169">
            <v>73590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JANUARI"/>
      <sheetName val="Pebruari"/>
      <sheetName val="Maret "/>
      <sheetName val="April"/>
      <sheetName val="Mei"/>
      <sheetName val="Juni "/>
      <sheetName val="Juli"/>
      <sheetName val="AGUSTUS"/>
      <sheetName val="SEPTEMBER"/>
      <sheetName val="OKTOBER"/>
      <sheetName val="NOVEMBER"/>
    </sheetNames>
    <sheetDataSet>
      <sheetData sheetId="0"/>
      <sheetData sheetId="1"/>
      <sheetData sheetId="2"/>
      <sheetData sheetId="3"/>
      <sheetData sheetId="4"/>
      <sheetData sheetId="5">
        <row r="41">
          <cell r="M41">
            <v>78375</v>
          </cell>
        </row>
        <row r="84">
          <cell r="M84">
            <v>34155</v>
          </cell>
        </row>
        <row r="126">
          <cell r="M126">
            <v>64020</v>
          </cell>
        </row>
        <row r="169">
          <cell r="M169">
            <v>24090</v>
          </cell>
        </row>
        <row r="212">
          <cell r="M212">
            <v>14850</v>
          </cell>
        </row>
        <row r="254">
          <cell r="M254">
            <v>34980</v>
          </cell>
        </row>
        <row r="296">
          <cell r="M296">
            <v>45045</v>
          </cell>
        </row>
        <row r="338">
          <cell r="M338">
            <v>52140</v>
          </cell>
        </row>
        <row r="381">
          <cell r="M381">
            <v>26235</v>
          </cell>
        </row>
        <row r="423">
          <cell r="M423">
            <v>72105</v>
          </cell>
        </row>
        <row r="465">
          <cell r="M465">
            <v>66165</v>
          </cell>
        </row>
        <row r="508">
          <cell r="M508">
            <v>62370</v>
          </cell>
        </row>
        <row r="550">
          <cell r="M550">
            <v>63855</v>
          </cell>
        </row>
        <row r="593">
          <cell r="M593">
            <v>80025</v>
          </cell>
        </row>
        <row r="635">
          <cell r="M635">
            <v>82005</v>
          </cell>
        </row>
        <row r="678">
          <cell r="M678">
            <v>24750</v>
          </cell>
        </row>
        <row r="721">
          <cell r="M721">
            <v>74250</v>
          </cell>
        </row>
        <row r="764">
          <cell r="M764">
            <v>72105</v>
          </cell>
        </row>
        <row r="807">
          <cell r="M807">
            <v>63360</v>
          </cell>
        </row>
        <row r="849">
          <cell r="M849">
            <v>72930</v>
          </cell>
        </row>
        <row r="891">
          <cell r="M891">
            <v>62865</v>
          </cell>
        </row>
        <row r="933">
          <cell r="M933">
            <v>62370</v>
          </cell>
        </row>
        <row r="975">
          <cell r="M975">
            <v>60555</v>
          </cell>
        </row>
        <row r="1017">
          <cell r="M1017">
            <v>33660</v>
          </cell>
        </row>
        <row r="1059">
          <cell r="M1059">
            <v>59565</v>
          </cell>
        </row>
        <row r="1101">
          <cell r="M1101">
            <v>59730</v>
          </cell>
        </row>
        <row r="1143">
          <cell r="M1143">
            <v>68805</v>
          </cell>
        </row>
        <row r="1185">
          <cell r="M1185">
            <v>59895</v>
          </cell>
        </row>
        <row r="1227">
          <cell r="M1227">
            <v>63525</v>
          </cell>
        </row>
        <row r="1269">
          <cell r="M1269">
            <v>26730</v>
          </cell>
        </row>
        <row r="1311">
          <cell r="M1311">
            <v>68145</v>
          </cell>
        </row>
      </sheetData>
      <sheetData sheetId="6">
        <row r="40">
          <cell r="M40">
            <v>70950</v>
          </cell>
        </row>
        <row r="82">
          <cell r="M82">
            <v>60720</v>
          </cell>
        </row>
        <row r="124">
          <cell r="M124">
            <v>62370</v>
          </cell>
        </row>
        <row r="167">
          <cell r="M167">
            <v>70125</v>
          </cell>
        </row>
        <row r="210">
          <cell r="M210">
            <v>65670</v>
          </cell>
        </row>
        <row r="252">
          <cell r="M252">
            <v>49500</v>
          </cell>
        </row>
        <row r="294">
          <cell r="M294">
            <v>17655</v>
          </cell>
        </row>
        <row r="336">
          <cell r="M336">
            <v>74250</v>
          </cell>
        </row>
        <row r="379">
          <cell r="M379">
            <v>67320</v>
          </cell>
        </row>
        <row r="421">
          <cell r="M421">
            <v>63855</v>
          </cell>
        </row>
        <row r="463">
          <cell r="M463">
            <v>67980</v>
          </cell>
        </row>
        <row r="506">
          <cell r="M506">
            <v>59895</v>
          </cell>
        </row>
        <row r="548">
          <cell r="M548">
            <v>58905</v>
          </cell>
        </row>
        <row r="591">
          <cell r="M591">
            <v>10230</v>
          </cell>
        </row>
        <row r="633">
          <cell r="M633">
            <v>71940</v>
          </cell>
        </row>
        <row r="676">
          <cell r="M676">
            <v>55935</v>
          </cell>
        </row>
        <row r="719">
          <cell r="M719">
            <v>39765</v>
          </cell>
        </row>
        <row r="762">
          <cell r="M762">
            <v>73095</v>
          </cell>
        </row>
        <row r="805">
          <cell r="M805">
            <v>63360</v>
          </cell>
        </row>
        <row r="847">
          <cell r="M847">
            <v>61875</v>
          </cell>
        </row>
        <row r="889">
          <cell r="M889">
            <v>31680</v>
          </cell>
        </row>
        <row r="931">
          <cell r="M931">
            <v>72105</v>
          </cell>
        </row>
        <row r="973">
          <cell r="M973">
            <v>65835</v>
          </cell>
        </row>
        <row r="1015">
          <cell r="M1015">
            <v>33660</v>
          </cell>
        </row>
        <row r="1057">
          <cell r="M1057">
            <v>56925</v>
          </cell>
        </row>
        <row r="1099">
          <cell r="M1099">
            <v>59730</v>
          </cell>
        </row>
        <row r="1141">
          <cell r="M1141">
            <v>44880</v>
          </cell>
        </row>
        <row r="1183">
          <cell r="M1183">
            <v>24585</v>
          </cell>
        </row>
        <row r="1225">
          <cell r="M1225">
            <v>72600</v>
          </cell>
        </row>
        <row r="1267">
          <cell r="M1267">
            <v>57750</v>
          </cell>
        </row>
        <row r="1309">
          <cell r="M1309">
            <v>72105</v>
          </cell>
        </row>
      </sheetData>
      <sheetData sheetId="7">
        <row r="40">
          <cell r="M40">
            <v>78705</v>
          </cell>
        </row>
        <row r="82">
          <cell r="M82">
            <v>52470</v>
          </cell>
        </row>
        <row r="124">
          <cell r="M124">
            <v>67320</v>
          </cell>
        </row>
        <row r="167">
          <cell r="M167">
            <v>74745</v>
          </cell>
        </row>
        <row r="210">
          <cell r="M210">
            <v>58575</v>
          </cell>
        </row>
        <row r="252">
          <cell r="M252">
            <v>64350</v>
          </cell>
        </row>
        <row r="294">
          <cell r="M294">
            <v>48345</v>
          </cell>
        </row>
        <row r="336">
          <cell r="M336">
            <v>43560</v>
          </cell>
        </row>
        <row r="379">
          <cell r="M379">
            <v>43230</v>
          </cell>
        </row>
        <row r="421">
          <cell r="M421">
            <v>69630</v>
          </cell>
        </row>
        <row r="463">
          <cell r="M463">
            <v>33660</v>
          </cell>
        </row>
        <row r="506">
          <cell r="M506">
            <v>62865</v>
          </cell>
        </row>
        <row r="548">
          <cell r="M548">
            <v>47025</v>
          </cell>
        </row>
        <row r="591">
          <cell r="M591">
            <v>75735</v>
          </cell>
        </row>
        <row r="633">
          <cell r="M633">
            <v>59565</v>
          </cell>
        </row>
        <row r="676">
          <cell r="M676">
            <v>58575</v>
          </cell>
        </row>
        <row r="719">
          <cell r="M719">
            <v>39765</v>
          </cell>
        </row>
        <row r="762">
          <cell r="M762">
            <v>73095</v>
          </cell>
        </row>
        <row r="805">
          <cell r="M805">
            <v>75075</v>
          </cell>
        </row>
        <row r="847">
          <cell r="M847">
            <v>61875</v>
          </cell>
        </row>
        <row r="889">
          <cell r="M889">
            <v>42570</v>
          </cell>
        </row>
        <row r="931">
          <cell r="M931">
            <v>72105</v>
          </cell>
        </row>
        <row r="973">
          <cell r="M973">
            <v>65835</v>
          </cell>
        </row>
        <row r="1015">
          <cell r="M1015">
            <v>33660</v>
          </cell>
        </row>
        <row r="1057">
          <cell r="M1057">
            <v>56925</v>
          </cell>
        </row>
        <row r="1099">
          <cell r="M1099">
            <v>59730</v>
          </cell>
        </row>
        <row r="1141">
          <cell r="M1141">
            <v>51150</v>
          </cell>
        </row>
        <row r="1183">
          <cell r="M1183">
            <v>76890</v>
          </cell>
        </row>
        <row r="1225">
          <cell r="M1225">
            <v>74910</v>
          </cell>
        </row>
        <row r="1267">
          <cell r="M1267">
            <v>39270</v>
          </cell>
        </row>
        <row r="1309">
          <cell r="M1309">
            <v>72105</v>
          </cell>
        </row>
      </sheetData>
      <sheetData sheetId="8">
        <row r="40">
          <cell r="M40">
            <v>8910</v>
          </cell>
        </row>
        <row r="82">
          <cell r="M82" t="str">
            <v>23.0</v>
          </cell>
        </row>
        <row r="124">
          <cell r="M124" t="str">
            <v>23.0</v>
          </cell>
        </row>
        <row r="167">
          <cell r="M167" t="str">
            <v>23.0</v>
          </cell>
        </row>
        <row r="210">
          <cell r="M210" t="str">
            <v>23.0</v>
          </cell>
        </row>
        <row r="252">
          <cell r="M252" t="str">
            <v>23.0</v>
          </cell>
        </row>
        <row r="294">
          <cell r="M294" t="str">
            <v>23.0</v>
          </cell>
        </row>
        <row r="336">
          <cell r="M336" t="str">
            <v>23.0</v>
          </cell>
        </row>
        <row r="379">
          <cell r="M379" t="str">
            <v>23.0</v>
          </cell>
        </row>
        <row r="421">
          <cell r="M421" t="str">
            <v>23.0</v>
          </cell>
        </row>
        <row r="463">
          <cell r="M463" t="str">
            <v>23.0</v>
          </cell>
        </row>
        <row r="506">
          <cell r="M506" t="str">
            <v>23.0</v>
          </cell>
        </row>
        <row r="548">
          <cell r="M548" t="str">
            <v>23.0</v>
          </cell>
        </row>
        <row r="591">
          <cell r="M591" t="str">
            <v>23.0</v>
          </cell>
        </row>
        <row r="633">
          <cell r="M633" t="str">
            <v>23.0</v>
          </cell>
        </row>
        <row r="676">
          <cell r="M676" t="str">
            <v>23.0</v>
          </cell>
        </row>
        <row r="719">
          <cell r="M719" t="str">
            <v>23.0</v>
          </cell>
        </row>
        <row r="762">
          <cell r="M762" t="str">
            <v>23.0</v>
          </cell>
        </row>
        <row r="805">
          <cell r="M805" t="str">
            <v>23.0</v>
          </cell>
        </row>
        <row r="847">
          <cell r="M847" t="str">
            <v>23.0</v>
          </cell>
        </row>
        <row r="889">
          <cell r="M889" t="str">
            <v>23.0</v>
          </cell>
        </row>
        <row r="931">
          <cell r="M931" t="str">
            <v>23.0</v>
          </cell>
        </row>
        <row r="973">
          <cell r="M973" t="str">
            <v>23.0</v>
          </cell>
        </row>
        <row r="1015">
          <cell r="M1015" t="str">
            <v>23.0</v>
          </cell>
        </row>
        <row r="1057">
          <cell r="M1057" t="str">
            <v>23.0</v>
          </cell>
        </row>
        <row r="1099">
          <cell r="M1099" t="str">
            <v>23.0</v>
          </cell>
        </row>
        <row r="1141">
          <cell r="M1141" t="str">
            <v>23.0</v>
          </cell>
        </row>
        <row r="1183">
          <cell r="M1183" t="str">
            <v>23.0</v>
          </cell>
        </row>
        <row r="1225">
          <cell r="M1225" t="str">
            <v>23.0</v>
          </cell>
        </row>
        <row r="1267">
          <cell r="M1267" t="str">
            <v>23.0</v>
          </cell>
        </row>
      </sheetData>
      <sheetData sheetId="9">
        <row r="40">
          <cell r="M40">
            <v>77880</v>
          </cell>
        </row>
        <row r="124">
          <cell r="M124">
            <v>76395</v>
          </cell>
        </row>
        <row r="167">
          <cell r="M167">
            <v>58575</v>
          </cell>
        </row>
        <row r="209">
          <cell r="M209">
            <v>28380</v>
          </cell>
        </row>
        <row r="251">
          <cell r="M251">
            <v>73095</v>
          </cell>
        </row>
        <row r="293">
          <cell r="M293">
            <v>72600</v>
          </cell>
        </row>
        <row r="336">
          <cell r="M336">
            <v>67980</v>
          </cell>
        </row>
        <row r="378">
          <cell r="M378">
            <v>69960</v>
          </cell>
        </row>
        <row r="420">
          <cell r="M420">
            <v>75900</v>
          </cell>
        </row>
        <row r="463">
          <cell r="M463">
            <v>68805</v>
          </cell>
        </row>
        <row r="505">
          <cell r="M505">
            <v>63195</v>
          </cell>
        </row>
        <row r="548">
          <cell r="M548">
            <v>76890</v>
          </cell>
        </row>
        <row r="590">
          <cell r="M590">
            <v>71445</v>
          </cell>
        </row>
        <row r="676">
          <cell r="M676">
            <v>69465</v>
          </cell>
        </row>
        <row r="719">
          <cell r="M719">
            <v>75405</v>
          </cell>
        </row>
        <row r="762">
          <cell r="M762">
            <v>75075</v>
          </cell>
        </row>
        <row r="804">
          <cell r="M804">
            <v>76065</v>
          </cell>
        </row>
        <row r="846">
          <cell r="M846">
            <v>70620</v>
          </cell>
        </row>
        <row r="888">
          <cell r="M888">
            <v>76560</v>
          </cell>
        </row>
        <row r="930">
          <cell r="M930">
            <v>73755</v>
          </cell>
        </row>
        <row r="972">
          <cell r="M972">
            <v>64680</v>
          </cell>
        </row>
        <row r="1014">
          <cell r="M1014">
            <v>67485</v>
          </cell>
        </row>
        <row r="1056">
          <cell r="M1056">
            <v>59730</v>
          </cell>
        </row>
        <row r="1098">
          <cell r="M1098">
            <v>69630</v>
          </cell>
        </row>
        <row r="1140">
          <cell r="M1140">
            <v>69960</v>
          </cell>
        </row>
        <row r="1182">
          <cell r="M1182">
            <v>77220</v>
          </cell>
        </row>
        <row r="1224">
          <cell r="M1224">
            <v>39270</v>
          </cell>
        </row>
        <row r="1225">
          <cell r="M1225" t="str">
            <v>Per Kg</v>
          </cell>
        </row>
        <row r="1265">
          <cell r="M1265">
            <v>73590</v>
          </cell>
        </row>
        <row r="1307">
          <cell r="M1307">
            <v>76395</v>
          </cell>
        </row>
      </sheetData>
      <sheetData sheetId="10">
        <row r="40">
          <cell r="M40">
            <v>76890</v>
          </cell>
        </row>
        <row r="81">
          <cell r="M81">
            <v>75900</v>
          </cell>
        </row>
        <row r="122">
          <cell r="M122">
            <v>11880</v>
          </cell>
        </row>
        <row r="163">
          <cell r="M163">
            <v>84315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A1:R63"/>
  <sheetViews>
    <sheetView view="pageBreakPreview" topLeftCell="A37" zoomScale="80" zoomScaleSheetLayoutView="80" workbookViewId="0">
      <selection activeCell="L62" sqref="L62"/>
    </sheetView>
  </sheetViews>
  <sheetFormatPr defaultRowHeight="15"/>
  <cols>
    <col min="1" max="1" width="4.42578125" customWidth="1"/>
    <col min="2" max="2" width="16" customWidth="1"/>
    <col min="3" max="3" width="13.7109375" customWidth="1"/>
    <col min="4" max="4" width="3" customWidth="1"/>
    <col min="5" max="5" width="14.140625" customWidth="1"/>
    <col min="6" max="6" width="3.140625" customWidth="1"/>
    <col min="7" max="7" width="13.85546875" customWidth="1"/>
    <col min="8" max="8" width="3.140625" customWidth="1"/>
    <col min="9" max="9" width="12.7109375" customWidth="1"/>
    <col min="10" max="10" width="3" customWidth="1"/>
    <col min="11" max="11" width="14" customWidth="1"/>
    <col min="12" max="12" width="3" customWidth="1"/>
    <col min="13" max="13" width="13.5703125" customWidth="1"/>
    <col min="14" max="14" width="3.28515625" customWidth="1"/>
    <col min="15" max="15" width="13.140625" customWidth="1"/>
    <col min="16" max="16" width="3.140625" customWidth="1"/>
    <col min="17" max="17" width="15" customWidth="1"/>
    <col min="18" max="18" width="4.140625" customWidth="1"/>
  </cols>
  <sheetData>
    <row r="1" spans="1:18" ht="22.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18.7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>
      <c r="A3" s="4" t="s">
        <v>5</v>
      </c>
      <c r="B3" s="4"/>
    </row>
    <row r="4" spans="1:18" ht="15" customHeight="1">
      <c r="A4" s="40" t="s">
        <v>2</v>
      </c>
      <c r="B4" s="40" t="s">
        <v>3</v>
      </c>
      <c r="C4" s="35" t="s">
        <v>4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7"/>
      <c r="Q4" s="32" t="s">
        <v>44</v>
      </c>
      <c r="R4" s="32"/>
    </row>
    <row r="5" spans="1:18" ht="20.25" customHeight="1">
      <c r="A5" s="40"/>
      <c r="B5" s="41"/>
      <c r="C5" s="38" t="s">
        <v>37</v>
      </c>
      <c r="D5" s="39"/>
      <c r="E5" s="38" t="s">
        <v>38</v>
      </c>
      <c r="F5" s="39"/>
      <c r="G5" s="38" t="s">
        <v>39</v>
      </c>
      <c r="H5" s="39"/>
      <c r="I5" s="38" t="s">
        <v>40</v>
      </c>
      <c r="J5" s="39"/>
      <c r="K5" s="38" t="s">
        <v>41</v>
      </c>
      <c r="L5" s="39"/>
      <c r="M5" s="38" t="s">
        <v>42</v>
      </c>
      <c r="N5" s="39"/>
      <c r="O5" s="38" t="s">
        <v>43</v>
      </c>
      <c r="P5" s="39"/>
      <c r="Q5" s="32"/>
      <c r="R5" s="32"/>
    </row>
    <row r="6" spans="1:18" ht="20.25" customHeight="1">
      <c r="A6" s="1">
        <v>1</v>
      </c>
      <c r="B6" s="2" t="s">
        <v>6</v>
      </c>
      <c r="C6" s="5">
        <f>Q6*22/100</f>
        <v>8530.5</v>
      </c>
      <c r="D6" s="3" t="s">
        <v>45</v>
      </c>
      <c r="E6" s="5">
        <f>Q6*47/100</f>
        <v>18224.25</v>
      </c>
      <c r="F6" s="3" t="s">
        <v>45</v>
      </c>
      <c r="G6" s="5">
        <f>Q6*15/100</f>
        <v>5816.25</v>
      </c>
      <c r="H6" s="3" t="s">
        <v>45</v>
      </c>
      <c r="I6" s="5">
        <f>Q6*3/100</f>
        <v>1163.25</v>
      </c>
      <c r="J6" s="3" t="s">
        <v>45</v>
      </c>
      <c r="K6" s="5">
        <f>Q6*5/100</f>
        <v>1938.75</v>
      </c>
      <c r="L6" s="3" t="s">
        <v>45</v>
      </c>
      <c r="M6" s="5">
        <f>Q6*4/100</f>
        <v>1551</v>
      </c>
      <c r="N6" s="3" t="s">
        <v>45</v>
      </c>
      <c r="O6" s="5">
        <f>Q6*4/100</f>
        <v>1551</v>
      </c>
      <c r="P6" s="3" t="s">
        <v>45</v>
      </c>
      <c r="Q6" s="5">
        <f>[1]JANUARI!$L$28</f>
        <v>38775</v>
      </c>
      <c r="R6" s="3" t="s">
        <v>45</v>
      </c>
    </row>
    <row r="7" spans="1:18" ht="20.25" customHeight="1">
      <c r="A7" s="1">
        <v>2</v>
      </c>
      <c r="B7" s="2" t="s">
        <v>7</v>
      </c>
      <c r="C7" s="5">
        <f t="shared" ref="C7:C28" si="0">Q7*22/100</f>
        <v>8349</v>
      </c>
      <c r="D7" s="3" t="s">
        <v>45</v>
      </c>
      <c r="E7" s="5">
        <f t="shared" ref="E7:E28" si="1">Q7*47/100</f>
        <v>17836.5</v>
      </c>
      <c r="F7" s="3" t="s">
        <v>45</v>
      </c>
      <c r="G7" s="5">
        <f t="shared" ref="G7:G28" si="2">Q7*15/100</f>
        <v>5692.5</v>
      </c>
      <c r="H7" s="3" t="s">
        <v>45</v>
      </c>
      <c r="I7" s="5">
        <f t="shared" ref="I7:I28" si="3">Q7*3/100</f>
        <v>1138.5</v>
      </c>
      <c r="J7" s="3" t="s">
        <v>45</v>
      </c>
      <c r="K7" s="5">
        <f t="shared" ref="K7:K28" si="4">Q7*5/100</f>
        <v>1897.5</v>
      </c>
      <c r="L7" s="3" t="s">
        <v>45</v>
      </c>
      <c r="M7" s="5">
        <f t="shared" ref="M7:M28" si="5">Q7*4/100</f>
        <v>1518</v>
      </c>
      <c r="N7" s="3" t="s">
        <v>45</v>
      </c>
      <c r="O7" s="5">
        <f t="shared" ref="O7:O28" si="6">Q7*4/100</f>
        <v>1518</v>
      </c>
      <c r="P7" s="3" t="s">
        <v>45</v>
      </c>
      <c r="Q7" s="5">
        <f>[1]JANUARI!$Z$28</f>
        <v>37950</v>
      </c>
      <c r="R7" s="3" t="s">
        <v>45</v>
      </c>
    </row>
    <row r="8" spans="1:18" ht="20.25" customHeight="1">
      <c r="A8" s="1">
        <v>3</v>
      </c>
      <c r="B8" s="2" t="s">
        <v>8</v>
      </c>
      <c r="C8" s="5">
        <f t="shared" si="0"/>
        <v>7623</v>
      </c>
      <c r="D8" s="3" t="s">
        <v>45</v>
      </c>
      <c r="E8" s="5">
        <f t="shared" si="1"/>
        <v>16285.5</v>
      </c>
      <c r="F8" s="3" t="s">
        <v>45</v>
      </c>
      <c r="G8" s="5">
        <f t="shared" si="2"/>
        <v>5197.5</v>
      </c>
      <c r="H8" s="3" t="s">
        <v>45</v>
      </c>
      <c r="I8" s="5">
        <f t="shared" si="3"/>
        <v>1039.5</v>
      </c>
      <c r="J8" s="3" t="s">
        <v>45</v>
      </c>
      <c r="K8" s="5">
        <f t="shared" si="4"/>
        <v>1732.5</v>
      </c>
      <c r="L8" s="3" t="s">
        <v>45</v>
      </c>
      <c r="M8" s="5">
        <f t="shared" si="5"/>
        <v>1386</v>
      </c>
      <c r="N8" s="3" t="s">
        <v>45</v>
      </c>
      <c r="O8" s="5">
        <f t="shared" si="6"/>
        <v>1386</v>
      </c>
      <c r="P8" s="3" t="s">
        <v>45</v>
      </c>
      <c r="Q8" s="5">
        <f>[1]JANUARI!$L$65</f>
        <v>34650</v>
      </c>
      <c r="R8" s="3" t="s">
        <v>45</v>
      </c>
    </row>
    <row r="9" spans="1:18" ht="20.25" customHeight="1">
      <c r="A9" s="1">
        <v>4</v>
      </c>
      <c r="B9" s="2" t="s">
        <v>9</v>
      </c>
      <c r="C9" s="5">
        <f t="shared" si="0"/>
        <v>7441.5</v>
      </c>
      <c r="D9" s="3" t="s">
        <v>45</v>
      </c>
      <c r="E9" s="5">
        <f t="shared" si="1"/>
        <v>15897.75</v>
      </c>
      <c r="F9" s="3" t="s">
        <v>45</v>
      </c>
      <c r="G9" s="5">
        <f t="shared" si="2"/>
        <v>5073.75</v>
      </c>
      <c r="H9" s="3" t="s">
        <v>45</v>
      </c>
      <c r="I9" s="5">
        <f t="shared" si="3"/>
        <v>1014.75</v>
      </c>
      <c r="J9" s="3" t="s">
        <v>45</v>
      </c>
      <c r="K9" s="5">
        <f t="shared" si="4"/>
        <v>1691.25</v>
      </c>
      <c r="L9" s="3" t="s">
        <v>45</v>
      </c>
      <c r="M9" s="5">
        <f t="shared" si="5"/>
        <v>1353</v>
      </c>
      <c r="N9" s="3" t="s">
        <v>45</v>
      </c>
      <c r="O9" s="5">
        <f t="shared" si="6"/>
        <v>1353</v>
      </c>
      <c r="P9" s="3" t="s">
        <v>45</v>
      </c>
      <c r="Q9" s="5">
        <f>[1]JANUARI!$Z$65</f>
        <v>33825</v>
      </c>
      <c r="R9" s="3" t="s">
        <v>45</v>
      </c>
    </row>
    <row r="10" spans="1:18" ht="20.25" customHeight="1">
      <c r="A10" s="1">
        <v>5</v>
      </c>
      <c r="B10" s="2" t="s">
        <v>10</v>
      </c>
      <c r="C10" s="5">
        <f t="shared" si="0"/>
        <v>399.3</v>
      </c>
      <c r="D10" s="3" t="s">
        <v>45</v>
      </c>
      <c r="E10" s="5">
        <f t="shared" si="1"/>
        <v>853.05</v>
      </c>
      <c r="F10" s="3" t="s">
        <v>45</v>
      </c>
      <c r="G10" s="5">
        <f t="shared" si="2"/>
        <v>272.25</v>
      </c>
      <c r="H10" s="3" t="s">
        <v>45</v>
      </c>
      <c r="I10" s="5">
        <f t="shared" si="3"/>
        <v>54.45</v>
      </c>
      <c r="J10" s="3" t="s">
        <v>45</v>
      </c>
      <c r="K10" s="5">
        <f t="shared" si="4"/>
        <v>90.75</v>
      </c>
      <c r="L10" s="3" t="s">
        <v>45</v>
      </c>
      <c r="M10" s="5">
        <f t="shared" si="5"/>
        <v>72.599999999999994</v>
      </c>
      <c r="N10" s="3" t="s">
        <v>45</v>
      </c>
      <c r="O10" s="5">
        <f t="shared" si="6"/>
        <v>72.599999999999994</v>
      </c>
      <c r="P10" s="3" t="s">
        <v>45</v>
      </c>
      <c r="Q10" s="5">
        <f>[1]JANUARI!$L$103</f>
        <v>1815</v>
      </c>
      <c r="R10" s="3" t="s">
        <v>45</v>
      </c>
    </row>
    <row r="11" spans="1:18" ht="20.25" customHeight="1">
      <c r="A11" s="1">
        <v>6</v>
      </c>
      <c r="B11" s="2" t="s">
        <v>11</v>
      </c>
      <c r="C11" s="5">
        <f t="shared" si="0"/>
        <v>7877.1</v>
      </c>
      <c r="D11" s="3" t="s">
        <v>45</v>
      </c>
      <c r="E11" s="5">
        <f t="shared" si="1"/>
        <v>16828.349999999999</v>
      </c>
      <c r="F11" s="3" t="s">
        <v>45</v>
      </c>
      <c r="G11" s="5">
        <f t="shared" si="2"/>
        <v>5370.75</v>
      </c>
      <c r="H11" s="3" t="s">
        <v>45</v>
      </c>
      <c r="I11" s="5">
        <f t="shared" si="3"/>
        <v>1074.1500000000001</v>
      </c>
      <c r="J11" s="3" t="s">
        <v>45</v>
      </c>
      <c r="K11" s="5">
        <f t="shared" si="4"/>
        <v>1790.25</v>
      </c>
      <c r="L11" s="3" t="s">
        <v>45</v>
      </c>
      <c r="M11" s="5">
        <f t="shared" si="5"/>
        <v>1432.2</v>
      </c>
      <c r="N11" s="3" t="s">
        <v>45</v>
      </c>
      <c r="O11" s="5">
        <f t="shared" si="6"/>
        <v>1432.2</v>
      </c>
      <c r="P11" s="3" t="s">
        <v>45</v>
      </c>
      <c r="Q11" s="5">
        <f>[1]JANUARI!$Z$103</f>
        <v>35805</v>
      </c>
      <c r="R11" s="3" t="s">
        <v>45</v>
      </c>
    </row>
    <row r="12" spans="1:18" ht="20.25" customHeight="1">
      <c r="A12" s="1">
        <v>7</v>
      </c>
      <c r="B12" s="2" t="s">
        <v>12</v>
      </c>
      <c r="C12" s="5">
        <f t="shared" si="0"/>
        <v>6642.9</v>
      </c>
      <c r="D12" s="3" t="s">
        <v>45</v>
      </c>
      <c r="E12" s="5">
        <f t="shared" si="1"/>
        <v>14191.65</v>
      </c>
      <c r="F12" s="3" t="s">
        <v>45</v>
      </c>
      <c r="G12" s="5">
        <f t="shared" si="2"/>
        <v>4529.25</v>
      </c>
      <c r="H12" s="3" t="s">
        <v>45</v>
      </c>
      <c r="I12" s="5">
        <f t="shared" si="3"/>
        <v>905.85</v>
      </c>
      <c r="J12" s="3" t="s">
        <v>45</v>
      </c>
      <c r="K12" s="5">
        <f t="shared" si="4"/>
        <v>1509.75</v>
      </c>
      <c r="L12" s="3" t="s">
        <v>45</v>
      </c>
      <c r="M12" s="5">
        <f t="shared" si="5"/>
        <v>1207.8</v>
      </c>
      <c r="N12" s="3" t="s">
        <v>45</v>
      </c>
      <c r="O12" s="5">
        <f t="shared" si="6"/>
        <v>1207.8</v>
      </c>
      <c r="P12" s="3" t="s">
        <v>45</v>
      </c>
      <c r="Q12" s="5">
        <f>[1]JANUARI!$L$146</f>
        <v>30195</v>
      </c>
      <c r="R12" s="3" t="s">
        <v>45</v>
      </c>
    </row>
    <row r="13" spans="1:18" ht="20.25" customHeight="1">
      <c r="A13" s="1">
        <v>8</v>
      </c>
      <c r="B13" s="2" t="s">
        <v>13</v>
      </c>
      <c r="C13" s="5">
        <f t="shared" si="0"/>
        <v>17714.400000000001</v>
      </c>
      <c r="D13" s="3" t="s">
        <v>45</v>
      </c>
      <c r="E13" s="5">
        <f t="shared" si="1"/>
        <v>37844.400000000001</v>
      </c>
      <c r="F13" s="3" t="s">
        <v>45</v>
      </c>
      <c r="G13" s="5">
        <f t="shared" si="2"/>
        <v>12078</v>
      </c>
      <c r="H13" s="3" t="s">
        <v>45</v>
      </c>
      <c r="I13" s="5">
        <f t="shared" si="3"/>
        <v>2415.6</v>
      </c>
      <c r="J13" s="3" t="s">
        <v>45</v>
      </c>
      <c r="K13" s="5">
        <f t="shared" si="4"/>
        <v>4026</v>
      </c>
      <c r="L13" s="3" t="s">
        <v>45</v>
      </c>
      <c r="M13" s="5">
        <f t="shared" si="5"/>
        <v>3220.8</v>
      </c>
      <c r="N13" s="3" t="s">
        <v>45</v>
      </c>
      <c r="O13" s="5">
        <f t="shared" si="6"/>
        <v>3220.8</v>
      </c>
      <c r="P13" s="3" t="s">
        <v>45</v>
      </c>
      <c r="Q13" s="5">
        <f>[1]JANUARI!$Z$146</f>
        <v>80520</v>
      </c>
      <c r="R13" s="3" t="s">
        <v>45</v>
      </c>
    </row>
    <row r="14" spans="1:18" ht="20.25" customHeight="1">
      <c r="A14" s="1">
        <v>9</v>
      </c>
      <c r="B14" s="2" t="s">
        <v>14</v>
      </c>
      <c r="C14" s="5">
        <f t="shared" si="0"/>
        <v>14919.3</v>
      </c>
      <c r="D14" s="3" t="s">
        <v>45</v>
      </c>
      <c r="E14" s="5">
        <f t="shared" si="1"/>
        <v>31873.05</v>
      </c>
      <c r="F14" s="3" t="s">
        <v>45</v>
      </c>
      <c r="G14" s="5">
        <f t="shared" si="2"/>
        <v>10172.25</v>
      </c>
      <c r="H14" s="3" t="s">
        <v>45</v>
      </c>
      <c r="I14" s="5">
        <f t="shared" si="3"/>
        <v>2034.45</v>
      </c>
      <c r="J14" s="3" t="s">
        <v>45</v>
      </c>
      <c r="K14" s="5">
        <f t="shared" si="4"/>
        <v>3390.75</v>
      </c>
      <c r="L14" s="3" t="s">
        <v>45</v>
      </c>
      <c r="M14" s="5">
        <f t="shared" si="5"/>
        <v>2712.6</v>
      </c>
      <c r="N14" s="3" t="s">
        <v>45</v>
      </c>
      <c r="O14" s="5">
        <f t="shared" si="6"/>
        <v>2712.6</v>
      </c>
      <c r="P14" s="3" t="s">
        <v>45</v>
      </c>
      <c r="Q14" s="5">
        <f>[1]JANUARI!$L$186</f>
        <v>67815</v>
      </c>
      <c r="R14" s="3" t="s">
        <v>45</v>
      </c>
    </row>
    <row r="15" spans="1:18" ht="20.25" customHeight="1">
      <c r="A15" s="1">
        <v>10</v>
      </c>
      <c r="B15" s="2" t="s">
        <v>15</v>
      </c>
      <c r="C15" s="5">
        <f t="shared" si="0"/>
        <v>17351.400000000001</v>
      </c>
      <c r="D15" s="3" t="s">
        <v>45</v>
      </c>
      <c r="E15" s="5">
        <f t="shared" si="1"/>
        <v>37068.9</v>
      </c>
      <c r="F15" s="3" t="s">
        <v>45</v>
      </c>
      <c r="G15" s="5">
        <f t="shared" si="2"/>
        <v>11830.5</v>
      </c>
      <c r="H15" s="3" t="s">
        <v>45</v>
      </c>
      <c r="I15" s="5">
        <f t="shared" si="3"/>
        <v>2366.1</v>
      </c>
      <c r="J15" s="3" t="s">
        <v>45</v>
      </c>
      <c r="K15" s="5">
        <f t="shared" si="4"/>
        <v>3943.5</v>
      </c>
      <c r="L15" s="3" t="s">
        <v>45</v>
      </c>
      <c r="M15" s="5">
        <f t="shared" si="5"/>
        <v>3154.8</v>
      </c>
      <c r="N15" s="3" t="s">
        <v>45</v>
      </c>
      <c r="O15" s="5">
        <f t="shared" si="6"/>
        <v>3154.8</v>
      </c>
      <c r="P15" s="3" t="s">
        <v>45</v>
      </c>
      <c r="Q15" s="5">
        <f>[1]JANUARI!$Z$186</f>
        <v>78870</v>
      </c>
      <c r="R15" s="3" t="s">
        <v>45</v>
      </c>
    </row>
    <row r="16" spans="1:18" ht="20.25" customHeight="1">
      <c r="A16" s="1">
        <v>11</v>
      </c>
      <c r="B16" s="2" t="s">
        <v>16</v>
      </c>
      <c r="C16" s="5">
        <f t="shared" si="0"/>
        <v>17133.599999999999</v>
      </c>
      <c r="D16" s="3" t="s">
        <v>45</v>
      </c>
      <c r="E16" s="5">
        <f t="shared" si="1"/>
        <v>36603.599999999999</v>
      </c>
      <c r="F16" s="3" t="s">
        <v>45</v>
      </c>
      <c r="G16" s="5">
        <f t="shared" si="2"/>
        <v>11682</v>
      </c>
      <c r="H16" s="3" t="s">
        <v>45</v>
      </c>
      <c r="I16" s="5">
        <f t="shared" si="3"/>
        <v>2336.4</v>
      </c>
      <c r="J16" s="3" t="s">
        <v>45</v>
      </c>
      <c r="K16" s="5">
        <f t="shared" si="4"/>
        <v>3894</v>
      </c>
      <c r="L16" s="3" t="s">
        <v>45</v>
      </c>
      <c r="M16" s="5">
        <f t="shared" si="5"/>
        <v>3115.2</v>
      </c>
      <c r="N16" s="3" t="s">
        <v>45</v>
      </c>
      <c r="O16" s="5">
        <f t="shared" si="6"/>
        <v>3115.2</v>
      </c>
      <c r="P16" s="3" t="s">
        <v>45</v>
      </c>
      <c r="Q16" s="5">
        <f>[1]JANUARI!$L$222</f>
        <v>77880</v>
      </c>
      <c r="R16" s="3" t="s">
        <v>45</v>
      </c>
    </row>
    <row r="17" spans="1:18" ht="20.25" customHeight="1">
      <c r="A17" s="1">
        <v>12</v>
      </c>
      <c r="B17" s="2" t="s">
        <v>17</v>
      </c>
      <c r="C17" s="5">
        <f>Q17*22/100</f>
        <v>0</v>
      </c>
      <c r="D17" s="3" t="s">
        <v>45</v>
      </c>
      <c r="E17" s="5">
        <f t="shared" si="1"/>
        <v>0</v>
      </c>
      <c r="F17" s="3" t="s">
        <v>45</v>
      </c>
      <c r="G17" s="5">
        <f t="shared" si="2"/>
        <v>0</v>
      </c>
      <c r="H17" s="3" t="s">
        <v>45</v>
      </c>
      <c r="I17" s="5">
        <f t="shared" si="3"/>
        <v>0</v>
      </c>
      <c r="J17" s="3" t="s">
        <v>45</v>
      </c>
      <c r="K17" s="5">
        <f t="shared" si="4"/>
        <v>0</v>
      </c>
      <c r="L17" s="3" t="s">
        <v>45</v>
      </c>
      <c r="M17" s="5">
        <f t="shared" si="5"/>
        <v>0</v>
      </c>
      <c r="N17" s="3" t="s">
        <v>45</v>
      </c>
      <c r="O17" s="5">
        <f t="shared" si="6"/>
        <v>0</v>
      </c>
      <c r="P17" s="3" t="s">
        <v>45</v>
      </c>
      <c r="Q17" s="5">
        <f>[2]JANUARI!$Z$219</f>
        <v>0</v>
      </c>
      <c r="R17" s="3" t="s">
        <v>45</v>
      </c>
    </row>
    <row r="18" spans="1:18" ht="20.25" customHeight="1">
      <c r="A18" s="1">
        <v>13</v>
      </c>
      <c r="B18" s="2" t="s">
        <v>18</v>
      </c>
      <c r="C18" s="5">
        <f t="shared" si="0"/>
        <v>18912.3</v>
      </c>
      <c r="D18" s="3" t="s">
        <v>45</v>
      </c>
      <c r="E18" s="5">
        <f t="shared" si="1"/>
        <v>40403.550000000003</v>
      </c>
      <c r="F18" s="3" t="s">
        <v>45</v>
      </c>
      <c r="G18" s="5">
        <f t="shared" si="2"/>
        <v>12894.75</v>
      </c>
      <c r="H18" s="3" t="s">
        <v>45</v>
      </c>
      <c r="I18" s="5">
        <f t="shared" si="3"/>
        <v>2578.9499999999998</v>
      </c>
      <c r="J18" s="3" t="s">
        <v>45</v>
      </c>
      <c r="K18" s="5">
        <f t="shared" si="4"/>
        <v>4298.25</v>
      </c>
      <c r="L18" s="3" t="s">
        <v>45</v>
      </c>
      <c r="M18" s="5">
        <f t="shared" si="5"/>
        <v>3438.6</v>
      </c>
      <c r="N18" s="3" t="s">
        <v>45</v>
      </c>
      <c r="O18" s="5">
        <f t="shared" si="6"/>
        <v>3438.6</v>
      </c>
      <c r="P18" s="3" t="s">
        <v>45</v>
      </c>
      <c r="Q18" s="5">
        <f>[1]JANUARI!$L$265</f>
        <v>85965</v>
      </c>
      <c r="R18" s="3" t="s">
        <v>45</v>
      </c>
    </row>
    <row r="19" spans="1:18" ht="20.25" customHeight="1">
      <c r="A19" s="1">
        <v>14</v>
      </c>
      <c r="B19" s="2" t="s">
        <v>19</v>
      </c>
      <c r="C19" s="5">
        <f t="shared" si="0"/>
        <v>17750.7</v>
      </c>
      <c r="D19" s="3" t="s">
        <v>45</v>
      </c>
      <c r="E19" s="5">
        <f t="shared" si="1"/>
        <v>37921.949999999997</v>
      </c>
      <c r="F19" s="3" t="s">
        <v>45</v>
      </c>
      <c r="G19" s="5">
        <f t="shared" si="2"/>
        <v>12102.75</v>
      </c>
      <c r="H19" s="3" t="s">
        <v>45</v>
      </c>
      <c r="I19" s="5">
        <f t="shared" si="3"/>
        <v>2420.5500000000002</v>
      </c>
      <c r="J19" s="3" t="s">
        <v>45</v>
      </c>
      <c r="K19" s="5">
        <f t="shared" si="4"/>
        <v>4034.25</v>
      </c>
      <c r="L19" s="3" t="s">
        <v>45</v>
      </c>
      <c r="M19" s="5">
        <f t="shared" si="5"/>
        <v>3227.4</v>
      </c>
      <c r="N19" s="3" t="s">
        <v>45</v>
      </c>
      <c r="O19" s="5">
        <f t="shared" si="6"/>
        <v>3227.4</v>
      </c>
      <c r="P19" s="3" t="s">
        <v>45</v>
      </c>
      <c r="Q19" s="5">
        <f>[1]JANUARI!$Z$270</f>
        <v>80685</v>
      </c>
      <c r="R19" s="3" t="s">
        <v>45</v>
      </c>
    </row>
    <row r="20" spans="1:18" ht="20.25" customHeight="1">
      <c r="A20" s="1">
        <v>15</v>
      </c>
      <c r="B20" s="2" t="s">
        <v>20</v>
      </c>
      <c r="C20" s="5">
        <f t="shared" si="0"/>
        <v>15463.8</v>
      </c>
      <c r="D20" s="3" t="s">
        <v>45</v>
      </c>
      <c r="E20" s="5">
        <f t="shared" si="1"/>
        <v>33036.300000000003</v>
      </c>
      <c r="F20" s="3" t="s">
        <v>45</v>
      </c>
      <c r="G20" s="5">
        <f t="shared" si="2"/>
        <v>10543.5</v>
      </c>
      <c r="H20" s="3" t="s">
        <v>45</v>
      </c>
      <c r="I20" s="5">
        <f t="shared" si="3"/>
        <v>2108.6999999999998</v>
      </c>
      <c r="J20" s="3" t="s">
        <v>45</v>
      </c>
      <c r="K20" s="5">
        <f t="shared" si="4"/>
        <v>3514.5</v>
      </c>
      <c r="L20" s="3" t="s">
        <v>45</v>
      </c>
      <c r="M20" s="5">
        <f t="shared" si="5"/>
        <v>2811.6</v>
      </c>
      <c r="N20" s="3" t="s">
        <v>45</v>
      </c>
      <c r="O20" s="5">
        <f t="shared" si="6"/>
        <v>2811.6</v>
      </c>
      <c r="P20" s="3" t="s">
        <v>45</v>
      </c>
      <c r="Q20" s="5">
        <f>[1]JANUARI!$L$302</f>
        <v>70290</v>
      </c>
      <c r="R20" s="3" t="s">
        <v>45</v>
      </c>
    </row>
    <row r="21" spans="1:18" ht="20.25" customHeight="1">
      <c r="A21" s="1">
        <v>16</v>
      </c>
      <c r="B21" s="2" t="s">
        <v>21</v>
      </c>
      <c r="C21" s="5">
        <f t="shared" si="0"/>
        <v>18585.599999999999</v>
      </c>
      <c r="D21" s="3" t="s">
        <v>45</v>
      </c>
      <c r="E21" s="5">
        <f t="shared" si="1"/>
        <v>39705.599999999999</v>
      </c>
      <c r="F21" s="3" t="s">
        <v>45</v>
      </c>
      <c r="G21" s="5">
        <f t="shared" si="2"/>
        <v>12672</v>
      </c>
      <c r="H21" s="3" t="s">
        <v>45</v>
      </c>
      <c r="I21" s="5">
        <f t="shared" si="3"/>
        <v>2534.4</v>
      </c>
      <c r="J21" s="3" t="s">
        <v>45</v>
      </c>
      <c r="K21" s="5">
        <f t="shared" si="4"/>
        <v>4224</v>
      </c>
      <c r="L21" s="3" t="s">
        <v>45</v>
      </c>
      <c r="M21" s="5">
        <f t="shared" si="5"/>
        <v>3379.2</v>
      </c>
      <c r="N21" s="3" t="s">
        <v>45</v>
      </c>
      <c r="O21" s="5">
        <f t="shared" si="6"/>
        <v>3379.2</v>
      </c>
      <c r="P21" s="3" t="s">
        <v>45</v>
      </c>
      <c r="Q21" s="5">
        <f>[1]JANUARI!$Z$307</f>
        <v>84480</v>
      </c>
      <c r="R21" s="3" t="s">
        <v>45</v>
      </c>
    </row>
    <row r="22" spans="1:18" ht="20.25" customHeight="1">
      <c r="A22" s="1">
        <v>17</v>
      </c>
      <c r="B22" s="2" t="s">
        <v>22</v>
      </c>
      <c r="C22" s="5">
        <f t="shared" si="0"/>
        <v>18912.3</v>
      </c>
      <c r="D22" s="3" t="s">
        <v>45</v>
      </c>
      <c r="E22" s="5">
        <f t="shared" si="1"/>
        <v>40403.550000000003</v>
      </c>
      <c r="F22" s="3" t="s">
        <v>45</v>
      </c>
      <c r="G22" s="5">
        <f t="shared" si="2"/>
        <v>12894.75</v>
      </c>
      <c r="H22" s="3" t="s">
        <v>45</v>
      </c>
      <c r="I22" s="5">
        <f t="shared" si="3"/>
        <v>2578.9499999999998</v>
      </c>
      <c r="J22" s="3" t="s">
        <v>45</v>
      </c>
      <c r="K22" s="5">
        <f t="shared" si="4"/>
        <v>4298.25</v>
      </c>
      <c r="L22" s="3" t="s">
        <v>45</v>
      </c>
      <c r="M22" s="5">
        <f t="shared" si="5"/>
        <v>3438.6</v>
      </c>
      <c r="N22" s="3" t="s">
        <v>45</v>
      </c>
      <c r="O22" s="5">
        <f t="shared" si="6"/>
        <v>3438.6</v>
      </c>
      <c r="P22" s="3" t="s">
        <v>45</v>
      </c>
      <c r="Q22" s="5">
        <f>[1]JANUARI!$L$341</f>
        <v>85965</v>
      </c>
      <c r="R22" s="3" t="s">
        <v>45</v>
      </c>
    </row>
    <row r="23" spans="1:18" ht="20.25" customHeight="1">
      <c r="A23" s="1">
        <v>18</v>
      </c>
      <c r="B23" s="2" t="s">
        <v>23</v>
      </c>
      <c r="C23" s="5">
        <f t="shared" si="0"/>
        <v>17787</v>
      </c>
      <c r="D23" s="3" t="s">
        <v>45</v>
      </c>
      <c r="E23" s="5">
        <f t="shared" si="1"/>
        <v>37999.5</v>
      </c>
      <c r="F23" s="3" t="s">
        <v>45</v>
      </c>
      <c r="G23" s="5">
        <f t="shared" si="2"/>
        <v>12127.5</v>
      </c>
      <c r="H23" s="3" t="s">
        <v>45</v>
      </c>
      <c r="I23" s="5">
        <f t="shared" si="3"/>
        <v>2425.5</v>
      </c>
      <c r="J23" s="3" t="s">
        <v>45</v>
      </c>
      <c r="K23" s="5">
        <f t="shared" si="4"/>
        <v>4042.5</v>
      </c>
      <c r="L23" s="3" t="s">
        <v>45</v>
      </c>
      <c r="M23" s="5">
        <f t="shared" si="5"/>
        <v>3234</v>
      </c>
      <c r="N23" s="3" t="s">
        <v>45</v>
      </c>
      <c r="O23" s="5">
        <f t="shared" si="6"/>
        <v>3234</v>
      </c>
      <c r="P23" s="3" t="s">
        <v>45</v>
      </c>
      <c r="Q23" s="5">
        <f>[1]JANUARI!$Z$342</f>
        <v>80850</v>
      </c>
      <c r="R23" s="3" t="s">
        <v>45</v>
      </c>
    </row>
    <row r="24" spans="1:18" ht="20.25" customHeight="1">
      <c r="A24" s="1">
        <v>19</v>
      </c>
      <c r="B24" s="2" t="s">
        <v>24</v>
      </c>
      <c r="C24" s="5">
        <f t="shared" si="0"/>
        <v>0</v>
      </c>
      <c r="D24" s="3" t="s">
        <v>45</v>
      </c>
      <c r="E24" s="5">
        <f t="shared" si="1"/>
        <v>0</v>
      </c>
      <c r="F24" s="3" t="s">
        <v>45</v>
      </c>
      <c r="G24" s="5">
        <f t="shared" si="2"/>
        <v>0</v>
      </c>
      <c r="H24" s="3" t="s">
        <v>45</v>
      </c>
      <c r="I24" s="5">
        <f t="shared" si="3"/>
        <v>0</v>
      </c>
      <c r="J24" s="3" t="s">
        <v>45</v>
      </c>
      <c r="K24" s="5">
        <f t="shared" si="4"/>
        <v>0</v>
      </c>
      <c r="L24" s="3" t="s">
        <v>45</v>
      </c>
      <c r="M24" s="5">
        <f t="shared" si="5"/>
        <v>0</v>
      </c>
      <c r="N24" s="3" t="s">
        <v>45</v>
      </c>
      <c r="O24" s="5">
        <f t="shared" si="6"/>
        <v>0</v>
      </c>
      <c r="P24" s="3" t="s">
        <v>45</v>
      </c>
      <c r="Q24" s="5">
        <f>[1]JANUARI!$L$381</f>
        <v>0</v>
      </c>
      <c r="R24" s="3" t="s">
        <v>45</v>
      </c>
    </row>
    <row r="25" spans="1:18" ht="20.25" customHeight="1">
      <c r="A25" s="1">
        <v>20</v>
      </c>
      <c r="B25" s="2" t="s">
        <v>25</v>
      </c>
      <c r="C25" s="5">
        <f t="shared" si="0"/>
        <v>20981.4</v>
      </c>
      <c r="D25" s="3" t="s">
        <v>45</v>
      </c>
      <c r="E25" s="5">
        <f t="shared" si="1"/>
        <v>44823.9</v>
      </c>
      <c r="F25" s="3" t="s">
        <v>45</v>
      </c>
      <c r="G25" s="5">
        <f t="shared" si="2"/>
        <v>14305.5</v>
      </c>
      <c r="H25" s="3" t="s">
        <v>45</v>
      </c>
      <c r="I25" s="5">
        <f t="shared" si="3"/>
        <v>2861.1</v>
      </c>
      <c r="J25" s="3" t="s">
        <v>45</v>
      </c>
      <c r="K25" s="5">
        <f t="shared" si="4"/>
        <v>4768.5</v>
      </c>
      <c r="L25" s="3" t="s">
        <v>45</v>
      </c>
      <c r="M25" s="5">
        <f t="shared" si="5"/>
        <v>3814.8</v>
      </c>
      <c r="N25" s="3" t="s">
        <v>45</v>
      </c>
      <c r="O25" s="5">
        <f t="shared" si="6"/>
        <v>3814.8</v>
      </c>
      <c r="P25" s="3" t="s">
        <v>45</v>
      </c>
      <c r="Q25" s="5">
        <f>[1]JANUARI!$Z$390</f>
        <v>95370</v>
      </c>
      <c r="R25" s="3" t="s">
        <v>45</v>
      </c>
    </row>
    <row r="26" spans="1:18" ht="20.25" customHeight="1">
      <c r="A26" s="1">
        <v>21</v>
      </c>
      <c r="B26" s="2" t="s">
        <v>26</v>
      </c>
      <c r="C26" s="5">
        <f t="shared" si="0"/>
        <v>19166.400000000001</v>
      </c>
      <c r="D26" s="3" t="s">
        <v>45</v>
      </c>
      <c r="E26" s="5">
        <f t="shared" si="1"/>
        <v>40946.400000000001</v>
      </c>
      <c r="F26" s="3" t="s">
        <v>45</v>
      </c>
      <c r="G26" s="5">
        <f t="shared" si="2"/>
        <v>13068</v>
      </c>
      <c r="H26" s="3" t="s">
        <v>45</v>
      </c>
      <c r="I26" s="5">
        <f t="shared" si="3"/>
        <v>2613.6</v>
      </c>
      <c r="J26" s="3" t="s">
        <v>45</v>
      </c>
      <c r="K26" s="5">
        <f t="shared" si="4"/>
        <v>4356</v>
      </c>
      <c r="L26" s="3" t="s">
        <v>45</v>
      </c>
      <c r="M26" s="5">
        <f t="shared" si="5"/>
        <v>3484.8</v>
      </c>
      <c r="N26" s="3" t="s">
        <v>45</v>
      </c>
      <c r="O26" s="5">
        <f t="shared" si="6"/>
        <v>3484.8</v>
      </c>
      <c r="P26" s="3" t="s">
        <v>45</v>
      </c>
      <c r="Q26" s="5">
        <f>[1]JANUARI!$L$424</f>
        <v>87120</v>
      </c>
      <c r="R26" s="3" t="s">
        <v>45</v>
      </c>
    </row>
    <row r="27" spans="1:18" ht="20.25" customHeight="1">
      <c r="A27" s="1">
        <v>22</v>
      </c>
      <c r="B27" s="2" t="s">
        <v>27</v>
      </c>
      <c r="C27" s="5">
        <f t="shared" si="0"/>
        <v>18404.099999999999</v>
      </c>
      <c r="D27" s="3" t="s">
        <v>45</v>
      </c>
      <c r="E27" s="5">
        <f t="shared" si="1"/>
        <v>39317.85</v>
      </c>
      <c r="F27" s="3" t="s">
        <v>45</v>
      </c>
      <c r="G27" s="5">
        <f t="shared" si="2"/>
        <v>12548.25</v>
      </c>
      <c r="H27" s="3" t="s">
        <v>45</v>
      </c>
      <c r="I27" s="5">
        <f t="shared" si="3"/>
        <v>2509.65</v>
      </c>
      <c r="J27" s="3" t="s">
        <v>45</v>
      </c>
      <c r="K27" s="5">
        <f t="shared" si="4"/>
        <v>4182.75</v>
      </c>
      <c r="L27" s="3" t="s">
        <v>45</v>
      </c>
      <c r="M27" s="5">
        <f t="shared" si="5"/>
        <v>3346.2</v>
      </c>
      <c r="N27" s="3" t="s">
        <v>45</v>
      </c>
      <c r="O27" s="5">
        <f t="shared" si="6"/>
        <v>3346.2</v>
      </c>
      <c r="P27" s="3" t="s">
        <v>45</v>
      </c>
      <c r="Q27" s="5">
        <f>[1]JANUARI!$Z$428</f>
        <v>83655</v>
      </c>
      <c r="R27" s="3" t="s">
        <v>45</v>
      </c>
    </row>
    <row r="28" spans="1:18" ht="20.25" customHeight="1">
      <c r="A28" s="1">
        <v>23</v>
      </c>
      <c r="B28" s="2" t="s">
        <v>28</v>
      </c>
      <c r="C28" s="5">
        <f t="shared" si="0"/>
        <v>18331.5</v>
      </c>
      <c r="D28" s="3" t="s">
        <v>45</v>
      </c>
      <c r="E28" s="5">
        <f t="shared" si="1"/>
        <v>39162.75</v>
      </c>
      <c r="F28" s="3" t="s">
        <v>45</v>
      </c>
      <c r="G28" s="5">
        <f t="shared" si="2"/>
        <v>12498.75</v>
      </c>
      <c r="H28" s="3" t="s">
        <v>45</v>
      </c>
      <c r="I28" s="5">
        <f t="shared" si="3"/>
        <v>2499.75</v>
      </c>
      <c r="J28" s="3" t="s">
        <v>45</v>
      </c>
      <c r="K28" s="5">
        <f t="shared" si="4"/>
        <v>4166.25</v>
      </c>
      <c r="L28" s="3" t="s">
        <v>45</v>
      </c>
      <c r="M28" s="5">
        <f t="shared" si="5"/>
        <v>3333</v>
      </c>
      <c r="N28" s="3" t="s">
        <v>45</v>
      </c>
      <c r="O28" s="5">
        <f t="shared" si="6"/>
        <v>3333</v>
      </c>
      <c r="P28" s="3" t="s">
        <v>45</v>
      </c>
      <c r="Q28" s="5">
        <f>[1]JANUARI!$L$466</f>
        <v>83325</v>
      </c>
      <c r="R28" s="3" t="s">
        <v>45</v>
      </c>
    </row>
    <row r="30" spans="1:18" ht="18.75" customHeight="1">
      <c r="A30" s="1">
        <v>24</v>
      </c>
      <c r="B30" s="2" t="s">
        <v>29</v>
      </c>
      <c r="C30" s="5">
        <f t="shared" ref="C30:C36" si="7">Q30*22/100</f>
        <v>19565.7</v>
      </c>
      <c r="D30" s="3" t="s">
        <v>45</v>
      </c>
      <c r="E30" s="5">
        <f t="shared" ref="E30:E36" si="8">Q30*47/100</f>
        <v>41799.449999999997</v>
      </c>
      <c r="F30" s="3" t="s">
        <v>45</v>
      </c>
      <c r="G30" s="5">
        <f t="shared" ref="G30:G36" si="9">Q30*15/100</f>
        <v>13340.25</v>
      </c>
      <c r="H30" s="3" t="s">
        <v>45</v>
      </c>
      <c r="I30" s="5">
        <f t="shared" ref="I30:I36" si="10">Q30*3/100</f>
        <v>2668.05</v>
      </c>
      <c r="J30" s="3" t="s">
        <v>45</v>
      </c>
      <c r="K30" s="5">
        <f t="shared" ref="K30:K36" si="11">Q30*5/100</f>
        <v>4446.75</v>
      </c>
      <c r="L30" s="3" t="s">
        <v>45</v>
      </c>
      <c r="M30" s="5">
        <f t="shared" ref="M30:M36" si="12">Q30*4/100</f>
        <v>3557.4</v>
      </c>
      <c r="N30" s="3" t="s">
        <v>45</v>
      </c>
      <c r="O30" s="5">
        <f t="shared" ref="O30:O36" si="13">Q30*4/100</f>
        <v>3557.4</v>
      </c>
      <c r="P30" s="3" t="s">
        <v>45</v>
      </c>
      <c r="Q30" s="5">
        <f>[1]JANUARI!$Z$465</f>
        <v>88935</v>
      </c>
      <c r="R30" s="3" t="s">
        <v>45</v>
      </c>
    </row>
    <row r="31" spans="1:18" ht="18.75" customHeight="1">
      <c r="A31" s="1">
        <v>25</v>
      </c>
      <c r="B31" s="2" t="s">
        <v>30</v>
      </c>
      <c r="C31" s="5">
        <f t="shared" si="7"/>
        <v>17024.7</v>
      </c>
      <c r="D31" s="3" t="s">
        <v>45</v>
      </c>
      <c r="E31" s="5">
        <f t="shared" si="8"/>
        <v>36370.949999999997</v>
      </c>
      <c r="F31" s="3" t="s">
        <v>45</v>
      </c>
      <c r="G31" s="5">
        <f t="shared" si="9"/>
        <v>11607.75</v>
      </c>
      <c r="H31" s="3" t="s">
        <v>45</v>
      </c>
      <c r="I31" s="5">
        <f t="shared" si="10"/>
        <v>2321.5500000000002</v>
      </c>
      <c r="J31" s="3" t="s">
        <v>45</v>
      </c>
      <c r="K31" s="5">
        <f t="shared" si="11"/>
        <v>3869.25</v>
      </c>
      <c r="L31" s="3" t="s">
        <v>45</v>
      </c>
      <c r="M31" s="5">
        <f t="shared" si="12"/>
        <v>3095.4</v>
      </c>
      <c r="N31" s="3" t="s">
        <v>45</v>
      </c>
      <c r="O31" s="5">
        <f t="shared" si="13"/>
        <v>3095.4</v>
      </c>
      <c r="P31" s="3" t="s">
        <v>45</v>
      </c>
      <c r="Q31" s="5">
        <f>[1]JANUARI!$L$503</f>
        <v>77385</v>
      </c>
      <c r="R31" s="3" t="s">
        <v>45</v>
      </c>
    </row>
    <row r="32" spans="1:18" ht="18.75" customHeight="1">
      <c r="A32" s="1">
        <v>26</v>
      </c>
      <c r="B32" s="2" t="s">
        <v>31</v>
      </c>
      <c r="C32" s="5">
        <f t="shared" si="7"/>
        <v>3920.4</v>
      </c>
      <c r="D32" s="3" t="s">
        <v>45</v>
      </c>
      <c r="E32" s="5">
        <f t="shared" si="8"/>
        <v>8375.4</v>
      </c>
      <c r="F32" s="3" t="s">
        <v>45</v>
      </c>
      <c r="G32" s="5">
        <f t="shared" si="9"/>
        <v>2673</v>
      </c>
      <c r="H32" s="3" t="s">
        <v>45</v>
      </c>
      <c r="I32" s="5">
        <f t="shared" si="10"/>
        <v>534.6</v>
      </c>
      <c r="J32" s="3" t="s">
        <v>45</v>
      </c>
      <c r="K32" s="5">
        <f t="shared" si="11"/>
        <v>891</v>
      </c>
      <c r="L32" s="3" t="s">
        <v>45</v>
      </c>
      <c r="M32" s="5">
        <f t="shared" si="12"/>
        <v>712.8</v>
      </c>
      <c r="N32" s="3" t="s">
        <v>45</v>
      </c>
      <c r="O32" s="5">
        <f t="shared" si="13"/>
        <v>712.8</v>
      </c>
      <c r="P32" s="3" t="s">
        <v>45</v>
      </c>
      <c r="Q32" s="5">
        <f>[1]JANUARI!$Z$498</f>
        <v>17820</v>
      </c>
      <c r="R32" s="3" t="s">
        <v>45</v>
      </c>
    </row>
    <row r="33" spans="1:18" ht="18.75" customHeight="1">
      <c r="A33" s="1">
        <v>27</v>
      </c>
      <c r="B33" s="2" t="s">
        <v>32</v>
      </c>
      <c r="C33" s="5">
        <f t="shared" si="7"/>
        <v>21634.799999999999</v>
      </c>
      <c r="D33" s="3" t="s">
        <v>45</v>
      </c>
      <c r="E33" s="5">
        <f t="shared" si="8"/>
        <v>46219.8</v>
      </c>
      <c r="F33" s="3" t="s">
        <v>45</v>
      </c>
      <c r="G33" s="5">
        <f t="shared" si="9"/>
        <v>14751</v>
      </c>
      <c r="H33" s="3" t="s">
        <v>45</v>
      </c>
      <c r="I33" s="5">
        <f t="shared" si="10"/>
        <v>2950.2</v>
      </c>
      <c r="J33" s="3" t="s">
        <v>45</v>
      </c>
      <c r="K33" s="5">
        <f t="shared" si="11"/>
        <v>4917</v>
      </c>
      <c r="L33" s="3" t="s">
        <v>45</v>
      </c>
      <c r="M33" s="5">
        <f t="shared" si="12"/>
        <v>3933.6</v>
      </c>
      <c r="N33" s="3" t="s">
        <v>45</v>
      </c>
      <c r="O33" s="5">
        <f t="shared" si="13"/>
        <v>3933.6</v>
      </c>
      <c r="P33" s="3" t="s">
        <v>45</v>
      </c>
      <c r="Q33" s="5">
        <f>[1]JANUARI!$L$541</f>
        <v>98340</v>
      </c>
      <c r="R33" s="3" t="s">
        <v>45</v>
      </c>
    </row>
    <row r="34" spans="1:18" ht="18.75" customHeight="1">
      <c r="A34" s="1">
        <v>28</v>
      </c>
      <c r="B34" s="2" t="s">
        <v>33</v>
      </c>
      <c r="C34" s="5">
        <f t="shared" si="7"/>
        <v>19819.8</v>
      </c>
      <c r="D34" s="3" t="s">
        <v>45</v>
      </c>
      <c r="E34" s="5">
        <f t="shared" si="8"/>
        <v>42342.3</v>
      </c>
      <c r="F34" s="3" t="s">
        <v>45</v>
      </c>
      <c r="G34" s="5">
        <f t="shared" si="9"/>
        <v>13513.5</v>
      </c>
      <c r="H34" s="3" t="s">
        <v>45</v>
      </c>
      <c r="I34" s="5">
        <f t="shared" si="10"/>
        <v>2702.7</v>
      </c>
      <c r="J34" s="3" t="s">
        <v>45</v>
      </c>
      <c r="K34" s="5">
        <f t="shared" si="11"/>
        <v>4504.5</v>
      </c>
      <c r="L34" s="3" t="s">
        <v>45</v>
      </c>
      <c r="M34" s="5">
        <f t="shared" si="12"/>
        <v>3603.6</v>
      </c>
      <c r="N34" s="3" t="s">
        <v>45</v>
      </c>
      <c r="O34" s="5">
        <f t="shared" si="13"/>
        <v>3603.6</v>
      </c>
      <c r="P34" s="3" t="s">
        <v>45</v>
      </c>
      <c r="Q34" s="5">
        <f>[1]JANUARI!$Z$546</f>
        <v>90090</v>
      </c>
      <c r="R34" s="3" t="s">
        <v>45</v>
      </c>
    </row>
    <row r="35" spans="1:18" ht="18.75" customHeight="1">
      <c r="A35" s="1">
        <v>29</v>
      </c>
      <c r="B35" s="2" t="s">
        <v>34</v>
      </c>
      <c r="C35" s="5">
        <f t="shared" si="7"/>
        <v>17932.2</v>
      </c>
      <c r="D35" s="3" t="s">
        <v>45</v>
      </c>
      <c r="E35" s="5">
        <f t="shared" si="8"/>
        <v>38309.699999999997</v>
      </c>
      <c r="F35" s="3" t="s">
        <v>45</v>
      </c>
      <c r="G35" s="5">
        <f t="shared" si="9"/>
        <v>12226.5</v>
      </c>
      <c r="H35" s="3" t="s">
        <v>45</v>
      </c>
      <c r="I35" s="5">
        <f t="shared" si="10"/>
        <v>2445.3000000000002</v>
      </c>
      <c r="J35" s="3" t="s">
        <v>45</v>
      </c>
      <c r="K35" s="5">
        <f t="shared" si="11"/>
        <v>4075.5</v>
      </c>
      <c r="L35" s="3" t="s">
        <v>45</v>
      </c>
      <c r="M35" s="5">
        <f t="shared" si="12"/>
        <v>3260.4</v>
      </c>
      <c r="N35" s="3" t="s">
        <v>45</v>
      </c>
      <c r="O35" s="5">
        <f t="shared" si="13"/>
        <v>3260.4</v>
      </c>
      <c r="P35" s="3" t="s">
        <v>45</v>
      </c>
      <c r="Q35" s="5">
        <f>[1]JANUARI!$L$595</f>
        <v>81510</v>
      </c>
      <c r="R35" s="3" t="s">
        <v>45</v>
      </c>
    </row>
    <row r="36" spans="1:18" ht="18.75" customHeight="1">
      <c r="A36" s="1">
        <v>30</v>
      </c>
      <c r="B36" s="2" t="s">
        <v>35</v>
      </c>
      <c r="C36" s="5">
        <f t="shared" si="7"/>
        <v>14810.4</v>
      </c>
      <c r="D36" s="3" t="s">
        <v>45</v>
      </c>
      <c r="E36" s="5">
        <f t="shared" si="8"/>
        <v>31640.400000000001</v>
      </c>
      <c r="F36" s="3" t="s">
        <v>45</v>
      </c>
      <c r="G36" s="5">
        <f t="shared" si="9"/>
        <v>10098</v>
      </c>
      <c r="H36" s="3" t="s">
        <v>45</v>
      </c>
      <c r="I36" s="5">
        <f t="shared" si="10"/>
        <v>2019.6</v>
      </c>
      <c r="J36" s="3" t="s">
        <v>45</v>
      </c>
      <c r="K36" s="5">
        <f t="shared" si="11"/>
        <v>3366</v>
      </c>
      <c r="L36" s="3" t="s">
        <v>45</v>
      </c>
      <c r="M36" s="5">
        <f t="shared" si="12"/>
        <v>2692.8</v>
      </c>
      <c r="N36" s="3" t="s">
        <v>45</v>
      </c>
      <c r="O36" s="5">
        <f t="shared" si="13"/>
        <v>2692.8</v>
      </c>
      <c r="P36" s="3" t="s">
        <v>45</v>
      </c>
      <c r="Q36" s="5">
        <f>[1]JANUARI!$Z$592</f>
        <v>67320</v>
      </c>
      <c r="R36" s="3" t="s">
        <v>45</v>
      </c>
    </row>
    <row r="37" spans="1:18" ht="18.75" customHeight="1">
      <c r="A37" s="34" t="s">
        <v>36</v>
      </c>
      <c r="B37" s="34"/>
      <c r="C37" s="5">
        <f>SUM(C6:C36)</f>
        <v>412985.10000000003</v>
      </c>
      <c r="D37" s="3" t="s">
        <v>45</v>
      </c>
      <c r="E37" s="5">
        <f>SUM(E6:E36)</f>
        <v>882286.35</v>
      </c>
      <c r="F37" s="3" t="s">
        <v>45</v>
      </c>
      <c r="G37" s="5">
        <f>SUM(G6:G36)</f>
        <v>281580.75</v>
      </c>
      <c r="H37" s="3" t="s">
        <v>45</v>
      </c>
      <c r="I37" s="5">
        <f>SUM(I6:I36)</f>
        <v>56316.15</v>
      </c>
      <c r="J37" s="3" t="s">
        <v>45</v>
      </c>
      <c r="K37" s="5">
        <f>SUM(K6:K36)</f>
        <v>93860.25</v>
      </c>
      <c r="L37" s="3" t="s">
        <v>45</v>
      </c>
      <c r="M37" s="5">
        <f>SUM(M6:M36)</f>
        <v>75088.200000000012</v>
      </c>
      <c r="N37" s="3" t="s">
        <v>45</v>
      </c>
      <c r="O37" s="5">
        <f>SUM(O6:O36)</f>
        <v>75088.200000000012</v>
      </c>
      <c r="P37" s="3" t="s">
        <v>45</v>
      </c>
      <c r="Q37" s="5">
        <f>SUM(Q6:Q36)</f>
        <v>1877205</v>
      </c>
      <c r="R37" s="3" t="s">
        <v>45</v>
      </c>
    </row>
    <row r="39" spans="1:18">
      <c r="B39" s="31" t="s">
        <v>62</v>
      </c>
      <c r="C39" s="31"/>
      <c r="D39" s="31"/>
      <c r="E39" s="31"/>
    </row>
    <row r="40" spans="1:18">
      <c r="B40" s="9" t="s">
        <v>63</v>
      </c>
    </row>
    <row r="41" spans="1:18">
      <c r="B41" s="9" t="s">
        <v>64</v>
      </c>
    </row>
    <row r="42" spans="1:18">
      <c r="B42" s="9" t="s">
        <v>65</v>
      </c>
    </row>
    <row r="43" spans="1:18">
      <c r="B43" s="9" t="s">
        <v>66</v>
      </c>
    </row>
    <row r="44" spans="1:18">
      <c r="B44" s="9" t="s">
        <v>67</v>
      </c>
    </row>
    <row r="45" spans="1:18">
      <c r="B45" s="9" t="s">
        <v>68</v>
      </c>
    </row>
    <row r="46" spans="1:18">
      <c r="B46" s="9" t="s">
        <v>69</v>
      </c>
    </row>
    <row r="47" spans="1:18">
      <c r="O47" t="s">
        <v>46</v>
      </c>
    </row>
    <row r="48" spans="1:18">
      <c r="C48" s="7"/>
      <c r="D48" s="7"/>
      <c r="E48" s="7"/>
      <c r="F48" s="7"/>
    </row>
    <row r="49" spans="3:17">
      <c r="C49" s="7" t="s">
        <v>48</v>
      </c>
      <c r="D49" s="7"/>
      <c r="E49" s="7"/>
      <c r="F49" s="7"/>
      <c r="L49" s="7"/>
      <c r="M49" s="7"/>
      <c r="P49" s="7" t="s">
        <v>49</v>
      </c>
      <c r="Q49" s="7"/>
    </row>
    <row r="50" spans="3:17">
      <c r="C50" s="7" t="s">
        <v>50</v>
      </c>
      <c r="D50" s="7"/>
      <c r="E50" s="7"/>
      <c r="F50" s="7"/>
      <c r="L50" s="7"/>
      <c r="M50" s="7"/>
      <c r="P50" s="7" t="s">
        <v>51</v>
      </c>
      <c r="Q50" s="7"/>
    </row>
    <row r="51" spans="3:17">
      <c r="C51" s="7" t="s">
        <v>52</v>
      </c>
      <c r="D51" s="7"/>
      <c r="E51" s="7"/>
      <c r="F51" s="7"/>
      <c r="L51" s="7"/>
      <c r="M51" s="7"/>
      <c r="P51" s="7"/>
      <c r="Q51" s="7"/>
    </row>
    <row r="52" spans="3:17">
      <c r="C52" s="7"/>
      <c r="D52" s="7"/>
      <c r="E52" s="7"/>
      <c r="F52" s="7"/>
      <c r="L52" s="7"/>
      <c r="M52" s="7"/>
      <c r="P52" s="7"/>
      <c r="Q52" s="7"/>
    </row>
    <row r="53" spans="3:17" ht="15" customHeight="1">
      <c r="C53" s="7"/>
      <c r="D53" s="7"/>
      <c r="E53" s="7"/>
      <c r="F53" s="7"/>
      <c r="L53" s="7"/>
      <c r="M53" s="7"/>
      <c r="P53" s="7"/>
      <c r="Q53" s="7"/>
    </row>
    <row r="54" spans="3:17">
      <c r="C54" s="6" t="s">
        <v>53</v>
      </c>
      <c r="D54" s="6"/>
      <c r="E54" s="6"/>
      <c r="F54" s="6"/>
      <c r="L54" s="6"/>
      <c r="M54" s="6"/>
      <c r="P54" s="6" t="s">
        <v>54</v>
      </c>
      <c r="Q54" s="6"/>
    </row>
    <row r="55" spans="3:17">
      <c r="C55" s="7" t="s">
        <v>55</v>
      </c>
      <c r="D55" s="7"/>
      <c r="E55" s="7"/>
      <c r="F55" s="7"/>
      <c r="L55" s="7"/>
      <c r="M55" s="7"/>
      <c r="P55" s="7" t="s">
        <v>56</v>
      </c>
      <c r="Q55" s="7"/>
    </row>
    <row r="56" spans="3:17">
      <c r="H56" s="7"/>
      <c r="I56" s="7" t="s">
        <v>47</v>
      </c>
      <c r="J56" s="7"/>
      <c r="K56" s="7"/>
    </row>
    <row r="57" spans="3:17">
      <c r="H57" s="7"/>
      <c r="I57" s="7" t="s">
        <v>57</v>
      </c>
      <c r="J57" s="7"/>
      <c r="K57" s="7"/>
    </row>
    <row r="58" spans="3:17">
      <c r="H58" s="7"/>
      <c r="I58" s="7" t="s">
        <v>58</v>
      </c>
      <c r="J58" s="7"/>
      <c r="K58" s="7"/>
    </row>
    <row r="59" spans="3:17">
      <c r="H59" s="7"/>
      <c r="I59" s="7" t="s">
        <v>59</v>
      </c>
      <c r="J59" s="7"/>
      <c r="K59" s="7"/>
    </row>
    <row r="62" spans="3:17">
      <c r="H62" s="8"/>
      <c r="I62" s="6" t="s">
        <v>60</v>
      </c>
      <c r="J62" s="8"/>
      <c r="K62" s="8"/>
      <c r="L62" s="7"/>
    </row>
    <row r="63" spans="3:17">
      <c r="H63" s="7"/>
      <c r="I63" s="7" t="s">
        <v>61</v>
      </c>
      <c r="J63" s="7"/>
      <c r="K63" s="7"/>
      <c r="L63" s="7"/>
    </row>
  </sheetData>
  <mergeCells count="15">
    <mergeCell ref="B39:E39"/>
    <mergeCell ref="Q4:R5"/>
    <mergeCell ref="A1:R1"/>
    <mergeCell ref="A2:R2"/>
    <mergeCell ref="A37:B37"/>
    <mergeCell ref="C4:P4"/>
    <mergeCell ref="C5:D5"/>
    <mergeCell ref="E5:F5"/>
    <mergeCell ref="G5:H5"/>
    <mergeCell ref="I5:J5"/>
    <mergeCell ref="K5:L5"/>
    <mergeCell ref="M5:N5"/>
    <mergeCell ref="O5:P5"/>
    <mergeCell ref="A4:A5"/>
    <mergeCell ref="B4:B5"/>
  </mergeCells>
  <pageMargins left="1.2" right="0.7" top="0.75" bottom="0.75" header="0.3" footer="0.3"/>
  <pageSetup paperSize="5" scale="90" orientation="landscape" horizontalDpi="4294967293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7030A0"/>
  </sheetPr>
  <dimension ref="A1:R63"/>
  <sheetViews>
    <sheetView topLeftCell="A40" workbookViewId="0">
      <selection activeCell="C36" sqref="C36"/>
    </sheetView>
  </sheetViews>
  <sheetFormatPr defaultRowHeight="15"/>
  <cols>
    <col min="2" max="2" width="18.28515625" customWidth="1"/>
    <col min="3" max="3" width="11.5703125" customWidth="1"/>
    <col min="4" max="4" width="4.5703125" customWidth="1"/>
    <col min="5" max="5" width="11.5703125" customWidth="1"/>
    <col min="6" max="6" width="4.5703125" customWidth="1"/>
    <col min="7" max="7" width="12.85546875" customWidth="1"/>
    <col min="8" max="8" width="4.140625" customWidth="1"/>
    <col min="9" max="9" width="12.140625" customWidth="1"/>
    <col min="10" max="10" width="4.140625" customWidth="1"/>
    <col min="11" max="11" width="11.28515625" customWidth="1"/>
    <col min="12" max="12" width="4.42578125" customWidth="1"/>
    <col min="13" max="13" width="11.5703125" customWidth="1"/>
    <col min="14" max="14" width="4.140625" customWidth="1"/>
    <col min="15" max="15" width="13.42578125" customWidth="1"/>
    <col min="16" max="16" width="5" customWidth="1"/>
    <col min="17" max="17" width="13.28515625" bestFit="1" customWidth="1"/>
    <col min="18" max="18" width="4.5703125" customWidth="1"/>
  </cols>
  <sheetData>
    <row r="1" spans="1:18" ht="18.75">
      <c r="A1" s="33" t="s">
        <v>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>
      <c r="A2" s="4" t="s">
        <v>314</v>
      </c>
      <c r="B2" s="4"/>
    </row>
    <row r="3" spans="1:18">
      <c r="A3" s="40" t="s">
        <v>2</v>
      </c>
      <c r="B3" s="40" t="s">
        <v>3</v>
      </c>
      <c r="C3" s="35" t="s">
        <v>4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7"/>
      <c r="Q3" s="32" t="s">
        <v>44</v>
      </c>
      <c r="R3" s="32"/>
    </row>
    <row r="4" spans="1:18">
      <c r="A4" s="40"/>
      <c r="B4" s="41"/>
      <c r="C4" s="38" t="s">
        <v>37</v>
      </c>
      <c r="D4" s="39"/>
      <c r="E4" s="38" t="s">
        <v>38</v>
      </c>
      <c r="F4" s="39"/>
      <c r="G4" s="38" t="s">
        <v>39</v>
      </c>
      <c r="H4" s="39"/>
      <c r="I4" s="38" t="s">
        <v>40</v>
      </c>
      <c r="J4" s="39"/>
      <c r="K4" s="38" t="s">
        <v>41</v>
      </c>
      <c r="L4" s="39"/>
      <c r="M4" s="38" t="s">
        <v>42</v>
      </c>
      <c r="N4" s="39"/>
      <c r="O4" s="38" t="s">
        <v>43</v>
      </c>
      <c r="P4" s="39"/>
      <c r="Q4" s="32"/>
      <c r="R4" s="32"/>
    </row>
    <row r="5" spans="1:18">
      <c r="A5" s="23">
        <v>1</v>
      </c>
      <c r="B5" s="11" t="s">
        <v>315</v>
      </c>
      <c r="C5" s="5">
        <f>Q5*22/100</f>
        <v>16915.8</v>
      </c>
      <c r="D5" s="3" t="s">
        <v>45</v>
      </c>
      <c r="E5" s="5">
        <f>Q5*47/100</f>
        <v>36138.300000000003</v>
      </c>
      <c r="F5" s="3" t="s">
        <v>45</v>
      </c>
      <c r="G5" s="5">
        <f>Q5*15/100</f>
        <v>11533.5</v>
      </c>
      <c r="H5" s="3" t="s">
        <v>45</v>
      </c>
      <c r="I5" s="5">
        <f>Q5*3/100</f>
        <v>2306.6999999999998</v>
      </c>
      <c r="J5" s="3" t="s">
        <v>45</v>
      </c>
      <c r="K5" s="5">
        <f>Q5*5/100</f>
        <v>3844.5</v>
      </c>
      <c r="L5" s="3" t="s">
        <v>45</v>
      </c>
      <c r="M5" s="5">
        <f>Q5*4/100</f>
        <v>3075.6</v>
      </c>
      <c r="N5" s="3" t="s">
        <v>45</v>
      </c>
      <c r="O5" s="5">
        <f>Q5*4/100</f>
        <v>3075.6</v>
      </c>
      <c r="P5" s="3" t="s">
        <v>45</v>
      </c>
      <c r="Q5" s="5">
        <f>[6]NOVEMBER!$M$40</f>
        <v>76890</v>
      </c>
      <c r="R5" s="3" t="s">
        <v>45</v>
      </c>
    </row>
    <row r="6" spans="1:18">
      <c r="A6" s="23">
        <v>2</v>
      </c>
      <c r="B6" s="11" t="s">
        <v>316</v>
      </c>
      <c r="C6" s="5">
        <f t="shared" ref="C6:C34" si="0">Q6*22/100</f>
        <v>16698</v>
      </c>
      <c r="D6" s="3" t="s">
        <v>45</v>
      </c>
      <c r="E6" s="5">
        <f t="shared" ref="E6:E34" si="1">Q6*47/100</f>
        <v>35673</v>
      </c>
      <c r="F6" s="3" t="s">
        <v>45</v>
      </c>
      <c r="G6" s="5">
        <f t="shared" ref="G6:G34" si="2">Q6*15/100</f>
        <v>11385</v>
      </c>
      <c r="H6" s="3" t="s">
        <v>45</v>
      </c>
      <c r="I6" s="5">
        <f t="shared" ref="I6:I34" si="3">Q6*3/100</f>
        <v>2277</v>
      </c>
      <c r="J6" s="3" t="s">
        <v>45</v>
      </c>
      <c r="K6" s="5">
        <f t="shared" ref="K6:K34" si="4">Q6*5/100</f>
        <v>3795</v>
      </c>
      <c r="L6" s="3" t="s">
        <v>45</v>
      </c>
      <c r="M6" s="5">
        <f t="shared" ref="M6:M34" si="5">Q6*4/100</f>
        <v>3036</v>
      </c>
      <c r="N6" s="3" t="s">
        <v>45</v>
      </c>
      <c r="O6" s="5">
        <f t="shared" ref="O6:O34" si="6">Q6*4/100</f>
        <v>3036</v>
      </c>
      <c r="P6" s="3" t="s">
        <v>45</v>
      </c>
      <c r="Q6" s="5">
        <f>[6]NOVEMBER!$M$81</f>
        <v>75900</v>
      </c>
      <c r="R6" s="3" t="s">
        <v>45</v>
      </c>
    </row>
    <row r="7" spans="1:18">
      <c r="A7" s="23">
        <v>3</v>
      </c>
      <c r="B7" s="11" t="s">
        <v>317</v>
      </c>
      <c r="C7" s="5">
        <f t="shared" si="0"/>
        <v>2613.6</v>
      </c>
      <c r="D7" s="3" t="s">
        <v>45</v>
      </c>
      <c r="E7" s="5">
        <f t="shared" si="1"/>
        <v>5583.6</v>
      </c>
      <c r="F7" s="3" t="s">
        <v>45</v>
      </c>
      <c r="G7" s="5">
        <f t="shared" si="2"/>
        <v>1782</v>
      </c>
      <c r="H7" s="3" t="s">
        <v>45</v>
      </c>
      <c r="I7" s="5">
        <f t="shared" si="3"/>
        <v>356.4</v>
      </c>
      <c r="J7" s="3" t="s">
        <v>45</v>
      </c>
      <c r="K7" s="5">
        <f t="shared" si="4"/>
        <v>594</v>
      </c>
      <c r="L7" s="3" t="s">
        <v>45</v>
      </c>
      <c r="M7" s="5">
        <f t="shared" si="5"/>
        <v>475.2</v>
      </c>
      <c r="N7" s="3" t="s">
        <v>45</v>
      </c>
      <c r="O7" s="5">
        <f t="shared" si="6"/>
        <v>475.2</v>
      </c>
      <c r="P7" s="3" t="s">
        <v>45</v>
      </c>
      <c r="Q7" s="5">
        <f>[6]NOVEMBER!$M$122</f>
        <v>11880</v>
      </c>
      <c r="R7" s="3" t="s">
        <v>45</v>
      </c>
    </row>
    <row r="8" spans="1:18">
      <c r="A8" s="23">
        <v>4</v>
      </c>
      <c r="B8" s="11" t="s">
        <v>318</v>
      </c>
      <c r="C8" s="5">
        <f t="shared" si="0"/>
        <v>18549.3</v>
      </c>
      <c r="D8" s="3" t="s">
        <v>45</v>
      </c>
      <c r="E8" s="5">
        <f t="shared" si="1"/>
        <v>39628.050000000003</v>
      </c>
      <c r="F8" s="3" t="s">
        <v>45</v>
      </c>
      <c r="G8" s="5">
        <f t="shared" si="2"/>
        <v>12647.25</v>
      </c>
      <c r="H8" s="3" t="s">
        <v>45</v>
      </c>
      <c r="I8" s="5">
        <f t="shared" si="3"/>
        <v>2529.4499999999998</v>
      </c>
      <c r="J8" s="3" t="s">
        <v>45</v>
      </c>
      <c r="K8" s="5">
        <f t="shared" si="4"/>
        <v>4215.75</v>
      </c>
      <c r="L8" s="3" t="s">
        <v>45</v>
      </c>
      <c r="M8" s="5">
        <f t="shared" si="5"/>
        <v>3372.6</v>
      </c>
      <c r="N8" s="3" t="s">
        <v>45</v>
      </c>
      <c r="O8" s="5">
        <f t="shared" si="6"/>
        <v>3372.6</v>
      </c>
      <c r="P8" s="3" t="s">
        <v>45</v>
      </c>
      <c r="Q8" s="5">
        <f>[6]NOVEMBER!$M$163</f>
        <v>84315</v>
      </c>
      <c r="R8" s="3" t="s">
        <v>45</v>
      </c>
    </row>
    <row r="9" spans="1:18">
      <c r="A9" s="23">
        <v>5</v>
      </c>
      <c r="B9" s="11" t="s">
        <v>319</v>
      </c>
      <c r="C9" s="5">
        <f t="shared" si="0"/>
        <v>0</v>
      </c>
      <c r="D9" s="3" t="s">
        <v>45</v>
      </c>
      <c r="E9" s="5">
        <f t="shared" si="1"/>
        <v>0</v>
      </c>
      <c r="F9" s="3" t="s">
        <v>45</v>
      </c>
      <c r="G9" s="5">
        <f t="shared" si="2"/>
        <v>0</v>
      </c>
      <c r="H9" s="3" t="s">
        <v>45</v>
      </c>
      <c r="I9" s="5">
        <f t="shared" si="3"/>
        <v>0</v>
      </c>
      <c r="J9" s="3" t="s">
        <v>45</v>
      </c>
      <c r="K9" s="5">
        <f t="shared" si="4"/>
        <v>0</v>
      </c>
      <c r="L9" s="3" t="s">
        <v>45</v>
      </c>
      <c r="M9" s="5">
        <f t="shared" si="5"/>
        <v>0</v>
      </c>
      <c r="N9" s="3" t="s">
        <v>45</v>
      </c>
      <c r="O9" s="5">
        <f t="shared" si="6"/>
        <v>0</v>
      </c>
      <c r="P9" s="3" t="s">
        <v>45</v>
      </c>
      <c r="Q9" s="5">
        <f>[6]OKTOBER!$M$168</f>
        <v>0</v>
      </c>
      <c r="R9" s="3" t="s">
        <v>45</v>
      </c>
    </row>
    <row r="10" spans="1:18">
      <c r="A10" s="23">
        <v>6</v>
      </c>
      <c r="B10" s="11" t="s">
        <v>320</v>
      </c>
      <c r="C10" s="5">
        <f t="shared" si="0"/>
        <v>0</v>
      </c>
      <c r="D10" s="3" t="s">
        <v>45</v>
      </c>
      <c r="E10" s="5">
        <f t="shared" si="1"/>
        <v>0</v>
      </c>
      <c r="F10" s="3" t="s">
        <v>45</v>
      </c>
      <c r="G10" s="5">
        <f t="shared" si="2"/>
        <v>0</v>
      </c>
      <c r="H10" s="3" t="s">
        <v>45</v>
      </c>
      <c r="I10" s="5">
        <f t="shared" si="3"/>
        <v>0</v>
      </c>
      <c r="J10" s="3" t="s">
        <v>45</v>
      </c>
      <c r="K10" s="5">
        <f t="shared" si="4"/>
        <v>0</v>
      </c>
      <c r="L10" s="3" t="s">
        <v>45</v>
      </c>
      <c r="M10" s="5">
        <f t="shared" si="5"/>
        <v>0</v>
      </c>
      <c r="N10" s="3" t="s">
        <v>45</v>
      </c>
      <c r="O10" s="5">
        <f t="shared" si="6"/>
        <v>0</v>
      </c>
      <c r="P10" s="3" t="s">
        <v>45</v>
      </c>
      <c r="Q10" s="5">
        <f>[6]OKTOBER!$M$210</f>
        <v>0</v>
      </c>
      <c r="R10" s="3" t="s">
        <v>45</v>
      </c>
    </row>
    <row r="11" spans="1:18">
      <c r="A11" s="23">
        <v>7</v>
      </c>
      <c r="B11" s="11" t="s">
        <v>321</v>
      </c>
      <c r="C11" s="5">
        <f t="shared" si="0"/>
        <v>0</v>
      </c>
      <c r="D11" s="3" t="s">
        <v>45</v>
      </c>
      <c r="E11" s="5">
        <f t="shared" si="1"/>
        <v>0</v>
      </c>
      <c r="F11" s="3" t="s">
        <v>45</v>
      </c>
      <c r="G11" s="5">
        <f t="shared" si="2"/>
        <v>0</v>
      </c>
      <c r="H11" s="3" t="s">
        <v>45</v>
      </c>
      <c r="I11" s="5">
        <f t="shared" si="3"/>
        <v>0</v>
      </c>
      <c r="J11" s="3" t="s">
        <v>45</v>
      </c>
      <c r="K11" s="5">
        <f t="shared" si="4"/>
        <v>0</v>
      </c>
      <c r="L11" s="3" t="s">
        <v>45</v>
      </c>
      <c r="M11" s="5">
        <f t="shared" si="5"/>
        <v>0</v>
      </c>
      <c r="N11" s="3" t="s">
        <v>45</v>
      </c>
      <c r="O11" s="5">
        <f t="shared" si="6"/>
        <v>0</v>
      </c>
      <c r="P11" s="3" t="s">
        <v>45</v>
      </c>
      <c r="Q11" s="5">
        <f>[6]OKTOBER!$M$252</f>
        <v>0</v>
      </c>
      <c r="R11" s="3" t="s">
        <v>45</v>
      </c>
    </row>
    <row r="12" spans="1:18">
      <c r="A12" s="23">
        <v>8</v>
      </c>
      <c r="B12" s="11" t="s">
        <v>322</v>
      </c>
      <c r="C12" s="5">
        <f t="shared" si="0"/>
        <v>0</v>
      </c>
      <c r="D12" s="3" t="s">
        <v>45</v>
      </c>
      <c r="E12" s="5">
        <f t="shared" si="1"/>
        <v>0</v>
      </c>
      <c r="F12" s="3" t="s">
        <v>45</v>
      </c>
      <c r="G12" s="5">
        <f t="shared" si="2"/>
        <v>0</v>
      </c>
      <c r="H12" s="3" t="s">
        <v>45</v>
      </c>
      <c r="I12" s="5">
        <f t="shared" si="3"/>
        <v>0</v>
      </c>
      <c r="J12" s="3" t="s">
        <v>45</v>
      </c>
      <c r="K12" s="5">
        <f t="shared" si="4"/>
        <v>0</v>
      </c>
      <c r="L12" s="3" t="s">
        <v>45</v>
      </c>
      <c r="M12" s="5">
        <f t="shared" si="5"/>
        <v>0</v>
      </c>
      <c r="N12" s="3" t="s">
        <v>45</v>
      </c>
      <c r="O12" s="5">
        <f t="shared" si="6"/>
        <v>0</v>
      </c>
      <c r="P12" s="3" t="s">
        <v>45</v>
      </c>
      <c r="Q12" s="5">
        <f>[6]OKTOBER!$M$294</f>
        <v>0</v>
      </c>
      <c r="R12" s="3" t="s">
        <v>45</v>
      </c>
    </row>
    <row r="13" spans="1:18">
      <c r="A13" s="23">
        <v>9</v>
      </c>
      <c r="B13" s="11" t="s">
        <v>323</v>
      </c>
      <c r="C13" s="5">
        <f t="shared" si="0"/>
        <v>0</v>
      </c>
      <c r="D13" s="3" t="s">
        <v>45</v>
      </c>
      <c r="E13" s="5">
        <f t="shared" si="1"/>
        <v>0</v>
      </c>
      <c r="F13" s="3" t="s">
        <v>45</v>
      </c>
      <c r="G13" s="5">
        <f t="shared" si="2"/>
        <v>0</v>
      </c>
      <c r="H13" s="3" t="s">
        <v>45</v>
      </c>
      <c r="I13" s="5">
        <f t="shared" si="3"/>
        <v>0</v>
      </c>
      <c r="J13" s="3" t="s">
        <v>45</v>
      </c>
      <c r="K13" s="5">
        <f t="shared" si="4"/>
        <v>0</v>
      </c>
      <c r="L13" s="3" t="s">
        <v>45</v>
      </c>
      <c r="M13" s="5">
        <f t="shared" si="5"/>
        <v>0</v>
      </c>
      <c r="N13" s="3" t="s">
        <v>45</v>
      </c>
      <c r="O13" s="5">
        <f t="shared" si="6"/>
        <v>0</v>
      </c>
      <c r="P13" s="3" t="s">
        <v>45</v>
      </c>
      <c r="Q13" s="5">
        <f>[6]OKTOBER!$M$337</f>
        <v>0</v>
      </c>
      <c r="R13" s="3" t="s">
        <v>45</v>
      </c>
    </row>
    <row r="14" spans="1:18">
      <c r="A14" s="23">
        <v>10</v>
      </c>
      <c r="B14" s="11" t="s">
        <v>324</v>
      </c>
      <c r="C14" s="5">
        <f t="shared" si="0"/>
        <v>0</v>
      </c>
      <c r="D14" s="3" t="s">
        <v>45</v>
      </c>
      <c r="E14" s="5">
        <f t="shared" si="1"/>
        <v>0</v>
      </c>
      <c r="F14" s="3" t="s">
        <v>45</v>
      </c>
      <c r="G14" s="5">
        <f t="shared" si="2"/>
        <v>0</v>
      </c>
      <c r="H14" s="3" t="s">
        <v>45</v>
      </c>
      <c r="I14" s="5">
        <f t="shared" si="3"/>
        <v>0</v>
      </c>
      <c r="J14" s="3" t="s">
        <v>45</v>
      </c>
      <c r="K14" s="5">
        <f t="shared" si="4"/>
        <v>0</v>
      </c>
      <c r="L14" s="3" t="s">
        <v>45</v>
      </c>
      <c r="M14" s="5">
        <f t="shared" si="5"/>
        <v>0</v>
      </c>
      <c r="N14" s="3" t="s">
        <v>45</v>
      </c>
      <c r="O14" s="5">
        <f t="shared" si="6"/>
        <v>0</v>
      </c>
      <c r="P14" s="3" t="s">
        <v>45</v>
      </c>
      <c r="Q14" s="5">
        <f>[6]OKTOBER!$M$379</f>
        <v>0</v>
      </c>
      <c r="R14" s="3" t="s">
        <v>45</v>
      </c>
    </row>
    <row r="15" spans="1:18">
      <c r="A15" s="23">
        <v>11</v>
      </c>
      <c r="B15" s="11" t="s">
        <v>325</v>
      </c>
      <c r="C15" s="5">
        <f t="shared" si="0"/>
        <v>0</v>
      </c>
      <c r="D15" s="3" t="s">
        <v>45</v>
      </c>
      <c r="E15" s="5">
        <f t="shared" si="1"/>
        <v>0</v>
      </c>
      <c r="F15" s="3" t="s">
        <v>45</v>
      </c>
      <c r="G15" s="5">
        <f t="shared" si="2"/>
        <v>0</v>
      </c>
      <c r="H15" s="3" t="s">
        <v>45</v>
      </c>
      <c r="I15" s="5">
        <f t="shared" si="3"/>
        <v>0</v>
      </c>
      <c r="J15" s="3" t="s">
        <v>45</v>
      </c>
      <c r="K15" s="5">
        <f t="shared" si="4"/>
        <v>0</v>
      </c>
      <c r="L15" s="3" t="s">
        <v>45</v>
      </c>
      <c r="M15" s="5">
        <f t="shared" si="5"/>
        <v>0</v>
      </c>
      <c r="N15" s="3" t="s">
        <v>45</v>
      </c>
      <c r="O15" s="5">
        <f t="shared" si="6"/>
        <v>0</v>
      </c>
      <c r="P15" s="3" t="s">
        <v>45</v>
      </c>
      <c r="Q15" s="5">
        <f>[6]OKTOBER!$M$421</f>
        <v>0</v>
      </c>
      <c r="R15" s="3" t="s">
        <v>45</v>
      </c>
    </row>
    <row r="16" spans="1:18">
      <c r="A16" s="23">
        <v>12</v>
      </c>
      <c r="B16" s="11" t="s">
        <v>326</v>
      </c>
      <c r="C16" s="5">
        <f t="shared" si="0"/>
        <v>0</v>
      </c>
      <c r="D16" s="3" t="s">
        <v>45</v>
      </c>
      <c r="E16" s="5">
        <f t="shared" si="1"/>
        <v>0</v>
      </c>
      <c r="F16" s="3" t="s">
        <v>45</v>
      </c>
      <c r="G16" s="5">
        <f t="shared" si="2"/>
        <v>0</v>
      </c>
      <c r="H16" s="3" t="s">
        <v>45</v>
      </c>
      <c r="I16" s="5">
        <f t="shared" si="3"/>
        <v>0</v>
      </c>
      <c r="J16" s="3" t="s">
        <v>45</v>
      </c>
      <c r="K16" s="5">
        <f t="shared" si="4"/>
        <v>0</v>
      </c>
      <c r="L16" s="3" t="s">
        <v>45</v>
      </c>
      <c r="M16" s="5">
        <f t="shared" si="5"/>
        <v>0</v>
      </c>
      <c r="N16" s="3" t="s">
        <v>45</v>
      </c>
      <c r="O16" s="5">
        <f t="shared" si="6"/>
        <v>0</v>
      </c>
      <c r="P16" s="3" t="s">
        <v>45</v>
      </c>
      <c r="Q16" s="5">
        <f>[6]OKTOBER!$M$464</f>
        <v>0</v>
      </c>
      <c r="R16" s="3" t="s">
        <v>45</v>
      </c>
    </row>
    <row r="17" spans="1:18">
      <c r="A17" s="23">
        <v>13</v>
      </c>
      <c r="B17" s="11" t="s">
        <v>327</v>
      </c>
      <c r="C17" s="5">
        <f t="shared" si="0"/>
        <v>0</v>
      </c>
      <c r="D17" s="3" t="s">
        <v>45</v>
      </c>
      <c r="E17" s="5">
        <f t="shared" si="1"/>
        <v>0</v>
      </c>
      <c r="F17" s="3" t="s">
        <v>45</v>
      </c>
      <c r="G17" s="5">
        <f t="shared" si="2"/>
        <v>0</v>
      </c>
      <c r="H17" s="3" t="s">
        <v>45</v>
      </c>
      <c r="I17" s="5">
        <f t="shared" si="3"/>
        <v>0</v>
      </c>
      <c r="J17" s="3" t="s">
        <v>45</v>
      </c>
      <c r="K17" s="5">
        <f t="shared" si="4"/>
        <v>0</v>
      </c>
      <c r="L17" s="3" t="s">
        <v>45</v>
      </c>
      <c r="M17" s="5">
        <f t="shared" si="5"/>
        <v>0</v>
      </c>
      <c r="N17" s="3" t="s">
        <v>45</v>
      </c>
      <c r="O17" s="5">
        <f t="shared" si="6"/>
        <v>0</v>
      </c>
      <c r="P17" s="3" t="s">
        <v>45</v>
      </c>
      <c r="Q17" s="5">
        <f>[6]OKTOBER!$M$506</f>
        <v>0</v>
      </c>
      <c r="R17" s="3" t="s">
        <v>45</v>
      </c>
    </row>
    <row r="18" spans="1:18">
      <c r="A18" s="23">
        <v>14</v>
      </c>
      <c r="B18" s="11" t="s">
        <v>328</v>
      </c>
      <c r="C18" s="5">
        <f t="shared" si="0"/>
        <v>0</v>
      </c>
      <c r="D18" s="3" t="s">
        <v>45</v>
      </c>
      <c r="E18" s="5">
        <f t="shared" si="1"/>
        <v>0</v>
      </c>
      <c r="F18" s="3" t="s">
        <v>45</v>
      </c>
      <c r="G18" s="5">
        <f t="shared" si="2"/>
        <v>0</v>
      </c>
      <c r="H18" s="3" t="s">
        <v>45</v>
      </c>
      <c r="I18" s="5">
        <f t="shared" si="3"/>
        <v>0</v>
      </c>
      <c r="J18" s="3" t="s">
        <v>45</v>
      </c>
      <c r="K18" s="5">
        <f t="shared" si="4"/>
        <v>0</v>
      </c>
      <c r="L18" s="3" t="s">
        <v>45</v>
      </c>
      <c r="M18" s="5">
        <f t="shared" si="5"/>
        <v>0</v>
      </c>
      <c r="N18" s="3" t="s">
        <v>45</v>
      </c>
      <c r="O18" s="5">
        <f t="shared" si="6"/>
        <v>0</v>
      </c>
      <c r="P18" s="3" t="s">
        <v>45</v>
      </c>
      <c r="Q18" s="5">
        <f>[6]OKTOBER!$M$549</f>
        <v>0</v>
      </c>
      <c r="R18" s="3" t="s">
        <v>45</v>
      </c>
    </row>
    <row r="19" spans="1:18">
      <c r="A19" s="23">
        <v>15</v>
      </c>
      <c r="B19" s="11" t="s">
        <v>329</v>
      </c>
      <c r="C19" s="5">
        <f t="shared" si="0"/>
        <v>0</v>
      </c>
      <c r="D19" s="3" t="s">
        <v>45</v>
      </c>
      <c r="E19" s="5">
        <f t="shared" si="1"/>
        <v>0</v>
      </c>
      <c r="F19" s="3" t="s">
        <v>45</v>
      </c>
      <c r="G19" s="5">
        <f t="shared" si="2"/>
        <v>0</v>
      </c>
      <c r="H19" s="3" t="s">
        <v>45</v>
      </c>
      <c r="I19" s="5">
        <f t="shared" si="3"/>
        <v>0</v>
      </c>
      <c r="J19" s="3" t="s">
        <v>45</v>
      </c>
      <c r="K19" s="5">
        <f t="shared" si="4"/>
        <v>0</v>
      </c>
      <c r="L19" s="3" t="s">
        <v>45</v>
      </c>
      <c r="M19" s="5">
        <f t="shared" si="5"/>
        <v>0</v>
      </c>
      <c r="N19" s="3" t="s">
        <v>45</v>
      </c>
      <c r="O19" s="5">
        <f t="shared" si="6"/>
        <v>0</v>
      </c>
      <c r="P19" s="3" t="s">
        <v>45</v>
      </c>
      <c r="Q19" s="5">
        <f>[6]OKTOBER!$M$591</f>
        <v>0</v>
      </c>
      <c r="R19" s="3" t="s">
        <v>45</v>
      </c>
    </row>
    <row r="20" spans="1:18">
      <c r="A20" s="23">
        <v>16</v>
      </c>
      <c r="B20" s="11" t="s">
        <v>330</v>
      </c>
      <c r="C20" s="5">
        <f t="shared" si="0"/>
        <v>0</v>
      </c>
      <c r="D20" s="3" t="s">
        <v>45</v>
      </c>
      <c r="E20" s="5">
        <f t="shared" si="1"/>
        <v>0</v>
      </c>
      <c r="F20" s="3" t="s">
        <v>45</v>
      </c>
      <c r="G20" s="5">
        <f t="shared" si="2"/>
        <v>0</v>
      </c>
      <c r="H20" s="3" t="s">
        <v>45</v>
      </c>
      <c r="I20" s="5">
        <f t="shared" si="3"/>
        <v>0</v>
      </c>
      <c r="J20" s="3" t="s">
        <v>45</v>
      </c>
      <c r="K20" s="5">
        <f t="shared" si="4"/>
        <v>0</v>
      </c>
      <c r="L20" s="3" t="s">
        <v>45</v>
      </c>
      <c r="M20" s="5">
        <f t="shared" si="5"/>
        <v>0</v>
      </c>
      <c r="N20" s="3" t="s">
        <v>45</v>
      </c>
      <c r="O20" s="5">
        <f t="shared" si="6"/>
        <v>0</v>
      </c>
      <c r="P20" s="3" t="s">
        <v>45</v>
      </c>
      <c r="Q20" s="5">
        <f>[6]OKTOBER!$M$634</f>
        <v>0</v>
      </c>
      <c r="R20" s="3" t="s">
        <v>45</v>
      </c>
    </row>
    <row r="21" spans="1:18">
      <c r="A21" s="23">
        <v>17</v>
      </c>
      <c r="B21" s="11" t="s">
        <v>331</v>
      </c>
      <c r="C21" s="5">
        <f t="shared" si="0"/>
        <v>0</v>
      </c>
      <c r="D21" s="3" t="s">
        <v>45</v>
      </c>
      <c r="E21" s="5">
        <f t="shared" si="1"/>
        <v>0</v>
      </c>
      <c r="F21" s="3" t="s">
        <v>45</v>
      </c>
      <c r="G21" s="5">
        <f t="shared" si="2"/>
        <v>0</v>
      </c>
      <c r="H21" s="3" t="s">
        <v>45</v>
      </c>
      <c r="I21" s="5">
        <f t="shared" si="3"/>
        <v>0</v>
      </c>
      <c r="J21" s="3" t="s">
        <v>45</v>
      </c>
      <c r="K21" s="5">
        <f t="shared" si="4"/>
        <v>0</v>
      </c>
      <c r="L21" s="3" t="s">
        <v>45</v>
      </c>
      <c r="M21" s="5">
        <f t="shared" si="5"/>
        <v>0</v>
      </c>
      <c r="N21" s="3" t="s">
        <v>45</v>
      </c>
      <c r="O21" s="5">
        <f t="shared" si="6"/>
        <v>0</v>
      </c>
      <c r="P21" s="3" t="s">
        <v>45</v>
      </c>
      <c r="Q21" s="5">
        <f>[6]OKTOBER!$M$677</f>
        <v>0</v>
      </c>
      <c r="R21" s="3" t="s">
        <v>45</v>
      </c>
    </row>
    <row r="22" spans="1:18">
      <c r="A22" s="23">
        <v>18</v>
      </c>
      <c r="B22" s="11" t="s">
        <v>332</v>
      </c>
      <c r="C22" s="5">
        <f t="shared" si="0"/>
        <v>0</v>
      </c>
      <c r="D22" s="3" t="s">
        <v>45</v>
      </c>
      <c r="E22" s="5">
        <f t="shared" si="1"/>
        <v>0</v>
      </c>
      <c r="F22" s="3" t="s">
        <v>45</v>
      </c>
      <c r="G22" s="5">
        <f t="shared" si="2"/>
        <v>0</v>
      </c>
      <c r="H22" s="3" t="s">
        <v>45</v>
      </c>
      <c r="I22" s="5">
        <f t="shared" si="3"/>
        <v>0</v>
      </c>
      <c r="J22" s="3" t="s">
        <v>45</v>
      </c>
      <c r="K22" s="5">
        <f t="shared" si="4"/>
        <v>0</v>
      </c>
      <c r="L22" s="3" t="s">
        <v>45</v>
      </c>
      <c r="M22" s="5">
        <f t="shared" si="5"/>
        <v>0</v>
      </c>
      <c r="N22" s="3" t="s">
        <v>45</v>
      </c>
      <c r="O22" s="5">
        <f t="shared" si="6"/>
        <v>0</v>
      </c>
      <c r="P22" s="3" t="s">
        <v>45</v>
      </c>
      <c r="Q22" s="5">
        <f>[6]OKTOBER!$M$720</f>
        <v>0</v>
      </c>
      <c r="R22" s="3" t="s">
        <v>45</v>
      </c>
    </row>
    <row r="23" spans="1:18">
      <c r="A23" s="23">
        <v>19</v>
      </c>
      <c r="B23" s="11" t="s">
        <v>333</v>
      </c>
      <c r="C23" s="5">
        <f t="shared" si="0"/>
        <v>0</v>
      </c>
      <c r="D23" s="3" t="s">
        <v>45</v>
      </c>
      <c r="E23" s="5">
        <f t="shared" si="1"/>
        <v>0</v>
      </c>
      <c r="F23" s="3" t="s">
        <v>45</v>
      </c>
      <c r="G23" s="5">
        <f t="shared" si="2"/>
        <v>0</v>
      </c>
      <c r="H23" s="3" t="s">
        <v>45</v>
      </c>
      <c r="I23" s="5">
        <f t="shared" si="3"/>
        <v>0</v>
      </c>
      <c r="J23" s="3" t="s">
        <v>45</v>
      </c>
      <c r="K23" s="5">
        <f t="shared" si="4"/>
        <v>0</v>
      </c>
      <c r="L23" s="3" t="s">
        <v>45</v>
      </c>
      <c r="M23" s="5">
        <f t="shared" si="5"/>
        <v>0</v>
      </c>
      <c r="N23" s="3" t="s">
        <v>45</v>
      </c>
      <c r="O23" s="5">
        <f t="shared" si="6"/>
        <v>0</v>
      </c>
      <c r="P23" s="3" t="s">
        <v>45</v>
      </c>
      <c r="Q23" s="5">
        <f>[6]OKTOBER!$M$763</f>
        <v>0</v>
      </c>
      <c r="R23" s="3" t="s">
        <v>45</v>
      </c>
    </row>
    <row r="24" spans="1:18">
      <c r="A24" s="23">
        <v>20</v>
      </c>
      <c r="B24" s="11" t="s">
        <v>334</v>
      </c>
      <c r="C24" s="5">
        <f t="shared" si="0"/>
        <v>0</v>
      </c>
      <c r="D24" s="3" t="s">
        <v>45</v>
      </c>
      <c r="E24" s="5">
        <f t="shared" si="1"/>
        <v>0</v>
      </c>
      <c r="F24" s="3" t="s">
        <v>45</v>
      </c>
      <c r="G24" s="5">
        <f t="shared" si="2"/>
        <v>0</v>
      </c>
      <c r="H24" s="3" t="s">
        <v>45</v>
      </c>
      <c r="I24" s="5">
        <f t="shared" si="3"/>
        <v>0</v>
      </c>
      <c r="J24" s="3" t="s">
        <v>45</v>
      </c>
      <c r="K24" s="5">
        <f t="shared" si="4"/>
        <v>0</v>
      </c>
      <c r="L24" s="3" t="s">
        <v>45</v>
      </c>
      <c r="M24" s="5">
        <f t="shared" si="5"/>
        <v>0</v>
      </c>
      <c r="N24" s="3" t="s">
        <v>45</v>
      </c>
      <c r="O24" s="5">
        <f t="shared" si="6"/>
        <v>0</v>
      </c>
      <c r="P24" s="3" t="s">
        <v>45</v>
      </c>
      <c r="Q24" s="5">
        <f>[6]OKTOBER!$M$805</f>
        <v>0</v>
      </c>
      <c r="R24" s="3" t="s">
        <v>45</v>
      </c>
    </row>
    <row r="25" spans="1:18">
      <c r="A25" s="23">
        <v>21</v>
      </c>
      <c r="B25" s="11" t="s">
        <v>335</v>
      </c>
      <c r="C25" s="5">
        <f t="shared" si="0"/>
        <v>0</v>
      </c>
      <c r="D25" s="3" t="s">
        <v>45</v>
      </c>
      <c r="E25" s="5">
        <f t="shared" si="1"/>
        <v>0</v>
      </c>
      <c r="F25" s="3" t="s">
        <v>45</v>
      </c>
      <c r="G25" s="5">
        <f t="shared" si="2"/>
        <v>0</v>
      </c>
      <c r="H25" s="3" t="s">
        <v>45</v>
      </c>
      <c r="I25" s="5">
        <f t="shared" si="3"/>
        <v>0</v>
      </c>
      <c r="J25" s="3" t="s">
        <v>45</v>
      </c>
      <c r="K25" s="5">
        <f t="shared" si="4"/>
        <v>0</v>
      </c>
      <c r="L25" s="3" t="s">
        <v>45</v>
      </c>
      <c r="M25" s="5">
        <f t="shared" si="5"/>
        <v>0</v>
      </c>
      <c r="N25" s="3" t="s">
        <v>45</v>
      </c>
      <c r="O25" s="5">
        <f t="shared" si="6"/>
        <v>0</v>
      </c>
      <c r="P25" s="3" t="s">
        <v>45</v>
      </c>
      <c r="Q25" s="5">
        <f>[6]OKTOBER!$M$847</f>
        <v>0</v>
      </c>
      <c r="R25" s="3" t="s">
        <v>45</v>
      </c>
    </row>
    <row r="26" spans="1:18">
      <c r="A26" s="23">
        <v>22</v>
      </c>
      <c r="B26" s="11" t="s">
        <v>336</v>
      </c>
      <c r="C26" s="5">
        <f t="shared" si="0"/>
        <v>0</v>
      </c>
      <c r="D26" s="3" t="s">
        <v>45</v>
      </c>
      <c r="E26" s="5">
        <f t="shared" si="1"/>
        <v>0</v>
      </c>
      <c r="F26" s="3" t="s">
        <v>45</v>
      </c>
      <c r="G26" s="5">
        <f t="shared" si="2"/>
        <v>0</v>
      </c>
      <c r="H26" s="3" t="s">
        <v>45</v>
      </c>
      <c r="I26" s="5">
        <f t="shared" si="3"/>
        <v>0</v>
      </c>
      <c r="J26" s="3" t="s">
        <v>45</v>
      </c>
      <c r="K26" s="5">
        <f t="shared" si="4"/>
        <v>0</v>
      </c>
      <c r="L26" s="3" t="s">
        <v>45</v>
      </c>
      <c r="M26" s="5">
        <f t="shared" si="5"/>
        <v>0</v>
      </c>
      <c r="N26" s="3" t="s">
        <v>45</v>
      </c>
      <c r="O26" s="5">
        <f t="shared" si="6"/>
        <v>0</v>
      </c>
      <c r="P26" s="3" t="s">
        <v>45</v>
      </c>
      <c r="Q26" s="5">
        <f>[6]OKTOBER!$M$889</f>
        <v>0</v>
      </c>
      <c r="R26" s="3" t="s">
        <v>45</v>
      </c>
    </row>
    <row r="27" spans="1:18">
      <c r="A27" s="23">
        <v>23</v>
      </c>
      <c r="B27" s="11" t="s">
        <v>337</v>
      </c>
      <c r="C27" s="5">
        <f t="shared" si="0"/>
        <v>0</v>
      </c>
      <c r="D27" s="3" t="s">
        <v>45</v>
      </c>
      <c r="E27" s="5">
        <f t="shared" si="1"/>
        <v>0</v>
      </c>
      <c r="F27" s="3" t="s">
        <v>45</v>
      </c>
      <c r="G27" s="5">
        <f t="shared" si="2"/>
        <v>0</v>
      </c>
      <c r="H27" s="3" t="s">
        <v>45</v>
      </c>
      <c r="I27" s="5">
        <f t="shared" si="3"/>
        <v>0</v>
      </c>
      <c r="J27" s="3" t="s">
        <v>45</v>
      </c>
      <c r="K27" s="5">
        <f t="shared" si="4"/>
        <v>0</v>
      </c>
      <c r="L27" s="3" t="s">
        <v>45</v>
      </c>
      <c r="M27" s="5">
        <f t="shared" si="5"/>
        <v>0</v>
      </c>
      <c r="N27" s="3" t="s">
        <v>45</v>
      </c>
      <c r="O27" s="5">
        <f t="shared" si="6"/>
        <v>0</v>
      </c>
      <c r="P27" s="3" t="s">
        <v>45</v>
      </c>
      <c r="Q27" s="5">
        <f>[6]OKTOBER!$M$931</f>
        <v>0</v>
      </c>
      <c r="R27" s="3" t="s">
        <v>45</v>
      </c>
    </row>
    <row r="28" spans="1:18">
      <c r="A28" s="23">
        <v>24</v>
      </c>
      <c r="B28" s="11" t="s">
        <v>338</v>
      </c>
      <c r="C28" s="5">
        <f t="shared" si="0"/>
        <v>0</v>
      </c>
      <c r="D28" s="3" t="s">
        <v>45</v>
      </c>
      <c r="E28" s="5">
        <f t="shared" si="1"/>
        <v>0</v>
      </c>
      <c r="F28" s="3" t="s">
        <v>45</v>
      </c>
      <c r="G28" s="5">
        <f t="shared" si="2"/>
        <v>0</v>
      </c>
      <c r="H28" s="3" t="s">
        <v>45</v>
      </c>
      <c r="I28" s="5">
        <f t="shared" si="3"/>
        <v>0</v>
      </c>
      <c r="J28" s="3" t="s">
        <v>45</v>
      </c>
      <c r="K28" s="5">
        <f t="shared" si="4"/>
        <v>0</v>
      </c>
      <c r="L28" s="3" t="s">
        <v>45</v>
      </c>
      <c r="M28" s="5">
        <f t="shared" si="5"/>
        <v>0</v>
      </c>
      <c r="N28" s="3" t="s">
        <v>45</v>
      </c>
      <c r="O28" s="5">
        <f t="shared" si="6"/>
        <v>0</v>
      </c>
      <c r="P28" s="3" t="s">
        <v>45</v>
      </c>
      <c r="Q28" s="5">
        <f>[6]OKTOBER!$M$973</f>
        <v>0</v>
      </c>
      <c r="R28" s="3" t="s">
        <v>45</v>
      </c>
    </row>
    <row r="29" spans="1:18">
      <c r="A29" s="23">
        <v>25</v>
      </c>
      <c r="B29" s="11" t="s">
        <v>339</v>
      </c>
      <c r="C29" s="5">
        <f t="shared" si="0"/>
        <v>0</v>
      </c>
      <c r="D29" s="3" t="s">
        <v>45</v>
      </c>
      <c r="E29" s="5">
        <f t="shared" si="1"/>
        <v>0</v>
      </c>
      <c r="F29" s="3" t="s">
        <v>45</v>
      </c>
      <c r="G29" s="5">
        <f t="shared" si="2"/>
        <v>0</v>
      </c>
      <c r="H29" s="3" t="s">
        <v>45</v>
      </c>
      <c r="I29" s="5">
        <f t="shared" si="3"/>
        <v>0</v>
      </c>
      <c r="J29" s="3" t="s">
        <v>45</v>
      </c>
      <c r="K29" s="5">
        <f t="shared" si="4"/>
        <v>0</v>
      </c>
      <c r="L29" s="3" t="s">
        <v>45</v>
      </c>
      <c r="M29" s="5">
        <f t="shared" si="5"/>
        <v>0</v>
      </c>
      <c r="N29" s="3" t="s">
        <v>45</v>
      </c>
      <c r="O29" s="5">
        <f t="shared" si="6"/>
        <v>0</v>
      </c>
      <c r="P29" s="3" t="s">
        <v>45</v>
      </c>
      <c r="Q29" s="5">
        <f>[6]OKTOBER!$M$1015</f>
        <v>0</v>
      </c>
      <c r="R29" s="3" t="s">
        <v>45</v>
      </c>
    </row>
    <row r="30" spans="1:18">
      <c r="A30" s="23">
        <v>26</v>
      </c>
      <c r="B30" s="11" t="s">
        <v>340</v>
      </c>
      <c r="C30" s="5">
        <f t="shared" si="0"/>
        <v>0</v>
      </c>
      <c r="D30" s="3" t="s">
        <v>45</v>
      </c>
      <c r="E30" s="5">
        <f t="shared" si="1"/>
        <v>0</v>
      </c>
      <c r="F30" s="3" t="s">
        <v>45</v>
      </c>
      <c r="G30" s="5">
        <f t="shared" si="2"/>
        <v>0</v>
      </c>
      <c r="H30" s="3" t="s">
        <v>45</v>
      </c>
      <c r="I30" s="5">
        <f t="shared" si="3"/>
        <v>0</v>
      </c>
      <c r="J30" s="3" t="s">
        <v>45</v>
      </c>
      <c r="K30" s="5">
        <f t="shared" si="4"/>
        <v>0</v>
      </c>
      <c r="L30" s="3" t="s">
        <v>45</v>
      </c>
      <c r="M30" s="5">
        <f t="shared" si="5"/>
        <v>0</v>
      </c>
      <c r="N30" s="3" t="s">
        <v>45</v>
      </c>
      <c r="O30" s="5">
        <f t="shared" si="6"/>
        <v>0</v>
      </c>
      <c r="P30" s="3" t="s">
        <v>45</v>
      </c>
      <c r="Q30" s="5">
        <f>[6]OKTOBER!$M$1057</f>
        <v>0</v>
      </c>
      <c r="R30" s="3" t="s">
        <v>45</v>
      </c>
    </row>
    <row r="31" spans="1:18">
      <c r="A31" s="23">
        <v>27</v>
      </c>
      <c r="B31" s="11" t="s">
        <v>341</v>
      </c>
      <c r="C31" s="5">
        <f t="shared" si="0"/>
        <v>0</v>
      </c>
      <c r="D31" s="3" t="s">
        <v>45</v>
      </c>
      <c r="E31" s="5">
        <f t="shared" si="1"/>
        <v>0</v>
      </c>
      <c r="F31" s="3" t="s">
        <v>45</v>
      </c>
      <c r="G31" s="5">
        <f t="shared" si="2"/>
        <v>0</v>
      </c>
      <c r="H31" s="3" t="s">
        <v>45</v>
      </c>
      <c r="I31" s="5">
        <f t="shared" si="3"/>
        <v>0</v>
      </c>
      <c r="J31" s="3" t="s">
        <v>45</v>
      </c>
      <c r="K31" s="5">
        <f t="shared" si="4"/>
        <v>0</v>
      </c>
      <c r="L31" s="3" t="s">
        <v>45</v>
      </c>
      <c r="M31" s="5">
        <f t="shared" si="5"/>
        <v>0</v>
      </c>
      <c r="N31" s="3" t="s">
        <v>45</v>
      </c>
      <c r="O31" s="5">
        <f t="shared" si="6"/>
        <v>0</v>
      </c>
      <c r="P31" s="3" t="s">
        <v>45</v>
      </c>
      <c r="Q31" s="5">
        <f>[6]OKTOBER!$M$1099</f>
        <v>0</v>
      </c>
      <c r="R31" s="3" t="s">
        <v>45</v>
      </c>
    </row>
    <row r="32" spans="1:18">
      <c r="A32" s="23">
        <v>28</v>
      </c>
      <c r="B32" s="11" t="s">
        <v>342</v>
      </c>
      <c r="C32" s="5">
        <f t="shared" si="0"/>
        <v>0</v>
      </c>
      <c r="D32" s="3" t="s">
        <v>45</v>
      </c>
      <c r="E32" s="5">
        <f t="shared" si="1"/>
        <v>0</v>
      </c>
      <c r="F32" s="3" t="s">
        <v>45</v>
      </c>
      <c r="G32" s="5">
        <f t="shared" si="2"/>
        <v>0</v>
      </c>
      <c r="H32" s="3" t="s">
        <v>45</v>
      </c>
      <c r="I32" s="5">
        <f t="shared" si="3"/>
        <v>0</v>
      </c>
      <c r="J32" s="3" t="s">
        <v>45</v>
      </c>
      <c r="K32" s="5">
        <f t="shared" si="4"/>
        <v>0</v>
      </c>
      <c r="L32" s="3" t="s">
        <v>45</v>
      </c>
      <c r="M32" s="5">
        <f t="shared" si="5"/>
        <v>0</v>
      </c>
      <c r="N32" s="3" t="s">
        <v>45</v>
      </c>
      <c r="O32" s="5">
        <f t="shared" si="6"/>
        <v>0</v>
      </c>
      <c r="P32" s="3" t="s">
        <v>45</v>
      </c>
      <c r="Q32" s="5">
        <f>[6]OKTOBER!$M$1141</f>
        <v>0</v>
      </c>
      <c r="R32" s="3" t="s">
        <v>45</v>
      </c>
    </row>
    <row r="33" spans="1:18">
      <c r="A33" s="23">
        <v>29</v>
      </c>
      <c r="B33" s="11" t="s">
        <v>343</v>
      </c>
      <c r="C33" s="5">
        <f t="shared" si="0"/>
        <v>0</v>
      </c>
      <c r="D33" s="3" t="s">
        <v>45</v>
      </c>
      <c r="E33" s="5">
        <f t="shared" si="1"/>
        <v>0</v>
      </c>
      <c r="F33" s="3" t="s">
        <v>45</v>
      </c>
      <c r="G33" s="5">
        <f t="shared" si="2"/>
        <v>0</v>
      </c>
      <c r="H33" s="3" t="s">
        <v>45</v>
      </c>
      <c r="I33" s="5">
        <f t="shared" si="3"/>
        <v>0</v>
      </c>
      <c r="J33" s="3" t="s">
        <v>45</v>
      </c>
      <c r="K33" s="5">
        <f t="shared" si="4"/>
        <v>0</v>
      </c>
      <c r="L33" s="3" t="s">
        <v>45</v>
      </c>
      <c r="M33" s="5">
        <f t="shared" si="5"/>
        <v>0</v>
      </c>
      <c r="N33" s="3" t="s">
        <v>45</v>
      </c>
      <c r="O33" s="5">
        <f t="shared" si="6"/>
        <v>0</v>
      </c>
      <c r="P33" s="3" t="s">
        <v>45</v>
      </c>
      <c r="Q33" s="5">
        <f>[6]OKTOBER!$M$1183</f>
        <v>0</v>
      </c>
      <c r="R33" s="3" t="s">
        <v>45</v>
      </c>
    </row>
    <row r="34" spans="1:18">
      <c r="A34" s="23">
        <v>30</v>
      </c>
      <c r="B34" s="11" t="s">
        <v>344</v>
      </c>
      <c r="C34" s="5" t="e">
        <f t="shared" si="0"/>
        <v>#VALUE!</v>
      </c>
      <c r="D34" s="3" t="s">
        <v>45</v>
      </c>
      <c r="E34" s="5" t="e">
        <f t="shared" si="1"/>
        <v>#VALUE!</v>
      </c>
      <c r="F34" s="3" t="s">
        <v>45</v>
      </c>
      <c r="G34" s="5" t="e">
        <f t="shared" si="2"/>
        <v>#VALUE!</v>
      </c>
      <c r="H34" s="3" t="s">
        <v>45</v>
      </c>
      <c r="I34" s="5" t="e">
        <f t="shared" si="3"/>
        <v>#VALUE!</v>
      </c>
      <c r="J34" s="3" t="s">
        <v>45</v>
      </c>
      <c r="K34" s="5" t="e">
        <f t="shared" si="4"/>
        <v>#VALUE!</v>
      </c>
      <c r="L34" s="3" t="s">
        <v>45</v>
      </c>
      <c r="M34" s="5" t="e">
        <f t="shared" si="5"/>
        <v>#VALUE!</v>
      </c>
      <c r="N34" s="3" t="s">
        <v>45</v>
      </c>
      <c r="O34" s="5" t="e">
        <f t="shared" si="6"/>
        <v>#VALUE!</v>
      </c>
      <c r="P34" s="3" t="s">
        <v>45</v>
      </c>
      <c r="Q34" s="5" t="str">
        <f>[6]OKTOBER!$M$1225</f>
        <v>Per Kg</v>
      </c>
      <c r="R34" s="3" t="s">
        <v>45</v>
      </c>
    </row>
    <row r="35" spans="1:18">
      <c r="A35" s="34" t="s">
        <v>36</v>
      </c>
      <c r="B35" s="34"/>
      <c r="C35" s="5" t="e">
        <f>SUM(C5:C34)</f>
        <v>#VALUE!</v>
      </c>
      <c r="D35" s="3" t="s">
        <v>45</v>
      </c>
      <c r="E35" s="5" t="e">
        <f>SUM(E5:E34)</f>
        <v>#VALUE!</v>
      </c>
      <c r="F35" s="3" t="s">
        <v>45</v>
      </c>
      <c r="G35" s="5" t="e">
        <f>SUM(G5:G34)</f>
        <v>#VALUE!</v>
      </c>
      <c r="H35" s="3" t="s">
        <v>45</v>
      </c>
      <c r="I35" s="5" t="e">
        <f>SUM(I5:I34)</f>
        <v>#VALUE!</v>
      </c>
      <c r="J35" s="3" t="s">
        <v>45</v>
      </c>
      <c r="K35" s="5" t="e">
        <f>SUM(K5:K34)</f>
        <v>#VALUE!</v>
      </c>
      <c r="L35" s="3" t="s">
        <v>45</v>
      </c>
      <c r="M35" s="5" t="e">
        <f>SUM(M5:M34)</f>
        <v>#VALUE!</v>
      </c>
      <c r="N35" s="3" t="s">
        <v>45</v>
      </c>
      <c r="O35" s="5" t="e">
        <f>SUM(O5:O34)</f>
        <v>#VALUE!</v>
      </c>
      <c r="P35" s="3" t="s">
        <v>45</v>
      </c>
      <c r="Q35" s="5">
        <f>SUM(Q5:Q34)</f>
        <v>248985</v>
      </c>
      <c r="R35" s="3" t="s">
        <v>45</v>
      </c>
    </row>
    <row r="38" spans="1:18">
      <c r="B38" s="14" t="s">
        <v>146</v>
      </c>
      <c r="C38" s="14"/>
      <c r="D38" s="15" t="s">
        <v>147</v>
      </c>
      <c r="E38" s="42" t="e">
        <f>SUM(C39:C45)</f>
        <v>#VALUE!</v>
      </c>
      <c r="F38" s="42"/>
      <c r="G38" t="s">
        <v>45</v>
      </c>
    </row>
    <row r="39" spans="1:18">
      <c r="B39" s="9" t="s">
        <v>139</v>
      </c>
      <c r="C39" s="13" t="e">
        <f>C35</f>
        <v>#VALUE!</v>
      </c>
      <c r="D39" t="s">
        <v>45</v>
      </c>
    </row>
    <row r="40" spans="1:18">
      <c r="B40" s="9" t="s">
        <v>140</v>
      </c>
      <c r="C40" s="13" t="e">
        <f>E35</f>
        <v>#VALUE!</v>
      </c>
      <c r="D40" t="s">
        <v>45</v>
      </c>
    </row>
    <row r="41" spans="1:18">
      <c r="B41" s="9" t="s">
        <v>141</v>
      </c>
      <c r="C41" s="13" t="e">
        <f>G35</f>
        <v>#VALUE!</v>
      </c>
      <c r="D41" t="s">
        <v>45</v>
      </c>
    </row>
    <row r="42" spans="1:18">
      <c r="B42" s="9" t="s">
        <v>142</v>
      </c>
      <c r="C42" s="13" t="e">
        <f>I35</f>
        <v>#VALUE!</v>
      </c>
      <c r="D42" t="s">
        <v>45</v>
      </c>
    </row>
    <row r="43" spans="1:18">
      <c r="B43" s="9" t="s">
        <v>143</v>
      </c>
      <c r="C43" s="13" t="e">
        <f>K35</f>
        <v>#VALUE!</v>
      </c>
      <c r="D43" t="s">
        <v>45</v>
      </c>
    </row>
    <row r="44" spans="1:18">
      <c r="B44" s="9" t="s">
        <v>144</v>
      </c>
      <c r="C44" s="13" t="e">
        <f>M35</f>
        <v>#VALUE!</v>
      </c>
      <c r="D44" t="s">
        <v>45</v>
      </c>
    </row>
    <row r="45" spans="1:18">
      <c r="B45" s="9" t="s">
        <v>145</v>
      </c>
      <c r="C45" s="13" t="e">
        <f>O35</f>
        <v>#VALUE!</v>
      </c>
      <c r="D45" t="s">
        <v>45</v>
      </c>
    </row>
    <row r="46" spans="1:18">
      <c r="O46" t="s">
        <v>377</v>
      </c>
    </row>
    <row r="47" spans="1:18">
      <c r="C47" s="7"/>
      <c r="D47" s="7"/>
      <c r="E47" s="7"/>
      <c r="F47" s="7"/>
    </row>
    <row r="48" spans="1:18">
      <c r="C48" s="7" t="s">
        <v>48</v>
      </c>
      <c r="D48" s="7"/>
      <c r="E48" s="7"/>
      <c r="F48" s="7"/>
      <c r="L48" s="7"/>
      <c r="M48" s="7"/>
      <c r="P48" s="7" t="s">
        <v>49</v>
      </c>
      <c r="Q48" s="7"/>
    </row>
    <row r="49" spans="3:17">
      <c r="C49" s="7" t="s">
        <v>50</v>
      </c>
      <c r="D49" s="7"/>
      <c r="E49" s="7"/>
      <c r="F49" s="7"/>
      <c r="H49" s="7"/>
      <c r="I49" s="7"/>
      <c r="J49" s="7"/>
      <c r="K49" s="7"/>
      <c r="P49" s="7" t="s">
        <v>51</v>
      </c>
      <c r="Q49" s="7"/>
    </row>
    <row r="50" spans="3:17">
      <c r="C50" s="7" t="s">
        <v>52</v>
      </c>
      <c r="D50" s="7"/>
      <c r="E50" s="7"/>
      <c r="F50" s="7"/>
      <c r="H50" s="7"/>
      <c r="I50" s="7"/>
      <c r="J50" s="7"/>
      <c r="K50" s="7"/>
      <c r="P50" s="7"/>
      <c r="Q50" s="7"/>
    </row>
    <row r="51" spans="3:17">
      <c r="C51" s="7"/>
      <c r="D51" s="7"/>
      <c r="E51" s="7"/>
      <c r="F51" s="7"/>
      <c r="H51" s="7"/>
      <c r="I51" s="7"/>
      <c r="J51" s="7"/>
      <c r="K51" s="7"/>
      <c r="P51" s="7"/>
      <c r="Q51" s="7"/>
    </row>
    <row r="52" spans="3:17">
      <c r="C52" s="7"/>
      <c r="D52" s="7"/>
      <c r="E52" s="7"/>
      <c r="F52" s="7"/>
      <c r="H52" s="7"/>
      <c r="I52" s="7"/>
      <c r="J52" s="7"/>
      <c r="K52" s="7"/>
      <c r="P52" s="7"/>
      <c r="Q52" s="7"/>
    </row>
    <row r="53" spans="3:17">
      <c r="C53" s="6" t="s">
        <v>53</v>
      </c>
      <c r="D53" s="6"/>
      <c r="E53" s="6"/>
      <c r="F53" s="6"/>
      <c r="P53" s="6" t="s">
        <v>54</v>
      </c>
      <c r="Q53" s="6"/>
    </row>
    <row r="54" spans="3:17">
      <c r="C54" s="7" t="s">
        <v>55</v>
      </c>
      <c r="D54" s="7"/>
      <c r="E54" s="7"/>
      <c r="F54" s="7"/>
      <c r="P54" s="7" t="s">
        <v>56</v>
      </c>
      <c r="Q54" s="7"/>
    </row>
    <row r="55" spans="3:17">
      <c r="H55" s="7"/>
      <c r="I55" s="7" t="s">
        <v>47</v>
      </c>
      <c r="J55" s="7"/>
      <c r="K55" s="7"/>
      <c r="L55" s="7"/>
    </row>
    <row r="56" spans="3:17">
      <c r="H56" s="7"/>
      <c r="I56" s="7" t="s">
        <v>57</v>
      </c>
      <c r="J56" s="7"/>
      <c r="K56" s="7"/>
      <c r="L56" s="7"/>
    </row>
    <row r="57" spans="3:17">
      <c r="H57" s="7"/>
      <c r="I57" s="7" t="s">
        <v>58</v>
      </c>
      <c r="J57" s="7"/>
      <c r="K57" s="7"/>
    </row>
    <row r="58" spans="3:17">
      <c r="H58" s="7"/>
      <c r="I58" s="7" t="s">
        <v>59</v>
      </c>
      <c r="J58" s="7"/>
      <c r="K58" s="7"/>
    </row>
    <row r="62" spans="3:17">
      <c r="H62" s="8"/>
      <c r="I62" s="6" t="s">
        <v>60</v>
      </c>
      <c r="J62" s="8"/>
      <c r="K62" s="8"/>
    </row>
    <row r="63" spans="3:17">
      <c r="H63" s="7"/>
      <c r="I63" s="7" t="s">
        <v>61</v>
      </c>
      <c r="J63" s="7"/>
      <c r="K63" s="7"/>
    </row>
  </sheetData>
  <mergeCells count="14">
    <mergeCell ref="M4:N4"/>
    <mergeCell ref="O4:P4"/>
    <mergeCell ref="A35:B35"/>
    <mergeCell ref="E38:F38"/>
    <mergeCell ref="A1:R1"/>
    <mergeCell ref="A3:A4"/>
    <mergeCell ref="B3:B4"/>
    <mergeCell ref="C3:P3"/>
    <mergeCell ref="Q3:R4"/>
    <mergeCell ref="C4:D4"/>
    <mergeCell ref="E4:F4"/>
    <mergeCell ref="G4:H4"/>
    <mergeCell ref="I4:J4"/>
    <mergeCell ref="K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2" tint="-0.89999084444715716"/>
  </sheetPr>
  <dimension ref="A1:R61"/>
  <sheetViews>
    <sheetView workbookViewId="0">
      <selection activeCell="J43" sqref="A1:XFD1048576"/>
    </sheetView>
  </sheetViews>
  <sheetFormatPr defaultRowHeight="15"/>
  <cols>
    <col min="1" max="1" width="4.7109375" customWidth="1"/>
    <col min="2" max="2" width="15.7109375" customWidth="1"/>
    <col min="3" max="3" width="12.5703125" customWidth="1"/>
    <col min="4" max="4" width="5.7109375" customWidth="1"/>
    <col min="5" max="5" width="11.7109375" customWidth="1"/>
    <col min="6" max="6" width="4.7109375" customWidth="1"/>
    <col min="7" max="7" width="12.5703125" customWidth="1"/>
    <col min="8" max="8" width="4.7109375" customWidth="1"/>
    <col min="9" max="9" width="11.28515625" customWidth="1"/>
    <col min="10" max="10" width="4.5703125" customWidth="1"/>
    <col min="11" max="11" width="12.28515625" customWidth="1"/>
    <col min="12" max="12" width="3.85546875" customWidth="1"/>
    <col min="13" max="13" width="11.28515625" customWidth="1"/>
    <col min="14" max="14" width="4.42578125" customWidth="1"/>
    <col min="15" max="15" width="11.85546875" customWidth="1"/>
    <col min="16" max="16" width="4" customWidth="1"/>
    <col min="17" max="17" width="13.7109375" customWidth="1"/>
    <col min="18" max="18" width="3.5703125" customWidth="1"/>
  </cols>
  <sheetData>
    <row r="1" spans="1:18" ht="18.7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18.7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>
      <c r="A3" s="4" t="s">
        <v>71</v>
      </c>
      <c r="B3" s="4"/>
    </row>
    <row r="4" spans="1:18">
      <c r="A4" s="40" t="s">
        <v>2</v>
      </c>
      <c r="B4" s="40" t="s">
        <v>3</v>
      </c>
      <c r="C4" s="35" t="s">
        <v>4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7"/>
      <c r="Q4" s="32" t="s">
        <v>44</v>
      </c>
      <c r="R4" s="32"/>
    </row>
    <row r="5" spans="1:18">
      <c r="A5" s="40"/>
      <c r="B5" s="41"/>
      <c r="C5" s="38" t="s">
        <v>37</v>
      </c>
      <c r="D5" s="39"/>
      <c r="E5" s="38" t="s">
        <v>38</v>
      </c>
      <c r="F5" s="39"/>
      <c r="G5" s="38" t="s">
        <v>39</v>
      </c>
      <c r="H5" s="39"/>
      <c r="I5" s="38" t="s">
        <v>40</v>
      </c>
      <c r="J5" s="39"/>
      <c r="K5" s="38" t="s">
        <v>41</v>
      </c>
      <c r="L5" s="39"/>
      <c r="M5" s="38" t="s">
        <v>42</v>
      </c>
      <c r="N5" s="39"/>
      <c r="O5" s="38" t="s">
        <v>43</v>
      </c>
      <c r="P5" s="39"/>
      <c r="Q5" s="32"/>
      <c r="R5" s="32"/>
    </row>
    <row r="6" spans="1:18">
      <c r="A6" s="10">
        <v>1</v>
      </c>
      <c r="B6" s="11" t="s">
        <v>72</v>
      </c>
      <c r="C6" s="5">
        <f>Q6*22/100</f>
        <v>15500.1</v>
      </c>
      <c r="D6" s="3" t="s">
        <v>45</v>
      </c>
      <c r="E6" s="5">
        <f>Q6*47/100</f>
        <v>33113.85</v>
      </c>
      <c r="F6" s="3" t="s">
        <v>45</v>
      </c>
      <c r="G6" s="5">
        <f>Q6*15/100</f>
        <v>10568.25</v>
      </c>
      <c r="H6" s="3" t="s">
        <v>45</v>
      </c>
      <c r="I6" s="5">
        <f>Q6*3/100</f>
        <v>2113.65</v>
      </c>
      <c r="J6" s="3" t="s">
        <v>45</v>
      </c>
      <c r="K6" s="5">
        <f>Q6*5/100</f>
        <v>3522.75</v>
      </c>
      <c r="L6" s="3" t="s">
        <v>45</v>
      </c>
      <c r="M6" s="5">
        <f>Q6*4/100</f>
        <v>2818.2</v>
      </c>
      <c r="N6" s="3" t="s">
        <v>45</v>
      </c>
      <c r="O6" s="5">
        <f>Q6*4/100</f>
        <v>2818.2</v>
      </c>
      <c r="P6" s="3" t="s">
        <v>45</v>
      </c>
      <c r="Q6" s="5">
        <f>[3]Pebruari!$M$36</f>
        <v>70455</v>
      </c>
      <c r="R6" s="3" t="s">
        <v>45</v>
      </c>
    </row>
    <row r="7" spans="1:18">
      <c r="A7" s="10">
        <v>2</v>
      </c>
      <c r="B7" s="11" t="s">
        <v>73</v>
      </c>
      <c r="C7" s="5">
        <f t="shared" ref="C7:C33" si="0">Q7*22/100</f>
        <v>19420.5</v>
      </c>
      <c r="D7" s="3" t="s">
        <v>45</v>
      </c>
      <c r="E7" s="5">
        <f t="shared" ref="E7:E33" si="1">Q7*47/100</f>
        <v>41489.25</v>
      </c>
      <c r="F7" s="3" t="s">
        <v>45</v>
      </c>
      <c r="G7" s="5">
        <f t="shared" ref="G7:G33" si="2">Q7*15/100</f>
        <v>13241.25</v>
      </c>
      <c r="H7" s="3" t="s">
        <v>45</v>
      </c>
      <c r="I7" s="5">
        <f t="shared" ref="I7:I33" si="3">Q7*3/100</f>
        <v>2648.25</v>
      </c>
      <c r="J7" s="3" t="s">
        <v>45</v>
      </c>
      <c r="K7" s="5">
        <f t="shared" ref="K7:K33" si="4">Q7*5/100</f>
        <v>4413.75</v>
      </c>
      <c r="L7" s="3" t="s">
        <v>45</v>
      </c>
      <c r="M7" s="5">
        <f t="shared" ref="M7:M33" si="5">Q7*4/100</f>
        <v>3531</v>
      </c>
      <c r="N7" s="3" t="s">
        <v>45</v>
      </c>
      <c r="O7" s="5">
        <f t="shared" ref="O7:O33" si="6">Q7*4/100</f>
        <v>3531</v>
      </c>
      <c r="P7" s="3" t="s">
        <v>45</v>
      </c>
      <c r="Q7" s="5">
        <f>[3]Pebruari!$M$73</f>
        <v>88275</v>
      </c>
      <c r="R7" s="3" t="s">
        <v>45</v>
      </c>
    </row>
    <row r="8" spans="1:18">
      <c r="A8" s="10">
        <v>3</v>
      </c>
      <c r="B8" s="11" t="s">
        <v>74</v>
      </c>
      <c r="C8" s="5">
        <f t="shared" si="0"/>
        <v>4755.3</v>
      </c>
      <c r="D8" s="3" t="s">
        <v>45</v>
      </c>
      <c r="E8" s="5">
        <f t="shared" si="1"/>
        <v>10159.049999999999</v>
      </c>
      <c r="F8" s="3" t="s">
        <v>45</v>
      </c>
      <c r="G8" s="5">
        <f t="shared" si="2"/>
        <v>3242.25</v>
      </c>
      <c r="H8" s="3" t="s">
        <v>45</v>
      </c>
      <c r="I8" s="5">
        <f t="shared" si="3"/>
        <v>648.45000000000005</v>
      </c>
      <c r="J8" s="3" t="s">
        <v>45</v>
      </c>
      <c r="K8" s="5">
        <f t="shared" si="4"/>
        <v>1080.75</v>
      </c>
      <c r="L8" s="3" t="s">
        <v>45</v>
      </c>
      <c r="M8" s="5">
        <f t="shared" si="5"/>
        <v>864.6</v>
      </c>
      <c r="N8" s="3" t="s">
        <v>45</v>
      </c>
      <c r="O8" s="5">
        <f t="shared" si="6"/>
        <v>864.6</v>
      </c>
      <c r="P8" s="3" t="s">
        <v>45</v>
      </c>
      <c r="Q8" s="5">
        <f>[3]Pebruari!$M$112</f>
        <v>21615</v>
      </c>
      <c r="R8" s="3" t="s">
        <v>45</v>
      </c>
    </row>
    <row r="9" spans="1:18">
      <c r="A9" s="10">
        <v>4</v>
      </c>
      <c r="B9" s="11" t="s">
        <v>75</v>
      </c>
      <c r="C9" s="5">
        <f t="shared" si="0"/>
        <v>21090.3</v>
      </c>
      <c r="D9" s="3" t="s">
        <v>45</v>
      </c>
      <c r="E9" s="5">
        <f t="shared" si="1"/>
        <v>45056.55</v>
      </c>
      <c r="F9" s="3" t="s">
        <v>45</v>
      </c>
      <c r="G9" s="5">
        <f t="shared" si="2"/>
        <v>14379.75</v>
      </c>
      <c r="H9" s="3" t="s">
        <v>45</v>
      </c>
      <c r="I9" s="5">
        <f t="shared" si="3"/>
        <v>2875.95</v>
      </c>
      <c r="J9" s="3" t="s">
        <v>45</v>
      </c>
      <c r="K9" s="5">
        <f t="shared" si="4"/>
        <v>4793.25</v>
      </c>
      <c r="L9" s="3" t="s">
        <v>45</v>
      </c>
      <c r="M9" s="5">
        <f t="shared" si="5"/>
        <v>3834.6</v>
      </c>
      <c r="N9" s="3" t="s">
        <v>45</v>
      </c>
      <c r="O9" s="5">
        <f t="shared" si="6"/>
        <v>3834.6</v>
      </c>
      <c r="P9" s="3" t="s">
        <v>45</v>
      </c>
      <c r="Q9" s="5">
        <f>[3]Pebruari!$M$152</f>
        <v>95865</v>
      </c>
      <c r="R9" s="3" t="s">
        <v>45</v>
      </c>
    </row>
    <row r="10" spans="1:18">
      <c r="A10" s="10">
        <v>5</v>
      </c>
      <c r="B10" s="11" t="s">
        <v>76</v>
      </c>
      <c r="C10" s="5">
        <f t="shared" si="0"/>
        <v>18440.400000000001</v>
      </c>
      <c r="D10" s="3" t="s">
        <v>45</v>
      </c>
      <c r="E10" s="5">
        <f t="shared" si="1"/>
        <v>39395.4</v>
      </c>
      <c r="F10" s="3" t="s">
        <v>45</v>
      </c>
      <c r="G10" s="5">
        <f t="shared" si="2"/>
        <v>12573</v>
      </c>
      <c r="H10" s="3" t="s">
        <v>45</v>
      </c>
      <c r="I10" s="5">
        <f t="shared" si="3"/>
        <v>2514.6</v>
      </c>
      <c r="J10" s="3" t="s">
        <v>45</v>
      </c>
      <c r="K10" s="5">
        <f t="shared" si="4"/>
        <v>4191</v>
      </c>
      <c r="L10" s="3" t="s">
        <v>45</v>
      </c>
      <c r="M10" s="5">
        <f t="shared" si="5"/>
        <v>3352.8</v>
      </c>
      <c r="N10" s="3" t="s">
        <v>45</v>
      </c>
      <c r="O10" s="5">
        <f t="shared" si="6"/>
        <v>3352.8</v>
      </c>
      <c r="P10" s="3" t="s">
        <v>45</v>
      </c>
      <c r="Q10" s="5">
        <f>[3]Pebruari!$M$191</f>
        <v>83820</v>
      </c>
      <c r="R10" s="3" t="s">
        <v>45</v>
      </c>
    </row>
    <row r="11" spans="1:18">
      <c r="A11" s="10">
        <v>6</v>
      </c>
      <c r="B11" s="11" t="s">
        <v>77</v>
      </c>
      <c r="C11" s="5">
        <f t="shared" si="0"/>
        <v>17859.599999999999</v>
      </c>
      <c r="D11" s="3" t="s">
        <v>45</v>
      </c>
      <c r="E11" s="5">
        <f t="shared" si="1"/>
        <v>38154.6</v>
      </c>
      <c r="F11" s="3" t="s">
        <v>45</v>
      </c>
      <c r="G11" s="5">
        <f t="shared" si="2"/>
        <v>12177</v>
      </c>
      <c r="H11" s="3" t="s">
        <v>45</v>
      </c>
      <c r="I11" s="5">
        <f t="shared" si="3"/>
        <v>2435.4</v>
      </c>
      <c r="J11" s="3" t="s">
        <v>45</v>
      </c>
      <c r="K11" s="5">
        <f t="shared" si="4"/>
        <v>4059</v>
      </c>
      <c r="L11" s="3" t="s">
        <v>45</v>
      </c>
      <c r="M11" s="5">
        <f t="shared" si="5"/>
        <v>3247.2</v>
      </c>
      <c r="N11" s="3" t="s">
        <v>45</v>
      </c>
      <c r="O11" s="5">
        <f t="shared" si="6"/>
        <v>3247.2</v>
      </c>
      <c r="P11" s="3" t="s">
        <v>45</v>
      </c>
      <c r="Q11" s="5">
        <f>[3]Pebruari!$M$230</f>
        <v>81180</v>
      </c>
      <c r="R11" s="3" t="s">
        <v>45</v>
      </c>
    </row>
    <row r="12" spans="1:18">
      <c r="A12" s="10">
        <v>7</v>
      </c>
      <c r="B12" s="11" t="s">
        <v>78</v>
      </c>
      <c r="C12" s="5">
        <f t="shared" si="0"/>
        <v>20037.599999999999</v>
      </c>
      <c r="D12" s="3" t="s">
        <v>45</v>
      </c>
      <c r="E12" s="5">
        <f t="shared" si="1"/>
        <v>42807.6</v>
      </c>
      <c r="F12" s="3" t="s">
        <v>45</v>
      </c>
      <c r="G12" s="5">
        <f t="shared" si="2"/>
        <v>13662</v>
      </c>
      <c r="H12" s="3" t="s">
        <v>45</v>
      </c>
      <c r="I12" s="5">
        <f t="shared" si="3"/>
        <v>2732.4</v>
      </c>
      <c r="J12" s="3" t="s">
        <v>45</v>
      </c>
      <c r="K12" s="5">
        <f t="shared" si="4"/>
        <v>4554</v>
      </c>
      <c r="L12" s="3" t="s">
        <v>45</v>
      </c>
      <c r="M12" s="5">
        <f t="shared" si="5"/>
        <v>3643.2</v>
      </c>
      <c r="N12" s="3" t="s">
        <v>45</v>
      </c>
      <c r="O12" s="5">
        <f t="shared" si="6"/>
        <v>3643.2</v>
      </c>
      <c r="P12" s="3" t="s">
        <v>45</v>
      </c>
      <c r="Q12" s="5">
        <f>[3]Pebruari!$M$273</f>
        <v>91080</v>
      </c>
      <c r="R12" s="3" t="s">
        <v>45</v>
      </c>
    </row>
    <row r="13" spans="1:18">
      <c r="A13" s="10">
        <v>8</v>
      </c>
      <c r="B13" s="11" t="s">
        <v>79</v>
      </c>
      <c r="C13" s="5">
        <f t="shared" si="0"/>
        <v>18367.8</v>
      </c>
      <c r="D13" s="3" t="s">
        <v>45</v>
      </c>
      <c r="E13" s="5">
        <f t="shared" si="1"/>
        <v>39240.300000000003</v>
      </c>
      <c r="F13" s="3" t="s">
        <v>45</v>
      </c>
      <c r="G13" s="5">
        <f t="shared" si="2"/>
        <v>12523.5</v>
      </c>
      <c r="H13" s="3" t="s">
        <v>45</v>
      </c>
      <c r="I13" s="5">
        <f t="shared" si="3"/>
        <v>2504.6999999999998</v>
      </c>
      <c r="J13" s="3" t="s">
        <v>45</v>
      </c>
      <c r="K13" s="5">
        <f t="shared" si="4"/>
        <v>4174.5</v>
      </c>
      <c r="L13" s="3" t="s">
        <v>45</v>
      </c>
      <c r="M13" s="5">
        <f t="shared" si="5"/>
        <v>3339.6</v>
      </c>
      <c r="N13" s="3" t="s">
        <v>45</v>
      </c>
      <c r="O13" s="5">
        <f t="shared" si="6"/>
        <v>3339.6</v>
      </c>
      <c r="P13" s="3" t="s">
        <v>45</v>
      </c>
      <c r="Q13" s="5">
        <f>[3]Pebruari!$M$313</f>
        <v>83490</v>
      </c>
      <c r="R13" s="3" t="s">
        <v>45</v>
      </c>
    </row>
    <row r="14" spans="1:18">
      <c r="A14" s="10">
        <v>9</v>
      </c>
      <c r="B14" s="11" t="s">
        <v>80</v>
      </c>
      <c r="C14" s="5">
        <f t="shared" si="0"/>
        <v>16335</v>
      </c>
      <c r="D14" s="3" t="s">
        <v>45</v>
      </c>
      <c r="E14" s="5">
        <f t="shared" si="1"/>
        <v>34897.5</v>
      </c>
      <c r="F14" s="3" t="s">
        <v>45</v>
      </c>
      <c r="G14" s="5">
        <f t="shared" si="2"/>
        <v>11137.5</v>
      </c>
      <c r="H14" s="3" t="s">
        <v>45</v>
      </c>
      <c r="I14" s="5">
        <f t="shared" si="3"/>
        <v>2227.5</v>
      </c>
      <c r="J14" s="3" t="s">
        <v>45</v>
      </c>
      <c r="K14" s="5">
        <f t="shared" si="4"/>
        <v>3712.5</v>
      </c>
      <c r="L14" s="3" t="s">
        <v>45</v>
      </c>
      <c r="M14" s="5">
        <f t="shared" si="5"/>
        <v>2970</v>
      </c>
      <c r="N14" s="3" t="s">
        <v>45</v>
      </c>
      <c r="O14" s="5">
        <f t="shared" si="6"/>
        <v>2970</v>
      </c>
      <c r="P14" s="3" t="s">
        <v>45</v>
      </c>
      <c r="Q14" s="5">
        <f>[3]Pebruari!$M$348</f>
        <v>74250</v>
      </c>
      <c r="R14" s="3" t="s">
        <v>45</v>
      </c>
    </row>
    <row r="15" spans="1:18">
      <c r="A15" s="10">
        <v>10</v>
      </c>
      <c r="B15" s="11" t="s">
        <v>81</v>
      </c>
      <c r="C15" s="5">
        <f t="shared" si="0"/>
        <v>2432.1</v>
      </c>
      <c r="D15" s="3" t="s">
        <v>45</v>
      </c>
      <c r="E15" s="5">
        <f t="shared" si="1"/>
        <v>5195.8500000000004</v>
      </c>
      <c r="F15" s="3" t="s">
        <v>45</v>
      </c>
      <c r="G15" s="5">
        <f t="shared" si="2"/>
        <v>1658.25</v>
      </c>
      <c r="H15" s="3" t="s">
        <v>45</v>
      </c>
      <c r="I15" s="5">
        <f t="shared" si="3"/>
        <v>331.65</v>
      </c>
      <c r="J15" s="3" t="s">
        <v>45</v>
      </c>
      <c r="K15" s="5">
        <f t="shared" si="4"/>
        <v>552.75</v>
      </c>
      <c r="L15" s="3" t="s">
        <v>45</v>
      </c>
      <c r="M15" s="5">
        <f t="shared" si="5"/>
        <v>442.2</v>
      </c>
      <c r="N15" s="3" t="s">
        <v>45</v>
      </c>
      <c r="O15" s="5">
        <f t="shared" si="6"/>
        <v>442.2</v>
      </c>
      <c r="P15" s="3" t="s">
        <v>45</v>
      </c>
      <c r="Q15" s="5">
        <f>[3]Pebruari!$M$383</f>
        <v>11055</v>
      </c>
      <c r="R15" s="3" t="s">
        <v>45</v>
      </c>
    </row>
    <row r="16" spans="1:18">
      <c r="A16" s="10">
        <v>11</v>
      </c>
      <c r="B16" s="11" t="s">
        <v>82</v>
      </c>
      <c r="C16" s="5">
        <f t="shared" si="0"/>
        <v>17278.8</v>
      </c>
      <c r="D16" s="3" t="s">
        <v>45</v>
      </c>
      <c r="E16" s="5">
        <f t="shared" si="1"/>
        <v>36913.800000000003</v>
      </c>
      <c r="F16" s="3" t="s">
        <v>45</v>
      </c>
      <c r="G16" s="5">
        <f t="shared" si="2"/>
        <v>11781</v>
      </c>
      <c r="H16" s="3" t="s">
        <v>45</v>
      </c>
      <c r="I16" s="5">
        <f t="shared" si="3"/>
        <v>2356.1999999999998</v>
      </c>
      <c r="J16" s="3" t="s">
        <v>45</v>
      </c>
      <c r="K16" s="5">
        <f t="shared" si="4"/>
        <v>3927</v>
      </c>
      <c r="L16" s="3" t="s">
        <v>45</v>
      </c>
      <c r="M16" s="5">
        <f t="shared" si="5"/>
        <v>3141.6</v>
      </c>
      <c r="N16" s="3" t="s">
        <v>45</v>
      </c>
      <c r="O16" s="5">
        <f t="shared" si="6"/>
        <v>3141.6</v>
      </c>
      <c r="P16" s="3" t="s">
        <v>45</v>
      </c>
      <c r="Q16" s="5">
        <f>[3]Pebruari!$M$425</f>
        <v>78540</v>
      </c>
      <c r="R16" s="3" t="s">
        <v>45</v>
      </c>
    </row>
    <row r="17" spans="1:18">
      <c r="A17" s="10">
        <v>12</v>
      </c>
      <c r="B17" s="11" t="s">
        <v>83</v>
      </c>
      <c r="C17" s="5">
        <f t="shared" si="0"/>
        <v>21489.599999999999</v>
      </c>
      <c r="D17" s="3" t="s">
        <v>45</v>
      </c>
      <c r="E17" s="5">
        <f t="shared" si="1"/>
        <v>45909.599999999999</v>
      </c>
      <c r="F17" s="3" t="s">
        <v>45</v>
      </c>
      <c r="G17" s="5">
        <f t="shared" si="2"/>
        <v>14652</v>
      </c>
      <c r="H17" s="3" t="s">
        <v>45</v>
      </c>
      <c r="I17" s="5">
        <f t="shared" si="3"/>
        <v>2930.4</v>
      </c>
      <c r="J17" s="3" t="s">
        <v>45</v>
      </c>
      <c r="K17" s="5">
        <f t="shared" si="4"/>
        <v>4884</v>
      </c>
      <c r="L17" s="3" t="s">
        <v>45</v>
      </c>
      <c r="M17" s="5">
        <f t="shared" si="5"/>
        <v>3907.2</v>
      </c>
      <c r="N17" s="3" t="s">
        <v>45</v>
      </c>
      <c r="O17" s="5">
        <f t="shared" si="6"/>
        <v>3907.2</v>
      </c>
      <c r="P17" s="3" t="s">
        <v>45</v>
      </c>
      <c r="Q17" s="5">
        <f>[3]Pebruari!$M$463</f>
        <v>97680</v>
      </c>
      <c r="R17" s="3" t="s">
        <v>45</v>
      </c>
    </row>
    <row r="18" spans="1:18">
      <c r="A18" s="10">
        <v>13</v>
      </c>
      <c r="B18" s="11" t="s">
        <v>84</v>
      </c>
      <c r="C18" s="5">
        <f t="shared" si="0"/>
        <v>16625.400000000001</v>
      </c>
      <c r="D18" s="3" t="s">
        <v>45</v>
      </c>
      <c r="E18" s="5">
        <f t="shared" si="1"/>
        <v>35517.9</v>
      </c>
      <c r="F18" s="3" t="s">
        <v>45</v>
      </c>
      <c r="G18" s="5">
        <f t="shared" si="2"/>
        <v>11335.5</v>
      </c>
      <c r="H18" s="3" t="s">
        <v>45</v>
      </c>
      <c r="I18" s="5">
        <f t="shared" si="3"/>
        <v>2267.1</v>
      </c>
      <c r="J18" s="3" t="s">
        <v>45</v>
      </c>
      <c r="K18" s="5">
        <f t="shared" si="4"/>
        <v>3778.5</v>
      </c>
      <c r="L18" s="3" t="s">
        <v>45</v>
      </c>
      <c r="M18" s="5">
        <f t="shared" si="5"/>
        <v>3022.8</v>
      </c>
      <c r="N18" s="3" t="s">
        <v>45</v>
      </c>
      <c r="O18" s="5">
        <f t="shared" si="6"/>
        <v>3022.8</v>
      </c>
      <c r="P18" s="3" t="s">
        <v>45</v>
      </c>
      <c r="Q18" s="5">
        <f>[3]Pebruari!$M$501</f>
        <v>75570</v>
      </c>
      <c r="R18" s="3" t="s">
        <v>45</v>
      </c>
    </row>
    <row r="19" spans="1:18">
      <c r="A19" s="10">
        <v>14</v>
      </c>
      <c r="B19" s="11" t="s">
        <v>85</v>
      </c>
      <c r="C19" s="5">
        <f t="shared" si="0"/>
        <v>18876</v>
      </c>
      <c r="D19" s="3" t="s">
        <v>45</v>
      </c>
      <c r="E19" s="5">
        <f t="shared" si="1"/>
        <v>40326</v>
      </c>
      <c r="F19" s="3" t="s">
        <v>45</v>
      </c>
      <c r="G19" s="5">
        <f t="shared" si="2"/>
        <v>12870</v>
      </c>
      <c r="H19" s="3" t="s">
        <v>45</v>
      </c>
      <c r="I19" s="5">
        <f t="shared" si="3"/>
        <v>2574</v>
      </c>
      <c r="J19" s="3" t="s">
        <v>45</v>
      </c>
      <c r="K19" s="5">
        <f t="shared" si="4"/>
        <v>4290</v>
      </c>
      <c r="L19" s="3" t="s">
        <v>45</v>
      </c>
      <c r="M19" s="5">
        <f t="shared" si="5"/>
        <v>3432</v>
      </c>
      <c r="N19" s="3" t="s">
        <v>45</v>
      </c>
      <c r="O19" s="5">
        <f t="shared" si="6"/>
        <v>3432</v>
      </c>
      <c r="P19" s="3" t="s">
        <v>45</v>
      </c>
      <c r="Q19" s="5">
        <f>[3]Pebruari!$M$541</f>
        <v>85800</v>
      </c>
      <c r="R19" s="3" t="s">
        <v>45</v>
      </c>
    </row>
    <row r="20" spans="1:18">
      <c r="A20" s="10">
        <v>15</v>
      </c>
      <c r="B20" s="11" t="s">
        <v>86</v>
      </c>
      <c r="C20" s="5">
        <f t="shared" si="0"/>
        <v>19674.599999999999</v>
      </c>
      <c r="D20" s="3" t="s">
        <v>45</v>
      </c>
      <c r="E20" s="5">
        <f t="shared" si="1"/>
        <v>42032.1</v>
      </c>
      <c r="F20" s="3" t="s">
        <v>45</v>
      </c>
      <c r="G20" s="5">
        <f t="shared" si="2"/>
        <v>13414.5</v>
      </c>
      <c r="H20" s="3" t="s">
        <v>45</v>
      </c>
      <c r="I20" s="5">
        <f t="shared" si="3"/>
        <v>2682.9</v>
      </c>
      <c r="J20" s="3" t="s">
        <v>45</v>
      </c>
      <c r="K20" s="5">
        <f t="shared" si="4"/>
        <v>4471.5</v>
      </c>
      <c r="L20" s="3" t="s">
        <v>45</v>
      </c>
      <c r="M20" s="5">
        <f t="shared" si="5"/>
        <v>3577.2</v>
      </c>
      <c r="N20" s="3" t="s">
        <v>45</v>
      </c>
      <c r="O20" s="5">
        <f t="shared" si="6"/>
        <v>3577.2</v>
      </c>
      <c r="P20" s="3" t="s">
        <v>45</v>
      </c>
      <c r="Q20" s="5">
        <f>[3]Pebruari!$M$580</f>
        <v>89430</v>
      </c>
      <c r="R20" s="3" t="s">
        <v>45</v>
      </c>
    </row>
    <row r="21" spans="1:18">
      <c r="A21" s="10">
        <v>16</v>
      </c>
      <c r="B21" s="11" t="s">
        <v>87</v>
      </c>
      <c r="C21" s="5">
        <f t="shared" si="0"/>
        <v>5880.6</v>
      </c>
      <c r="D21" s="3" t="s">
        <v>45</v>
      </c>
      <c r="E21" s="5">
        <f t="shared" si="1"/>
        <v>12563.1</v>
      </c>
      <c r="F21" s="3" t="s">
        <v>45</v>
      </c>
      <c r="G21" s="5">
        <f t="shared" si="2"/>
        <v>4009.5</v>
      </c>
      <c r="H21" s="3" t="s">
        <v>45</v>
      </c>
      <c r="I21" s="5">
        <f t="shared" si="3"/>
        <v>801.9</v>
      </c>
      <c r="J21" s="3" t="s">
        <v>45</v>
      </c>
      <c r="K21" s="5">
        <f t="shared" si="4"/>
        <v>1336.5</v>
      </c>
      <c r="L21" s="3" t="s">
        <v>45</v>
      </c>
      <c r="M21" s="5">
        <f t="shared" si="5"/>
        <v>1069.2</v>
      </c>
      <c r="N21" s="3" t="s">
        <v>45</v>
      </c>
      <c r="O21" s="5">
        <f t="shared" si="6"/>
        <v>1069.2</v>
      </c>
      <c r="P21" s="3" t="s">
        <v>45</v>
      </c>
      <c r="Q21" s="5">
        <f>[3]Pebruari!$M$615</f>
        <v>26730</v>
      </c>
      <c r="R21" s="3" t="s">
        <v>45</v>
      </c>
    </row>
    <row r="22" spans="1:18">
      <c r="A22" s="10">
        <v>17</v>
      </c>
      <c r="B22" s="11" t="s">
        <v>88</v>
      </c>
      <c r="C22" s="5">
        <f t="shared" si="0"/>
        <v>10998.9</v>
      </c>
      <c r="D22" s="3" t="s">
        <v>45</v>
      </c>
      <c r="E22" s="5">
        <f t="shared" si="1"/>
        <v>23497.65</v>
      </c>
      <c r="F22" s="3" t="s">
        <v>45</v>
      </c>
      <c r="G22" s="5">
        <f t="shared" si="2"/>
        <v>7499.25</v>
      </c>
      <c r="H22" s="3" t="s">
        <v>45</v>
      </c>
      <c r="I22" s="5">
        <f t="shared" si="3"/>
        <v>1499.85</v>
      </c>
      <c r="J22" s="3" t="s">
        <v>45</v>
      </c>
      <c r="K22" s="5">
        <f t="shared" si="4"/>
        <v>2499.75</v>
      </c>
      <c r="L22" s="3" t="s">
        <v>45</v>
      </c>
      <c r="M22" s="5">
        <f t="shared" si="5"/>
        <v>1999.8</v>
      </c>
      <c r="N22" s="3" t="s">
        <v>45</v>
      </c>
      <c r="O22" s="5">
        <f t="shared" si="6"/>
        <v>1999.8</v>
      </c>
      <c r="P22" s="3" t="s">
        <v>45</v>
      </c>
      <c r="Q22" s="5">
        <f>[3]Pebruari!$M$649</f>
        <v>49995</v>
      </c>
      <c r="R22" s="3" t="s">
        <v>45</v>
      </c>
    </row>
    <row r="23" spans="1:18">
      <c r="A23" s="10">
        <v>18</v>
      </c>
      <c r="B23" s="11" t="s">
        <v>89</v>
      </c>
      <c r="C23" s="5">
        <f t="shared" si="0"/>
        <v>17750.7</v>
      </c>
      <c r="D23" s="3" t="s">
        <v>45</v>
      </c>
      <c r="E23" s="5">
        <f t="shared" si="1"/>
        <v>37921.949999999997</v>
      </c>
      <c r="F23" s="3" t="s">
        <v>45</v>
      </c>
      <c r="G23" s="5">
        <f t="shared" si="2"/>
        <v>12102.75</v>
      </c>
      <c r="H23" s="3" t="s">
        <v>45</v>
      </c>
      <c r="I23" s="5">
        <f t="shared" si="3"/>
        <v>2420.5500000000002</v>
      </c>
      <c r="J23" s="3" t="s">
        <v>45</v>
      </c>
      <c r="K23" s="5">
        <f t="shared" si="4"/>
        <v>4034.25</v>
      </c>
      <c r="L23" s="3" t="s">
        <v>45</v>
      </c>
      <c r="M23" s="5">
        <f t="shared" si="5"/>
        <v>3227.4</v>
      </c>
      <c r="N23" s="3" t="s">
        <v>45</v>
      </c>
      <c r="O23" s="5">
        <f t="shared" si="6"/>
        <v>3227.4</v>
      </c>
      <c r="P23" s="3" t="s">
        <v>45</v>
      </c>
      <c r="Q23" s="5">
        <f>[3]Pebruari!$M$688</f>
        <v>80685</v>
      </c>
      <c r="R23" s="3" t="s">
        <v>45</v>
      </c>
    </row>
    <row r="24" spans="1:18">
      <c r="A24" s="10">
        <v>19</v>
      </c>
      <c r="B24" s="11" t="s">
        <v>90</v>
      </c>
      <c r="C24" s="5">
        <f t="shared" si="0"/>
        <v>17133.599999999999</v>
      </c>
      <c r="D24" s="3" t="s">
        <v>45</v>
      </c>
      <c r="E24" s="5">
        <f t="shared" si="1"/>
        <v>36603.599999999999</v>
      </c>
      <c r="F24" s="3" t="s">
        <v>45</v>
      </c>
      <c r="G24" s="5">
        <f t="shared" si="2"/>
        <v>11682</v>
      </c>
      <c r="H24" s="3" t="s">
        <v>45</v>
      </c>
      <c r="I24" s="5">
        <f t="shared" si="3"/>
        <v>2336.4</v>
      </c>
      <c r="J24" s="3" t="s">
        <v>45</v>
      </c>
      <c r="K24" s="5">
        <f t="shared" si="4"/>
        <v>3894</v>
      </c>
      <c r="L24" s="3" t="s">
        <v>45</v>
      </c>
      <c r="M24" s="5">
        <f t="shared" si="5"/>
        <v>3115.2</v>
      </c>
      <c r="N24" s="3" t="s">
        <v>45</v>
      </c>
      <c r="O24" s="5">
        <f t="shared" si="6"/>
        <v>3115.2</v>
      </c>
      <c r="P24" s="3" t="s">
        <v>45</v>
      </c>
      <c r="Q24" s="5">
        <f>[3]Pebruari!$M$723</f>
        <v>77880</v>
      </c>
      <c r="R24" s="3" t="s">
        <v>45</v>
      </c>
    </row>
    <row r="25" spans="1:18">
      <c r="A25" s="10">
        <v>20</v>
      </c>
      <c r="B25" s="11" t="s">
        <v>91</v>
      </c>
      <c r="C25" s="5">
        <f t="shared" si="0"/>
        <v>18367.8</v>
      </c>
      <c r="D25" s="3" t="s">
        <v>45</v>
      </c>
      <c r="E25" s="5">
        <f t="shared" si="1"/>
        <v>39240.300000000003</v>
      </c>
      <c r="F25" s="3" t="s">
        <v>45</v>
      </c>
      <c r="G25" s="5">
        <f t="shared" si="2"/>
        <v>12523.5</v>
      </c>
      <c r="H25" s="3" t="s">
        <v>45</v>
      </c>
      <c r="I25" s="5">
        <f t="shared" si="3"/>
        <v>2504.6999999999998</v>
      </c>
      <c r="J25" s="3" t="s">
        <v>45</v>
      </c>
      <c r="K25" s="5">
        <f t="shared" si="4"/>
        <v>4174.5</v>
      </c>
      <c r="L25" s="3" t="s">
        <v>45</v>
      </c>
      <c r="M25" s="5">
        <f t="shared" si="5"/>
        <v>3339.6</v>
      </c>
      <c r="N25" s="3" t="s">
        <v>45</v>
      </c>
      <c r="O25" s="5">
        <f t="shared" si="6"/>
        <v>3339.6</v>
      </c>
      <c r="P25" s="3" t="s">
        <v>45</v>
      </c>
      <c r="Q25" s="5">
        <f>[3]Pebruari!$M$761</f>
        <v>83490</v>
      </c>
      <c r="R25" s="3" t="s">
        <v>45</v>
      </c>
    </row>
    <row r="26" spans="1:18">
      <c r="A26" s="10">
        <v>21</v>
      </c>
      <c r="B26" s="11" t="s">
        <v>92</v>
      </c>
      <c r="C26" s="5">
        <f t="shared" si="0"/>
        <v>18984.900000000001</v>
      </c>
      <c r="D26" s="3" t="s">
        <v>45</v>
      </c>
      <c r="E26" s="5">
        <f t="shared" si="1"/>
        <v>40558.65</v>
      </c>
      <c r="F26" s="3" t="s">
        <v>45</v>
      </c>
      <c r="G26" s="5">
        <f t="shared" si="2"/>
        <v>12944.25</v>
      </c>
      <c r="H26" s="3" t="s">
        <v>45</v>
      </c>
      <c r="I26" s="5">
        <f t="shared" si="3"/>
        <v>2588.85</v>
      </c>
      <c r="J26" s="3" t="s">
        <v>45</v>
      </c>
      <c r="K26" s="5">
        <f t="shared" si="4"/>
        <v>4314.75</v>
      </c>
      <c r="L26" s="3" t="s">
        <v>45</v>
      </c>
      <c r="M26" s="5">
        <f t="shared" si="5"/>
        <v>3451.8</v>
      </c>
      <c r="N26" s="3" t="s">
        <v>45</v>
      </c>
      <c r="O26" s="5">
        <f t="shared" si="6"/>
        <v>3451.8</v>
      </c>
      <c r="P26" s="3" t="s">
        <v>45</v>
      </c>
      <c r="Q26" s="5">
        <f>[3]Pebruari!$M$799</f>
        <v>86295</v>
      </c>
      <c r="R26" s="3" t="s">
        <v>45</v>
      </c>
    </row>
    <row r="27" spans="1:18">
      <c r="A27" s="10">
        <v>22</v>
      </c>
      <c r="B27" s="11" t="s">
        <v>93</v>
      </c>
      <c r="C27" s="5">
        <f t="shared" si="0"/>
        <v>18222.599999999999</v>
      </c>
      <c r="D27" s="3" t="s">
        <v>45</v>
      </c>
      <c r="E27" s="5">
        <f t="shared" si="1"/>
        <v>38930.1</v>
      </c>
      <c r="F27" s="3" t="s">
        <v>45</v>
      </c>
      <c r="G27" s="5">
        <f t="shared" si="2"/>
        <v>12424.5</v>
      </c>
      <c r="H27" s="3" t="s">
        <v>45</v>
      </c>
      <c r="I27" s="5">
        <f t="shared" si="3"/>
        <v>2484.9</v>
      </c>
      <c r="J27" s="3" t="s">
        <v>45</v>
      </c>
      <c r="K27" s="5">
        <f t="shared" si="4"/>
        <v>4141.5</v>
      </c>
      <c r="L27" s="3" t="s">
        <v>45</v>
      </c>
      <c r="M27" s="5">
        <f t="shared" si="5"/>
        <v>3313.2</v>
      </c>
      <c r="N27" s="3" t="s">
        <v>45</v>
      </c>
      <c r="O27" s="5">
        <f t="shared" si="6"/>
        <v>3313.2</v>
      </c>
      <c r="P27" s="3" t="s">
        <v>45</v>
      </c>
      <c r="Q27" s="5">
        <f>[3]Pebruari!$M$835</f>
        <v>82830</v>
      </c>
      <c r="R27" s="3" t="s">
        <v>45</v>
      </c>
    </row>
    <row r="28" spans="1:18">
      <c r="A28" s="10">
        <v>23</v>
      </c>
      <c r="B28" s="11" t="s">
        <v>94</v>
      </c>
      <c r="C28" s="5">
        <f t="shared" si="0"/>
        <v>18004.8</v>
      </c>
      <c r="D28" s="3" t="s">
        <v>45</v>
      </c>
      <c r="E28" s="5">
        <f t="shared" si="1"/>
        <v>38464.800000000003</v>
      </c>
      <c r="F28" s="3" t="s">
        <v>45</v>
      </c>
      <c r="G28" s="5">
        <f t="shared" si="2"/>
        <v>12276</v>
      </c>
      <c r="H28" s="3" t="s">
        <v>45</v>
      </c>
      <c r="I28" s="5">
        <f t="shared" si="3"/>
        <v>2455.1999999999998</v>
      </c>
      <c r="J28" s="3" t="s">
        <v>45</v>
      </c>
      <c r="K28" s="5">
        <f t="shared" si="4"/>
        <v>4092</v>
      </c>
      <c r="L28" s="3" t="s">
        <v>45</v>
      </c>
      <c r="M28" s="5">
        <f t="shared" si="5"/>
        <v>3273.6</v>
      </c>
      <c r="N28" s="3" t="s">
        <v>45</v>
      </c>
      <c r="O28" s="5">
        <f t="shared" si="6"/>
        <v>3273.6</v>
      </c>
      <c r="P28" s="3" t="s">
        <v>45</v>
      </c>
      <c r="Q28" s="5">
        <f>[3]Pebruari!$M$870</f>
        <v>81840</v>
      </c>
      <c r="R28" s="3" t="s">
        <v>45</v>
      </c>
    </row>
    <row r="29" spans="1:18">
      <c r="A29" s="10">
        <v>24</v>
      </c>
      <c r="B29" s="11" t="s">
        <v>95</v>
      </c>
      <c r="C29" s="5">
        <f t="shared" si="0"/>
        <v>2613.6</v>
      </c>
      <c r="D29" s="3" t="s">
        <v>45</v>
      </c>
      <c r="E29" s="5">
        <f t="shared" si="1"/>
        <v>5583.6</v>
      </c>
      <c r="F29" s="3" t="s">
        <v>45</v>
      </c>
      <c r="G29" s="5">
        <f t="shared" si="2"/>
        <v>1782</v>
      </c>
      <c r="H29" s="3" t="s">
        <v>45</v>
      </c>
      <c r="I29" s="5">
        <f t="shared" si="3"/>
        <v>356.4</v>
      </c>
      <c r="J29" s="3" t="s">
        <v>45</v>
      </c>
      <c r="K29" s="5">
        <f t="shared" si="4"/>
        <v>594</v>
      </c>
      <c r="L29" s="3" t="s">
        <v>45</v>
      </c>
      <c r="M29" s="5">
        <f t="shared" si="5"/>
        <v>475.2</v>
      </c>
      <c r="N29" s="3" t="s">
        <v>45</v>
      </c>
      <c r="O29" s="5">
        <f t="shared" si="6"/>
        <v>475.2</v>
      </c>
      <c r="P29" s="3" t="s">
        <v>45</v>
      </c>
      <c r="Q29" s="5">
        <f>[3]Pebruari!$M$904</f>
        <v>11880</v>
      </c>
      <c r="R29" s="3" t="s">
        <v>45</v>
      </c>
    </row>
    <row r="30" spans="1:18">
      <c r="A30" s="10">
        <v>25</v>
      </c>
      <c r="B30" s="11" t="s">
        <v>96</v>
      </c>
      <c r="C30" s="5">
        <f t="shared" si="0"/>
        <v>22433.4</v>
      </c>
      <c r="D30" s="3" t="s">
        <v>45</v>
      </c>
      <c r="E30" s="5">
        <f t="shared" si="1"/>
        <v>47925.9</v>
      </c>
      <c r="F30" s="3" t="s">
        <v>45</v>
      </c>
      <c r="G30" s="5">
        <f t="shared" si="2"/>
        <v>15295.5</v>
      </c>
      <c r="H30" s="3" t="s">
        <v>45</v>
      </c>
      <c r="I30" s="5">
        <f t="shared" si="3"/>
        <v>3059.1</v>
      </c>
      <c r="J30" s="3" t="s">
        <v>45</v>
      </c>
      <c r="K30" s="5">
        <f t="shared" si="4"/>
        <v>5098.5</v>
      </c>
      <c r="L30" s="3" t="s">
        <v>45</v>
      </c>
      <c r="M30" s="5">
        <f t="shared" si="5"/>
        <v>4078.8</v>
      </c>
      <c r="N30" s="3" t="s">
        <v>45</v>
      </c>
      <c r="O30" s="5">
        <f t="shared" si="6"/>
        <v>4078.8</v>
      </c>
      <c r="P30" s="3" t="s">
        <v>45</v>
      </c>
      <c r="Q30" s="5">
        <f>[3]Pebruari!$M$946</f>
        <v>101970</v>
      </c>
      <c r="R30" s="3" t="s">
        <v>45</v>
      </c>
    </row>
    <row r="31" spans="1:18">
      <c r="A31" s="10">
        <v>26</v>
      </c>
      <c r="B31" s="11" t="s">
        <v>97</v>
      </c>
      <c r="C31" s="5">
        <f t="shared" si="0"/>
        <v>20037.599999999999</v>
      </c>
      <c r="D31" s="3" t="s">
        <v>45</v>
      </c>
      <c r="E31" s="5">
        <f t="shared" si="1"/>
        <v>42807.6</v>
      </c>
      <c r="F31" s="3" t="s">
        <v>45</v>
      </c>
      <c r="G31" s="5">
        <f t="shared" si="2"/>
        <v>13662</v>
      </c>
      <c r="H31" s="3" t="s">
        <v>45</v>
      </c>
      <c r="I31" s="5">
        <f t="shared" si="3"/>
        <v>2732.4</v>
      </c>
      <c r="J31" s="3" t="s">
        <v>45</v>
      </c>
      <c r="K31" s="5">
        <f t="shared" si="4"/>
        <v>4554</v>
      </c>
      <c r="L31" s="3" t="s">
        <v>45</v>
      </c>
      <c r="M31" s="5">
        <f t="shared" si="5"/>
        <v>3643.2</v>
      </c>
      <c r="N31" s="3" t="s">
        <v>45</v>
      </c>
      <c r="O31" s="5">
        <f t="shared" si="6"/>
        <v>3643.2</v>
      </c>
      <c r="P31" s="3" t="s">
        <v>45</v>
      </c>
      <c r="Q31" s="5">
        <f>[3]Pebruari!$M$986</f>
        <v>91080</v>
      </c>
      <c r="R31" s="3" t="s">
        <v>45</v>
      </c>
    </row>
    <row r="32" spans="1:18">
      <c r="A32" s="10">
        <v>27</v>
      </c>
      <c r="B32" s="11" t="s">
        <v>98</v>
      </c>
      <c r="C32" s="5">
        <f t="shared" si="0"/>
        <v>20473.2</v>
      </c>
      <c r="D32" s="3" t="s">
        <v>45</v>
      </c>
      <c r="E32" s="5">
        <f t="shared" si="1"/>
        <v>43738.2</v>
      </c>
      <c r="F32" s="3" t="s">
        <v>45</v>
      </c>
      <c r="G32" s="5">
        <f t="shared" si="2"/>
        <v>13959</v>
      </c>
      <c r="H32" s="3" t="s">
        <v>45</v>
      </c>
      <c r="I32" s="5">
        <f t="shared" si="3"/>
        <v>2791.8</v>
      </c>
      <c r="J32" s="3" t="s">
        <v>45</v>
      </c>
      <c r="K32" s="5">
        <f t="shared" si="4"/>
        <v>4653</v>
      </c>
      <c r="L32" s="3" t="s">
        <v>45</v>
      </c>
      <c r="M32" s="5">
        <f t="shared" si="5"/>
        <v>3722.4</v>
      </c>
      <c r="N32" s="3" t="s">
        <v>45</v>
      </c>
      <c r="O32" s="5">
        <f t="shared" si="6"/>
        <v>3722.4</v>
      </c>
      <c r="P32" s="3" t="s">
        <v>45</v>
      </c>
      <c r="Q32" s="5">
        <f>[3]Pebruari!$M$1031</f>
        <v>93060</v>
      </c>
      <c r="R32" s="3" t="s">
        <v>45</v>
      </c>
    </row>
    <row r="33" spans="1:18">
      <c r="A33" s="10">
        <v>28</v>
      </c>
      <c r="B33" s="11" t="s">
        <v>99</v>
      </c>
      <c r="C33" s="5">
        <f t="shared" si="0"/>
        <v>18041.099999999999</v>
      </c>
      <c r="D33" s="3" t="s">
        <v>45</v>
      </c>
      <c r="E33" s="5">
        <f t="shared" si="1"/>
        <v>38542.35</v>
      </c>
      <c r="F33" s="3" t="s">
        <v>45</v>
      </c>
      <c r="G33" s="5">
        <f t="shared" si="2"/>
        <v>12300.75</v>
      </c>
      <c r="H33" s="3" t="s">
        <v>45</v>
      </c>
      <c r="I33" s="5">
        <f t="shared" si="3"/>
        <v>2460.15</v>
      </c>
      <c r="J33" s="3" t="s">
        <v>45</v>
      </c>
      <c r="K33" s="5">
        <f t="shared" si="4"/>
        <v>4100.25</v>
      </c>
      <c r="L33" s="3" t="s">
        <v>45</v>
      </c>
      <c r="M33" s="5">
        <f t="shared" si="5"/>
        <v>3280.2</v>
      </c>
      <c r="N33" s="3" t="s">
        <v>45</v>
      </c>
      <c r="O33" s="5">
        <f t="shared" si="6"/>
        <v>3280.2</v>
      </c>
      <c r="P33" s="3" t="s">
        <v>45</v>
      </c>
      <c r="Q33" s="5">
        <f>[3]Pebruari!$M$1072</f>
        <v>82005</v>
      </c>
      <c r="R33" s="3" t="s">
        <v>45</v>
      </c>
    </row>
    <row r="34" spans="1:18">
      <c r="A34" s="34" t="s">
        <v>36</v>
      </c>
      <c r="B34" s="34"/>
      <c r="C34" s="5">
        <f>SUM(C6:C33)</f>
        <v>457125.89999999997</v>
      </c>
      <c r="D34" s="3" t="s">
        <v>45</v>
      </c>
      <c r="E34" s="5">
        <f t="shared" ref="E34:Q34" si="7">SUM(E6:E33)</f>
        <v>976587.14999999991</v>
      </c>
      <c r="F34" s="3" t="s">
        <v>45</v>
      </c>
      <c r="G34" s="5">
        <f t="shared" si="7"/>
        <v>311676.75</v>
      </c>
      <c r="H34" s="3" t="s">
        <v>45</v>
      </c>
      <c r="I34" s="5">
        <f t="shared" si="7"/>
        <v>62335.350000000006</v>
      </c>
      <c r="J34" s="3" t="s">
        <v>45</v>
      </c>
      <c r="K34" s="5">
        <f t="shared" si="7"/>
        <v>103892.25</v>
      </c>
      <c r="L34" s="3" t="s">
        <v>45</v>
      </c>
      <c r="M34" s="5">
        <f t="shared" si="7"/>
        <v>83113.799999999988</v>
      </c>
      <c r="N34" s="3" t="s">
        <v>45</v>
      </c>
      <c r="O34" s="5">
        <f t="shared" si="7"/>
        <v>83113.799999999988</v>
      </c>
      <c r="P34" s="3" t="s">
        <v>45</v>
      </c>
      <c r="Q34" s="5">
        <f t="shared" si="7"/>
        <v>2077845</v>
      </c>
      <c r="R34" s="3" t="s">
        <v>45</v>
      </c>
    </row>
    <row r="37" spans="1:18">
      <c r="B37" s="31" t="s">
        <v>107</v>
      </c>
      <c r="C37" s="31"/>
      <c r="D37" s="31"/>
      <c r="E37" s="31"/>
    </row>
    <row r="38" spans="1:18">
      <c r="B38" s="9" t="s">
        <v>100</v>
      </c>
    </row>
    <row r="39" spans="1:18">
      <c r="B39" s="9" t="s">
        <v>101</v>
      </c>
    </row>
    <row r="40" spans="1:18">
      <c r="B40" s="9" t="s">
        <v>102</v>
      </c>
    </row>
    <row r="41" spans="1:18">
      <c r="B41" s="9" t="s">
        <v>103</v>
      </c>
    </row>
    <row r="42" spans="1:18">
      <c r="B42" s="9" t="s">
        <v>104</v>
      </c>
    </row>
    <row r="43" spans="1:18">
      <c r="B43" s="9" t="s">
        <v>105</v>
      </c>
    </row>
    <row r="44" spans="1:18">
      <c r="B44" s="9" t="s">
        <v>106</v>
      </c>
    </row>
    <row r="45" spans="1:18">
      <c r="O45" t="s">
        <v>70</v>
      </c>
    </row>
    <row r="46" spans="1:18">
      <c r="C46" s="7"/>
      <c r="D46" s="7"/>
      <c r="E46" s="7"/>
      <c r="F46" s="7"/>
    </row>
    <row r="47" spans="1:18">
      <c r="C47" s="7" t="s">
        <v>48</v>
      </c>
      <c r="D47" s="7"/>
      <c r="E47" s="7"/>
      <c r="F47" s="7"/>
      <c r="L47" s="7"/>
      <c r="M47" s="7"/>
      <c r="P47" s="7" t="s">
        <v>49</v>
      </c>
      <c r="Q47" s="7"/>
    </row>
    <row r="48" spans="1:18">
      <c r="C48" s="7" t="s">
        <v>50</v>
      </c>
      <c r="D48" s="7"/>
      <c r="E48" s="7"/>
      <c r="F48" s="7"/>
      <c r="H48" s="7"/>
      <c r="I48" s="7"/>
      <c r="J48" s="7"/>
      <c r="K48" s="7"/>
      <c r="P48" s="7" t="s">
        <v>51</v>
      </c>
      <c r="Q48" s="7"/>
    </row>
    <row r="49" spans="3:17">
      <c r="C49" s="7" t="s">
        <v>52</v>
      </c>
      <c r="D49" s="7"/>
      <c r="E49" s="7"/>
      <c r="F49" s="7"/>
      <c r="H49" s="7"/>
      <c r="I49" s="7"/>
      <c r="J49" s="7"/>
      <c r="K49" s="7"/>
      <c r="P49" s="7"/>
      <c r="Q49" s="7"/>
    </row>
    <row r="50" spans="3:17">
      <c r="C50" s="7"/>
      <c r="D50" s="7"/>
      <c r="E50" s="7"/>
      <c r="F50" s="7"/>
      <c r="H50" s="7"/>
      <c r="I50" s="7"/>
      <c r="J50" s="7"/>
      <c r="K50" s="7"/>
      <c r="P50" s="7"/>
      <c r="Q50" s="7"/>
    </row>
    <row r="51" spans="3:17">
      <c r="C51" s="7"/>
      <c r="D51" s="7"/>
      <c r="E51" s="7"/>
      <c r="F51" s="7"/>
      <c r="H51" s="7"/>
      <c r="I51" s="7"/>
      <c r="J51" s="7"/>
      <c r="K51" s="7"/>
      <c r="P51" s="7"/>
      <c r="Q51" s="7"/>
    </row>
    <row r="52" spans="3:17">
      <c r="C52" s="6" t="s">
        <v>53</v>
      </c>
      <c r="D52" s="6"/>
      <c r="E52" s="6"/>
      <c r="F52" s="6"/>
      <c r="P52" s="6" t="s">
        <v>54</v>
      </c>
      <c r="Q52" s="6"/>
    </row>
    <row r="53" spans="3:17">
      <c r="C53" s="7" t="s">
        <v>55</v>
      </c>
      <c r="D53" s="7"/>
      <c r="E53" s="7"/>
      <c r="F53" s="7"/>
      <c r="P53" s="7" t="s">
        <v>56</v>
      </c>
      <c r="Q53" s="7"/>
    </row>
    <row r="54" spans="3:17">
      <c r="H54" s="7"/>
      <c r="I54" s="7" t="s">
        <v>47</v>
      </c>
      <c r="J54" s="7"/>
      <c r="K54" s="7"/>
      <c r="L54" s="7"/>
    </row>
    <row r="55" spans="3:17">
      <c r="H55" s="7"/>
      <c r="I55" s="7" t="s">
        <v>57</v>
      </c>
      <c r="J55" s="7"/>
      <c r="K55" s="7"/>
      <c r="L55" s="7"/>
    </row>
    <row r="56" spans="3:17">
      <c r="H56" s="7"/>
      <c r="I56" s="7" t="s">
        <v>58</v>
      </c>
      <c r="J56" s="7"/>
      <c r="K56" s="7"/>
    </row>
    <row r="57" spans="3:17">
      <c r="H57" s="7"/>
      <c r="I57" s="7" t="s">
        <v>59</v>
      </c>
      <c r="J57" s="7"/>
      <c r="K57" s="7"/>
    </row>
    <row r="60" spans="3:17">
      <c r="H60" s="8"/>
      <c r="I60" s="6" t="s">
        <v>60</v>
      </c>
      <c r="J60" s="8"/>
      <c r="K60" s="8"/>
    </row>
    <row r="61" spans="3:17">
      <c r="H61" s="7"/>
      <c r="I61" s="7" t="s">
        <v>61</v>
      </c>
      <c r="J61" s="7"/>
      <c r="K61" s="7"/>
    </row>
  </sheetData>
  <mergeCells count="15">
    <mergeCell ref="B37:E37"/>
    <mergeCell ref="A34:B34"/>
    <mergeCell ref="A1:R1"/>
    <mergeCell ref="A2:R2"/>
    <mergeCell ref="A4:A5"/>
    <mergeCell ref="B4:B5"/>
    <mergeCell ref="C4:P4"/>
    <mergeCell ref="Q4:R5"/>
    <mergeCell ref="C5:D5"/>
    <mergeCell ref="E5:F5"/>
    <mergeCell ref="G5:H5"/>
    <mergeCell ref="I5:J5"/>
    <mergeCell ref="K5:L5"/>
    <mergeCell ref="M5:N5"/>
    <mergeCell ref="O5:P5"/>
  </mergeCell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/>
  </sheetPr>
  <dimension ref="A1:R65"/>
  <sheetViews>
    <sheetView view="pageBreakPreview" topLeftCell="A25" zoomScaleSheetLayoutView="100" workbookViewId="0">
      <selection activeCell="M43" sqref="M43"/>
    </sheetView>
  </sheetViews>
  <sheetFormatPr defaultRowHeight="15"/>
  <cols>
    <col min="1" max="1" width="4.7109375" customWidth="1"/>
    <col min="2" max="2" width="15.7109375" customWidth="1"/>
    <col min="3" max="3" width="12.5703125" customWidth="1"/>
    <col min="4" max="4" width="3.42578125" customWidth="1"/>
    <col min="5" max="5" width="11.7109375" customWidth="1"/>
    <col min="6" max="6" width="3.85546875" customWidth="1"/>
    <col min="7" max="7" width="12.5703125" customWidth="1"/>
    <col min="8" max="8" width="4.140625" customWidth="1"/>
    <col min="9" max="9" width="11.28515625" customWidth="1"/>
    <col min="10" max="10" width="3.42578125" customWidth="1"/>
    <col min="11" max="11" width="12.28515625" customWidth="1"/>
    <col min="12" max="12" width="3" customWidth="1"/>
    <col min="13" max="13" width="11.28515625" customWidth="1"/>
    <col min="14" max="14" width="2.85546875" customWidth="1"/>
    <col min="15" max="15" width="11.85546875" customWidth="1"/>
    <col min="16" max="16" width="3.42578125" customWidth="1"/>
    <col min="17" max="17" width="13.7109375" customWidth="1"/>
    <col min="18" max="18" width="3.5703125" customWidth="1"/>
  </cols>
  <sheetData>
    <row r="1" spans="1:18" ht="18.7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18.7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>
      <c r="A3" s="4" t="s">
        <v>149</v>
      </c>
      <c r="B3" s="4"/>
    </row>
    <row r="4" spans="1:18">
      <c r="A4" s="40" t="s">
        <v>2</v>
      </c>
      <c r="B4" s="40" t="s">
        <v>3</v>
      </c>
      <c r="C4" s="35" t="s">
        <v>4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7"/>
      <c r="Q4" s="32" t="s">
        <v>44</v>
      </c>
      <c r="R4" s="32"/>
    </row>
    <row r="5" spans="1:18">
      <c r="A5" s="40"/>
      <c r="B5" s="41"/>
      <c r="C5" s="38" t="s">
        <v>37</v>
      </c>
      <c r="D5" s="39"/>
      <c r="E5" s="38" t="s">
        <v>38</v>
      </c>
      <c r="F5" s="39"/>
      <c r="G5" s="38" t="s">
        <v>39</v>
      </c>
      <c r="H5" s="39"/>
      <c r="I5" s="38" t="s">
        <v>40</v>
      </c>
      <c r="J5" s="39"/>
      <c r="K5" s="38" t="s">
        <v>41</v>
      </c>
      <c r="L5" s="39"/>
      <c r="M5" s="38" t="s">
        <v>42</v>
      </c>
      <c r="N5" s="39"/>
      <c r="O5" s="38" t="s">
        <v>43</v>
      </c>
      <c r="P5" s="39"/>
      <c r="Q5" s="32"/>
      <c r="R5" s="32"/>
    </row>
    <row r="6" spans="1:18" ht="18" customHeight="1">
      <c r="A6" s="12">
        <v>1</v>
      </c>
      <c r="B6" s="11" t="s">
        <v>108</v>
      </c>
      <c r="C6" s="5">
        <f>Q6*22/100</f>
        <v>15717.9</v>
      </c>
      <c r="D6" s="3" t="s">
        <v>45</v>
      </c>
      <c r="E6" s="5">
        <f>Q6*47/100</f>
        <v>33579.15</v>
      </c>
      <c r="F6" s="3" t="s">
        <v>45</v>
      </c>
      <c r="G6" s="5">
        <f>Q6*15/100</f>
        <v>10716.75</v>
      </c>
      <c r="H6" s="3" t="s">
        <v>45</v>
      </c>
      <c r="I6" s="5">
        <f>Q6*3/100</f>
        <v>2143.35</v>
      </c>
      <c r="J6" s="3" t="s">
        <v>45</v>
      </c>
      <c r="K6" s="5">
        <f>Q6*5/100</f>
        <v>3572.25</v>
      </c>
      <c r="L6" s="3" t="s">
        <v>45</v>
      </c>
      <c r="M6" s="5">
        <f>Q6*4/100</f>
        <v>2857.8</v>
      </c>
      <c r="N6" s="3" t="s">
        <v>45</v>
      </c>
      <c r="O6" s="5">
        <f>Q6*4/100</f>
        <v>2857.8</v>
      </c>
      <c r="P6" s="3" t="s">
        <v>45</v>
      </c>
      <c r="Q6" s="5">
        <f>'[4]Maret '!$M$40</f>
        <v>71445</v>
      </c>
      <c r="R6" s="3" t="s">
        <v>45</v>
      </c>
    </row>
    <row r="7" spans="1:18" ht="18" customHeight="1">
      <c r="A7" s="12">
        <v>2</v>
      </c>
      <c r="B7" s="11" t="s">
        <v>109</v>
      </c>
      <c r="C7" s="5">
        <f t="shared" ref="C7:C36" si="0">Q7*22/100</f>
        <v>16589.099999999999</v>
      </c>
      <c r="D7" s="3" t="s">
        <v>45</v>
      </c>
      <c r="E7" s="5">
        <f t="shared" ref="E7:E36" si="1">Q7*47/100</f>
        <v>35440.35</v>
      </c>
      <c r="F7" s="3" t="s">
        <v>45</v>
      </c>
      <c r="G7" s="5">
        <f t="shared" ref="G7:G36" si="2">Q7*15/100</f>
        <v>11310.75</v>
      </c>
      <c r="H7" s="3" t="s">
        <v>45</v>
      </c>
      <c r="I7" s="5">
        <f t="shared" ref="I7:I36" si="3">Q7*3/100</f>
        <v>2262.15</v>
      </c>
      <c r="J7" s="3" t="s">
        <v>45</v>
      </c>
      <c r="K7" s="5">
        <f t="shared" ref="K7:K36" si="4">Q7*5/100</f>
        <v>3770.25</v>
      </c>
      <c r="L7" s="3" t="s">
        <v>45</v>
      </c>
      <c r="M7" s="5">
        <f t="shared" ref="M7:M36" si="5">Q7*4/100</f>
        <v>3016.2</v>
      </c>
      <c r="N7" s="3" t="s">
        <v>45</v>
      </c>
      <c r="O7" s="5">
        <f t="shared" ref="O7:O36" si="6">Q7*4/100</f>
        <v>3016.2</v>
      </c>
      <c r="P7" s="3" t="s">
        <v>45</v>
      </c>
      <c r="Q7" s="5">
        <f>'[4]Maret '!$M$81</f>
        <v>75405</v>
      </c>
      <c r="R7" s="3" t="s">
        <v>45</v>
      </c>
    </row>
    <row r="8" spans="1:18" ht="18" customHeight="1">
      <c r="A8" s="12">
        <v>3</v>
      </c>
      <c r="B8" s="11" t="s">
        <v>110</v>
      </c>
      <c r="C8" s="5">
        <f t="shared" si="0"/>
        <v>14556.3</v>
      </c>
      <c r="D8" s="3" t="s">
        <v>45</v>
      </c>
      <c r="E8" s="5">
        <f t="shared" si="1"/>
        <v>31097.55</v>
      </c>
      <c r="F8" s="3" t="s">
        <v>45</v>
      </c>
      <c r="G8" s="5">
        <f t="shared" si="2"/>
        <v>9924.75</v>
      </c>
      <c r="H8" s="3" t="s">
        <v>45</v>
      </c>
      <c r="I8" s="5">
        <f t="shared" si="3"/>
        <v>1984.95</v>
      </c>
      <c r="J8" s="3" t="s">
        <v>45</v>
      </c>
      <c r="K8" s="5">
        <f t="shared" si="4"/>
        <v>3308.25</v>
      </c>
      <c r="L8" s="3" t="s">
        <v>45</v>
      </c>
      <c r="M8" s="5">
        <f t="shared" si="5"/>
        <v>2646.6</v>
      </c>
      <c r="N8" s="3" t="s">
        <v>45</v>
      </c>
      <c r="O8" s="5">
        <f t="shared" si="6"/>
        <v>2646.6</v>
      </c>
      <c r="P8" s="3" t="s">
        <v>45</v>
      </c>
      <c r="Q8" s="5">
        <f>'[4]Maret '!$M$122</f>
        <v>66165</v>
      </c>
      <c r="R8" s="3" t="s">
        <v>45</v>
      </c>
    </row>
    <row r="9" spans="1:18" ht="18" customHeight="1">
      <c r="A9" s="12">
        <v>4</v>
      </c>
      <c r="B9" s="11" t="s">
        <v>111</v>
      </c>
      <c r="C9" s="5">
        <f t="shared" si="0"/>
        <v>19057.5</v>
      </c>
      <c r="D9" s="3" t="s">
        <v>45</v>
      </c>
      <c r="E9" s="5">
        <f t="shared" si="1"/>
        <v>40713.75</v>
      </c>
      <c r="F9" s="3" t="s">
        <v>45</v>
      </c>
      <c r="G9" s="5">
        <f t="shared" si="2"/>
        <v>12993.75</v>
      </c>
      <c r="H9" s="3" t="s">
        <v>45</v>
      </c>
      <c r="I9" s="5">
        <f t="shared" si="3"/>
        <v>2598.75</v>
      </c>
      <c r="J9" s="3" t="s">
        <v>45</v>
      </c>
      <c r="K9" s="5">
        <f t="shared" si="4"/>
        <v>4331.25</v>
      </c>
      <c r="L9" s="3" t="s">
        <v>45</v>
      </c>
      <c r="M9" s="5">
        <f t="shared" si="5"/>
        <v>3465</v>
      </c>
      <c r="N9" s="3" t="s">
        <v>45</v>
      </c>
      <c r="O9" s="5">
        <f t="shared" si="6"/>
        <v>3465</v>
      </c>
      <c r="P9" s="3" t="s">
        <v>45</v>
      </c>
      <c r="Q9" s="5">
        <f>'[4]Maret '!$M$164</f>
        <v>86625</v>
      </c>
      <c r="R9" s="3" t="s">
        <v>45</v>
      </c>
    </row>
    <row r="10" spans="1:18" ht="18" customHeight="1">
      <c r="A10" s="12">
        <v>5</v>
      </c>
      <c r="B10" s="11" t="s">
        <v>112</v>
      </c>
      <c r="C10" s="5">
        <f t="shared" si="0"/>
        <v>17351.400000000001</v>
      </c>
      <c r="D10" s="3" t="s">
        <v>45</v>
      </c>
      <c r="E10" s="5">
        <f t="shared" si="1"/>
        <v>37068.9</v>
      </c>
      <c r="F10" s="3" t="s">
        <v>45</v>
      </c>
      <c r="G10" s="5">
        <f t="shared" si="2"/>
        <v>11830.5</v>
      </c>
      <c r="H10" s="3" t="s">
        <v>45</v>
      </c>
      <c r="I10" s="5">
        <f t="shared" si="3"/>
        <v>2366.1</v>
      </c>
      <c r="J10" s="3" t="s">
        <v>45</v>
      </c>
      <c r="K10" s="5">
        <f t="shared" si="4"/>
        <v>3943.5</v>
      </c>
      <c r="L10" s="3" t="s">
        <v>45</v>
      </c>
      <c r="M10" s="5">
        <f t="shared" si="5"/>
        <v>3154.8</v>
      </c>
      <c r="N10" s="3" t="s">
        <v>45</v>
      </c>
      <c r="O10" s="5">
        <f t="shared" si="6"/>
        <v>3154.8</v>
      </c>
      <c r="P10" s="3" t="s">
        <v>45</v>
      </c>
      <c r="Q10" s="5">
        <f>'[4]Maret '!$M$205</f>
        <v>78870</v>
      </c>
      <c r="R10" s="3" t="s">
        <v>45</v>
      </c>
    </row>
    <row r="11" spans="1:18" ht="18" customHeight="1">
      <c r="A11" s="12">
        <v>6</v>
      </c>
      <c r="B11" s="11" t="s">
        <v>113</v>
      </c>
      <c r="C11" s="5">
        <f t="shared" si="0"/>
        <v>19275.3</v>
      </c>
      <c r="D11" s="3" t="s">
        <v>45</v>
      </c>
      <c r="E11" s="5">
        <f t="shared" si="1"/>
        <v>41179.050000000003</v>
      </c>
      <c r="F11" s="3" t="s">
        <v>45</v>
      </c>
      <c r="G11" s="5">
        <f t="shared" si="2"/>
        <v>13142.25</v>
      </c>
      <c r="H11" s="3" t="s">
        <v>45</v>
      </c>
      <c r="I11" s="5">
        <f t="shared" si="3"/>
        <v>2628.45</v>
      </c>
      <c r="J11" s="3" t="s">
        <v>45</v>
      </c>
      <c r="K11" s="5">
        <f t="shared" si="4"/>
        <v>4380.75</v>
      </c>
      <c r="L11" s="3" t="s">
        <v>45</v>
      </c>
      <c r="M11" s="5">
        <f t="shared" si="5"/>
        <v>3504.6</v>
      </c>
      <c r="N11" s="3" t="s">
        <v>45</v>
      </c>
      <c r="O11" s="5">
        <f t="shared" si="6"/>
        <v>3504.6</v>
      </c>
      <c r="P11" s="3" t="s">
        <v>45</v>
      </c>
      <c r="Q11" s="5">
        <f>'[4]Maret '!$M$246</f>
        <v>87615</v>
      </c>
      <c r="R11" s="3" t="s">
        <v>45</v>
      </c>
    </row>
    <row r="12" spans="1:18" ht="18" customHeight="1">
      <c r="A12" s="12">
        <v>7</v>
      </c>
      <c r="B12" s="11" t="s">
        <v>114</v>
      </c>
      <c r="C12" s="5">
        <f t="shared" si="0"/>
        <v>18912.3</v>
      </c>
      <c r="D12" s="3" t="s">
        <v>45</v>
      </c>
      <c r="E12" s="5">
        <f t="shared" si="1"/>
        <v>40403.550000000003</v>
      </c>
      <c r="F12" s="3" t="s">
        <v>45</v>
      </c>
      <c r="G12" s="5">
        <f t="shared" si="2"/>
        <v>12894.75</v>
      </c>
      <c r="H12" s="3" t="s">
        <v>45</v>
      </c>
      <c r="I12" s="5">
        <f t="shared" si="3"/>
        <v>2578.9499999999998</v>
      </c>
      <c r="J12" s="3" t="s">
        <v>45</v>
      </c>
      <c r="K12" s="5">
        <f t="shared" si="4"/>
        <v>4298.25</v>
      </c>
      <c r="L12" s="3" t="s">
        <v>45</v>
      </c>
      <c r="M12" s="5">
        <f t="shared" si="5"/>
        <v>3438.6</v>
      </c>
      <c r="N12" s="3" t="s">
        <v>45</v>
      </c>
      <c r="O12" s="5">
        <f t="shared" si="6"/>
        <v>3438.6</v>
      </c>
      <c r="P12" s="3" t="s">
        <v>45</v>
      </c>
      <c r="Q12" s="5">
        <f>'[4]Maret '!$M$287</f>
        <v>85965</v>
      </c>
      <c r="R12" s="3" t="s">
        <v>45</v>
      </c>
    </row>
    <row r="13" spans="1:18" ht="18" customHeight="1">
      <c r="A13" s="12">
        <v>8</v>
      </c>
      <c r="B13" s="11" t="s">
        <v>115</v>
      </c>
      <c r="C13" s="5">
        <f t="shared" si="0"/>
        <v>17787</v>
      </c>
      <c r="D13" s="3" t="s">
        <v>45</v>
      </c>
      <c r="E13" s="5">
        <f t="shared" si="1"/>
        <v>37999.5</v>
      </c>
      <c r="F13" s="3" t="s">
        <v>45</v>
      </c>
      <c r="G13" s="5">
        <f t="shared" si="2"/>
        <v>12127.5</v>
      </c>
      <c r="H13" s="3" t="s">
        <v>45</v>
      </c>
      <c r="I13" s="5">
        <f t="shared" si="3"/>
        <v>2425.5</v>
      </c>
      <c r="J13" s="3" t="s">
        <v>45</v>
      </c>
      <c r="K13" s="5">
        <f t="shared" si="4"/>
        <v>4042.5</v>
      </c>
      <c r="L13" s="3" t="s">
        <v>45</v>
      </c>
      <c r="M13" s="5">
        <f t="shared" si="5"/>
        <v>3234</v>
      </c>
      <c r="N13" s="3" t="s">
        <v>45</v>
      </c>
      <c r="O13" s="5">
        <f t="shared" si="6"/>
        <v>3234</v>
      </c>
      <c r="P13" s="3" t="s">
        <v>45</v>
      </c>
      <c r="Q13" s="5">
        <f>'[4]Maret '!$M$324</f>
        <v>80850</v>
      </c>
      <c r="R13" s="3" t="s">
        <v>45</v>
      </c>
    </row>
    <row r="14" spans="1:18" ht="18" customHeight="1">
      <c r="A14" s="12">
        <v>9</v>
      </c>
      <c r="B14" s="11" t="s">
        <v>116</v>
      </c>
      <c r="C14" s="5">
        <f t="shared" si="0"/>
        <v>18367.8</v>
      </c>
      <c r="D14" s="3" t="s">
        <v>45</v>
      </c>
      <c r="E14" s="5">
        <f t="shared" si="1"/>
        <v>39240.300000000003</v>
      </c>
      <c r="F14" s="3" t="s">
        <v>45</v>
      </c>
      <c r="G14" s="5">
        <f t="shared" si="2"/>
        <v>12523.5</v>
      </c>
      <c r="H14" s="3" t="s">
        <v>45</v>
      </c>
      <c r="I14" s="5">
        <f t="shared" si="3"/>
        <v>2504.6999999999998</v>
      </c>
      <c r="J14" s="3" t="s">
        <v>45</v>
      </c>
      <c r="K14" s="5">
        <f t="shared" si="4"/>
        <v>4174.5</v>
      </c>
      <c r="L14" s="3" t="s">
        <v>45</v>
      </c>
      <c r="M14" s="5">
        <f t="shared" si="5"/>
        <v>3339.6</v>
      </c>
      <c r="N14" s="3" t="s">
        <v>45</v>
      </c>
      <c r="O14" s="5">
        <f t="shared" si="6"/>
        <v>3339.6</v>
      </c>
      <c r="P14" s="3" t="s">
        <v>45</v>
      </c>
      <c r="Q14" s="5">
        <f>'[4]Maret '!$M$365</f>
        <v>83490</v>
      </c>
      <c r="R14" s="3" t="s">
        <v>45</v>
      </c>
    </row>
    <row r="15" spans="1:18" ht="18" customHeight="1">
      <c r="A15" s="12">
        <v>10</v>
      </c>
      <c r="B15" s="11" t="s">
        <v>117</v>
      </c>
      <c r="C15" s="5">
        <f t="shared" si="0"/>
        <v>10272.9</v>
      </c>
      <c r="D15" s="3" t="s">
        <v>45</v>
      </c>
      <c r="E15" s="5">
        <f t="shared" si="1"/>
        <v>21946.65</v>
      </c>
      <c r="F15" s="3" t="s">
        <v>45</v>
      </c>
      <c r="G15" s="5">
        <f t="shared" si="2"/>
        <v>7004.25</v>
      </c>
      <c r="H15" s="3" t="s">
        <v>45</v>
      </c>
      <c r="I15" s="5">
        <f t="shared" si="3"/>
        <v>1400.85</v>
      </c>
      <c r="J15" s="3" t="s">
        <v>45</v>
      </c>
      <c r="K15" s="5">
        <f t="shared" si="4"/>
        <v>2334.75</v>
      </c>
      <c r="L15" s="3" t="s">
        <v>45</v>
      </c>
      <c r="M15" s="5">
        <f t="shared" si="5"/>
        <v>1867.8</v>
      </c>
      <c r="N15" s="3" t="s">
        <v>45</v>
      </c>
      <c r="O15" s="5">
        <f t="shared" si="6"/>
        <v>1867.8</v>
      </c>
      <c r="P15" s="3" t="s">
        <v>45</v>
      </c>
      <c r="Q15" s="5">
        <f>'[4]Maret '!$M$406</f>
        <v>46695</v>
      </c>
      <c r="R15" s="3" t="s">
        <v>45</v>
      </c>
    </row>
    <row r="16" spans="1:18" ht="18" customHeight="1">
      <c r="A16" s="12">
        <v>11</v>
      </c>
      <c r="B16" s="11" t="s">
        <v>118</v>
      </c>
      <c r="C16" s="5">
        <f t="shared" si="0"/>
        <v>435.6</v>
      </c>
      <c r="D16" s="3" t="s">
        <v>45</v>
      </c>
      <c r="E16" s="5">
        <f t="shared" si="1"/>
        <v>930.6</v>
      </c>
      <c r="F16" s="3" t="s">
        <v>45</v>
      </c>
      <c r="G16" s="5">
        <f t="shared" si="2"/>
        <v>297</v>
      </c>
      <c r="H16" s="3" t="s">
        <v>45</v>
      </c>
      <c r="I16" s="5">
        <f t="shared" si="3"/>
        <v>59.4</v>
      </c>
      <c r="J16" s="3" t="s">
        <v>45</v>
      </c>
      <c r="K16" s="5">
        <f t="shared" si="4"/>
        <v>99</v>
      </c>
      <c r="L16" s="3" t="s">
        <v>45</v>
      </c>
      <c r="M16" s="5">
        <f t="shared" si="5"/>
        <v>79.2</v>
      </c>
      <c r="N16" s="3" t="s">
        <v>45</v>
      </c>
      <c r="O16" s="5">
        <f t="shared" si="6"/>
        <v>79.2</v>
      </c>
      <c r="P16" s="3" t="s">
        <v>45</v>
      </c>
      <c r="Q16" s="5">
        <f>'[4]Maret '!$M$436</f>
        <v>1980</v>
      </c>
      <c r="R16" s="3" t="s">
        <v>45</v>
      </c>
    </row>
    <row r="17" spans="1:18" ht="18" customHeight="1">
      <c r="A17" s="12">
        <v>12</v>
      </c>
      <c r="B17" s="11" t="s">
        <v>119</v>
      </c>
      <c r="C17" s="5">
        <f t="shared" si="0"/>
        <v>0</v>
      </c>
      <c r="D17" s="3" t="s">
        <v>45</v>
      </c>
      <c r="E17" s="5">
        <f t="shared" si="1"/>
        <v>0</v>
      </c>
      <c r="F17" s="3" t="s">
        <v>45</v>
      </c>
      <c r="G17" s="5">
        <f t="shared" si="2"/>
        <v>0</v>
      </c>
      <c r="H17" s="3" t="s">
        <v>45</v>
      </c>
      <c r="I17" s="5">
        <f t="shared" si="3"/>
        <v>0</v>
      </c>
      <c r="J17" s="3" t="s">
        <v>45</v>
      </c>
      <c r="K17" s="5">
        <f t="shared" si="4"/>
        <v>0</v>
      </c>
      <c r="L17" s="3" t="s">
        <v>45</v>
      </c>
      <c r="M17" s="5">
        <f t="shared" si="5"/>
        <v>0</v>
      </c>
      <c r="N17" s="3" t="s">
        <v>45</v>
      </c>
      <c r="O17" s="5">
        <f t="shared" si="6"/>
        <v>0</v>
      </c>
      <c r="P17" s="3" t="s">
        <v>45</v>
      </c>
      <c r="Q17" s="5">
        <v>0</v>
      </c>
      <c r="R17" s="3" t="s">
        <v>45</v>
      </c>
    </row>
    <row r="18" spans="1:18" ht="18" customHeight="1">
      <c r="A18" s="12">
        <v>13</v>
      </c>
      <c r="B18" s="11" t="s">
        <v>120</v>
      </c>
      <c r="C18" s="5">
        <f t="shared" si="0"/>
        <v>17424</v>
      </c>
      <c r="D18" s="3" t="s">
        <v>45</v>
      </c>
      <c r="E18" s="5">
        <f t="shared" si="1"/>
        <v>37224</v>
      </c>
      <c r="F18" s="3" t="s">
        <v>45</v>
      </c>
      <c r="G18" s="5">
        <f t="shared" si="2"/>
        <v>11880</v>
      </c>
      <c r="H18" s="3" t="s">
        <v>45</v>
      </c>
      <c r="I18" s="5">
        <f t="shared" si="3"/>
        <v>2376</v>
      </c>
      <c r="J18" s="3" t="s">
        <v>45</v>
      </c>
      <c r="K18" s="5">
        <f t="shared" si="4"/>
        <v>3960</v>
      </c>
      <c r="L18" s="3" t="s">
        <v>45</v>
      </c>
      <c r="M18" s="5">
        <f t="shared" si="5"/>
        <v>3168</v>
      </c>
      <c r="N18" s="3" t="s">
        <v>45</v>
      </c>
      <c r="O18" s="5">
        <f t="shared" si="6"/>
        <v>3168</v>
      </c>
      <c r="P18" s="3" t="s">
        <v>45</v>
      </c>
      <c r="Q18" s="5">
        <f>'[4]Maret '!$M$472</f>
        <v>79200</v>
      </c>
      <c r="R18" s="3" t="s">
        <v>45</v>
      </c>
    </row>
    <row r="19" spans="1:18" ht="18" customHeight="1">
      <c r="A19" s="12">
        <v>14</v>
      </c>
      <c r="B19" s="11" t="s">
        <v>121</v>
      </c>
      <c r="C19" s="5">
        <f t="shared" si="0"/>
        <v>14592.6</v>
      </c>
      <c r="D19" s="3" t="s">
        <v>45</v>
      </c>
      <c r="E19" s="5">
        <f t="shared" si="1"/>
        <v>31175.1</v>
      </c>
      <c r="F19" s="3" t="s">
        <v>45</v>
      </c>
      <c r="G19" s="5">
        <f t="shared" si="2"/>
        <v>9949.5</v>
      </c>
      <c r="H19" s="3" t="s">
        <v>45</v>
      </c>
      <c r="I19" s="5">
        <f t="shared" si="3"/>
        <v>1989.9</v>
      </c>
      <c r="J19" s="3" t="s">
        <v>45</v>
      </c>
      <c r="K19" s="5">
        <f t="shared" si="4"/>
        <v>3316.5</v>
      </c>
      <c r="L19" s="3" t="s">
        <v>45</v>
      </c>
      <c r="M19" s="5">
        <f t="shared" si="5"/>
        <v>2653.2</v>
      </c>
      <c r="N19" s="3" t="s">
        <v>45</v>
      </c>
      <c r="O19" s="5">
        <f t="shared" si="6"/>
        <v>2653.2</v>
      </c>
      <c r="P19" s="3" t="s">
        <v>45</v>
      </c>
      <c r="Q19" s="5">
        <f>'[4]Maret '!$M$507</f>
        <v>66330</v>
      </c>
      <c r="R19" s="3" t="s">
        <v>45</v>
      </c>
    </row>
    <row r="20" spans="1:18" ht="18" customHeight="1">
      <c r="A20" s="12">
        <v>15</v>
      </c>
      <c r="B20" s="11" t="s">
        <v>122</v>
      </c>
      <c r="C20" s="5">
        <f t="shared" si="0"/>
        <v>11761.2</v>
      </c>
      <c r="D20" s="3" t="s">
        <v>45</v>
      </c>
      <c r="E20" s="5">
        <f t="shared" si="1"/>
        <v>25126.2</v>
      </c>
      <c r="F20" s="3" t="s">
        <v>45</v>
      </c>
      <c r="G20" s="5">
        <f t="shared" si="2"/>
        <v>8019</v>
      </c>
      <c r="H20" s="3" t="s">
        <v>45</v>
      </c>
      <c r="I20" s="5">
        <f t="shared" si="3"/>
        <v>1603.8</v>
      </c>
      <c r="J20" s="3" t="s">
        <v>45</v>
      </c>
      <c r="K20" s="5">
        <f t="shared" si="4"/>
        <v>2673</v>
      </c>
      <c r="L20" s="3" t="s">
        <v>45</v>
      </c>
      <c r="M20" s="5">
        <f t="shared" si="5"/>
        <v>2138.4</v>
      </c>
      <c r="N20" s="3" t="s">
        <v>45</v>
      </c>
      <c r="O20" s="5">
        <f t="shared" si="6"/>
        <v>2138.4</v>
      </c>
      <c r="P20" s="3" t="s">
        <v>45</v>
      </c>
      <c r="Q20" s="5">
        <f>'[4]Maret '!$M$548</f>
        <v>53460</v>
      </c>
      <c r="R20" s="3" t="s">
        <v>45</v>
      </c>
    </row>
    <row r="21" spans="1:18" ht="18" customHeight="1">
      <c r="A21" s="12">
        <v>16</v>
      </c>
      <c r="B21" s="11" t="s">
        <v>123</v>
      </c>
      <c r="C21" s="5">
        <f t="shared" si="0"/>
        <v>16189.8</v>
      </c>
      <c r="D21" s="3" t="s">
        <v>45</v>
      </c>
      <c r="E21" s="5">
        <f t="shared" si="1"/>
        <v>34587.300000000003</v>
      </c>
      <c r="F21" s="3" t="s">
        <v>45</v>
      </c>
      <c r="G21" s="5">
        <f t="shared" si="2"/>
        <v>11038.5</v>
      </c>
      <c r="H21" s="3" t="s">
        <v>45</v>
      </c>
      <c r="I21" s="5">
        <f t="shared" si="3"/>
        <v>2207.6999999999998</v>
      </c>
      <c r="J21" s="3" t="s">
        <v>45</v>
      </c>
      <c r="K21" s="5">
        <f t="shared" si="4"/>
        <v>3679.5</v>
      </c>
      <c r="L21" s="3" t="s">
        <v>45</v>
      </c>
      <c r="M21" s="5">
        <f t="shared" si="5"/>
        <v>2943.6</v>
      </c>
      <c r="N21" s="3" t="s">
        <v>45</v>
      </c>
      <c r="O21" s="5">
        <f t="shared" si="6"/>
        <v>2943.6</v>
      </c>
      <c r="P21" s="3" t="s">
        <v>45</v>
      </c>
      <c r="Q21" s="5">
        <f>'[4]Maret '!$M$589</f>
        <v>73590</v>
      </c>
      <c r="R21" s="3" t="s">
        <v>45</v>
      </c>
    </row>
    <row r="22" spans="1:18" ht="18" customHeight="1">
      <c r="A22" s="12">
        <v>17</v>
      </c>
      <c r="B22" s="11" t="s">
        <v>124</v>
      </c>
      <c r="C22" s="5">
        <f t="shared" si="0"/>
        <v>3702.6</v>
      </c>
      <c r="D22" s="3" t="s">
        <v>45</v>
      </c>
      <c r="E22" s="5">
        <f t="shared" si="1"/>
        <v>7910.1</v>
      </c>
      <c r="F22" s="3" t="s">
        <v>45</v>
      </c>
      <c r="G22" s="5">
        <f t="shared" si="2"/>
        <v>2524.5</v>
      </c>
      <c r="H22" s="3" t="s">
        <v>45</v>
      </c>
      <c r="I22" s="5">
        <f t="shared" si="3"/>
        <v>504.9</v>
      </c>
      <c r="J22" s="3" t="s">
        <v>45</v>
      </c>
      <c r="K22" s="5">
        <f t="shared" si="4"/>
        <v>841.5</v>
      </c>
      <c r="L22" s="3" t="s">
        <v>45</v>
      </c>
      <c r="M22" s="5">
        <f t="shared" si="5"/>
        <v>673.2</v>
      </c>
      <c r="N22" s="3" t="s">
        <v>45</v>
      </c>
      <c r="O22" s="5">
        <f t="shared" si="6"/>
        <v>673.2</v>
      </c>
      <c r="P22" s="3" t="s">
        <v>45</v>
      </c>
      <c r="Q22" s="5">
        <f>'[4]Maret '!$M$630</f>
        <v>16830</v>
      </c>
      <c r="R22" s="3" t="s">
        <v>45</v>
      </c>
    </row>
    <row r="23" spans="1:18" ht="18" customHeight="1">
      <c r="A23" s="12">
        <v>18</v>
      </c>
      <c r="B23" s="11" t="s">
        <v>125</v>
      </c>
      <c r="C23" s="5">
        <f t="shared" si="0"/>
        <v>12015.3</v>
      </c>
      <c r="D23" s="3" t="s">
        <v>45</v>
      </c>
      <c r="E23" s="5">
        <f t="shared" si="1"/>
        <v>25669.05</v>
      </c>
      <c r="F23" s="3" t="s">
        <v>45</v>
      </c>
      <c r="G23" s="5">
        <f t="shared" si="2"/>
        <v>8192.25</v>
      </c>
      <c r="H23" s="3" t="s">
        <v>45</v>
      </c>
      <c r="I23" s="5">
        <f t="shared" si="3"/>
        <v>1638.45</v>
      </c>
      <c r="J23" s="3" t="s">
        <v>45</v>
      </c>
      <c r="K23" s="5">
        <f t="shared" si="4"/>
        <v>2730.75</v>
      </c>
      <c r="L23" s="3" t="s">
        <v>45</v>
      </c>
      <c r="M23" s="5">
        <f t="shared" si="5"/>
        <v>2184.6</v>
      </c>
      <c r="N23" s="3" t="s">
        <v>45</v>
      </c>
      <c r="O23" s="5">
        <f t="shared" si="6"/>
        <v>2184.6</v>
      </c>
      <c r="P23" s="3" t="s">
        <v>45</v>
      </c>
      <c r="Q23" s="5">
        <f>'[4]Maret '!$M$669</f>
        <v>54615</v>
      </c>
      <c r="R23" s="3" t="s">
        <v>45</v>
      </c>
    </row>
    <row r="24" spans="1:18" ht="18" customHeight="1">
      <c r="A24" s="12">
        <v>19</v>
      </c>
      <c r="B24" s="11" t="s">
        <v>126</v>
      </c>
      <c r="C24" s="5">
        <f t="shared" si="0"/>
        <v>18077.400000000001</v>
      </c>
      <c r="D24" s="3" t="s">
        <v>45</v>
      </c>
      <c r="E24" s="5">
        <f t="shared" si="1"/>
        <v>38619.9</v>
      </c>
      <c r="F24" s="3" t="s">
        <v>45</v>
      </c>
      <c r="G24" s="5">
        <f t="shared" si="2"/>
        <v>12325.5</v>
      </c>
      <c r="H24" s="3" t="s">
        <v>45</v>
      </c>
      <c r="I24" s="5">
        <f t="shared" si="3"/>
        <v>2465.1</v>
      </c>
      <c r="J24" s="3" t="s">
        <v>45</v>
      </c>
      <c r="K24" s="5">
        <f t="shared" si="4"/>
        <v>4108.5</v>
      </c>
      <c r="L24" s="3" t="s">
        <v>45</v>
      </c>
      <c r="M24" s="5">
        <f t="shared" si="5"/>
        <v>3286.8</v>
      </c>
      <c r="N24" s="3" t="s">
        <v>45</v>
      </c>
      <c r="O24" s="5">
        <f t="shared" si="6"/>
        <v>3286.8</v>
      </c>
      <c r="P24" s="3" t="s">
        <v>45</v>
      </c>
      <c r="Q24" s="5">
        <f>'[4]Maret '!$M$710</f>
        <v>82170</v>
      </c>
      <c r="R24" s="3" t="s">
        <v>45</v>
      </c>
    </row>
    <row r="25" spans="1:18" ht="18" customHeight="1">
      <c r="A25" s="12">
        <v>20</v>
      </c>
      <c r="B25" s="11" t="s">
        <v>127</v>
      </c>
      <c r="C25" s="5">
        <f t="shared" si="0"/>
        <v>18912.3</v>
      </c>
      <c r="D25" s="3" t="s">
        <v>45</v>
      </c>
      <c r="E25" s="5">
        <f t="shared" si="1"/>
        <v>40403.550000000003</v>
      </c>
      <c r="F25" s="3" t="s">
        <v>45</v>
      </c>
      <c r="G25" s="5">
        <f t="shared" si="2"/>
        <v>12894.75</v>
      </c>
      <c r="H25" s="3" t="s">
        <v>45</v>
      </c>
      <c r="I25" s="5">
        <f t="shared" si="3"/>
        <v>2578.9499999999998</v>
      </c>
      <c r="J25" s="3" t="s">
        <v>45</v>
      </c>
      <c r="K25" s="5">
        <f t="shared" si="4"/>
        <v>4298.25</v>
      </c>
      <c r="L25" s="3" t="s">
        <v>45</v>
      </c>
      <c r="M25" s="5">
        <f t="shared" si="5"/>
        <v>3438.6</v>
      </c>
      <c r="N25" s="3" t="s">
        <v>45</v>
      </c>
      <c r="O25" s="5">
        <f t="shared" si="6"/>
        <v>3438.6</v>
      </c>
      <c r="P25" s="3" t="s">
        <v>45</v>
      </c>
      <c r="Q25" s="5">
        <f>'[4]Maret '!$M$753</f>
        <v>85965</v>
      </c>
      <c r="R25" s="3" t="s">
        <v>45</v>
      </c>
    </row>
    <row r="26" spans="1:18" ht="18" customHeight="1">
      <c r="A26" s="12">
        <v>21</v>
      </c>
      <c r="B26" s="11" t="s">
        <v>128</v>
      </c>
      <c r="C26" s="5">
        <f t="shared" si="0"/>
        <v>10527</v>
      </c>
      <c r="D26" s="3" t="s">
        <v>45</v>
      </c>
      <c r="E26" s="5">
        <f t="shared" si="1"/>
        <v>22489.5</v>
      </c>
      <c r="F26" s="3" t="s">
        <v>45</v>
      </c>
      <c r="G26" s="5">
        <f t="shared" si="2"/>
        <v>7177.5</v>
      </c>
      <c r="H26" s="3" t="s">
        <v>45</v>
      </c>
      <c r="I26" s="5">
        <f t="shared" si="3"/>
        <v>1435.5</v>
      </c>
      <c r="J26" s="3" t="s">
        <v>45</v>
      </c>
      <c r="K26" s="5">
        <f t="shared" si="4"/>
        <v>2392.5</v>
      </c>
      <c r="L26" s="3" t="s">
        <v>45</v>
      </c>
      <c r="M26" s="5">
        <f t="shared" si="5"/>
        <v>1914</v>
      </c>
      <c r="N26" s="3" t="s">
        <v>45</v>
      </c>
      <c r="O26" s="5">
        <f t="shared" si="6"/>
        <v>1914</v>
      </c>
      <c r="P26" s="3" t="s">
        <v>45</v>
      </c>
      <c r="Q26" s="5">
        <f>'[4]Maret '!$M$794</f>
        <v>47850</v>
      </c>
      <c r="R26" s="3" t="s">
        <v>45</v>
      </c>
    </row>
    <row r="27" spans="1:18" ht="18" customHeight="1">
      <c r="A27" s="12">
        <v>22</v>
      </c>
      <c r="B27" s="11" t="s">
        <v>129</v>
      </c>
      <c r="C27" s="5">
        <f t="shared" si="0"/>
        <v>12777.6</v>
      </c>
      <c r="D27" s="3" t="s">
        <v>45</v>
      </c>
      <c r="E27" s="5">
        <f t="shared" si="1"/>
        <v>27297.599999999999</v>
      </c>
      <c r="F27" s="3" t="s">
        <v>45</v>
      </c>
      <c r="G27" s="5">
        <f t="shared" si="2"/>
        <v>8712</v>
      </c>
      <c r="H27" s="3" t="s">
        <v>45</v>
      </c>
      <c r="I27" s="5">
        <f t="shared" si="3"/>
        <v>1742.4</v>
      </c>
      <c r="J27" s="3" t="s">
        <v>45</v>
      </c>
      <c r="K27" s="5">
        <f t="shared" si="4"/>
        <v>2904</v>
      </c>
      <c r="L27" s="3" t="s">
        <v>45</v>
      </c>
      <c r="M27" s="5">
        <f t="shared" si="5"/>
        <v>2323.1999999999998</v>
      </c>
      <c r="N27" s="3" t="s">
        <v>45</v>
      </c>
      <c r="O27" s="5">
        <f t="shared" si="6"/>
        <v>2323.1999999999998</v>
      </c>
      <c r="P27" s="3" t="s">
        <v>45</v>
      </c>
      <c r="Q27" s="5">
        <f>'[4]Maret '!$M$835</f>
        <v>58080</v>
      </c>
      <c r="R27" s="3" t="s">
        <v>45</v>
      </c>
    </row>
    <row r="28" spans="1:18" ht="18" customHeight="1">
      <c r="A28" s="12">
        <v>23</v>
      </c>
      <c r="B28" s="11" t="s">
        <v>130</v>
      </c>
      <c r="C28" s="5">
        <f t="shared" si="0"/>
        <v>14846.7</v>
      </c>
      <c r="D28" s="3" t="s">
        <v>45</v>
      </c>
      <c r="E28" s="5">
        <f t="shared" si="1"/>
        <v>31717.95</v>
      </c>
      <c r="F28" s="3" t="s">
        <v>45</v>
      </c>
      <c r="G28" s="5">
        <f t="shared" si="2"/>
        <v>10122.75</v>
      </c>
      <c r="H28" s="3" t="s">
        <v>45</v>
      </c>
      <c r="I28" s="5">
        <f t="shared" si="3"/>
        <v>2024.55</v>
      </c>
      <c r="J28" s="3" t="s">
        <v>45</v>
      </c>
      <c r="K28" s="5">
        <f t="shared" si="4"/>
        <v>3374.25</v>
      </c>
      <c r="L28" s="3" t="s">
        <v>45</v>
      </c>
      <c r="M28" s="5">
        <f t="shared" si="5"/>
        <v>2699.4</v>
      </c>
      <c r="N28" s="3" t="s">
        <v>45</v>
      </c>
      <c r="O28" s="5">
        <f t="shared" si="6"/>
        <v>2699.4</v>
      </c>
      <c r="P28" s="3" t="s">
        <v>45</v>
      </c>
      <c r="Q28" s="5">
        <f>'[4]Maret '!$M$870</f>
        <v>67485</v>
      </c>
      <c r="R28" s="3" t="s">
        <v>45</v>
      </c>
    </row>
    <row r="29" spans="1:18" ht="18" customHeight="1">
      <c r="A29" s="12">
        <v>24</v>
      </c>
      <c r="B29" s="11" t="s">
        <v>131</v>
      </c>
      <c r="C29" s="5">
        <f t="shared" si="0"/>
        <v>8349</v>
      </c>
      <c r="D29" s="3" t="s">
        <v>45</v>
      </c>
      <c r="E29" s="5">
        <f t="shared" si="1"/>
        <v>17836.5</v>
      </c>
      <c r="F29" s="3" t="s">
        <v>45</v>
      </c>
      <c r="G29" s="5">
        <f t="shared" si="2"/>
        <v>5692.5</v>
      </c>
      <c r="H29" s="3" t="s">
        <v>45</v>
      </c>
      <c r="I29" s="5">
        <f t="shared" si="3"/>
        <v>1138.5</v>
      </c>
      <c r="J29" s="3" t="s">
        <v>45</v>
      </c>
      <c r="K29" s="5">
        <f t="shared" si="4"/>
        <v>1897.5</v>
      </c>
      <c r="L29" s="3" t="s">
        <v>45</v>
      </c>
      <c r="M29" s="5">
        <f t="shared" si="5"/>
        <v>1518</v>
      </c>
      <c r="N29" s="3" t="s">
        <v>45</v>
      </c>
      <c r="O29" s="5">
        <f t="shared" si="6"/>
        <v>1518</v>
      </c>
      <c r="P29" s="3" t="s">
        <v>45</v>
      </c>
      <c r="Q29" s="5">
        <f>'[4]Maret '!$M$911</f>
        <v>37950</v>
      </c>
      <c r="R29" s="3" t="s">
        <v>45</v>
      </c>
    </row>
    <row r="30" spans="1:18" ht="18" customHeight="1">
      <c r="A30" s="12">
        <v>25</v>
      </c>
      <c r="B30" s="11" t="s">
        <v>132</v>
      </c>
      <c r="C30" s="5">
        <f t="shared" si="0"/>
        <v>17895.900000000001</v>
      </c>
      <c r="D30" s="3" t="s">
        <v>45</v>
      </c>
      <c r="E30" s="5">
        <f t="shared" si="1"/>
        <v>38232.15</v>
      </c>
      <c r="F30" s="3" t="s">
        <v>45</v>
      </c>
      <c r="G30" s="5">
        <f t="shared" si="2"/>
        <v>12201.75</v>
      </c>
      <c r="H30" s="3" t="s">
        <v>45</v>
      </c>
      <c r="I30" s="5">
        <f t="shared" si="3"/>
        <v>2440.35</v>
      </c>
      <c r="J30" s="3" t="s">
        <v>45</v>
      </c>
      <c r="K30" s="5">
        <f t="shared" si="4"/>
        <v>4067.25</v>
      </c>
      <c r="L30" s="3" t="s">
        <v>45</v>
      </c>
      <c r="M30" s="5">
        <f t="shared" si="5"/>
        <v>3253.8</v>
      </c>
      <c r="N30" s="3" t="s">
        <v>45</v>
      </c>
      <c r="O30" s="5">
        <f t="shared" si="6"/>
        <v>3253.8</v>
      </c>
      <c r="P30" s="3" t="s">
        <v>45</v>
      </c>
      <c r="Q30" s="5">
        <f>'[4]Maret '!$M$952</f>
        <v>81345</v>
      </c>
      <c r="R30" s="3" t="s">
        <v>45</v>
      </c>
    </row>
    <row r="31" spans="1:18" ht="18" customHeight="1">
      <c r="A31" s="12">
        <v>26</v>
      </c>
      <c r="B31" s="11" t="s">
        <v>133</v>
      </c>
      <c r="C31" s="5">
        <f t="shared" si="0"/>
        <v>21017.7</v>
      </c>
      <c r="D31" s="3" t="s">
        <v>45</v>
      </c>
      <c r="E31" s="5">
        <f t="shared" si="1"/>
        <v>44901.45</v>
      </c>
      <c r="F31" s="3" t="s">
        <v>45</v>
      </c>
      <c r="G31" s="5">
        <f t="shared" si="2"/>
        <v>14330.25</v>
      </c>
      <c r="H31" s="3" t="s">
        <v>45</v>
      </c>
      <c r="I31" s="5">
        <f t="shared" si="3"/>
        <v>2866.05</v>
      </c>
      <c r="J31" s="3" t="s">
        <v>45</v>
      </c>
      <c r="K31" s="5">
        <f t="shared" si="4"/>
        <v>4776.75</v>
      </c>
      <c r="L31" s="3" t="s">
        <v>45</v>
      </c>
      <c r="M31" s="5">
        <f t="shared" si="5"/>
        <v>3821.4</v>
      </c>
      <c r="N31" s="3" t="s">
        <v>45</v>
      </c>
      <c r="O31" s="5">
        <f t="shared" si="6"/>
        <v>3821.4</v>
      </c>
      <c r="P31" s="3" t="s">
        <v>45</v>
      </c>
      <c r="Q31" s="5">
        <f>'[4]Maret '!$M$993</f>
        <v>95535</v>
      </c>
      <c r="R31" s="3" t="s">
        <v>45</v>
      </c>
    </row>
    <row r="32" spans="1:18" ht="18" customHeight="1">
      <c r="A32" s="12">
        <v>27</v>
      </c>
      <c r="B32" s="11" t="s">
        <v>134</v>
      </c>
      <c r="C32" s="5">
        <f t="shared" si="0"/>
        <v>18041.099999999999</v>
      </c>
      <c r="D32" s="3" t="s">
        <v>45</v>
      </c>
      <c r="E32" s="5">
        <f t="shared" si="1"/>
        <v>38542.35</v>
      </c>
      <c r="F32" s="3" t="s">
        <v>45</v>
      </c>
      <c r="G32" s="5">
        <f t="shared" si="2"/>
        <v>12300.75</v>
      </c>
      <c r="H32" s="3" t="s">
        <v>45</v>
      </c>
      <c r="I32" s="5">
        <f t="shared" si="3"/>
        <v>2460.15</v>
      </c>
      <c r="J32" s="3" t="s">
        <v>45</v>
      </c>
      <c r="K32" s="5">
        <f t="shared" si="4"/>
        <v>4100.25</v>
      </c>
      <c r="L32" s="3" t="s">
        <v>45</v>
      </c>
      <c r="M32" s="5">
        <f t="shared" si="5"/>
        <v>3280.2</v>
      </c>
      <c r="N32" s="3" t="s">
        <v>45</v>
      </c>
      <c r="O32" s="5">
        <f t="shared" si="6"/>
        <v>3280.2</v>
      </c>
      <c r="P32" s="3" t="s">
        <v>45</v>
      </c>
      <c r="Q32" s="5">
        <f>'[4]Maret '!$M$1031</f>
        <v>82005</v>
      </c>
      <c r="R32" s="3" t="s">
        <v>45</v>
      </c>
    </row>
    <row r="33" spans="1:18" ht="18" customHeight="1">
      <c r="A33" s="12">
        <v>28</v>
      </c>
      <c r="B33" s="11" t="s">
        <v>135</v>
      </c>
      <c r="C33" s="5">
        <f t="shared" si="0"/>
        <v>21344.400000000001</v>
      </c>
      <c r="D33" s="3" t="s">
        <v>45</v>
      </c>
      <c r="E33" s="5">
        <f t="shared" si="1"/>
        <v>45599.4</v>
      </c>
      <c r="F33" s="3" t="s">
        <v>45</v>
      </c>
      <c r="G33" s="5">
        <f t="shared" si="2"/>
        <v>14553</v>
      </c>
      <c r="H33" s="3" t="s">
        <v>45</v>
      </c>
      <c r="I33" s="5">
        <f t="shared" si="3"/>
        <v>2910.6</v>
      </c>
      <c r="J33" s="3" t="s">
        <v>45</v>
      </c>
      <c r="K33" s="5">
        <f t="shared" si="4"/>
        <v>4851</v>
      </c>
      <c r="L33" s="3" t="s">
        <v>45</v>
      </c>
      <c r="M33" s="5">
        <f t="shared" si="5"/>
        <v>3880.8</v>
      </c>
      <c r="N33" s="3" t="s">
        <v>45</v>
      </c>
      <c r="O33" s="5">
        <f t="shared" si="6"/>
        <v>3880.8</v>
      </c>
      <c r="P33" s="3" t="s">
        <v>45</v>
      </c>
      <c r="Q33" s="5">
        <f>'[4]Maret '!$M$1070</f>
        <v>97020</v>
      </c>
      <c r="R33" s="3" t="s">
        <v>45</v>
      </c>
    </row>
    <row r="34" spans="1:18" ht="18" customHeight="1">
      <c r="A34" s="12">
        <v>29</v>
      </c>
      <c r="B34" s="11" t="s">
        <v>136</v>
      </c>
      <c r="C34" s="5">
        <f t="shared" si="0"/>
        <v>16589.099999999999</v>
      </c>
      <c r="D34" s="3" t="s">
        <v>45</v>
      </c>
      <c r="E34" s="5">
        <f t="shared" si="1"/>
        <v>35440.35</v>
      </c>
      <c r="F34" s="3" t="s">
        <v>45</v>
      </c>
      <c r="G34" s="5">
        <f t="shared" si="2"/>
        <v>11310.75</v>
      </c>
      <c r="H34" s="3" t="s">
        <v>45</v>
      </c>
      <c r="I34" s="5">
        <f t="shared" si="3"/>
        <v>2262.15</v>
      </c>
      <c r="J34" s="3" t="s">
        <v>45</v>
      </c>
      <c r="K34" s="5">
        <f t="shared" si="4"/>
        <v>3770.25</v>
      </c>
      <c r="L34" s="3" t="s">
        <v>45</v>
      </c>
      <c r="M34" s="5">
        <f t="shared" si="5"/>
        <v>3016.2</v>
      </c>
      <c r="N34" s="3" t="s">
        <v>45</v>
      </c>
      <c r="O34" s="5">
        <f t="shared" si="6"/>
        <v>3016.2</v>
      </c>
      <c r="P34" s="3" t="s">
        <v>45</v>
      </c>
      <c r="Q34" s="5">
        <f>'[4]Maret '!$M$1111</f>
        <v>75405</v>
      </c>
      <c r="R34" s="3" t="s">
        <v>45</v>
      </c>
    </row>
    <row r="35" spans="1:18" ht="18" customHeight="1">
      <c r="A35" s="12">
        <v>30</v>
      </c>
      <c r="B35" s="11" t="s">
        <v>137</v>
      </c>
      <c r="C35" s="5">
        <f t="shared" si="0"/>
        <v>19710.900000000001</v>
      </c>
      <c r="D35" s="3" t="s">
        <v>45</v>
      </c>
      <c r="E35" s="5">
        <f t="shared" si="1"/>
        <v>42109.65</v>
      </c>
      <c r="F35" s="3" t="s">
        <v>45</v>
      </c>
      <c r="G35" s="5">
        <f t="shared" si="2"/>
        <v>13439.25</v>
      </c>
      <c r="H35" s="3" t="s">
        <v>45</v>
      </c>
      <c r="I35" s="5">
        <f t="shared" si="3"/>
        <v>2687.85</v>
      </c>
      <c r="J35" s="3" t="s">
        <v>45</v>
      </c>
      <c r="K35" s="5">
        <f t="shared" si="4"/>
        <v>4479.75</v>
      </c>
      <c r="L35" s="3" t="s">
        <v>45</v>
      </c>
      <c r="M35" s="5">
        <f t="shared" si="5"/>
        <v>3583.8</v>
      </c>
      <c r="N35" s="3" t="s">
        <v>45</v>
      </c>
      <c r="O35" s="5">
        <f t="shared" si="6"/>
        <v>3583.8</v>
      </c>
      <c r="P35" s="3" t="s">
        <v>45</v>
      </c>
      <c r="Q35" s="5">
        <f>'[4]Maret '!$M$1150</f>
        <v>89595</v>
      </c>
      <c r="R35" s="3" t="s">
        <v>45</v>
      </c>
    </row>
    <row r="36" spans="1:18" ht="18" customHeight="1">
      <c r="A36" s="12">
        <v>31</v>
      </c>
      <c r="B36" s="11" t="s">
        <v>138</v>
      </c>
      <c r="C36" s="5">
        <f t="shared" si="0"/>
        <v>6388.8</v>
      </c>
      <c r="D36" s="3" t="s">
        <v>45</v>
      </c>
      <c r="E36" s="5">
        <f t="shared" si="1"/>
        <v>13648.8</v>
      </c>
      <c r="F36" s="3" t="s">
        <v>45</v>
      </c>
      <c r="G36" s="5">
        <f t="shared" si="2"/>
        <v>4356</v>
      </c>
      <c r="H36" s="3" t="s">
        <v>45</v>
      </c>
      <c r="I36" s="5">
        <f t="shared" si="3"/>
        <v>871.2</v>
      </c>
      <c r="J36" s="3" t="s">
        <v>45</v>
      </c>
      <c r="K36" s="5">
        <f t="shared" si="4"/>
        <v>1452</v>
      </c>
      <c r="L36" s="3" t="s">
        <v>45</v>
      </c>
      <c r="M36" s="5">
        <f t="shared" si="5"/>
        <v>1161.5999999999999</v>
      </c>
      <c r="N36" s="3" t="s">
        <v>45</v>
      </c>
      <c r="O36" s="5">
        <f t="shared" si="6"/>
        <v>1161.5999999999999</v>
      </c>
      <c r="P36" s="3" t="s">
        <v>45</v>
      </c>
      <c r="Q36" s="5">
        <f>'[4]Maret '!$M$1183</f>
        <v>29040</v>
      </c>
      <c r="R36" s="3" t="s">
        <v>45</v>
      </c>
    </row>
    <row r="37" spans="1:18" ht="18" customHeight="1">
      <c r="A37" s="34" t="s">
        <v>36</v>
      </c>
      <c r="B37" s="34"/>
      <c r="C37" s="5">
        <f>SUM(C6:C36)</f>
        <v>448486.5</v>
      </c>
      <c r="D37" s="3" t="s">
        <v>45</v>
      </c>
      <c r="E37" s="5">
        <f t="shared" ref="E37:Q37" si="7">SUM(E6:E36)</f>
        <v>958130.24999999988</v>
      </c>
      <c r="F37" s="3" t="s">
        <v>45</v>
      </c>
      <c r="G37" s="5">
        <f t="shared" si="7"/>
        <v>305786.25</v>
      </c>
      <c r="H37" s="3" t="s">
        <v>45</v>
      </c>
      <c r="I37" s="5">
        <f t="shared" si="7"/>
        <v>61157.25</v>
      </c>
      <c r="J37" s="3" t="s">
        <v>45</v>
      </c>
      <c r="K37" s="5">
        <f t="shared" si="7"/>
        <v>101928.75</v>
      </c>
      <c r="L37" s="3" t="s">
        <v>45</v>
      </c>
      <c r="M37" s="5">
        <f t="shared" si="7"/>
        <v>81543</v>
      </c>
      <c r="N37" s="3" t="s">
        <v>45</v>
      </c>
      <c r="O37" s="5">
        <f t="shared" si="7"/>
        <v>81543</v>
      </c>
      <c r="P37" s="3" t="s">
        <v>45</v>
      </c>
      <c r="Q37" s="5">
        <f t="shared" si="7"/>
        <v>2038575</v>
      </c>
      <c r="R37" s="3" t="s">
        <v>45</v>
      </c>
    </row>
    <row r="40" spans="1:18">
      <c r="B40" s="14" t="s">
        <v>146</v>
      </c>
      <c r="C40" s="14"/>
      <c r="D40" s="15" t="s">
        <v>147</v>
      </c>
      <c r="E40" s="42">
        <f>SUM(C41:C47)</f>
        <v>2038575</v>
      </c>
      <c r="F40" s="42"/>
      <c r="G40" t="s">
        <v>45</v>
      </c>
    </row>
    <row r="41" spans="1:18">
      <c r="B41" s="9" t="s">
        <v>139</v>
      </c>
      <c r="C41" s="13">
        <f>C37</f>
        <v>448486.5</v>
      </c>
      <c r="D41" t="s">
        <v>45</v>
      </c>
    </row>
    <row r="42" spans="1:18">
      <c r="B42" s="9" t="s">
        <v>140</v>
      </c>
      <c r="C42" s="13">
        <f>E37</f>
        <v>958130.24999999988</v>
      </c>
      <c r="D42" t="s">
        <v>45</v>
      </c>
    </row>
    <row r="43" spans="1:18">
      <c r="B43" s="9" t="s">
        <v>141</v>
      </c>
      <c r="C43" s="13">
        <f>G37</f>
        <v>305786.25</v>
      </c>
      <c r="D43" t="s">
        <v>45</v>
      </c>
    </row>
    <row r="44" spans="1:18">
      <c r="B44" s="9" t="s">
        <v>142</v>
      </c>
      <c r="C44" s="13">
        <f>I37</f>
        <v>61157.25</v>
      </c>
      <c r="D44" t="s">
        <v>45</v>
      </c>
    </row>
    <row r="45" spans="1:18">
      <c r="B45" s="9" t="s">
        <v>143</v>
      </c>
      <c r="C45" s="13">
        <f>K37</f>
        <v>101928.75</v>
      </c>
      <c r="D45" t="s">
        <v>45</v>
      </c>
    </row>
    <row r="46" spans="1:18">
      <c r="B46" s="9" t="s">
        <v>144</v>
      </c>
      <c r="C46" s="13">
        <f>M37</f>
        <v>81543</v>
      </c>
      <c r="D46" t="s">
        <v>45</v>
      </c>
    </row>
    <row r="47" spans="1:18">
      <c r="B47" s="9" t="s">
        <v>145</v>
      </c>
      <c r="C47" s="13">
        <f>O37</f>
        <v>81543</v>
      </c>
      <c r="D47" t="s">
        <v>45</v>
      </c>
    </row>
    <row r="48" spans="1:18">
      <c r="O48" t="s">
        <v>148</v>
      </c>
    </row>
    <row r="49" spans="3:17">
      <c r="C49" s="7"/>
      <c r="D49" s="7"/>
      <c r="E49" s="7"/>
      <c r="F49" s="7"/>
    </row>
    <row r="50" spans="3:17">
      <c r="C50" s="7" t="s">
        <v>48</v>
      </c>
      <c r="D50" s="7"/>
      <c r="E50" s="7"/>
      <c r="F50" s="7"/>
      <c r="L50" s="7"/>
      <c r="M50" s="7"/>
      <c r="P50" s="7" t="s">
        <v>49</v>
      </c>
      <c r="Q50" s="7"/>
    </row>
    <row r="51" spans="3:17">
      <c r="C51" s="7" t="s">
        <v>50</v>
      </c>
      <c r="D51" s="7"/>
      <c r="E51" s="7"/>
      <c r="F51" s="7"/>
      <c r="H51" s="7"/>
      <c r="I51" s="7"/>
      <c r="J51" s="7"/>
      <c r="K51" s="7"/>
      <c r="P51" s="7" t="s">
        <v>51</v>
      </c>
      <c r="Q51" s="7"/>
    </row>
    <row r="52" spans="3:17">
      <c r="C52" s="7" t="s">
        <v>52</v>
      </c>
      <c r="D52" s="7"/>
      <c r="E52" s="7"/>
      <c r="F52" s="7"/>
      <c r="H52" s="7"/>
      <c r="I52" s="7"/>
      <c r="J52" s="7"/>
      <c r="K52" s="7"/>
      <c r="P52" s="7"/>
      <c r="Q52" s="7"/>
    </row>
    <row r="53" spans="3:17">
      <c r="C53" s="7"/>
      <c r="D53" s="7"/>
      <c r="E53" s="7"/>
      <c r="F53" s="7"/>
      <c r="H53" s="7"/>
      <c r="I53" s="7"/>
      <c r="J53" s="7"/>
      <c r="K53" s="7"/>
      <c r="P53" s="7"/>
      <c r="Q53" s="7"/>
    </row>
    <row r="54" spans="3:17">
      <c r="C54" s="7"/>
      <c r="D54" s="7"/>
      <c r="E54" s="7"/>
      <c r="F54" s="7"/>
      <c r="H54" s="7"/>
      <c r="I54" s="7"/>
      <c r="J54" s="7"/>
      <c r="K54" s="7"/>
      <c r="P54" s="7"/>
      <c r="Q54" s="7"/>
    </row>
    <row r="55" spans="3:17">
      <c r="C55" s="6" t="s">
        <v>53</v>
      </c>
      <c r="D55" s="6"/>
      <c r="E55" s="6"/>
      <c r="F55" s="6"/>
      <c r="P55" s="6" t="s">
        <v>54</v>
      </c>
      <c r="Q55" s="6"/>
    </row>
    <row r="56" spans="3:17">
      <c r="C56" s="7" t="s">
        <v>55</v>
      </c>
      <c r="D56" s="7"/>
      <c r="E56" s="7"/>
      <c r="F56" s="7"/>
      <c r="P56" s="7" t="s">
        <v>56</v>
      </c>
      <c r="Q56" s="7"/>
    </row>
    <row r="57" spans="3:17">
      <c r="H57" s="7"/>
      <c r="I57" s="7" t="s">
        <v>47</v>
      </c>
      <c r="J57" s="7"/>
      <c r="K57" s="7"/>
      <c r="L57" s="7"/>
    </row>
    <row r="58" spans="3:17">
      <c r="H58" s="7"/>
      <c r="I58" s="7" t="s">
        <v>57</v>
      </c>
      <c r="J58" s="7"/>
      <c r="K58" s="7"/>
      <c r="L58" s="7"/>
    </row>
    <row r="59" spans="3:17">
      <c r="H59" s="7"/>
      <c r="I59" s="7" t="s">
        <v>58</v>
      </c>
      <c r="J59" s="7"/>
      <c r="K59" s="7"/>
    </row>
    <row r="60" spans="3:17">
      <c r="H60" s="7"/>
      <c r="I60" s="7" t="s">
        <v>59</v>
      </c>
      <c r="J60" s="7"/>
      <c r="K60" s="7"/>
    </row>
    <row r="64" spans="3:17">
      <c r="H64" s="8"/>
      <c r="I64" s="6" t="s">
        <v>60</v>
      </c>
      <c r="J64" s="8"/>
      <c r="K64" s="8"/>
    </row>
    <row r="65" spans="8:11">
      <c r="H65" s="7"/>
      <c r="I65" s="7" t="s">
        <v>61</v>
      </c>
      <c r="J65" s="7"/>
      <c r="K65" s="7"/>
    </row>
  </sheetData>
  <mergeCells count="15">
    <mergeCell ref="A37:B37"/>
    <mergeCell ref="E40:F40"/>
    <mergeCell ref="A1:R1"/>
    <mergeCell ref="A2:R2"/>
    <mergeCell ref="A4:A5"/>
    <mergeCell ref="B4:B5"/>
    <mergeCell ref="C4:P4"/>
    <mergeCell ref="Q4:R5"/>
    <mergeCell ref="C5:D5"/>
    <mergeCell ref="E5:F5"/>
    <mergeCell ref="G5:H5"/>
    <mergeCell ref="I5:J5"/>
    <mergeCell ref="K5:L5"/>
    <mergeCell ref="M5:N5"/>
    <mergeCell ref="O5:P5"/>
  </mergeCells>
  <pageMargins left="0.7" right="0.7" top="0.75" bottom="0.25" header="0.3" footer="0.3"/>
  <pageSetup paperSize="5" orientation="landscape" horizontalDpi="1200" verticalDpi="1200" r:id="rId1"/>
  <rowBreaks count="1" manualBreakCount="1">
    <brk id="31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/>
  </sheetPr>
  <dimension ref="A1:R64"/>
  <sheetViews>
    <sheetView view="pageBreakPreview" zoomScale="90" zoomScaleSheetLayoutView="90" workbookViewId="0">
      <selection activeCell="I21" sqref="I21"/>
    </sheetView>
  </sheetViews>
  <sheetFormatPr defaultRowHeight="15"/>
  <cols>
    <col min="1" max="1" width="4.28515625" customWidth="1"/>
    <col min="2" max="2" width="14.85546875" customWidth="1"/>
    <col min="3" max="3" width="13.5703125" customWidth="1"/>
    <col min="4" max="4" width="3.42578125" customWidth="1"/>
    <col min="5" max="5" width="12.28515625" customWidth="1"/>
    <col min="6" max="6" width="3.85546875" customWidth="1"/>
    <col min="7" max="7" width="12.5703125" customWidth="1"/>
    <col min="8" max="8" width="4.140625" customWidth="1"/>
    <col min="9" max="9" width="11.28515625" customWidth="1"/>
    <col min="10" max="10" width="3.42578125" customWidth="1"/>
    <col min="11" max="11" width="12.28515625" customWidth="1"/>
    <col min="12" max="12" width="3" customWidth="1"/>
    <col min="13" max="13" width="11.28515625" customWidth="1"/>
    <col min="14" max="14" width="2.85546875" customWidth="1"/>
    <col min="15" max="15" width="11.85546875" customWidth="1"/>
    <col min="16" max="16" width="3.42578125" customWidth="1"/>
    <col min="17" max="17" width="13.7109375" customWidth="1"/>
    <col min="18" max="18" width="3.5703125" customWidth="1"/>
  </cols>
  <sheetData>
    <row r="1" spans="1:18" ht="18.7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18.7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>
      <c r="A3" s="4" t="s">
        <v>150</v>
      </c>
      <c r="B3" s="4"/>
    </row>
    <row r="4" spans="1:18">
      <c r="A4" s="40" t="s">
        <v>2</v>
      </c>
      <c r="B4" s="40" t="s">
        <v>3</v>
      </c>
      <c r="C4" s="35" t="s">
        <v>4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7"/>
      <c r="Q4" s="32" t="s">
        <v>44</v>
      </c>
      <c r="R4" s="32"/>
    </row>
    <row r="5" spans="1:18">
      <c r="A5" s="40"/>
      <c r="B5" s="41"/>
      <c r="C5" s="38" t="s">
        <v>37</v>
      </c>
      <c r="D5" s="39"/>
      <c r="E5" s="38" t="s">
        <v>38</v>
      </c>
      <c r="F5" s="39"/>
      <c r="G5" s="38" t="s">
        <v>39</v>
      </c>
      <c r="H5" s="39"/>
      <c r="I5" s="38" t="s">
        <v>40</v>
      </c>
      <c r="J5" s="39"/>
      <c r="K5" s="38" t="s">
        <v>41</v>
      </c>
      <c r="L5" s="39"/>
      <c r="M5" s="38" t="s">
        <v>42</v>
      </c>
      <c r="N5" s="39"/>
      <c r="O5" s="38" t="s">
        <v>43</v>
      </c>
      <c r="P5" s="39"/>
      <c r="Q5" s="32"/>
      <c r="R5" s="32"/>
    </row>
    <row r="6" spans="1:18" ht="18" customHeight="1">
      <c r="A6" s="16">
        <v>1</v>
      </c>
      <c r="B6" s="11" t="s">
        <v>151</v>
      </c>
      <c r="C6" s="5">
        <f>Q6*22/100</f>
        <v>15681.6</v>
      </c>
      <c r="D6" s="3" t="s">
        <v>45</v>
      </c>
      <c r="E6" s="5">
        <f>Q6*47/100</f>
        <v>33501.599999999999</v>
      </c>
      <c r="F6" s="3" t="s">
        <v>45</v>
      </c>
      <c r="G6" s="5">
        <f>Q6*15/100</f>
        <v>10692</v>
      </c>
      <c r="H6" s="3" t="s">
        <v>45</v>
      </c>
      <c r="I6" s="5">
        <f>Q6*3/100</f>
        <v>2138.4</v>
      </c>
      <c r="J6" s="3" t="s">
        <v>45</v>
      </c>
      <c r="K6" s="5">
        <f>Q6*5/100</f>
        <v>3564</v>
      </c>
      <c r="L6" s="3" t="s">
        <v>45</v>
      </c>
      <c r="M6" s="5">
        <f>Q6*4/100</f>
        <v>2851.2</v>
      </c>
      <c r="N6" s="3" t="s">
        <v>45</v>
      </c>
      <c r="O6" s="5">
        <f>Q6*4/100</f>
        <v>2851.2</v>
      </c>
      <c r="P6" s="3" t="s">
        <v>45</v>
      </c>
      <c r="Q6" s="5">
        <f>[5]April!$M$40</f>
        <v>71280</v>
      </c>
      <c r="R6" s="3" t="s">
        <v>45</v>
      </c>
    </row>
    <row r="7" spans="1:18" ht="18" customHeight="1">
      <c r="A7" s="16">
        <v>2</v>
      </c>
      <c r="B7" s="11" t="s">
        <v>152</v>
      </c>
      <c r="C7" s="5">
        <f t="shared" ref="C7:C35" si="0">Q7*22/100</f>
        <v>13140.6</v>
      </c>
      <c r="D7" s="3" t="s">
        <v>45</v>
      </c>
      <c r="E7" s="5">
        <f t="shared" ref="E7:E35" si="1">Q7*47/100</f>
        <v>28073.1</v>
      </c>
      <c r="F7" s="3" t="s">
        <v>45</v>
      </c>
      <c r="G7" s="5">
        <f t="shared" ref="G7:G35" si="2">Q7*15/100</f>
        <v>8959.5</v>
      </c>
      <c r="H7" s="3" t="s">
        <v>45</v>
      </c>
      <c r="I7" s="5">
        <f t="shared" ref="I7:I35" si="3">Q7*3/100</f>
        <v>1791.9</v>
      </c>
      <c r="J7" s="3" t="s">
        <v>45</v>
      </c>
      <c r="K7" s="5">
        <f t="shared" ref="K7:K35" si="4">Q7*5/100</f>
        <v>2986.5</v>
      </c>
      <c r="L7" s="3" t="s">
        <v>45</v>
      </c>
      <c r="M7" s="5">
        <f t="shared" ref="M7:M35" si="5">Q7*4/100</f>
        <v>2389.1999999999998</v>
      </c>
      <c r="N7" s="3" t="s">
        <v>45</v>
      </c>
      <c r="O7" s="5">
        <f t="shared" ref="O7:O35" si="6">Q7*4/100</f>
        <v>2389.1999999999998</v>
      </c>
      <c r="P7" s="3" t="s">
        <v>45</v>
      </c>
      <c r="Q7" s="5">
        <f>[5]April!$M$80</f>
        <v>59730</v>
      </c>
      <c r="R7" s="3" t="s">
        <v>45</v>
      </c>
    </row>
    <row r="8" spans="1:18" ht="18" customHeight="1">
      <c r="A8" s="16">
        <v>3</v>
      </c>
      <c r="B8" s="11" t="s">
        <v>153</v>
      </c>
      <c r="C8" s="5">
        <f t="shared" si="0"/>
        <v>3158.1</v>
      </c>
      <c r="D8" s="3" t="s">
        <v>45</v>
      </c>
      <c r="E8" s="5">
        <f t="shared" si="1"/>
        <v>6746.85</v>
      </c>
      <c r="F8" s="3" t="s">
        <v>45</v>
      </c>
      <c r="G8" s="5">
        <f t="shared" si="2"/>
        <v>2153.25</v>
      </c>
      <c r="H8" s="3" t="s">
        <v>45</v>
      </c>
      <c r="I8" s="5">
        <f t="shared" si="3"/>
        <v>430.65</v>
      </c>
      <c r="J8" s="3" t="s">
        <v>45</v>
      </c>
      <c r="K8" s="5">
        <f t="shared" si="4"/>
        <v>717.75</v>
      </c>
      <c r="L8" s="3" t="s">
        <v>45</v>
      </c>
      <c r="M8" s="5">
        <f t="shared" si="5"/>
        <v>574.20000000000005</v>
      </c>
      <c r="N8" s="3" t="s">
        <v>45</v>
      </c>
      <c r="O8" s="5">
        <f t="shared" si="6"/>
        <v>574.20000000000005</v>
      </c>
      <c r="P8" s="3" t="s">
        <v>45</v>
      </c>
      <c r="Q8" s="5">
        <f>[5]April!$M$113</f>
        <v>14355</v>
      </c>
      <c r="R8" s="3" t="s">
        <v>45</v>
      </c>
    </row>
    <row r="9" spans="1:18" ht="18" customHeight="1">
      <c r="A9" s="16">
        <v>4</v>
      </c>
      <c r="B9" s="11" t="s">
        <v>154</v>
      </c>
      <c r="C9" s="5">
        <f t="shared" si="0"/>
        <v>9946.2000000000007</v>
      </c>
      <c r="D9" s="3" t="s">
        <v>45</v>
      </c>
      <c r="E9" s="5">
        <f t="shared" si="1"/>
        <v>21248.7</v>
      </c>
      <c r="F9" s="3" t="s">
        <v>45</v>
      </c>
      <c r="G9" s="5">
        <f t="shared" si="2"/>
        <v>6781.5</v>
      </c>
      <c r="H9" s="3" t="s">
        <v>45</v>
      </c>
      <c r="I9" s="5">
        <f t="shared" si="3"/>
        <v>1356.3</v>
      </c>
      <c r="J9" s="3" t="s">
        <v>45</v>
      </c>
      <c r="K9" s="5">
        <f t="shared" si="4"/>
        <v>2260.5</v>
      </c>
      <c r="L9" s="3" t="s">
        <v>45</v>
      </c>
      <c r="M9" s="5">
        <f t="shared" si="5"/>
        <v>1808.4</v>
      </c>
      <c r="N9" s="3" t="s">
        <v>45</v>
      </c>
      <c r="O9" s="5">
        <f t="shared" si="6"/>
        <v>1808.4</v>
      </c>
      <c r="P9" s="3" t="s">
        <v>45</v>
      </c>
      <c r="Q9" s="5">
        <f>[5]April!$M$152</f>
        <v>45210</v>
      </c>
      <c r="R9" s="3" t="s">
        <v>45</v>
      </c>
    </row>
    <row r="10" spans="1:18" ht="18" customHeight="1">
      <c r="A10" s="16">
        <v>5</v>
      </c>
      <c r="B10" s="11" t="s">
        <v>155</v>
      </c>
      <c r="C10" s="5">
        <f t="shared" si="0"/>
        <v>12523.5</v>
      </c>
      <c r="D10" s="3" t="s">
        <v>45</v>
      </c>
      <c r="E10" s="5">
        <f t="shared" si="1"/>
        <v>26754.75</v>
      </c>
      <c r="F10" s="3" t="s">
        <v>45</v>
      </c>
      <c r="G10" s="5">
        <f t="shared" si="2"/>
        <v>8538.75</v>
      </c>
      <c r="H10" s="3" t="s">
        <v>45</v>
      </c>
      <c r="I10" s="5">
        <f t="shared" si="3"/>
        <v>1707.75</v>
      </c>
      <c r="J10" s="3" t="s">
        <v>45</v>
      </c>
      <c r="K10" s="5">
        <f t="shared" si="4"/>
        <v>2846.25</v>
      </c>
      <c r="L10" s="3" t="s">
        <v>45</v>
      </c>
      <c r="M10" s="5">
        <f t="shared" si="5"/>
        <v>2277</v>
      </c>
      <c r="N10" s="3" t="s">
        <v>45</v>
      </c>
      <c r="O10" s="5">
        <f t="shared" si="6"/>
        <v>2277</v>
      </c>
      <c r="P10" s="3" t="s">
        <v>45</v>
      </c>
      <c r="Q10" s="5">
        <f>[5]April!$M$190</f>
        <v>56925</v>
      </c>
      <c r="R10" s="3" t="s">
        <v>45</v>
      </c>
    </row>
    <row r="11" spans="1:18" ht="18" customHeight="1">
      <c r="A11" s="16">
        <v>6</v>
      </c>
      <c r="B11" s="11" t="s">
        <v>156</v>
      </c>
      <c r="C11" s="5">
        <f t="shared" si="0"/>
        <v>16371.3</v>
      </c>
      <c r="D11" s="3" t="s">
        <v>45</v>
      </c>
      <c r="E11" s="5">
        <f t="shared" si="1"/>
        <v>34975.050000000003</v>
      </c>
      <c r="F11" s="3" t="s">
        <v>45</v>
      </c>
      <c r="G11" s="5">
        <f t="shared" si="2"/>
        <v>11162.25</v>
      </c>
      <c r="H11" s="3" t="s">
        <v>45</v>
      </c>
      <c r="I11" s="5">
        <f t="shared" si="3"/>
        <v>2232.4499999999998</v>
      </c>
      <c r="J11" s="3" t="s">
        <v>45</v>
      </c>
      <c r="K11" s="5">
        <f t="shared" si="4"/>
        <v>3720.75</v>
      </c>
      <c r="L11" s="3" t="s">
        <v>45</v>
      </c>
      <c r="M11" s="5">
        <f t="shared" si="5"/>
        <v>2976.6</v>
      </c>
      <c r="N11" s="3" t="s">
        <v>45</v>
      </c>
      <c r="O11" s="5">
        <f t="shared" si="6"/>
        <v>2976.6</v>
      </c>
      <c r="P11" s="3" t="s">
        <v>45</v>
      </c>
      <c r="Q11" s="5">
        <f>[5]April!$M$231</f>
        <v>74415</v>
      </c>
      <c r="R11" s="3" t="s">
        <v>45</v>
      </c>
    </row>
    <row r="12" spans="1:18" ht="18" customHeight="1">
      <c r="A12" s="16">
        <v>7</v>
      </c>
      <c r="B12" s="11" t="s">
        <v>157</v>
      </c>
      <c r="C12" s="5">
        <f t="shared" si="0"/>
        <v>2214.3000000000002</v>
      </c>
      <c r="D12" s="3" t="s">
        <v>45</v>
      </c>
      <c r="E12" s="5">
        <f t="shared" si="1"/>
        <v>4730.55</v>
      </c>
      <c r="F12" s="3" t="s">
        <v>45</v>
      </c>
      <c r="G12" s="5">
        <f t="shared" si="2"/>
        <v>1509.75</v>
      </c>
      <c r="H12" s="3" t="s">
        <v>45</v>
      </c>
      <c r="I12" s="5">
        <f t="shared" si="3"/>
        <v>301.95</v>
      </c>
      <c r="J12" s="3" t="s">
        <v>45</v>
      </c>
      <c r="K12" s="5">
        <f t="shared" si="4"/>
        <v>503.25</v>
      </c>
      <c r="L12" s="3" t="s">
        <v>45</v>
      </c>
      <c r="M12" s="5">
        <f t="shared" si="5"/>
        <v>402.6</v>
      </c>
      <c r="N12" s="3" t="s">
        <v>45</v>
      </c>
      <c r="O12" s="5">
        <f t="shared" si="6"/>
        <v>402.6</v>
      </c>
      <c r="P12" s="3" t="s">
        <v>45</v>
      </c>
      <c r="Q12" s="5">
        <f>[5]April!$M$266</f>
        <v>10065</v>
      </c>
      <c r="R12" s="3" t="s">
        <v>45</v>
      </c>
    </row>
    <row r="13" spans="1:18" ht="18" customHeight="1">
      <c r="A13" s="16">
        <v>8</v>
      </c>
      <c r="B13" s="11" t="s">
        <v>158</v>
      </c>
      <c r="C13" s="5">
        <f t="shared" si="0"/>
        <v>15500.1</v>
      </c>
      <c r="D13" s="3" t="s">
        <v>45</v>
      </c>
      <c r="E13" s="5">
        <f t="shared" si="1"/>
        <v>33113.85</v>
      </c>
      <c r="F13" s="3" t="s">
        <v>45</v>
      </c>
      <c r="G13" s="5">
        <f t="shared" si="2"/>
        <v>10568.25</v>
      </c>
      <c r="H13" s="3" t="s">
        <v>45</v>
      </c>
      <c r="I13" s="5">
        <f t="shared" si="3"/>
        <v>2113.65</v>
      </c>
      <c r="J13" s="3" t="s">
        <v>45</v>
      </c>
      <c r="K13" s="5">
        <f t="shared" si="4"/>
        <v>3522.75</v>
      </c>
      <c r="L13" s="3" t="s">
        <v>45</v>
      </c>
      <c r="M13" s="5">
        <f t="shared" si="5"/>
        <v>2818.2</v>
      </c>
      <c r="N13" s="3" t="s">
        <v>45</v>
      </c>
      <c r="O13" s="5">
        <f t="shared" si="6"/>
        <v>2818.2</v>
      </c>
      <c r="P13" s="3" t="s">
        <v>45</v>
      </c>
      <c r="Q13" s="5">
        <f>[5]April!$M$307</f>
        <v>70455</v>
      </c>
      <c r="R13" s="3" t="s">
        <v>45</v>
      </c>
    </row>
    <row r="14" spans="1:18" ht="18" customHeight="1">
      <c r="A14" s="16">
        <v>9</v>
      </c>
      <c r="B14" s="11" t="s">
        <v>159</v>
      </c>
      <c r="C14" s="5">
        <f t="shared" si="0"/>
        <v>16008.3</v>
      </c>
      <c r="D14" s="3" t="s">
        <v>45</v>
      </c>
      <c r="E14" s="5">
        <f t="shared" si="1"/>
        <v>34199.550000000003</v>
      </c>
      <c r="F14" s="3" t="s">
        <v>45</v>
      </c>
      <c r="G14" s="5">
        <f t="shared" si="2"/>
        <v>10914.75</v>
      </c>
      <c r="H14" s="3" t="s">
        <v>45</v>
      </c>
      <c r="I14" s="5">
        <f t="shared" si="3"/>
        <v>2182.9499999999998</v>
      </c>
      <c r="J14" s="3" t="s">
        <v>45</v>
      </c>
      <c r="K14" s="5">
        <f t="shared" si="4"/>
        <v>3638.25</v>
      </c>
      <c r="L14" s="3" t="s">
        <v>45</v>
      </c>
      <c r="M14" s="5">
        <f t="shared" si="5"/>
        <v>2910.6</v>
      </c>
      <c r="N14" s="3" t="s">
        <v>45</v>
      </c>
      <c r="O14" s="5">
        <f t="shared" si="6"/>
        <v>2910.6</v>
      </c>
      <c r="P14" s="3" t="s">
        <v>45</v>
      </c>
      <c r="Q14" s="5">
        <f>[5]April!$M$347</f>
        <v>72765</v>
      </c>
      <c r="R14" s="3" t="s">
        <v>45</v>
      </c>
    </row>
    <row r="15" spans="1:18" ht="18" customHeight="1">
      <c r="A15" s="16">
        <v>10</v>
      </c>
      <c r="B15" s="11" t="s">
        <v>160</v>
      </c>
      <c r="C15" s="5">
        <f t="shared" si="0"/>
        <v>20364.3</v>
      </c>
      <c r="D15" s="3" t="s">
        <v>45</v>
      </c>
      <c r="E15" s="5">
        <f t="shared" si="1"/>
        <v>43505.55</v>
      </c>
      <c r="F15" s="3" t="s">
        <v>45</v>
      </c>
      <c r="G15" s="5">
        <f t="shared" si="2"/>
        <v>13884.75</v>
      </c>
      <c r="H15" s="3" t="s">
        <v>45</v>
      </c>
      <c r="I15" s="5">
        <f t="shared" si="3"/>
        <v>2776.95</v>
      </c>
      <c r="J15" s="3" t="s">
        <v>45</v>
      </c>
      <c r="K15" s="5">
        <f t="shared" si="4"/>
        <v>4628.25</v>
      </c>
      <c r="L15" s="3" t="s">
        <v>45</v>
      </c>
      <c r="M15" s="5">
        <f t="shared" si="5"/>
        <v>3702.6</v>
      </c>
      <c r="N15" s="3" t="s">
        <v>45</v>
      </c>
      <c r="O15" s="5">
        <f t="shared" si="6"/>
        <v>3702.6</v>
      </c>
      <c r="P15" s="3" t="s">
        <v>45</v>
      </c>
      <c r="Q15" s="5">
        <f>[5]April!$M$387</f>
        <v>92565</v>
      </c>
      <c r="R15" s="3" t="s">
        <v>45</v>
      </c>
    </row>
    <row r="16" spans="1:18" ht="18" customHeight="1">
      <c r="A16" s="16">
        <v>11</v>
      </c>
      <c r="B16" s="11" t="s">
        <v>161</v>
      </c>
      <c r="C16" s="5">
        <f t="shared" si="0"/>
        <v>20110.2</v>
      </c>
      <c r="D16" s="3" t="s">
        <v>45</v>
      </c>
      <c r="E16" s="5">
        <f t="shared" si="1"/>
        <v>42962.7</v>
      </c>
      <c r="F16" s="3" t="s">
        <v>45</v>
      </c>
      <c r="G16" s="5">
        <f t="shared" si="2"/>
        <v>13711.5</v>
      </c>
      <c r="H16" s="3" t="s">
        <v>45</v>
      </c>
      <c r="I16" s="5">
        <f t="shared" si="3"/>
        <v>2742.3</v>
      </c>
      <c r="J16" s="3" t="s">
        <v>45</v>
      </c>
      <c r="K16" s="5">
        <f t="shared" si="4"/>
        <v>4570.5</v>
      </c>
      <c r="L16" s="3" t="s">
        <v>45</v>
      </c>
      <c r="M16" s="5">
        <f t="shared" si="5"/>
        <v>3656.4</v>
      </c>
      <c r="N16" s="3" t="s">
        <v>45</v>
      </c>
      <c r="O16" s="5">
        <f t="shared" si="6"/>
        <v>3656.4</v>
      </c>
      <c r="P16" s="3" t="s">
        <v>45</v>
      </c>
      <c r="Q16" s="5">
        <f>[5]April!$M$427</f>
        <v>91410</v>
      </c>
      <c r="R16" s="3" t="s">
        <v>45</v>
      </c>
    </row>
    <row r="17" spans="1:18" ht="18" customHeight="1">
      <c r="A17" s="16">
        <v>12</v>
      </c>
      <c r="B17" s="11" t="s">
        <v>162</v>
      </c>
      <c r="C17" s="5">
        <f t="shared" si="0"/>
        <v>17061</v>
      </c>
      <c r="D17" s="3" t="s">
        <v>45</v>
      </c>
      <c r="E17" s="5">
        <f t="shared" si="1"/>
        <v>36448.5</v>
      </c>
      <c r="F17" s="3" t="s">
        <v>45</v>
      </c>
      <c r="G17" s="5">
        <f t="shared" si="2"/>
        <v>11632.5</v>
      </c>
      <c r="H17" s="3" t="s">
        <v>45</v>
      </c>
      <c r="I17" s="5">
        <f t="shared" si="3"/>
        <v>2326.5</v>
      </c>
      <c r="J17" s="3" t="s">
        <v>45</v>
      </c>
      <c r="K17" s="5">
        <f t="shared" si="4"/>
        <v>3877.5</v>
      </c>
      <c r="L17" s="3" t="s">
        <v>45</v>
      </c>
      <c r="M17" s="5">
        <f t="shared" si="5"/>
        <v>3102</v>
      </c>
      <c r="N17" s="3" t="s">
        <v>45</v>
      </c>
      <c r="O17" s="5">
        <f t="shared" si="6"/>
        <v>3102</v>
      </c>
      <c r="P17" s="3" t="s">
        <v>45</v>
      </c>
      <c r="Q17" s="5">
        <f>[5]April!$M$467</f>
        <v>77550</v>
      </c>
      <c r="R17" s="3" t="s">
        <v>45</v>
      </c>
    </row>
    <row r="18" spans="1:18" ht="18" customHeight="1">
      <c r="A18" s="16">
        <v>13</v>
      </c>
      <c r="B18" s="11" t="s">
        <v>163</v>
      </c>
      <c r="C18" s="5">
        <f t="shared" si="0"/>
        <v>16335</v>
      </c>
      <c r="D18" s="3" t="s">
        <v>45</v>
      </c>
      <c r="E18" s="5">
        <f t="shared" si="1"/>
        <v>34897.5</v>
      </c>
      <c r="F18" s="3" t="s">
        <v>45</v>
      </c>
      <c r="G18" s="5">
        <f t="shared" si="2"/>
        <v>11137.5</v>
      </c>
      <c r="H18" s="3" t="s">
        <v>45</v>
      </c>
      <c r="I18" s="5">
        <f t="shared" si="3"/>
        <v>2227.5</v>
      </c>
      <c r="J18" s="3" t="s">
        <v>45</v>
      </c>
      <c r="K18" s="5">
        <f t="shared" si="4"/>
        <v>3712.5</v>
      </c>
      <c r="L18" s="3" t="s">
        <v>45</v>
      </c>
      <c r="M18" s="5">
        <f t="shared" si="5"/>
        <v>2970</v>
      </c>
      <c r="N18" s="3" t="s">
        <v>45</v>
      </c>
      <c r="O18" s="5">
        <f t="shared" si="6"/>
        <v>2970</v>
      </c>
      <c r="P18" s="3" t="s">
        <v>45</v>
      </c>
      <c r="Q18" s="5">
        <f>[5]April!$M$507</f>
        <v>74250</v>
      </c>
      <c r="R18" s="3" t="s">
        <v>45</v>
      </c>
    </row>
    <row r="19" spans="1:18" ht="18" customHeight="1">
      <c r="A19" s="16">
        <v>14</v>
      </c>
      <c r="B19" s="11" t="s">
        <v>164</v>
      </c>
      <c r="C19" s="5">
        <f t="shared" si="0"/>
        <v>0</v>
      </c>
      <c r="D19" s="3" t="s">
        <v>45</v>
      </c>
      <c r="E19" s="5">
        <f t="shared" si="1"/>
        <v>0</v>
      </c>
      <c r="F19" s="3" t="s">
        <v>45</v>
      </c>
      <c r="G19" s="5">
        <f t="shared" si="2"/>
        <v>0</v>
      </c>
      <c r="H19" s="3" t="s">
        <v>45</v>
      </c>
      <c r="I19" s="5">
        <f t="shared" si="3"/>
        <v>0</v>
      </c>
      <c r="J19" s="3" t="s">
        <v>45</v>
      </c>
      <c r="K19" s="5">
        <f t="shared" si="4"/>
        <v>0</v>
      </c>
      <c r="L19" s="3" t="s">
        <v>45</v>
      </c>
      <c r="M19" s="5">
        <f t="shared" si="5"/>
        <v>0</v>
      </c>
      <c r="N19" s="3" t="s">
        <v>45</v>
      </c>
      <c r="O19" s="5">
        <f t="shared" si="6"/>
        <v>0</v>
      </c>
      <c r="P19" s="3" t="s">
        <v>45</v>
      </c>
      <c r="Q19" s="17">
        <v>0</v>
      </c>
      <c r="R19" s="3" t="s">
        <v>45</v>
      </c>
    </row>
    <row r="20" spans="1:18" ht="18" customHeight="1">
      <c r="A20" s="16">
        <v>15</v>
      </c>
      <c r="B20" s="11" t="s">
        <v>165</v>
      </c>
      <c r="C20" s="5">
        <f t="shared" si="0"/>
        <v>15645.3</v>
      </c>
      <c r="D20" s="3" t="s">
        <v>45</v>
      </c>
      <c r="E20" s="5">
        <f t="shared" si="1"/>
        <v>33424.050000000003</v>
      </c>
      <c r="F20" s="3" t="s">
        <v>45</v>
      </c>
      <c r="G20" s="5">
        <f t="shared" si="2"/>
        <v>10667.25</v>
      </c>
      <c r="H20" s="3" t="s">
        <v>45</v>
      </c>
      <c r="I20" s="5">
        <f t="shared" si="3"/>
        <v>2133.4499999999998</v>
      </c>
      <c r="J20" s="3" t="s">
        <v>45</v>
      </c>
      <c r="K20" s="5">
        <f t="shared" si="4"/>
        <v>3555.75</v>
      </c>
      <c r="L20" s="3" t="s">
        <v>45</v>
      </c>
      <c r="M20" s="5">
        <f t="shared" si="5"/>
        <v>2844.6</v>
      </c>
      <c r="N20" s="3" t="s">
        <v>45</v>
      </c>
      <c r="O20" s="5">
        <f t="shared" si="6"/>
        <v>2844.6</v>
      </c>
      <c r="P20" s="3" t="s">
        <v>45</v>
      </c>
      <c r="Q20" s="5">
        <f>[5]April!$M$547</f>
        <v>71115</v>
      </c>
      <c r="R20" s="3" t="s">
        <v>45</v>
      </c>
    </row>
    <row r="21" spans="1:18" ht="18" customHeight="1">
      <c r="A21" s="16">
        <v>16</v>
      </c>
      <c r="B21" s="11" t="s">
        <v>166</v>
      </c>
      <c r="C21" s="5">
        <f t="shared" si="0"/>
        <v>17097.3</v>
      </c>
      <c r="D21" s="3" t="s">
        <v>45</v>
      </c>
      <c r="E21" s="5">
        <f t="shared" si="1"/>
        <v>36526.050000000003</v>
      </c>
      <c r="F21" s="3" t="s">
        <v>45</v>
      </c>
      <c r="G21" s="5">
        <f t="shared" si="2"/>
        <v>11657.25</v>
      </c>
      <c r="H21" s="3" t="s">
        <v>45</v>
      </c>
      <c r="I21" s="5">
        <f t="shared" si="3"/>
        <v>2331.4499999999998</v>
      </c>
      <c r="J21" s="3" t="s">
        <v>45</v>
      </c>
      <c r="K21" s="5">
        <f t="shared" si="4"/>
        <v>3885.75</v>
      </c>
      <c r="L21" s="3" t="s">
        <v>45</v>
      </c>
      <c r="M21" s="5">
        <f t="shared" si="5"/>
        <v>3108.6</v>
      </c>
      <c r="N21" s="3" t="s">
        <v>45</v>
      </c>
      <c r="O21" s="5">
        <f t="shared" si="6"/>
        <v>3108.6</v>
      </c>
      <c r="P21" s="3" t="s">
        <v>45</v>
      </c>
      <c r="Q21" s="5">
        <f>[5]April!$M$587</f>
        <v>77715</v>
      </c>
      <c r="R21" s="3" t="s">
        <v>45</v>
      </c>
    </row>
    <row r="22" spans="1:18" ht="18" customHeight="1">
      <c r="A22" s="16">
        <v>17</v>
      </c>
      <c r="B22" s="11" t="s">
        <v>167</v>
      </c>
      <c r="C22" s="5">
        <f t="shared" si="0"/>
        <v>17097.3</v>
      </c>
      <c r="D22" s="3" t="s">
        <v>45</v>
      </c>
      <c r="E22" s="5">
        <f t="shared" si="1"/>
        <v>36526.050000000003</v>
      </c>
      <c r="F22" s="3" t="s">
        <v>45</v>
      </c>
      <c r="G22" s="5">
        <f t="shared" si="2"/>
        <v>11657.25</v>
      </c>
      <c r="H22" s="3" t="s">
        <v>45</v>
      </c>
      <c r="I22" s="5">
        <f t="shared" si="3"/>
        <v>2331.4499999999998</v>
      </c>
      <c r="J22" s="3" t="s">
        <v>45</v>
      </c>
      <c r="K22" s="5">
        <f t="shared" si="4"/>
        <v>3885.75</v>
      </c>
      <c r="L22" s="3" t="s">
        <v>45</v>
      </c>
      <c r="M22" s="5">
        <f t="shared" si="5"/>
        <v>3108.6</v>
      </c>
      <c r="N22" s="3" t="s">
        <v>45</v>
      </c>
      <c r="O22" s="5">
        <f t="shared" si="6"/>
        <v>3108.6</v>
      </c>
      <c r="P22" s="3" t="s">
        <v>45</v>
      </c>
      <c r="Q22" s="5">
        <f>[5]April!$M$627</f>
        <v>77715</v>
      </c>
      <c r="R22" s="3" t="s">
        <v>45</v>
      </c>
    </row>
    <row r="23" spans="1:18" ht="18" customHeight="1">
      <c r="A23" s="16">
        <v>18</v>
      </c>
      <c r="B23" s="11" t="s">
        <v>168</v>
      </c>
      <c r="C23" s="5">
        <f t="shared" si="0"/>
        <v>17605.5</v>
      </c>
      <c r="D23" s="3" t="s">
        <v>45</v>
      </c>
      <c r="E23" s="5">
        <f t="shared" si="1"/>
        <v>37611.75</v>
      </c>
      <c r="F23" s="3" t="s">
        <v>45</v>
      </c>
      <c r="G23" s="5">
        <f t="shared" si="2"/>
        <v>12003.75</v>
      </c>
      <c r="H23" s="3" t="s">
        <v>45</v>
      </c>
      <c r="I23" s="5">
        <f t="shared" si="3"/>
        <v>2400.75</v>
      </c>
      <c r="J23" s="3" t="s">
        <v>45</v>
      </c>
      <c r="K23" s="5">
        <f t="shared" si="4"/>
        <v>4001.25</v>
      </c>
      <c r="L23" s="3" t="s">
        <v>45</v>
      </c>
      <c r="M23" s="5">
        <f t="shared" si="5"/>
        <v>3201</v>
      </c>
      <c r="N23" s="3" t="s">
        <v>45</v>
      </c>
      <c r="O23" s="5">
        <f t="shared" si="6"/>
        <v>3201</v>
      </c>
      <c r="P23" s="3" t="s">
        <v>45</v>
      </c>
      <c r="Q23" s="5">
        <f>[5]April!$M$667</f>
        <v>80025</v>
      </c>
      <c r="R23" s="3" t="s">
        <v>45</v>
      </c>
    </row>
    <row r="24" spans="1:18" ht="18" customHeight="1">
      <c r="A24" s="16">
        <v>19</v>
      </c>
      <c r="B24" s="11" t="s">
        <v>169</v>
      </c>
      <c r="C24" s="5">
        <f t="shared" si="0"/>
        <v>16734.3</v>
      </c>
      <c r="D24" s="3" t="s">
        <v>45</v>
      </c>
      <c r="E24" s="5">
        <f t="shared" si="1"/>
        <v>35750.550000000003</v>
      </c>
      <c r="F24" s="3" t="s">
        <v>45</v>
      </c>
      <c r="G24" s="5">
        <f t="shared" si="2"/>
        <v>11409.75</v>
      </c>
      <c r="H24" s="3" t="s">
        <v>45</v>
      </c>
      <c r="I24" s="5">
        <f t="shared" si="3"/>
        <v>2281.9499999999998</v>
      </c>
      <c r="J24" s="3" t="s">
        <v>45</v>
      </c>
      <c r="K24" s="5">
        <f t="shared" si="4"/>
        <v>3803.25</v>
      </c>
      <c r="L24" s="3" t="s">
        <v>45</v>
      </c>
      <c r="M24" s="5">
        <f t="shared" si="5"/>
        <v>3042.6</v>
      </c>
      <c r="N24" s="3" t="s">
        <v>45</v>
      </c>
      <c r="O24" s="5">
        <f t="shared" si="6"/>
        <v>3042.6</v>
      </c>
      <c r="P24" s="3" t="s">
        <v>45</v>
      </c>
      <c r="Q24" s="5">
        <f>[5]April!$M$707</f>
        <v>76065</v>
      </c>
      <c r="R24" s="3" t="s">
        <v>45</v>
      </c>
    </row>
    <row r="25" spans="1:18" ht="18" customHeight="1">
      <c r="A25" s="16">
        <v>20</v>
      </c>
      <c r="B25" s="11" t="s">
        <v>170</v>
      </c>
      <c r="C25" s="5">
        <f t="shared" si="0"/>
        <v>16262.4</v>
      </c>
      <c r="D25" s="3" t="s">
        <v>45</v>
      </c>
      <c r="E25" s="5">
        <f t="shared" si="1"/>
        <v>34742.400000000001</v>
      </c>
      <c r="F25" s="3" t="s">
        <v>45</v>
      </c>
      <c r="G25" s="5">
        <f t="shared" si="2"/>
        <v>11088</v>
      </c>
      <c r="H25" s="3" t="s">
        <v>45</v>
      </c>
      <c r="I25" s="5">
        <f t="shared" si="3"/>
        <v>2217.6</v>
      </c>
      <c r="J25" s="3" t="s">
        <v>45</v>
      </c>
      <c r="K25" s="5">
        <f t="shared" si="4"/>
        <v>3696</v>
      </c>
      <c r="L25" s="3" t="s">
        <v>45</v>
      </c>
      <c r="M25" s="5">
        <f t="shared" si="5"/>
        <v>2956.8</v>
      </c>
      <c r="N25" s="3" t="s">
        <v>45</v>
      </c>
      <c r="O25" s="5">
        <f t="shared" si="6"/>
        <v>2956.8</v>
      </c>
      <c r="P25" s="3" t="s">
        <v>45</v>
      </c>
      <c r="Q25" s="5">
        <f>[5]April!$M$749</f>
        <v>73920</v>
      </c>
      <c r="R25" s="3" t="s">
        <v>45</v>
      </c>
    </row>
    <row r="26" spans="1:18" ht="18" customHeight="1">
      <c r="A26" s="16">
        <v>21</v>
      </c>
      <c r="B26" s="11" t="s">
        <v>171</v>
      </c>
      <c r="C26" s="5">
        <f t="shared" si="0"/>
        <v>7768.2</v>
      </c>
      <c r="D26" s="3" t="s">
        <v>45</v>
      </c>
      <c r="E26" s="5">
        <f t="shared" si="1"/>
        <v>16595.7</v>
      </c>
      <c r="F26" s="3" t="s">
        <v>45</v>
      </c>
      <c r="G26" s="5">
        <f t="shared" si="2"/>
        <v>5296.5</v>
      </c>
      <c r="H26" s="3" t="s">
        <v>45</v>
      </c>
      <c r="I26" s="5">
        <f t="shared" si="3"/>
        <v>1059.3</v>
      </c>
      <c r="J26" s="3" t="s">
        <v>45</v>
      </c>
      <c r="K26" s="5">
        <f t="shared" si="4"/>
        <v>1765.5</v>
      </c>
      <c r="L26" s="3" t="s">
        <v>45</v>
      </c>
      <c r="M26" s="5">
        <f t="shared" si="5"/>
        <v>1412.4</v>
      </c>
      <c r="N26" s="3" t="s">
        <v>45</v>
      </c>
      <c r="O26" s="5">
        <f t="shared" si="6"/>
        <v>1412.4</v>
      </c>
      <c r="P26" s="3" t="s">
        <v>45</v>
      </c>
      <c r="Q26" s="5">
        <f>[5]April!$M$788</f>
        <v>35310</v>
      </c>
      <c r="R26" s="3" t="s">
        <v>45</v>
      </c>
    </row>
    <row r="27" spans="1:18" ht="18" customHeight="1">
      <c r="A27" s="16">
        <v>22</v>
      </c>
      <c r="B27" s="11" t="s">
        <v>172</v>
      </c>
      <c r="C27" s="5">
        <f t="shared" si="0"/>
        <v>19529.400000000001</v>
      </c>
      <c r="D27" s="3" t="s">
        <v>45</v>
      </c>
      <c r="E27" s="5">
        <f t="shared" si="1"/>
        <v>41721.9</v>
      </c>
      <c r="F27" s="3" t="s">
        <v>45</v>
      </c>
      <c r="G27" s="5">
        <f t="shared" si="2"/>
        <v>13315.5</v>
      </c>
      <c r="H27" s="3" t="s">
        <v>45</v>
      </c>
      <c r="I27" s="5">
        <f t="shared" si="3"/>
        <v>2663.1</v>
      </c>
      <c r="J27" s="3" t="s">
        <v>45</v>
      </c>
      <c r="K27" s="5">
        <f t="shared" si="4"/>
        <v>4438.5</v>
      </c>
      <c r="L27" s="3" t="s">
        <v>45</v>
      </c>
      <c r="M27" s="5">
        <f t="shared" si="5"/>
        <v>3550.8</v>
      </c>
      <c r="N27" s="3" t="s">
        <v>45</v>
      </c>
      <c r="O27" s="5">
        <f t="shared" si="6"/>
        <v>3550.8</v>
      </c>
      <c r="P27" s="3" t="s">
        <v>45</v>
      </c>
      <c r="Q27" s="5">
        <f>[5]April!$M$831</f>
        <v>88770</v>
      </c>
      <c r="R27" s="3" t="s">
        <v>45</v>
      </c>
    </row>
    <row r="28" spans="1:18" ht="18" customHeight="1">
      <c r="A28" s="16">
        <v>23</v>
      </c>
      <c r="B28" s="11" t="s">
        <v>173</v>
      </c>
      <c r="C28" s="5">
        <f t="shared" si="0"/>
        <v>19602</v>
      </c>
      <c r="D28" s="3" t="s">
        <v>45</v>
      </c>
      <c r="E28" s="5">
        <f t="shared" si="1"/>
        <v>41877</v>
      </c>
      <c r="F28" s="3" t="s">
        <v>45</v>
      </c>
      <c r="G28" s="5">
        <f t="shared" si="2"/>
        <v>13365</v>
      </c>
      <c r="H28" s="3" t="s">
        <v>45</v>
      </c>
      <c r="I28" s="5">
        <f t="shared" si="3"/>
        <v>2673</v>
      </c>
      <c r="J28" s="3" t="s">
        <v>45</v>
      </c>
      <c r="K28" s="5">
        <f t="shared" si="4"/>
        <v>4455</v>
      </c>
      <c r="L28" s="3" t="s">
        <v>45</v>
      </c>
      <c r="M28" s="5">
        <f t="shared" si="5"/>
        <v>3564</v>
      </c>
      <c r="N28" s="3" t="s">
        <v>45</v>
      </c>
      <c r="O28" s="5">
        <f t="shared" si="6"/>
        <v>3564</v>
      </c>
      <c r="P28" s="3" t="s">
        <v>45</v>
      </c>
      <c r="Q28" s="5">
        <f>[5]April!$M$874</f>
        <v>89100</v>
      </c>
      <c r="R28" s="3" t="s">
        <v>45</v>
      </c>
    </row>
    <row r="29" spans="1:18" ht="18" customHeight="1">
      <c r="A29" s="16">
        <v>24</v>
      </c>
      <c r="B29" s="11" t="s">
        <v>174</v>
      </c>
      <c r="C29" s="5">
        <f t="shared" si="0"/>
        <v>19202.7</v>
      </c>
      <c r="D29" s="3" t="s">
        <v>45</v>
      </c>
      <c r="E29" s="5">
        <f t="shared" si="1"/>
        <v>41023.949999999997</v>
      </c>
      <c r="F29" s="3" t="s">
        <v>45</v>
      </c>
      <c r="G29" s="5">
        <f t="shared" si="2"/>
        <v>13092.75</v>
      </c>
      <c r="H29" s="3" t="s">
        <v>45</v>
      </c>
      <c r="I29" s="5">
        <f t="shared" si="3"/>
        <v>2618.5500000000002</v>
      </c>
      <c r="J29" s="3" t="s">
        <v>45</v>
      </c>
      <c r="K29" s="5">
        <f t="shared" si="4"/>
        <v>4364.25</v>
      </c>
      <c r="L29" s="3" t="s">
        <v>45</v>
      </c>
      <c r="M29" s="5">
        <f t="shared" si="5"/>
        <v>3491.4</v>
      </c>
      <c r="N29" s="3" t="s">
        <v>45</v>
      </c>
      <c r="O29" s="5">
        <f t="shared" si="6"/>
        <v>3491.4</v>
      </c>
      <c r="P29" s="3" t="s">
        <v>45</v>
      </c>
      <c r="Q29" s="5">
        <f>[5]April!$M$917</f>
        <v>87285</v>
      </c>
      <c r="R29" s="3" t="s">
        <v>45</v>
      </c>
    </row>
    <row r="30" spans="1:18" ht="18" customHeight="1">
      <c r="A30" s="16">
        <v>25</v>
      </c>
      <c r="B30" s="11" t="s">
        <v>175</v>
      </c>
      <c r="C30" s="5">
        <f t="shared" si="0"/>
        <v>19747.2</v>
      </c>
      <c r="D30" s="3" t="s">
        <v>45</v>
      </c>
      <c r="E30" s="5">
        <f t="shared" si="1"/>
        <v>42187.199999999997</v>
      </c>
      <c r="F30" s="3" t="s">
        <v>45</v>
      </c>
      <c r="G30" s="5">
        <f t="shared" si="2"/>
        <v>13464</v>
      </c>
      <c r="H30" s="3" t="s">
        <v>45</v>
      </c>
      <c r="I30" s="5">
        <f t="shared" si="3"/>
        <v>2692.8</v>
      </c>
      <c r="J30" s="3" t="s">
        <v>45</v>
      </c>
      <c r="K30" s="5">
        <f t="shared" si="4"/>
        <v>4488</v>
      </c>
      <c r="L30" s="3" t="s">
        <v>45</v>
      </c>
      <c r="M30" s="5">
        <f t="shared" si="5"/>
        <v>3590.4</v>
      </c>
      <c r="N30" s="3" t="s">
        <v>45</v>
      </c>
      <c r="O30" s="5">
        <f t="shared" si="6"/>
        <v>3590.4</v>
      </c>
      <c r="P30" s="3" t="s">
        <v>45</v>
      </c>
      <c r="Q30" s="5">
        <f>[5]April!$M$959</f>
        <v>89760</v>
      </c>
      <c r="R30" s="3" t="s">
        <v>45</v>
      </c>
    </row>
    <row r="31" spans="1:18" ht="18" customHeight="1">
      <c r="A31" s="16">
        <v>26</v>
      </c>
      <c r="B31" s="11" t="s">
        <v>176</v>
      </c>
      <c r="C31" s="5">
        <f t="shared" si="0"/>
        <v>19239</v>
      </c>
      <c r="D31" s="3" t="s">
        <v>45</v>
      </c>
      <c r="E31" s="5">
        <f t="shared" si="1"/>
        <v>41101.5</v>
      </c>
      <c r="F31" s="3" t="s">
        <v>45</v>
      </c>
      <c r="G31" s="5">
        <f t="shared" si="2"/>
        <v>13117.5</v>
      </c>
      <c r="H31" s="3" t="s">
        <v>45</v>
      </c>
      <c r="I31" s="5">
        <f t="shared" si="3"/>
        <v>2623.5</v>
      </c>
      <c r="J31" s="3" t="s">
        <v>45</v>
      </c>
      <c r="K31" s="5">
        <f t="shared" si="4"/>
        <v>4372.5</v>
      </c>
      <c r="L31" s="3" t="s">
        <v>45</v>
      </c>
      <c r="M31" s="5">
        <f t="shared" si="5"/>
        <v>3498</v>
      </c>
      <c r="N31" s="3" t="s">
        <v>45</v>
      </c>
      <c r="O31" s="5">
        <f t="shared" si="6"/>
        <v>3498</v>
      </c>
      <c r="P31" s="3" t="s">
        <v>45</v>
      </c>
      <c r="Q31" s="5">
        <f>[5]April!$M$1001</f>
        <v>87450</v>
      </c>
      <c r="R31" s="3" t="s">
        <v>45</v>
      </c>
    </row>
    <row r="32" spans="1:18" ht="18" customHeight="1">
      <c r="A32" s="16">
        <v>27</v>
      </c>
      <c r="B32" s="11" t="s">
        <v>177</v>
      </c>
      <c r="C32" s="5">
        <f t="shared" si="0"/>
        <v>18912.3</v>
      </c>
      <c r="D32" s="3" t="s">
        <v>45</v>
      </c>
      <c r="E32" s="5">
        <f t="shared" si="1"/>
        <v>40403.550000000003</v>
      </c>
      <c r="F32" s="3" t="s">
        <v>45</v>
      </c>
      <c r="G32" s="5">
        <f t="shared" si="2"/>
        <v>12894.75</v>
      </c>
      <c r="H32" s="3" t="s">
        <v>45</v>
      </c>
      <c r="I32" s="5">
        <f t="shared" si="3"/>
        <v>2578.9499999999998</v>
      </c>
      <c r="J32" s="3" t="s">
        <v>45</v>
      </c>
      <c r="K32" s="5">
        <f t="shared" si="4"/>
        <v>4298.25</v>
      </c>
      <c r="L32" s="3" t="s">
        <v>45</v>
      </c>
      <c r="M32" s="5">
        <f t="shared" si="5"/>
        <v>3438.6</v>
      </c>
      <c r="N32" s="3" t="s">
        <v>45</v>
      </c>
      <c r="O32" s="5">
        <f t="shared" si="6"/>
        <v>3438.6</v>
      </c>
      <c r="P32" s="3" t="s">
        <v>45</v>
      </c>
      <c r="Q32" s="5">
        <f>[5]April!$M$1043</f>
        <v>85965</v>
      </c>
      <c r="R32" s="3" t="s">
        <v>45</v>
      </c>
    </row>
    <row r="33" spans="1:18" ht="18" customHeight="1">
      <c r="A33" s="16">
        <v>28</v>
      </c>
      <c r="B33" s="11" t="s">
        <v>178</v>
      </c>
      <c r="C33" s="5">
        <f t="shared" si="0"/>
        <v>8421.6</v>
      </c>
      <c r="D33" s="3" t="s">
        <v>45</v>
      </c>
      <c r="E33" s="5">
        <f t="shared" si="1"/>
        <v>17991.599999999999</v>
      </c>
      <c r="F33" s="3" t="s">
        <v>45</v>
      </c>
      <c r="G33" s="5">
        <f t="shared" si="2"/>
        <v>5742</v>
      </c>
      <c r="H33" s="3" t="s">
        <v>45</v>
      </c>
      <c r="I33" s="5">
        <f t="shared" si="3"/>
        <v>1148.4000000000001</v>
      </c>
      <c r="J33" s="3" t="s">
        <v>45</v>
      </c>
      <c r="K33" s="5">
        <f t="shared" si="4"/>
        <v>1914</v>
      </c>
      <c r="L33" s="3" t="s">
        <v>45</v>
      </c>
      <c r="M33" s="5">
        <f t="shared" si="5"/>
        <v>1531.2</v>
      </c>
      <c r="N33" s="3" t="s">
        <v>45</v>
      </c>
      <c r="O33" s="5">
        <f t="shared" si="6"/>
        <v>1531.2</v>
      </c>
      <c r="P33" s="3" t="s">
        <v>45</v>
      </c>
      <c r="Q33" s="5">
        <f>[5]April!$M$1085</f>
        <v>38280</v>
      </c>
      <c r="R33" s="3" t="s">
        <v>45</v>
      </c>
    </row>
    <row r="34" spans="1:18" ht="18" customHeight="1">
      <c r="A34" s="16">
        <v>29</v>
      </c>
      <c r="B34" s="11" t="s">
        <v>179</v>
      </c>
      <c r="C34" s="5">
        <f t="shared" si="0"/>
        <v>16843.2</v>
      </c>
      <c r="D34" s="3" t="s">
        <v>45</v>
      </c>
      <c r="E34" s="5">
        <f t="shared" si="1"/>
        <v>35983.199999999997</v>
      </c>
      <c r="F34" s="3" t="s">
        <v>45</v>
      </c>
      <c r="G34" s="5">
        <f t="shared" si="2"/>
        <v>11484</v>
      </c>
      <c r="H34" s="3" t="s">
        <v>45</v>
      </c>
      <c r="I34" s="5">
        <f t="shared" si="3"/>
        <v>2296.8000000000002</v>
      </c>
      <c r="J34" s="3" t="s">
        <v>45</v>
      </c>
      <c r="K34" s="5">
        <f t="shared" si="4"/>
        <v>3828</v>
      </c>
      <c r="L34" s="3" t="s">
        <v>45</v>
      </c>
      <c r="M34" s="5">
        <f t="shared" si="5"/>
        <v>3062.4</v>
      </c>
      <c r="N34" s="3" t="s">
        <v>45</v>
      </c>
      <c r="O34" s="5">
        <f t="shared" si="6"/>
        <v>3062.4</v>
      </c>
      <c r="P34" s="3" t="s">
        <v>45</v>
      </c>
      <c r="Q34" s="5">
        <f>[5]April!$M$1127</f>
        <v>76560</v>
      </c>
      <c r="R34" s="3" t="s">
        <v>45</v>
      </c>
    </row>
    <row r="35" spans="1:18" ht="18" customHeight="1">
      <c r="A35" s="16">
        <v>30</v>
      </c>
      <c r="B35" s="11" t="s">
        <v>180</v>
      </c>
      <c r="C35" s="5">
        <f t="shared" si="0"/>
        <v>16189.8</v>
      </c>
      <c r="D35" s="3" t="s">
        <v>45</v>
      </c>
      <c r="E35" s="5">
        <f t="shared" si="1"/>
        <v>34587.300000000003</v>
      </c>
      <c r="F35" s="3" t="s">
        <v>45</v>
      </c>
      <c r="G35" s="5">
        <f t="shared" si="2"/>
        <v>11038.5</v>
      </c>
      <c r="H35" s="3" t="s">
        <v>45</v>
      </c>
      <c r="I35" s="5">
        <f t="shared" si="3"/>
        <v>2207.6999999999998</v>
      </c>
      <c r="J35" s="3" t="s">
        <v>45</v>
      </c>
      <c r="K35" s="5">
        <f t="shared" si="4"/>
        <v>3679.5</v>
      </c>
      <c r="L35" s="3" t="s">
        <v>45</v>
      </c>
      <c r="M35" s="5">
        <f t="shared" si="5"/>
        <v>2943.6</v>
      </c>
      <c r="N35" s="3" t="s">
        <v>45</v>
      </c>
      <c r="O35" s="5">
        <f t="shared" si="6"/>
        <v>2943.6</v>
      </c>
      <c r="P35" s="3" t="s">
        <v>45</v>
      </c>
      <c r="Q35" s="5">
        <f>[5]April!$M$1169</f>
        <v>73590</v>
      </c>
      <c r="R35" s="3" t="s">
        <v>45</v>
      </c>
    </row>
    <row r="36" spans="1:18" ht="18" customHeight="1">
      <c r="A36" s="34" t="s">
        <v>36</v>
      </c>
      <c r="B36" s="34"/>
      <c r="C36" s="5">
        <f>SUM(C6:C35)</f>
        <v>444312.00000000006</v>
      </c>
      <c r="D36" s="3" t="s">
        <v>45</v>
      </c>
      <c r="E36" s="5">
        <f>SUM(E6:E35)</f>
        <v>949211.99999999988</v>
      </c>
      <c r="F36" s="3" t="s">
        <v>45</v>
      </c>
      <c r="G36" s="5">
        <f>SUM(G6:G35)</f>
        <v>302940</v>
      </c>
      <c r="H36" s="3" t="s">
        <v>45</v>
      </c>
      <c r="I36" s="5">
        <f>SUM(I6:I35)</f>
        <v>60588.000000000007</v>
      </c>
      <c r="J36" s="3" t="s">
        <v>45</v>
      </c>
      <c r="K36" s="5">
        <f>SUM(K6:K35)</f>
        <v>100980</v>
      </c>
      <c r="L36" s="3" t="s">
        <v>45</v>
      </c>
      <c r="M36" s="5">
        <f>SUM(M6:M35)</f>
        <v>80784</v>
      </c>
      <c r="N36" s="3" t="s">
        <v>45</v>
      </c>
      <c r="O36" s="5">
        <f>SUM(O6:O35)</f>
        <v>80784</v>
      </c>
      <c r="P36" s="3" t="s">
        <v>45</v>
      </c>
      <c r="Q36" s="5">
        <f>SUM(Q6:Q35)</f>
        <v>2019600</v>
      </c>
      <c r="R36" s="3" t="s">
        <v>45</v>
      </c>
    </row>
    <row r="39" spans="1:18">
      <c r="B39" s="14" t="s">
        <v>146</v>
      </c>
      <c r="C39" s="14"/>
      <c r="D39" s="15" t="s">
        <v>147</v>
      </c>
      <c r="E39" s="42">
        <f>SUM(C40:C46)</f>
        <v>2019600</v>
      </c>
      <c r="F39" s="42"/>
      <c r="G39" t="s">
        <v>45</v>
      </c>
    </row>
    <row r="40" spans="1:18">
      <c r="B40" s="9" t="s">
        <v>139</v>
      </c>
      <c r="C40" s="13">
        <f>C36</f>
        <v>444312.00000000006</v>
      </c>
      <c r="D40" t="s">
        <v>45</v>
      </c>
    </row>
    <row r="41" spans="1:18">
      <c r="B41" s="9" t="s">
        <v>140</v>
      </c>
      <c r="C41" s="13">
        <f>E36</f>
        <v>949211.99999999988</v>
      </c>
      <c r="D41" t="s">
        <v>45</v>
      </c>
    </row>
    <row r="42" spans="1:18">
      <c r="B42" s="9" t="s">
        <v>141</v>
      </c>
      <c r="C42" s="13">
        <f>G36</f>
        <v>302940</v>
      </c>
      <c r="D42" t="s">
        <v>45</v>
      </c>
    </row>
    <row r="43" spans="1:18">
      <c r="B43" s="9" t="s">
        <v>142</v>
      </c>
      <c r="C43" s="13">
        <f>I36</f>
        <v>60588.000000000007</v>
      </c>
      <c r="D43" t="s">
        <v>45</v>
      </c>
    </row>
    <row r="44" spans="1:18">
      <c r="B44" s="9" t="s">
        <v>143</v>
      </c>
      <c r="C44" s="13">
        <f>K36</f>
        <v>100980</v>
      </c>
      <c r="D44" t="s">
        <v>45</v>
      </c>
    </row>
    <row r="45" spans="1:18">
      <c r="B45" s="9" t="s">
        <v>144</v>
      </c>
      <c r="C45" s="13">
        <f>M36</f>
        <v>80784</v>
      </c>
      <c r="D45" t="s">
        <v>45</v>
      </c>
    </row>
    <row r="46" spans="1:18">
      <c r="B46" s="9" t="s">
        <v>145</v>
      </c>
      <c r="C46" s="13">
        <f>O36</f>
        <v>80784</v>
      </c>
      <c r="D46" t="s">
        <v>45</v>
      </c>
    </row>
    <row r="47" spans="1:18">
      <c r="O47" t="s">
        <v>181</v>
      </c>
    </row>
    <row r="48" spans="1:18">
      <c r="C48" s="7"/>
      <c r="D48" s="7"/>
      <c r="E48" s="7"/>
      <c r="F48" s="7"/>
    </row>
    <row r="49" spans="3:17">
      <c r="C49" s="7" t="s">
        <v>48</v>
      </c>
      <c r="D49" s="7"/>
      <c r="E49" s="7"/>
      <c r="F49" s="7"/>
      <c r="L49" s="7"/>
      <c r="M49" s="7"/>
      <c r="P49" s="7" t="s">
        <v>49</v>
      </c>
      <c r="Q49" s="7"/>
    </row>
    <row r="50" spans="3:17">
      <c r="C50" s="7" t="s">
        <v>50</v>
      </c>
      <c r="D50" s="7"/>
      <c r="E50" s="7"/>
      <c r="F50" s="7"/>
      <c r="H50" s="7"/>
      <c r="I50" s="7"/>
      <c r="J50" s="7"/>
      <c r="K50" s="7"/>
      <c r="P50" s="7" t="s">
        <v>51</v>
      </c>
      <c r="Q50" s="7"/>
    </row>
    <row r="51" spans="3:17">
      <c r="C51" s="7" t="s">
        <v>52</v>
      </c>
      <c r="D51" s="7"/>
      <c r="E51" s="7"/>
      <c r="F51" s="7"/>
      <c r="H51" s="7"/>
      <c r="I51" s="7"/>
      <c r="J51" s="7"/>
      <c r="K51" s="7"/>
      <c r="P51" s="7"/>
      <c r="Q51" s="7"/>
    </row>
    <row r="52" spans="3:17">
      <c r="C52" s="7"/>
      <c r="D52" s="7"/>
      <c r="E52" s="7"/>
      <c r="F52" s="7"/>
      <c r="H52" s="7"/>
      <c r="I52" s="7"/>
      <c r="J52" s="7"/>
      <c r="K52" s="7"/>
      <c r="P52" s="7"/>
      <c r="Q52" s="7"/>
    </row>
    <row r="53" spans="3:17">
      <c r="C53" s="7"/>
      <c r="D53" s="7"/>
      <c r="E53" s="7"/>
      <c r="F53" s="7"/>
      <c r="H53" s="7"/>
      <c r="I53" s="7"/>
      <c r="J53" s="7"/>
      <c r="K53" s="7"/>
      <c r="P53" s="7"/>
      <c r="Q53" s="7"/>
    </row>
    <row r="54" spans="3:17">
      <c r="C54" s="6" t="s">
        <v>53</v>
      </c>
      <c r="D54" s="6"/>
      <c r="E54" s="6"/>
      <c r="F54" s="6"/>
      <c r="P54" s="6" t="s">
        <v>54</v>
      </c>
      <c r="Q54" s="6"/>
    </row>
    <row r="55" spans="3:17">
      <c r="C55" s="7" t="s">
        <v>55</v>
      </c>
      <c r="D55" s="7"/>
      <c r="E55" s="7"/>
      <c r="F55" s="7"/>
      <c r="P55" s="7" t="s">
        <v>56</v>
      </c>
      <c r="Q55" s="7"/>
    </row>
    <row r="56" spans="3:17">
      <c r="H56" s="7"/>
      <c r="I56" s="7" t="s">
        <v>47</v>
      </c>
      <c r="J56" s="7"/>
      <c r="K56" s="7"/>
      <c r="L56" s="7"/>
    </row>
    <row r="57" spans="3:17">
      <c r="H57" s="7"/>
      <c r="I57" s="7" t="s">
        <v>57</v>
      </c>
      <c r="J57" s="7"/>
      <c r="K57" s="7"/>
      <c r="L57" s="7"/>
    </row>
    <row r="58" spans="3:17">
      <c r="H58" s="7"/>
      <c r="I58" s="7" t="s">
        <v>58</v>
      </c>
      <c r="J58" s="7"/>
      <c r="K58" s="7"/>
    </row>
    <row r="59" spans="3:17">
      <c r="H59" s="7"/>
      <c r="I59" s="7" t="s">
        <v>59</v>
      </c>
      <c r="J59" s="7"/>
      <c r="K59" s="7"/>
    </row>
    <row r="63" spans="3:17">
      <c r="H63" s="8"/>
      <c r="I63" s="6" t="s">
        <v>60</v>
      </c>
      <c r="J63" s="8"/>
      <c r="K63" s="8"/>
    </row>
    <row r="64" spans="3:17">
      <c r="H64" s="7"/>
      <c r="I64" s="7" t="s">
        <v>61</v>
      </c>
      <c r="J64" s="7"/>
      <c r="K64" s="7"/>
    </row>
  </sheetData>
  <mergeCells count="15">
    <mergeCell ref="A36:B36"/>
    <mergeCell ref="E39:F39"/>
    <mergeCell ref="A1:R1"/>
    <mergeCell ref="A2:R2"/>
    <mergeCell ref="A4:A5"/>
    <mergeCell ref="B4:B5"/>
    <mergeCell ref="C4:P4"/>
    <mergeCell ref="Q4:R5"/>
    <mergeCell ref="C5:D5"/>
    <mergeCell ref="E5:F5"/>
    <mergeCell ref="G5:H5"/>
    <mergeCell ref="I5:J5"/>
    <mergeCell ref="K5:L5"/>
    <mergeCell ref="M5:N5"/>
    <mergeCell ref="O5:P5"/>
  </mergeCells>
  <pageMargins left="0.7" right="0.7" top="0.75" bottom="0.5" header="0.3" footer="0.3"/>
  <pageSetup paperSize="5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/>
  </sheetPr>
  <dimension ref="A1:R65"/>
  <sheetViews>
    <sheetView topLeftCell="A28" workbookViewId="0">
      <selection activeCell="Q37" sqref="Q37"/>
    </sheetView>
  </sheetViews>
  <sheetFormatPr defaultRowHeight="15"/>
  <cols>
    <col min="1" max="1" width="4.85546875" customWidth="1"/>
    <col min="2" max="2" width="15.5703125" customWidth="1"/>
    <col min="3" max="3" width="16.28515625" customWidth="1"/>
    <col min="4" max="4" width="5.140625" customWidth="1"/>
    <col min="5" max="5" width="11.5703125" customWidth="1"/>
    <col min="6" max="6" width="4.85546875" customWidth="1"/>
    <col min="7" max="7" width="12.28515625" customWidth="1"/>
    <col min="8" max="8" width="4.5703125" customWidth="1"/>
    <col min="9" max="9" width="11.5703125" customWidth="1"/>
    <col min="10" max="10" width="4.5703125" customWidth="1"/>
    <col min="11" max="11" width="13.7109375" customWidth="1"/>
    <col min="12" max="12" width="4.42578125" customWidth="1"/>
    <col min="13" max="13" width="10.7109375" customWidth="1"/>
    <col min="14" max="14" width="4.85546875" customWidth="1"/>
    <col min="15" max="15" width="10.42578125" customWidth="1"/>
    <col min="16" max="16" width="5.28515625" customWidth="1"/>
    <col min="17" max="17" width="15" customWidth="1"/>
    <col min="18" max="18" width="4.7109375" customWidth="1"/>
  </cols>
  <sheetData>
    <row r="1" spans="1:18" ht="18.7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18.7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>
      <c r="A3" s="4" t="s">
        <v>182</v>
      </c>
      <c r="B3" s="4"/>
    </row>
    <row r="4" spans="1:18">
      <c r="A4" s="40" t="s">
        <v>2</v>
      </c>
      <c r="B4" s="40" t="s">
        <v>3</v>
      </c>
      <c r="C4" s="35" t="s">
        <v>4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7"/>
      <c r="Q4" s="32" t="s">
        <v>44</v>
      </c>
      <c r="R4" s="32"/>
    </row>
    <row r="5" spans="1:18">
      <c r="A5" s="40"/>
      <c r="B5" s="41"/>
      <c r="C5" s="38" t="s">
        <v>37</v>
      </c>
      <c r="D5" s="39"/>
      <c r="E5" s="38" t="s">
        <v>38</v>
      </c>
      <c r="F5" s="39"/>
      <c r="G5" s="38" t="s">
        <v>39</v>
      </c>
      <c r="H5" s="39"/>
      <c r="I5" s="38" t="s">
        <v>40</v>
      </c>
      <c r="J5" s="39"/>
      <c r="K5" s="38" t="s">
        <v>41</v>
      </c>
      <c r="L5" s="39"/>
      <c r="M5" s="38" t="s">
        <v>42</v>
      </c>
      <c r="N5" s="39"/>
      <c r="O5" s="38" t="s">
        <v>43</v>
      </c>
      <c r="P5" s="39"/>
      <c r="Q5" s="32"/>
      <c r="R5" s="32"/>
    </row>
    <row r="6" spans="1:18">
      <c r="A6" s="18">
        <v>1</v>
      </c>
      <c r="B6" s="11" t="s">
        <v>183</v>
      </c>
      <c r="C6" s="5">
        <f>Q6*22/100</f>
        <v>17242.5</v>
      </c>
      <c r="D6" s="3" t="s">
        <v>45</v>
      </c>
      <c r="E6" s="5">
        <f>Q6*47/100</f>
        <v>36836.25</v>
      </c>
      <c r="F6" s="3" t="s">
        <v>45</v>
      </c>
      <c r="G6" s="5">
        <f>Q6*15/100</f>
        <v>11756.25</v>
      </c>
      <c r="H6" s="3" t="s">
        <v>45</v>
      </c>
      <c r="I6" s="5">
        <f>Q6*3/100</f>
        <v>2351.25</v>
      </c>
      <c r="J6" s="3" t="s">
        <v>45</v>
      </c>
      <c r="K6" s="5">
        <f>Q6*5/100</f>
        <v>3918.75</v>
      </c>
      <c r="L6" s="3" t="s">
        <v>45</v>
      </c>
      <c r="M6" s="5">
        <f>Q6*4/100</f>
        <v>3135</v>
      </c>
      <c r="N6" s="3" t="s">
        <v>45</v>
      </c>
      <c r="O6" s="5">
        <f>Q6*4/100</f>
        <v>3135</v>
      </c>
      <c r="P6" s="3" t="s">
        <v>45</v>
      </c>
      <c r="Q6" s="5">
        <f>'[6]Juni '!$M$41</f>
        <v>78375</v>
      </c>
      <c r="R6" s="3" t="s">
        <v>45</v>
      </c>
    </row>
    <row r="7" spans="1:18">
      <c r="A7" s="18">
        <v>2</v>
      </c>
      <c r="B7" s="11" t="s">
        <v>184</v>
      </c>
      <c r="C7" s="5">
        <f t="shared" ref="C7:C35" si="0">Q7*22/100</f>
        <v>7514.1</v>
      </c>
      <c r="D7" s="3" t="s">
        <v>45</v>
      </c>
      <c r="E7" s="5">
        <f t="shared" ref="E7:E35" si="1">Q7*47/100</f>
        <v>16052.85</v>
      </c>
      <c r="F7" s="3" t="s">
        <v>45</v>
      </c>
      <c r="G7" s="5">
        <f t="shared" ref="G7:G35" si="2">Q7*15/100</f>
        <v>5123.25</v>
      </c>
      <c r="H7" s="3" t="s">
        <v>45</v>
      </c>
      <c r="I7" s="5">
        <f t="shared" ref="I7:I35" si="3">Q7*3/100</f>
        <v>1024.6500000000001</v>
      </c>
      <c r="J7" s="3" t="s">
        <v>45</v>
      </c>
      <c r="K7" s="5">
        <f t="shared" ref="K7:K35" si="4">Q7*5/100</f>
        <v>1707.75</v>
      </c>
      <c r="L7" s="3" t="s">
        <v>45</v>
      </c>
      <c r="M7" s="5">
        <f t="shared" ref="M7:M35" si="5">Q7*4/100</f>
        <v>1366.2</v>
      </c>
      <c r="N7" s="3" t="s">
        <v>45</v>
      </c>
      <c r="O7" s="5">
        <f t="shared" ref="O7:O35" si="6">Q7*4/100</f>
        <v>1366.2</v>
      </c>
      <c r="P7" s="3" t="s">
        <v>45</v>
      </c>
      <c r="Q7" s="5">
        <f>'[6]Juni '!$M$84</f>
        <v>34155</v>
      </c>
      <c r="R7" s="3" t="s">
        <v>45</v>
      </c>
    </row>
    <row r="8" spans="1:18">
      <c r="A8" s="18">
        <v>3</v>
      </c>
      <c r="B8" s="11" t="s">
        <v>185</v>
      </c>
      <c r="C8" s="5">
        <f t="shared" si="0"/>
        <v>14084.4</v>
      </c>
      <c r="D8" s="3" t="s">
        <v>45</v>
      </c>
      <c r="E8" s="5">
        <f t="shared" si="1"/>
        <v>30089.4</v>
      </c>
      <c r="F8" s="3" t="s">
        <v>45</v>
      </c>
      <c r="G8" s="5">
        <f t="shared" si="2"/>
        <v>9603</v>
      </c>
      <c r="H8" s="3" t="s">
        <v>45</v>
      </c>
      <c r="I8" s="5">
        <f t="shared" si="3"/>
        <v>1920.6</v>
      </c>
      <c r="J8" s="3" t="s">
        <v>45</v>
      </c>
      <c r="K8" s="5">
        <f t="shared" si="4"/>
        <v>3201</v>
      </c>
      <c r="L8" s="3" t="s">
        <v>45</v>
      </c>
      <c r="M8" s="5">
        <f t="shared" si="5"/>
        <v>2560.8000000000002</v>
      </c>
      <c r="N8" s="3" t="s">
        <v>45</v>
      </c>
      <c r="O8" s="5">
        <f t="shared" si="6"/>
        <v>2560.8000000000002</v>
      </c>
      <c r="P8" s="3" t="s">
        <v>45</v>
      </c>
      <c r="Q8" s="5">
        <f>'[6]Juni '!$M$126</f>
        <v>64020</v>
      </c>
      <c r="R8" s="3" t="s">
        <v>45</v>
      </c>
    </row>
    <row r="9" spans="1:18">
      <c r="A9" s="18">
        <v>4</v>
      </c>
      <c r="B9" s="11" t="s">
        <v>186</v>
      </c>
      <c r="C9" s="5">
        <f t="shared" si="0"/>
        <v>5299.8</v>
      </c>
      <c r="D9" s="3" t="s">
        <v>45</v>
      </c>
      <c r="E9" s="5">
        <f t="shared" si="1"/>
        <v>11322.3</v>
      </c>
      <c r="F9" s="3" t="s">
        <v>45</v>
      </c>
      <c r="G9" s="5">
        <f t="shared" si="2"/>
        <v>3613.5</v>
      </c>
      <c r="H9" s="3" t="s">
        <v>45</v>
      </c>
      <c r="I9" s="5">
        <f t="shared" si="3"/>
        <v>722.7</v>
      </c>
      <c r="J9" s="3" t="s">
        <v>45</v>
      </c>
      <c r="K9" s="5">
        <f t="shared" si="4"/>
        <v>1204.5</v>
      </c>
      <c r="L9" s="3" t="s">
        <v>45</v>
      </c>
      <c r="M9" s="5">
        <f t="shared" si="5"/>
        <v>963.6</v>
      </c>
      <c r="N9" s="3" t="s">
        <v>45</v>
      </c>
      <c r="O9" s="5">
        <f t="shared" si="6"/>
        <v>963.6</v>
      </c>
      <c r="P9" s="3" t="s">
        <v>45</v>
      </c>
      <c r="Q9" s="5">
        <f>'[6]Juni '!$M$169</f>
        <v>24090</v>
      </c>
      <c r="R9" s="3" t="s">
        <v>45</v>
      </c>
    </row>
    <row r="10" spans="1:18">
      <c r="A10" s="18">
        <v>5</v>
      </c>
      <c r="B10" s="11" t="s">
        <v>187</v>
      </c>
      <c r="C10" s="5">
        <f t="shared" si="0"/>
        <v>3267</v>
      </c>
      <c r="D10" s="3" t="s">
        <v>45</v>
      </c>
      <c r="E10" s="5">
        <f t="shared" si="1"/>
        <v>6979.5</v>
      </c>
      <c r="F10" s="3" t="s">
        <v>45</v>
      </c>
      <c r="G10" s="5">
        <f t="shared" si="2"/>
        <v>2227.5</v>
      </c>
      <c r="H10" s="3" t="s">
        <v>45</v>
      </c>
      <c r="I10" s="5">
        <f t="shared" si="3"/>
        <v>445.5</v>
      </c>
      <c r="J10" s="3" t="s">
        <v>45</v>
      </c>
      <c r="K10" s="5">
        <f t="shared" si="4"/>
        <v>742.5</v>
      </c>
      <c r="L10" s="3" t="s">
        <v>45</v>
      </c>
      <c r="M10" s="5">
        <f t="shared" si="5"/>
        <v>594</v>
      </c>
      <c r="N10" s="3" t="s">
        <v>45</v>
      </c>
      <c r="O10" s="5">
        <f t="shared" si="6"/>
        <v>594</v>
      </c>
      <c r="P10" s="3" t="s">
        <v>45</v>
      </c>
      <c r="Q10" s="5">
        <f>'[6]Juni '!$M$212</f>
        <v>14850</v>
      </c>
      <c r="R10" s="3" t="s">
        <v>45</v>
      </c>
    </row>
    <row r="11" spans="1:18">
      <c r="A11" s="18">
        <v>6</v>
      </c>
      <c r="B11" s="11" t="s">
        <v>188</v>
      </c>
      <c r="C11" s="5">
        <f t="shared" si="0"/>
        <v>7695.6</v>
      </c>
      <c r="D11" s="3" t="s">
        <v>45</v>
      </c>
      <c r="E11" s="5">
        <f t="shared" si="1"/>
        <v>16440.599999999999</v>
      </c>
      <c r="F11" s="3" t="s">
        <v>45</v>
      </c>
      <c r="G11" s="5">
        <f t="shared" si="2"/>
        <v>5247</v>
      </c>
      <c r="H11" s="3" t="s">
        <v>45</v>
      </c>
      <c r="I11" s="5">
        <f t="shared" si="3"/>
        <v>1049.4000000000001</v>
      </c>
      <c r="J11" s="3" t="s">
        <v>45</v>
      </c>
      <c r="K11" s="5">
        <f t="shared" si="4"/>
        <v>1749</v>
      </c>
      <c r="L11" s="3" t="s">
        <v>45</v>
      </c>
      <c r="M11" s="5">
        <f t="shared" si="5"/>
        <v>1399.2</v>
      </c>
      <c r="N11" s="3" t="s">
        <v>45</v>
      </c>
      <c r="O11" s="5">
        <f t="shared" si="6"/>
        <v>1399.2</v>
      </c>
      <c r="P11" s="3" t="s">
        <v>45</v>
      </c>
      <c r="Q11" s="5">
        <f>'[6]Juni '!$M$254</f>
        <v>34980</v>
      </c>
      <c r="R11" s="3" t="s">
        <v>45</v>
      </c>
    </row>
    <row r="12" spans="1:18">
      <c r="A12" s="18">
        <v>7</v>
      </c>
      <c r="B12" s="11" t="s">
        <v>189</v>
      </c>
      <c r="C12" s="5">
        <f t="shared" si="0"/>
        <v>9909.9</v>
      </c>
      <c r="D12" s="3" t="s">
        <v>45</v>
      </c>
      <c r="E12" s="5">
        <f t="shared" si="1"/>
        <v>21171.15</v>
      </c>
      <c r="F12" s="3" t="s">
        <v>45</v>
      </c>
      <c r="G12" s="5">
        <f t="shared" si="2"/>
        <v>6756.75</v>
      </c>
      <c r="H12" s="3" t="s">
        <v>45</v>
      </c>
      <c r="I12" s="5">
        <f t="shared" si="3"/>
        <v>1351.35</v>
      </c>
      <c r="J12" s="3" t="s">
        <v>45</v>
      </c>
      <c r="K12" s="5">
        <f t="shared" si="4"/>
        <v>2252.25</v>
      </c>
      <c r="L12" s="3" t="s">
        <v>45</v>
      </c>
      <c r="M12" s="5">
        <f t="shared" si="5"/>
        <v>1801.8</v>
      </c>
      <c r="N12" s="3" t="s">
        <v>45</v>
      </c>
      <c r="O12" s="5">
        <f t="shared" si="6"/>
        <v>1801.8</v>
      </c>
      <c r="P12" s="3" t="s">
        <v>45</v>
      </c>
      <c r="Q12" s="5">
        <f>'[6]Juni '!$M$296</f>
        <v>45045</v>
      </c>
      <c r="R12" s="3" t="s">
        <v>45</v>
      </c>
    </row>
    <row r="13" spans="1:18">
      <c r="A13" s="18">
        <v>8</v>
      </c>
      <c r="B13" s="11" t="s">
        <v>190</v>
      </c>
      <c r="C13" s="5">
        <f t="shared" si="0"/>
        <v>11470.8</v>
      </c>
      <c r="D13" s="3" t="s">
        <v>45</v>
      </c>
      <c r="E13" s="5">
        <f t="shared" si="1"/>
        <v>24505.8</v>
      </c>
      <c r="F13" s="3" t="s">
        <v>45</v>
      </c>
      <c r="G13" s="5">
        <f t="shared" si="2"/>
        <v>7821</v>
      </c>
      <c r="H13" s="3" t="s">
        <v>45</v>
      </c>
      <c r="I13" s="5">
        <f t="shared" si="3"/>
        <v>1564.2</v>
      </c>
      <c r="J13" s="3" t="s">
        <v>45</v>
      </c>
      <c r="K13" s="5">
        <f t="shared" si="4"/>
        <v>2607</v>
      </c>
      <c r="L13" s="3" t="s">
        <v>45</v>
      </c>
      <c r="M13" s="5">
        <f t="shared" si="5"/>
        <v>2085.6</v>
      </c>
      <c r="N13" s="3" t="s">
        <v>45</v>
      </c>
      <c r="O13" s="5">
        <f t="shared" si="6"/>
        <v>2085.6</v>
      </c>
      <c r="P13" s="3" t="s">
        <v>45</v>
      </c>
      <c r="Q13" s="5">
        <f>'[6]Juni '!$M$338</f>
        <v>52140</v>
      </c>
      <c r="R13" s="3" t="s">
        <v>45</v>
      </c>
    </row>
    <row r="14" spans="1:18">
      <c r="A14" s="18">
        <v>9</v>
      </c>
      <c r="B14" s="11" t="s">
        <v>191</v>
      </c>
      <c r="C14" s="5">
        <f t="shared" si="0"/>
        <v>5771.7</v>
      </c>
      <c r="D14" s="3" t="s">
        <v>45</v>
      </c>
      <c r="E14" s="5">
        <f t="shared" si="1"/>
        <v>12330.45</v>
      </c>
      <c r="F14" s="3" t="s">
        <v>45</v>
      </c>
      <c r="G14" s="5">
        <f t="shared" si="2"/>
        <v>3935.25</v>
      </c>
      <c r="H14" s="3" t="s">
        <v>45</v>
      </c>
      <c r="I14" s="5">
        <f t="shared" si="3"/>
        <v>787.05</v>
      </c>
      <c r="J14" s="3" t="s">
        <v>45</v>
      </c>
      <c r="K14" s="5">
        <f t="shared" si="4"/>
        <v>1311.75</v>
      </c>
      <c r="L14" s="3" t="s">
        <v>45</v>
      </c>
      <c r="M14" s="5">
        <f t="shared" si="5"/>
        <v>1049.4000000000001</v>
      </c>
      <c r="N14" s="3" t="s">
        <v>45</v>
      </c>
      <c r="O14" s="5">
        <f t="shared" si="6"/>
        <v>1049.4000000000001</v>
      </c>
      <c r="P14" s="3" t="s">
        <v>45</v>
      </c>
      <c r="Q14" s="5">
        <f>'[6]Juni '!$M$381</f>
        <v>26235</v>
      </c>
      <c r="R14" s="3" t="s">
        <v>45</v>
      </c>
    </row>
    <row r="15" spans="1:18">
      <c r="A15" s="18">
        <v>10</v>
      </c>
      <c r="B15" s="11" t="s">
        <v>192</v>
      </c>
      <c r="C15" s="5">
        <f t="shared" si="0"/>
        <v>15863.1</v>
      </c>
      <c r="D15" s="3" t="s">
        <v>45</v>
      </c>
      <c r="E15" s="5">
        <f t="shared" si="1"/>
        <v>33889.35</v>
      </c>
      <c r="F15" s="3" t="s">
        <v>45</v>
      </c>
      <c r="G15" s="5">
        <f t="shared" si="2"/>
        <v>10815.75</v>
      </c>
      <c r="H15" s="3" t="s">
        <v>45</v>
      </c>
      <c r="I15" s="5">
        <f t="shared" si="3"/>
        <v>2163.15</v>
      </c>
      <c r="J15" s="3" t="s">
        <v>45</v>
      </c>
      <c r="K15" s="5">
        <f t="shared" si="4"/>
        <v>3605.25</v>
      </c>
      <c r="L15" s="3" t="s">
        <v>45</v>
      </c>
      <c r="M15" s="5">
        <f t="shared" si="5"/>
        <v>2884.2</v>
      </c>
      <c r="N15" s="3" t="s">
        <v>45</v>
      </c>
      <c r="O15" s="5">
        <f t="shared" si="6"/>
        <v>2884.2</v>
      </c>
      <c r="P15" s="3" t="s">
        <v>45</v>
      </c>
      <c r="Q15" s="5">
        <f>'[6]Juni '!$M$423</f>
        <v>72105</v>
      </c>
      <c r="R15" s="3" t="s">
        <v>45</v>
      </c>
    </row>
    <row r="16" spans="1:18">
      <c r="A16" s="18">
        <v>11</v>
      </c>
      <c r="B16" s="11" t="s">
        <v>193</v>
      </c>
      <c r="C16" s="5">
        <f t="shared" si="0"/>
        <v>14556.3</v>
      </c>
      <c r="D16" s="3" t="s">
        <v>45</v>
      </c>
      <c r="E16" s="5">
        <f t="shared" si="1"/>
        <v>31097.55</v>
      </c>
      <c r="F16" s="3" t="s">
        <v>45</v>
      </c>
      <c r="G16" s="5">
        <f t="shared" si="2"/>
        <v>9924.75</v>
      </c>
      <c r="H16" s="3" t="s">
        <v>45</v>
      </c>
      <c r="I16" s="5">
        <f t="shared" si="3"/>
        <v>1984.95</v>
      </c>
      <c r="J16" s="3" t="s">
        <v>45</v>
      </c>
      <c r="K16" s="5">
        <f t="shared" si="4"/>
        <v>3308.25</v>
      </c>
      <c r="L16" s="3" t="s">
        <v>45</v>
      </c>
      <c r="M16" s="5">
        <f t="shared" si="5"/>
        <v>2646.6</v>
      </c>
      <c r="N16" s="3" t="s">
        <v>45</v>
      </c>
      <c r="O16" s="5">
        <f t="shared" si="6"/>
        <v>2646.6</v>
      </c>
      <c r="P16" s="3" t="s">
        <v>45</v>
      </c>
      <c r="Q16" s="5">
        <f>'[6]Juni '!$M$465</f>
        <v>66165</v>
      </c>
      <c r="R16" s="3" t="s">
        <v>45</v>
      </c>
    </row>
    <row r="17" spans="1:18">
      <c r="A17" s="18">
        <v>12</v>
      </c>
      <c r="B17" s="11" t="s">
        <v>194</v>
      </c>
      <c r="C17" s="5">
        <f t="shared" si="0"/>
        <v>13721.4</v>
      </c>
      <c r="D17" s="3" t="s">
        <v>45</v>
      </c>
      <c r="E17" s="5">
        <f t="shared" si="1"/>
        <v>29313.9</v>
      </c>
      <c r="F17" s="3" t="s">
        <v>45</v>
      </c>
      <c r="G17" s="5">
        <f t="shared" si="2"/>
        <v>9355.5</v>
      </c>
      <c r="H17" s="3" t="s">
        <v>45</v>
      </c>
      <c r="I17" s="5">
        <f t="shared" si="3"/>
        <v>1871.1</v>
      </c>
      <c r="J17" s="3" t="s">
        <v>45</v>
      </c>
      <c r="K17" s="5">
        <f t="shared" si="4"/>
        <v>3118.5</v>
      </c>
      <c r="L17" s="3" t="s">
        <v>45</v>
      </c>
      <c r="M17" s="5">
        <f t="shared" si="5"/>
        <v>2494.8000000000002</v>
      </c>
      <c r="N17" s="3" t="s">
        <v>45</v>
      </c>
      <c r="O17" s="5">
        <f t="shared" si="6"/>
        <v>2494.8000000000002</v>
      </c>
      <c r="P17" s="3" t="s">
        <v>45</v>
      </c>
      <c r="Q17" s="5">
        <f>'[6]Juni '!$M$508</f>
        <v>62370</v>
      </c>
      <c r="R17" s="3" t="s">
        <v>45</v>
      </c>
    </row>
    <row r="18" spans="1:18">
      <c r="A18" s="18">
        <v>13</v>
      </c>
      <c r="B18" s="11" t="s">
        <v>195</v>
      </c>
      <c r="C18" s="5">
        <f t="shared" si="0"/>
        <v>14048.1</v>
      </c>
      <c r="D18" s="3" t="s">
        <v>45</v>
      </c>
      <c r="E18" s="5">
        <f t="shared" si="1"/>
        <v>30011.85</v>
      </c>
      <c r="F18" s="3" t="s">
        <v>45</v>
      </c>
      <c r="G18" s="5">
        <f t="shared" si="2"/>
        <v>9578.25</v>
      </c>
      <c r="H18" s="3" t="s">
        <v>45</v>
      </c>
      <c r="I18" s="5">
        <f t="shared" si="3"/>
        <v>1915.65</v>
      </c>
      <c r="J18" s="3" t="s">
        <v>45</v>
      </c>
      <c r="K18" s="5">
        <f t="shared" si="4"/>
        <v>3192.75</v>
      </c>
      <c r="L18" s="3" t="s">
        <v>45</v>
      </c>
      <c r="M18" s="5">
        <f t="shared" si="5"/>
        <v>2554.1999999999998</v>
      </c>
      <c r="N18" s="3" t="s">
        <v>45</v>
      </c>
      <c r="O18" s="5">
        <f t="shared" si="6"/>
        <v>2554.1999999999998</v>
      </c>
      <c r="P18" s="3" t="s">
        <v>45</v>
      </c>
      <c r="Q18" s="5">
        <f>'[6]Juni '!$M$550</f>
        <v>63855</v>
      </c>
      <c r="R18" s="3" t="s">
        <v>45</v>
      </c>
    </row>
    <row r="19" spans="1:18">
      <c r="A19" s="18">
        <v>14</v>
      </c>
      <c r="B19" s="11" t="s">
        <v>196</v>
      </c>
      <c r="C19" s="5">
        <f t="shared" si="0"/>
        <v>17605.5</v>
      </c>
      <c r="D19" s="3" t="s">
        <v>45</v>
      </c>
      <c r="E19" s="5">
        <f t="shared" si="1"/>
        <v>37611.75</v>
      </c>
      <c r="F19" s="3" t="s">
        <v>45</v>
      </c>
      <c r="G19" s="5">
        <f t="shared" si="2"/>
        <v>12003.75</v>
      </c>
      <c r="H19" s="3" t="s">
        <v>45</v>
      </c>
      <c r="I19" s="5">
        <f t="shared" si="3"/>
        <v>2400.75</v>
      </c>
      <c r="J19" s="3" t="s">
        <v>45</v>
      </c>
      <c r="K19" s="5">
        <f t="shared" si="4"/>
        <v>4001.25</v>
      </c>
      <c r="L19" s="3" t="s">
        <v>45</v>
      </c>
      <c r="M19" s="5">
        <f t="shared" si="5"/>
        <v>3201</v>
      </c>
      <c r="N19" s="3" t="s">
        <v>45</v>
      </c>
      <c r="O19" s="5">
        <f t="shared" si="6"/>
        <v>3201</v>
      </c>
      <c r="P19" s="3" t="s">
        <v>45</v>
      </c>
      <c r="Q19" s="5">
        <f>'[6]Juni '!$M$593</f>
        <v>80025</v>
      </c>
      <c r="R19" s="3" t="s">
        <v>45</v>
      </c>
    </row>
    <row r="20" spans="1:18">
      <c r="A20" s="18">
        <v>15</v>
      </c>
      <c r="B20" s="11" t="s">
        <v>197</v>
      </c>
      <c r="C20" s="5">
        <f t="shared" si="0"/>
        <v>18041.099999999999</v>
      </c>
      <c r="D20" s="3" t="s">
        <v>45</v>
      </c>
      <c r="E20" s="5">
        <f t="shared" si="1"/>
        <v>38542.35</v>
      </c>
      <c r="F20" s="3" t="s">
        <v>45</v>
      </c>
      <c r="G20" s="5">
        <f t="shared" si="2"/>
        <v>12300.75</v>
      </c>
      <c r="H20" s="3" t="s">
        <v>45</v>
      </c>
      <c r="I20" s="5">
        <f t="shared" si="3"/>
        <v>2460.15</v>
      </c>
      <c r="J20" s="3" t="s">
        <v>45</v>
      </c>
      <c r="K20" s="5">
        <f t="shared" si="4"/>
        <v>4100.25</v>
      </c>
      <c r="L20" s="3" t="s">
        <v>45</v>
      </c>
      <c r="M20" s="5">
        <f t="shared" si="5"/>
        <v>3280.2</v>
      </c>
      <c r="N20" s="3" t="s">
        <v>45</v>
      </c>
      <c r="O20" s="5">
        <f t="shared" si="6"/>
        <v>3280.2</v>
      </c>
      <c r="P20" s="3" t="s">
        <v>45</v>
      </c>
      <c r="Q20" s="5">
        <f>'[6]Juni '!$M$635</f>
        <v>82005</v>
      </c>
      <c r="R20" s="3" t="s">
        <v>45</v>
      </c>
    </row>
    <row r="21" spans="1:18">
      <c r="A21" s="18">
        <v>16</v>
      </c>
      <c r="B21" s="11" t="s">
        <v>198</v>
      </c>
      <c r="C21" s="5">
        <f t="shared" si="0"/>
        <v>5445</v>
      </c>
      <c r="D21" s="3" t="s">
        <v>45</v>
      </c>
      <c r="E21" s="5">
        <f t="shared" si="1"/>
        <v>11632.5</v>
      </c>
      <c r="F21" s="3" t="s">
        <v>45</v>
      </c>
      <c r="G21" s="5">
        <f t="shared" si="2"/>
        <v>3712.5</v>
      </c>
      <c r="H21" s="3" t="s">
        <v>45</v>
      </c>
      <c r="I21" s="5">
        <f t="shared" si="3"/>
        <v>742.5</v>
      </c>
      <c r="J21" s="3" t="s">
        <v>45</v>
      </c>
      <c r="K21" s="5">
        <f t="shared" si="4"/>
        <v>1237.5</v>
      </c>
      <c r="L21" s="3" t="s">
        <v>45</v>
      </c>
      <c r="M21" s="5">
        <f t="shared" si="5"/>
        <v>990</v>
      </c>
      <c r="N21" s="3" t="s">
        <v>45</v>
      </c>
      <c r="O21" s="5">
        <f t="shared" si="6"/>
        <v>990</v>
      </c>
      <c r="P21" s="3" t="s">
        <v>45</v>
      </c>
      <c r="Q21" s="5">
        <f>'[6]Juni '!$M$678</f>
        <v>24750</v>
      </c>
      <c r="R21" s="3" t="s">
        <v>45</v>
      </c>
    </row>
    <row r="22" spans="1:18">
      <c r="A22" s="18">
        <v>17</v>
      </c>
      <c r="B22" s="11" t="s">
        <v>199</v>
      </c>
      <c r="C22" s="5">
        <f t="shared" si="0"/>
        <v>16335</v>
      </c>
      <c r="D22" s="3" t="s">
        <v>45</v>
      </c>
      <c r="E22" s="5">
        <f t="shared" si="1"/>
        <v>34897.5</v>
      </c>
      <c r="F22" s="3" t="s">
        <v>45</v>
      </c>
      <c r="G22" s="5">
        <f t="shared" si="2"/>
        <v>11137.5</v>
      </c>
      <c r="H22" s="3" t="s">
        <v>45</v>
      </c>
      <c r="I22" s="5">
        <f t="shared" si="3"/>
        <v>2227.5</v>
      </c>
      <c r="J22" s="3" t="s">
        <v>45</v>
      </c>
      <c r="K22" s="5">
        <f t="shared" si="4"/>
        <v>3712.5</v>
      </c>
      <c r="L22" s="3" t="s">
        <v>45</v>
      </c>
      <c r="M22" s="5">
        <f t="shared" si="5"/>
        <v>2970</v>
      </c>
      <c r="N22" s="3" t="s">
        <v>45</v>
      </c>
      <c r="O22" s="5">
        <f t="shared" si="6"/>
        <v>2970</v>
      </c>
      <c r="P22" s="3" t="s">
        <v>45</v>
      </c>
      <c r="Q22" s="5">
        <f>'[6]Juni '!$M$721</f>
        <v>74250</v>
      </c>
      <c r="R22" s="3" t="s">
        <v>45</v>
      </c>
    </row>
    <row r="23" spans="1:18">
      <c r="A23" s="18">
        <v>18</v>
      </c>
      <c r="B23" s="11" t="s">
        <v>200</v>
      </c>
      <c r="C23" s="5">
        <f t="shared" si="0"/>
        <v>15863.1</v>
      </c>
      <c r="D23" s="3" t="s">
        <v>45</v>
      </c>
      <c r="E23" s="5">
        <f t="shared" si="1"/>
        <v>33889.35</v>
      </c>
      <c r="F23" s="3" t="s">
        <v>45</v>
      </c>
      <c r="G23" s="5">
        <f t="shared" si="2"/>
        <v>10815.75</v>
      </c>
      <c r="H23" s="3" t="s">
        <v>45</v>
      </c>
      <c r="I23" s="5">
        <f t="shared" si="3"/>
        <v>2163.15</v>
      </c>
      <c r="J23" s="3" t="s">
        <v>45</v>
      </c>
      <c r="K23" s="5">
        <f t="shared" si="4"/>
        <v>3605.25</v>
      </c>
      <c r="L23" s="3" t="s">
        <v>45</v>
      </c>
      <c r="M23" s="5">
        <f t="shared" si="5"/>
        <v>2884.2</v>
      </c>
      <c r="N23" s="3" t="s">
        <v>45</v>
      </c>
      <c r="O23" s="5">
        <f t="shared" si="6"/>
        <v>2884.2</v>
      </c>
      <c r="P23" s="3" t="s">
        <v>45</v>
      </c>
      <c r="Q23" s="5">
        <f>'[6]Juni '!$M$764</f>
        <v>72105</v>
      </c>
      <c r="R23" s="3" t="s">
        <v>45</v>
      </c>
    </row>
    <row r="24" spans="1:18">
      <c r="A24" s="18">
        <v>19</v>
      </c>
      <c r="B24" s="11" t="s">
        <v>201</v>
      </c>
      <c r="C24" s="5">
        <f t="shared" si="0"/>
        <v>13939.2</v>
      </c>
      <c r="D24" s="3" t="s">
        <v>45</v>
      </c>
      <c r="E24" s="5">
        <f t="shared" si="1"/>
        <v>29779.200000000001</v>
      </c>
      <c r="F24" s="3" t="s">
        <v>45</v>
      </c>
      <c r="G24" s="5">
        <f t="shared" si="2"/>
        <v>9504</v>
      </c>
      <c r="H24" s="3" t="s">
        <v>45</v>
      </c>
      <c r="I24" s="5">
        <f t="shared" si="3"/>
        <v>1900.8</v>
      </c>
      <c r="J24" s="3" t="s">
        <v>45</v>
      </c>
      <c r="K24" s="5">
        <f t="shared" si="4"/>
        <v>3168</v>
      </c>
      <c r="L24" s="3" t="s">
        <v>45</v>
      </c>
      <c r="M24" s="5">
        <f t="shared" si="5"/>
        <v>2534.4</v>
      </c>
      <c r="N24" s="3" t="s">
        <v>45</v>
      </c>
      <c r="O24" s="5">
        <f t="shared" si="6"/>
        <v>2534.4</v>
      </c>
      <c r="P24" s="3" t="s">
        <v>45</v>
      </c>
      <c r="Q24" s="5">
        <f>'[6]Juni '!$M$807</f>
        <v>63360</v>
      </c>
      <c r="R24" s="3" t="s">
        <v>45</v>
      </c>
    </row>
    <row r="25" spans="1:18">
      <c r="A25" s="18">
        <v>20</v>
      </c>
      <c r="B25" s="11" t="s">
        <v>202</v>
      </c>
      <c r="C25" s="5">
        <f t="shared" si="0"/>
        <v>16044.6</v>
      </c>
      <c r="D25" s="3" t="s">
        <v>45</v>
      </c>
      <c r="E25" s="5">
        <f t="shared" si="1"/>
        <v>34277.1</v>
      </c>
      <c r="F25" s="3" t="s">
        <v>45</v>
      </c>
      <c r="G25" s="5">
        <f t="shared" si="2"/>
        <v>10939.5</v>
      </c>
      <c r="H25" s="3" t="s">
        <v>45</v>
      </c>
      <c r="I25" s="5">
        <f t="shared" si="3"/>
        <v>2187.9</v>
      </c>
      <c r="J25" s="3" t="s">
        <v>45</v>
      </c>
      <c r="K25" s="5">
        <f t="shared" si="4"/>
        <v>3646.5</v>
      </c>
      <c r="L25" s="3" t="s">
        <v>45</v>
      </c>
      <c r="M25" s="5">
        <f t="shared" si="5"/>
        <v>2917.2</v>
      </c>
      <c r="N25" s="3" t="s">
        <v>45</v>
      </c>
      <c r="O25" s="5">
        <f t="shared" si="6"/>
        <v>2917.2</v>
      </c>
      <c r="P25" s="3" t="s">
        <v>45</v>
      </c>
      <c r="Q25" s="5">
        <f>'[6]Juni '!$M$849</f>
        <v>72930</v>
      </c>
      <c r="R25" s="3" t="s">
        <v>45</v>
      </c>
    </row>
    <row r="26" spans="1:18">
      <c r="A26" s="18">
        <v>21</v>
      </c>
      <c r="B26" s="11" t="s">
        <v>203</v>
      </c>
      <c r="C26" s="5">
        <f t="shared" si="0"/>
        <v>13830.3</v>
      </c>
      <c r="D26" s="3" t="s">
        <v>45</v>
      </c>
      <c r="E26" s="5">
        <f t="shared" si="1"/>
        <v>29546.55</v>
      </c>
      <c r="F26" s="3" t="s">
        <v>45</v>
      </c>
      <c r="G26" s="5">
        <f t="shared" si="2"/>
        <v>9429.75</v>
      </c>
      <c r="H26" s="3" t="s">
        <v>45</v>
      </c>
      <c r="I26" s="5">
        <f t="shared" si="3"/>
        <v>1885.95</v>
      </c>
      <c r="J26" s="3" t="s">
        <v>45</v>
      </c>
      <c r="K26" s="5">
        <f t="shared" si="4"/>
        <v>3143.25</v>
      </c>
      <c r="L26" s="3" t="s">
        <v>45</v>
      </c>
      <c r="M26" s="5">
        <f t="shared" si="5"/>
        <v>2514.6</v>
      </c>
      <c r="N26" s="3" t="s">
        <v>45</v>
      </c>
      <c r="O26" s="5">
        <f t="shared" si="6"/>
        <v>2514.6</v>
      </c>
      <c r="P26" s="3" t="s">
        <v>45</v>
      </c>
      <c r="Q26" s="5">
        <f>'[6]Juni '!$M$891</f>
        <v>62865</v>
      </c>
      <c r="R26" s="3" t="s">
        <v>45</v>
      </c>
    </row>
    <row r="27" spans="1:18">
      <c r="A27" s="18">
        <v>22</v>
      </c>
      <c r="B27" s="11" t="s">
        <v>204</v>
      </c>
      <c r="C27" s="5">
        <f t="shared" si="0"/>
        <v>13721.4</v>
      </c>
      <c r="D27" s="3" t="s">
        <v>45</v>
      </c>
      <c r="E27" s="5">
        <f t="shared" si="1"/>
        <v>29313.9</v>
      </c>
      <c r="F27" s="3" t="s">
        <v>45</v>
      </c>
      <c r="G27" s="5">
        <f t="shared" si="2"/>
        <v>9355.5</v>
      </c>
      <c r="H27" s="3" t="s">
        <v>45</v>
      </c>
      <c r="I27" s="5">
        <f t="shared" si="3"/>
        <v>1871.1</v>
      </c>
      <c r="J27" s="3" t="s">
        <v>45</v>
      </c>
      <c r="K27" s="5">
        <f t="shared" si="4"/>
        <v>3118.5</v>
      </c>
      <c r="L27" s="3" t="s">
        <v>45</v>
      </c>
      <c r="M27" s="5">
        <f t="shared" si="5"/>
        <v>2494.8000000000002</v>
      </c>
      <c r="N27" s="3" t="s">
        <v>45</v>
      </c>
      <c r="O27" s="5">
        <f t="shared" si="6"/>
        <v>2494.8000000000002</v>
      </c>
      <c r="P27" s="3" t="s">
        <v>45</v>
      </c>
      <c r="Q27" s="5">
        <f>'[6]Juni '!$M$933</f>
        <v>62370</v>
      </c>
      <c r="R27" s="3" t="s">
        <v>45</v>
      </c>
    </row>
    <row r="28" spans="1:18">
      <c r="A28" s="18">
        <v>23</v>
      </c>
      <c r="B28" s="11" t="s">
        <v>205</v>
      </c>
      <c r="C28" s="5">
        <f t="shared" si="0"/>
        <v>13322.1</v>
      </c>
      <c r="D28" s="3" t="s">
        <v>45</v>
      </c>
      <c r="E28" s="5">
        <f t="shared" si="1"/>
        <v>28460.85</v>
      </c>
      <c r="F28" s="3" t="s">
        <v>45</v>
      </c>
      <c r="G28" s="5">
        <f t="shared" si="2"/>
        <v>9083.25</v>
      </c>
      <c r="H28" s="3" t="s">
        <v>45</v>
      </c>
      <c r="I28" s="5">
        <f t="shared" si="3"/>
        <v>1816.65</v>
      </c>
      <c r="J28" s="3" t="s">
        <v>45</v>
      </c>
      <c r="K28" s="5">
        <f t="shared" si="4"/>
        <v>3027.75</v>
      </c>
      <c r="L28" s="3" t="s">
        <v>45</v>
      </c>
      <c r="M28" s="5">
        <f t="shared" si="5"/>
        <v>2422.1999999999998</v>
      </c>
      <c r="N28" s="3" t="s">
        <v>45</v>
      </c>
      <c r="O28" s="5">
        <f t="shared" si="6"/>
        <v>2422.1999999999998</v>
      </c>
      <c r="P28" s="3" t="s">
        <v>45</v>
      </c>
      <c r="Q28" s="5">
        <f>'[6]Juni '!$M$975</f>
        <v>60555</v>
      </c>
      <c r="R28" s="3" t="s">
        <v>45</v>
      </c>
    </row>
    <row r="29" spans="1:18">
      <c r="A29" s="18">
        <v>24</v>
      </c>
      <c r="B29" s="11" t="s">
        <v>206</v>
      </c>
      <c r="C29" s="5">
        <f t="shared" si="0"/>
        <v>7405.2</v>
      </c>
      <c r="D29" s="3" t="s">
        <v>45</v>
      </c>
      <c r="E29" s="5">
        <f t="shared" si="1"/>
        <v>15820.2</v>
      </c>
      <c r="F29" s="3" t="s">
        <v>45</v>
      </c>
      <c r="G29" s="5">
        <f t="shared" si="2"/>
        <v>5049</v>
      </c>
      <c r="H29" s="3" t="s">
        <v>45</v>
      </c>
      <c r="I29" s="5">
        <f t="shared" si="3"/>
        <v>1009.8</v>
      </c>
      <c r="J29" s="3" t="s">
        <v>45</v>
      </c>
      <c r="K29" s="5">
        <f t="shared" si="4"/>
        <v>1683</v>
      </c>
      <c r="L29" s="3" t="s">
        <v>45</v>
      </c>
      <c r="M29" s="5">
        <f t="shared" si="5"/>
        <v>1346.4</v>
      </c>
      <c r="N29" s="3" t="s">
        <v>45</v>
      </c>
      <c r="O29" s="5">
        <f t="shared" si="6"/>
        <v>1346.4</v>
      </c>
      <c r="P29" s="3" t="s">
        <v>45</v>
      </c>
      <c r="Q29" s="5">
        <f>'[6]Juni '!$M$1017</f>
        <v>33660</v>
      </c>
      <c r="R29" s="3" t="s">
        <v>45</v>
      </c>
    </row>
    <row r="30" spans="1:18">
      <c r="A30" s="18">
        <v>25</v>
      </c>
      <c r="B30" s="11" t="s">
        <v>207</v>
      </c>
      <c r="C30" s="5">
        <f t="shared" si="0"/>
        <v>13104.3</v>
      </c>
      <c r="D30" s="3" t="s">
        <v>45</v>
      </c>
      <c r="E30" s="5">
        <f t="shared" si="1"/>
        <v>27995.55</v>
      </c>
      <c r="F30" s="3" t="s">
        <v>45</v>
      </c>
      <c r="G30" s="5">
        <f t="shared" si="2"/>
        <v>8934.75</v>
      </c>
      <c r="H30" s="3" t="s">
        <v>45</v>
      </c>
      <c r="I30" s="5">
        <f t="shared" si="3"/>
        <v>1786.95</v>
      </c>
      <c r="J30" s="3" t="s">
        <v>45</v>
      </c>
      <c r="K30" s="5">
        <f t="shared" si="4"/>
        <v>2978.25</v>
      </c>
      <c r="L30" s="3" t="s">
        <v>45</v>
      </c>
      <c r="M30" s="5">
        <f t="shared" si="5"/>
        <v>2382.6</v>
      </c>
      <c r="N30" s="3" t="s">
        <v>45</v>
      </c>
      <c r="O30" s="5">
        <f t="shared" si="6"/>
        <v>2382.6</v>
      </c>
      <c r="P30" s="3" t="s">
        <v>45</v>
      </c>
      <c r="Q30" s="5">
        <f>'[6]Juni '!$M$1059</f>
        <v>59565</v>
      </c>
      <c r="R30" s="3" t="s">
        <v>45</v>
      </c>
    </row>
    <row r="31" spans="1:18">
      <c r="A31" s="18">
        <v>26</v>
      </c>
      <c r="B31" s="11" t="s">
        <v>208</v>
      </c>
      <c r="C31" s="5">
        <f t="shared" si="0"/>
        <v>13140.6</v>
      </c>
      <c r="D31" s="3" t="s">
        <v>45</v>
      </c>
      <c r="E31" s="5">
        <f t="shared" si="1"/>
        <v>28073.1</v>
      </c>
      <c r="F31" s="3" t="s">
        <v>45</v>
      </c>
      <c r="G31" s="5">
        <f t="shared" si="2"/>
        <v>8959.5</v>
      </c>
      <c r="H31" s="3" t="s">
        <v>45</v>
      </c>
      <c r="I31" s="5">
        <f t="shared" si="3"/>
        <v>1791.9</v>
      </c>
      <c r="J31" s="3" t="s">
        <v>45</v>
      </c>
      <c r="K31" s="5">
        <f t="shared" si="4"/>
        <v>2986.5</v>
      </c>
      <c r="L31" s="3" t="s">
        <v>45</v>
      </c>
      <c r="M31" s="5">
        <f t="shared" si="5"/>
        <v>2389.1999999999998</v>
      </c>
      <c r="N31" s="3" t="s">
        <v>45</v>
      </c>
      <c r="O31" s="5">
        <f t="shared" si="6"/>
        <v>2389.1999999999998</v>
      </c>
      <c r="P31" s="3" t="s">
        <v>45</v>
      </c>
      <c r="Q31" s="5">
        <f>'[6]Juni '!$M$1101</f>
        <v>59730</v>
      </c>
      <c r="R31" s="3" t="s">
        <v>45</v>
      </c>
    </row>
    <row r="32" spans="1:18">
      <c r="A32" s="18">
        <v>27</v>
      </c>
      <c r="B32" s="11" t="s">
        <v>209</v>
      </c>
      <c r="C32" s="5">
        <f t="shared" si="0"/>
        <v>15137.1</v>
      </c>
      <c r="D32" s="3" t="s">
        <v>45</v>
      </c>
      <c r="E32" s="5">
        <f t="shared" si="1"/>
        <v>32338.35</v>
      </c>
      <c r="F32" s="3" t="s">
        <v>45</v>
      </c>
      <c r="G32" s="5">
        <f t="shared" si="2"/>
        <v>10320.75</v>
      </c>
      <c r="H32" s="3" t="s">
        <v>45</v>
      </c>
      <c r="I32" s="5">
        <f t="shared" si="3"/>
        <v>2064.15</v>
      </c>
      <c r="J32" s="3" t="s">
        <v>45</v>
      </c>
      <c r="K32" s="5">
        <f t="shared" si="4"/>
        <v>3440.25</v>
      </c>
      <c r="L32" s="3" t="s">
        <v>45</v>
      </c>
      <c r="M32" s="5">
        <f t="shared" si="5"/>
        <v>2752.2</v>
      </c>
      <c r="N32" s="3" t="s">
        <v>45</v>
      </c>
      <c r="O32" s="5">
        <f t="shared" si="6"/>
        <v>2752.2</v>
      </c>
      <c r="P32" s="3" t="s">
        <v>45</v>
      </c>
      <c r="Q32" s="5">
        <f>'[6]Juni '!$M$1143</f>
        <v>68805</v>
      </c>
      <c r="R32" s="3" t="s">
        <v>45</v>
      </c>
    </row>
    <row r="33" spans="1:18">
      <c r="A33" s="18">
        <v>28</v>
      </c>
      <c r="B33" s="11" t="s">
        <v>210</v>
      </c>
      <c r="C33" s="5">
        <f t="shared" si="0"/>
        <v>13176.9</v>
      </c>
      <c r="D33" s="3" t="s">
        <v>45</v>
      </c>
      <c r="E33" s="5">
        <f t="shared" si="1"/>
        <v>28150.65</v>
      </c>
      <c r="F33" s="3" t="s">
        <v>45</v>
      </c>
      <c r="G33" s="5">
        <f t="shared" si="2"/>
        <v>8984.25</v>
      </c>
      <c r="H33" s="3" t="s">
        <v>45</v>
      </c>
      <c r="I33" s="5">
        <f t="shared" si="3"/>
        <v>1796.85</v>
      </c>
      <c r="J33" s="3" t="s">
        <v>45</v>
      </c>
      <c r="K33" s="5">
        <f t="shared" si="4"/>
        <v>2994.75</v>
      </c>
      <c r="L33" s="3" t="s">
        <v>45</v>
      </c>
      <c r="M33" s="5">
        <f t="shared" si="5"/>
        <v>2395.8000000000002</v>
      </c>
      <c r="N33" s="3" t="s">
        <v>45</v>
      </c>
      <c r="O33" s="5">
        <f t="shared" si="6"/>
        <v>2395.8000000000002</v>
      </c>
      <c r="P33" s="3" t="s">
        <v>45</v>
      </c>
      <c r="Q33" s="5">
        <f>'[6]Juni '!$M$1185</f>
        <v>59895</v>
      </c>
      <c r="R33" s="3" t="s">
        <v>45</v>
      </c>
    </row>
    <row r="34" spans="1:18">
      <c r="A34" s="18">
        <v>29</v>
      </c>
      <c r="B34" s="11" t="s">
        <v>211</v>
      </c>
      <c r="C34" s="5">
        <f t="shared" si="0"/>
        <v>13975.5</v>
      </c>
      <c r="D34" s="3" t="s">
        <v>45</v>
      </c>
      <c r="E34" s="5">
        <f t="shared" si="1"/>
        <v>29856.75</v>
      </c>
      <c r="F34" s="3" t="s">
        <v>45</v>
      </c>
      <c r="G34" s="5">
        <f t="shared" si="2"/>
        <v>9528.75</v>
      </c>
      <c r="H34" s="3" t="s">
        <v>45</v>
      </c>
      <c r="I34" s="5">
        <f t="shared" si="3"/>
        <v>1905.75</v>
      </c>
      <c r="J34" s="3" t="s">
        <v>45</v>
      </c>
      <c r="K34" s="5">
        <f t="shared" si="4"/>
        <v>3176.25</v>
      </c>
      <c r="L34" s="3" t="s">
        <v>45</v>
      </c>
      <c r="M34" s="5">
        <f t="shared" si="5"/>
        <v>2541</v>
      </c>
      <c r="N34" s="3" t="s">
        <v>45</v>
      </c>
      <c r="O34" s="5">
        <f t="shared" si="6"/>
        <v>2541</v>
      </c>
      <c r="P34" s="3" t="s">
        <v>45</v>
      </c>
      <c r="Q34" s="5">
        <f>'[6]Juni '!$M$1227</f>
        <v>63525</v>
      </c>
      <c r="R34" s="3" t="s">
        <v>45</v>
      </c>
    </row>
    <row r="35" spans="1:18">
      <c r="A35" s="18">
        <v>30</v>
      </c>
      <c r="B35" s="11" t="s">
        <v>212</v>
      </c>
      <c r="C35" s="5">
        <f t="shared" si="0"/>
        <v>5880.6</v>
      </c>
      <c r="D35" s="3" t="s">
        <v>45</v>
      </c>
      <c r="E35" s="5">
        <f t="shared" si="1"/>
        <v>12563.1</v>
      </c>
      <c r="F35" s="3" t="s">
        <v>45</v>
      </c>
      <c r="G35" s="5">
        <f t="shared" si="2"/>
        <v>4009.5</v>
      </c>
      <c r="H35" s="3" t="s">
        <v>45</v>
      </c>
      <c r="I35" s="5">
        <f t="shared" si="3"/>
        <v>801.9</v>
      </c>
      <c r="J35" s="3" t="s">
        <v>45</v>
      </c>
      <c r="K35" s="5">
        <f t="shared" si="4"/>
        <v>1336.5</v>
      </c>
      <c r="L35" s="3" t="s">
        <v>45</v>
      </c>
      <c r="M35" s="5">
        <f t="shared" si="5"/>
        <v>1069.2</v>
      </c>
      <c r="N35" s="3" t="s">
        <v>45</v>
      </c>
      <c r="O35" s="5">
        <f t="shared" si="6"/>
        <v>1069.2</v>
      </c>
      <c r="P35" s="3" t="s">
        <v>45</v>
      </c>
      <c r="Q35" s="5">
        <f>'[6]Juni '!$M$1269</f>
        <v>26730</v>
      </c>
      <c r="R35" s="3" t="s">
        <v>45</v>
      </c>
    </row>
    <row r="36" spans="1:18">
      <c r="A36" s="19">
        <v>31</v>
      </c>
      <c r="B36" s="11" t="s">
        <v>213</v>
      </c>
      <c r="C36" s="5">
        <f t="shared" ref="C36" si="7">Q36*22/100</f>
        <v>14991.9</v>
      </c>
      <c r="D36" s="3" t="s">
        <v>45</v>
      </c>
      <c r="E36" s="5">
        <f t="shared" ref="E36" si="8">Q36*47/100</f>
        <v>32028.15</v>
      </c>
      <c r="F36" s="3" t="s">
        <v>45</v>
      </c>
      <c r="G36" s="5">
        <f t="shared" ref="G36" si="9">Q36*15/100</f>
        <v>10221.75</v>
      </c>
      <c r="H36" s="3" t="s">
        <v>45</v>
      </c>
      <c r="I36" s="5">
        <f t="shared" ref="I36" si="10">Q36*3/100</f>
        <v>2044.35</v>
      </c>
      <c r="J36" s="3" t="s">
        <v>45</v>
      </c>
      <c r="K36" s="5">
        <f t="shared" ref="K36" si="11">Q36*5/100</f>
        <v>3407.25</v>
      </c>
      <c r="L36" s="3" t="s">
        <v>45</v>
      </c>
      <c r="M36" s="5">
        <f t="shared" ref="M36" si="12">Q36*4/100</f>
        <v>2725.8</v>
      </c>
      <c r="N36" s="3" t="s">
        <v>45</v>
      </c>
      <c r="O36" s="5">
        <f t="shared" ref="O36" si="13">Q36*4/100</f>
        <v>2725.8</v>
      </c>
      <c r="P36" s="3" t="s">
        <v>45</v>
      </c>
      <c r="Q36" s="5">
        <f>'[6]Juni '!$M$1311</f>
        <v>68145</v>
      </c>
      <c r="R36" s="3" t="s">
        <v>45</v>
      </c>
    </row>
    <row r="37" spans="1:18">
      <c r="A37" s="34" t="s">
        <v>36</v>
      </c>
      <c r="B37" s="34"/>
      <c r="C37" s="5">
        <f>SUM(C6:C35)</f>
        <v>366412.19999999995</v>
      </c>
      <c r="D37" s="3" t="s">
        <v>45</v>
      </c>
      <c r="E37" s="5">
        <f>SUM(E6:E35)</f>
        <v>782789.69999999984</v>
      </c>
      <c r="F37" s="3" t="s">
        <v>45</v>
      </c>
      <c r="G37" s="5">
        <f>SUM(G6:G35)</f>
        <v>249826.5</v>
      </c>
      <c r="H37" s="3" t="s">
        <v>45</v>
      </c>
      <c r="I37" s="5">
        <f>SUM(I6:I35)</f>
        <v>49965.3</v>
      </c>
      <c r="J37" s="3" t="s">
        <v>45</v>
      </c>
      <c r="K37" s="5">
        <f>SUM(K6:K35)</f>
        <v>83275.5</v>
      </c>
      <c r="L37" s="3" t="s">
        <v>45</v>
      </c>
      <c r="M37" s="5">
        <f>SUM(M6:M35)</f>
        <v>66620.39999999998</v>
      </c>
      <c r="N37" s="3" t="s">
        <v>45</v>
      </c>
      <c r="O37" s="5">
        <f>SUM(O6:O35)</f>
        <v>66620.39999999998</v>
      </c>
      <c r="P37" s="3" t="s">
        <v>45</v>
      </c>
      <c r="Q37" s="5">
        <f>SUM(Q6:Q35)</f>
        <v>1665510</v>
      </c>
      <c r="R37" s="3" t="s">
        <v>45</v>
      </c>
    </row>
    <row r="40" spans="1:18">
      <c r="B40" s="14" t="s">
        <v>146</v>
      </c>
      <c r="C40" s="14"/>
      <c r="D40" s="15" t="s">
        <v>147</v>
      </c>
      <c r="E40" s="42">
        <f>SUM(C41:C47)</f>
        <v>1665509.9999999998</v>
      </c>
      <c r="F40" s="42"/>
      <c r="G40" t="s">
        <v>45</v>
      </c>
    </row>
    <row r="41" spans="1:18">
      <c r="B41" s="9" t="s">
        <v>139</v>
      </c>
      <c r="C41" s="13">
        <f>C37</f>
        <v>366412.19999999995</v>
      </c>
      <c r="D41" t="s">
        <v>45</v>
      </c>
    </row>
    <row r="42" spans="1:18">
      <c r="B42" s="9" t="s">
        <v>140</v>
      </c>
      <c r="C42" s="13">
        <f>E37</f>
        <v>782789.69999999984</v>
      </c>
      <c r="D42" t="s">
        <v>45</v>
      </c>
    </row>
    <row r="43" spans="1:18">
      <c r="B43" s="9" t="s">
        <v>141</v>
      </c>
      <c r="C43" s="13">
        <f>G37</f>
        <v>249826.5</v>
      </c>
      <c r="D43" t="s">
        <v>45</v>
      </c>
    </row>
    <row r="44" spans="1:18">
      <c r="B44" s="9" t="s">
        <v>142</v>
      </c>
      <c r="C44" s="13">
        <f>I37</f>
        <v>49965.3</v>
      </c>
      <c r="D44" t="s">
        <v>45</v>
      </c>
    </row>
    <row r="45" spans="1:18">
      <c r="B45" s="9" t="s">
        <v>143</v>
      </c>
      <c r="C45" s="13">
        <f>K37</f>
        <v>83275.5</v>
      </c>
      <c r="D45" t="s">
        <v>45</v>
      </c>
    </row>
    <row r="46" spans="1:18">
      <c r="B46" s="9" t="s">
        <v>144</v>
      </c>
      <c r="C46" s="13">
        <f>M37</f>
        <v>66620.39999999998</v>
      </c>
      <c r="D46" t="s">
        <v>45</v>
      </c>
    </row>
    <row r="47" spans="1:18">
      <c r="B47" s="9" t="s">
        <v>145</v>
      </c>
      <c r="C47" s="13">
        <f>O37</f>
        <v>66620.39999999998</v>
      </c>
      <c r="D47" t="s">
        <v>45</v>
      </c>
    </row>
    <row r="48" spans="1:18">
      <c r="O48" t="s">
        <v>214</v>
      </c>
    </row>
    <row r="49" spans="3:17">
      <c r="C49" s="7"/>
      <c r="D49" s="7"/>
      <c r="E49" s="7"/>
      <c r="F49" s="7"/>
    </row>
    <row r="50" spans="3:17">
      <c r="C50" s="7" t="s">
        <v>48</v>
      </c>
      <c r="D50" s="7"/>
      <c r="E50" s="7"/>
      <c r="F50" s="7"/>
      <c r="L50" s="7"/>
      <c r="M50" s="7"/>
      <c r="P50" s="7" t="s">
        <v>49</v>
      </c>
      <c r="Q50" s="7"/>
    </row>
    <row r="51" spans="3:17">
      <c r="C51" s="7" t="s">
        <v>50</v>
      </c>
      <c r="D51" s="7"/>
      <c r="E51" s="7"/>
      <c r="F51" s="7"/>
      <c r="H51" s="7"/>
      <c r="I51" s="7"/>
      <c r="J51" s="7"/>
      <c r="K51" s="7"/>
      <c r="P51" s="7" t="s">
        <v>51</v>
      </c>
      <c r="Q51" s="7"/>
    </row>
    <row r="52" spans="3:17">
      <c r="C52" s="7" t="s">
        <v>52</v>
      </c>
      <c r="D52" s="7"/>
      <c r="E52" s="7"/>
      <c r="F52" s="7"/>
      <c r="H52" s="7"/>
      <c r="I52" s="7"/>
      <c r="J52" s="7"/>
      <c r="K52" s="7"/>
      <c r="P52" s="7"/>
      <c r="Q52" s="7"/>
    </row>
    <row r="53" spans="3:17">
      <c r="C53" s="7"/>
      <c r="D53" s="7"/>
      <c r="E53" s="7"/>
      <c r="F53" s="7"/>
      <c r="H53" s="7"/>
      <c r="I53" s="7"/>
      <c r="J53" s="7"/>
      <c r="K53" s="7"/>
      <c r="P53" s="7"/>
      <c r="Q53" s="7"/>
    </row>
    <row r="54" spans="3:17">
      <c r="C54" s="7"/>
      <c r="D54" s="7"/>
      <c r="E54" s="7"/>
      <c r="F54" s="7"/>
      <c r="H54" s="7"/>
      <c r="I54" s="7"/>
      <c r="J54" s="7"/>
      <c r="K54" s="7"/>
      <c r="P54" s="7"/>
      <c r="Q54" s="7"/>
    </row>
    <row r="55" spans="3:17">
      <c r="C55" s="6" t="s">
        <v>53</v>
      </c>
      <c r="D55" s="6"/>
      <c r="E55" s="6"/>
      <c r="F55" s="6"/>
      <c r="P55" s="6" t="s">
        <v>54</v>
      </c>
      <c r="Q55" s="6"/>
    </row>
    <row r="56" spans="3:17">
      <c r="C56" s="7" t="s">
        <v>55</v>
      </c>
      <c r="D56" s="7"/>
      <c r="E56" s="7"/>
      <c r="F56" s="7"/>
      <c r="P56" s="7" t="s">
        <v>56</v>
      </c>
      <c r="Q56" s="7"/>
    </row>
    <row r="57" spans="3:17">
      <c r="H57" s="7"/>
      <c r="I57" s="7" t="s">
        <v>47</v>
      </c>
      <c r="J57" s="7"/>
      <c r="K57" s="7"/>
      <c r="L57" s="7"/>
    </row>
    <row r="58" spans="3:17">
      <c r="H58" s="7"/>
      <c r="I58" s="7" t="s">
        <v>57</v>
      </c>
      <c r="J58" s="7"/>
      <c r="K58" s="7"/>
      <c r="L58" s="7"/>
    </row>
    <row r="59" spans="3:17">
      <c r="H59" s="7"/>
      <c r="I59" s="7" t="s">
        <v>58</v>
      </c>
      <c r="J59" s="7"/>
      <c r="K59" s="7"/>
    </row>
    <row r="60" spans="3:17">
      <c r="H60" s="7"/>
      <c r="I60" s="7" t="s">
        <v>59</v>
      </c>
      <c r="J60" s="7"/>
      <c r="K60" s="7"/>
    </row>
    <row r="64" spans="3:17">
      <c r="H64" s="8"/>
      <c r="I64" s="6" t="s">
        <v>60</v>
      </c>
      <c r="J64" s="8"/>
      <c r="K64" s="8"/>
    </row>
    <row r="65" spans="8:11">
      <c r="H65" s="7"/>
      <c r="I65" s="7" t="s">
        <v>61</v>
      </c>
      <c r="J65" s="7"/>
      <c r="K65" s="7"/>
    </row>
  </sheetData>
  <mergeCells count="15">
    <mergeCell ref="A37:B37"/>
    <mergeCell ref="E40:F40"/>
    <mergeCell ref="A1:R1"/>
    <mergeCell ref="A2:R2"/>
    <mergeCell ref="A4:A5"/>
    <mergeCell ref="B4:B5"/>
    <mergeCell ref="C4:P4"/>
    <mergeCell ref="Q4:R5"/>
    <mergeCell ref="C5:D5"/>
    <mergeCell ref="E5:F5"/>
    <mergeCell ref="G5:H5"/>
    <mergeCell ref="I5:J5"/>
    <mergeCell ref="K5:L5"/>
    <mergeCell ref="M5:N5"/>
    <mergeCell ref="O5:P5"/>
  </mergeCell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R65"/>
  <sheetViews>
    <sheetView topLeftCell="A19" workbookViewId="0">
      <selection activeCell="Q37" sqref="Q37"/>
    </sheetView>
  </sheetViews>
  <sheetFormatPr defaultRowHeight="15"/>
  <cols>
    <col min="2" max="2" width="14.5703125" customWidth="1"/>
    <col min="3" max="3" width="13.28515625" customWidth="1"/>
    <col min="4" max="4" width="4.28515625" customWidth="1"/>
    <col min="5" max="5" width="13.42578125" customWidth="1"/>
    <col min="6" max="6" width="4.140625" customWidth="1"/>
    <col min="7" max="7" width="12" customWidth="1"/>
    <col min="8" max="8" width="4.42578125" customWidth="1"/>
    <col min="9" max="9" width="12.140625" customWidth="1"/>
    <col min="10" max="10" width="3.42578125" customWidth="1"/>
    <col min="11" max="11" width="11.5703125" customWidth="1"/>
    <col min="12" max="12" width="3.85546875" customWidth="1"/>
    <col min="13" max="13" width="11.42578125" customWidth="1"/>
    <col min="14" max="14" width="3.42578125" customWidth="1"/>
    <col min="15" max="15" width="11.28515625" customWidth="1"/>
    <col min="16" max="16" width="4" customWidth="1"/>
    <col min="17" max="17" width="17.7109375" customWidth="1"/>
    <col min="18" max="18" width="3.7109375" customWidth="1"/>
  </cols>
  <sheetData>
    <row r="1" spans="1:18" ht="18.7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18.7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>
      <c r="A3" s="4" t="s">
        <v>215</v>
      </c>
      <c r="B3" s="4"/>
    </row>
    <row r="4" spans="1:18">
      <c r="A4" s="40" t="s">
        <v>2</v>
      </c>
      <c r="B4" s="40" t="s">
        <v>3</v>
      </c>
      <c r="C4" s="35" t="s">
        <v>4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7"/>
      <c r="Q4" s="32" t="s">
        <v>44</v>
      </c>
      <c r="R4" s="32"/>
    </row>
    <row r="5" spans="1:18">
      <c r="A5" s="40"/>
      <c r="B5" s="41"/>
      <c r="C5" s="38" t="s">
        <v>37</v>
      </c>
      <c r="D5" s="39"/>
      <c r="E5" s="38" t="s">
        <v>38</v>
      </c>
      <c r="F5" s="39"/>
      <c r="G5" s="38" t="s">
        <v>39</v>
      </c>
      <c r="H5" s="39"/>
      <c r="I5" s="38" t="s">
        <v>40</v>
      </c>
      <c r="J5" s="39"/>
      <c r="K5" s="38" t="s">
        <v>41</v>
      </c>
      <c r="L5" s="39"/>
      <c r="M5" s="38" t="s">
        <v>42</v>
      </c>
      <c r="N5" s="39"/>
      <c r="O5" s="38" t="s">
        <v>43</v>
      </c>
      <c r="P5" s="39"/>
      <c r="Q5" s="32"/>
      <c r="R5" s="32"/>
    </row>
    <row r="6" spans="1:18">
      <c r="A6" s="20">
        <v>1</v>
      </c>
      <c r="B6" s="11" t="s">
        <v>216</v>
      </c>
      <c r="C6" s="5">
        <f>Q6*22/100</f>
        <v>15609</v>
      </c>
      <c r="D6" s="3" t="s">
        <v>45</v>
      </c>
      <c r="E6" s="5">
        <f>Q6*47/100</f>
        <v>33346.5</v>
      </c>
      <c r="F6" s="3" t="s">
        <v>45</v>
      </c>
      <c r="G6" s="5">
        <f>Q6*15/100</f>
        <v>10642.5</v>
      </c>
      <c r="H6" s="3" t="s">
        <v>45</v>
      </c>
      <c r="I6" s="5">
        <f>Q6*3/100</f>
        <v>2128.5</v>
      </c>
      <c r="J6" s="3" t="s">
        <v>45</v>
      </c>
      <c r="K6" s="5">
        <f>Q6*5/100</f>
        <v>3547.5</v>
      </c>
      <c r="L6" s="3" t="s">
        <v>45</v>
      </c>
      <c r="M6" s="5">
        <f>Q6*4/100</f>
        <v>2838</v>
      </c>
      <c r="N6" s="3" t="s">
        <v>45</v>
      </c>
      <c r="O6" s="5">
        <f>Q6*4/100</f>
        <v>2838</v>
      </c>
      <c r="P6" s="3" t="s">
        <v>45</v>
      </c>
      <c r="Q6" s="5">
        <f>[6]Juli!$M$40</f>
        <v>70950</v>
      </c>
      <c r="R6" s="3" t="s">
        <v>45</v>
      </c>
    </row>
    <row r="7" spans="1:18">
      <c r="A7" s="20">
        <v>2</v>
      </c>
      <c r="B7" s="11" t="s">
        <v>217</v>
      </c>
      <c r="C7" s="5">
        <f t="shared" ref="C7:C36" si="0">Q7*22/100</f>
        <v>13358.4</v>
      </c>
      <c r="D7" s="3" t="s">
        <v>45</v>
      </c>
      <c r="E7" s="5">
        <f t="shared" ref="E7:E36" si="1">Q7*47/100</f>
        <v>28538.400000000001</v>
      </c>
      <c r="F7" s="3" t="s">
        <v>45</v>
      </c>
      <c r="G7" s="5">
        <f t="shared" ref="G7:G36" si="2">Q7*15/100</f>
        <v>9108</v>
      </c>
      <c r="H7" s="3" t="s">
        <v>45</v>
      </c>
      <c r="I7" s="5">
        <f t="shared" ref="I7:I36" si="3">Q7*3/100</f>
        <v>1821.6</v>
      </c>
      <c r="J7" s="3" t="s">
        <v>45</v>
      </c>
      <c r="K7" s="5">
        <f t="shared" ref="K7:K36" si="4">Q7*5/100</f>
        <v>3036</v>
      </c>
      <c r="L7" s="3" t="s">
        <v>45</v>
      </c>
      <c r="M7" s="5">
        <f t="shared" ref="M7:M36" si="5">Q7*4/100</f>
        <v>2428.8000000000002</v>
      </c>
      <c r="N7" s="3" t="s">
        <v>45</v>
      </c>
      <c r="O7" s="5">
        <f t="shared" ref="O7:O36" si="6">Q7*4/100</f>
        <v>2428.8000000000002</v>
      </c>
      <c r="P7" s="3" t="s">
        <v>45</v>
      </c>
      <c r="Q7" s="5">
        <f>[6]Juli!$M$82</f>
        <v>60720</v>
      </c>
      <c r="R7" s="3" t="s">
        <v>45</v>
      </c>
    </row>
    <row r="8" spans="1:18">
      <c r="A8" s="20">
        <v>3</v>
      </c>
      <c r="B8" s="11" t="s">
        <v>218</v>
      </c>
      <c r="C8" s="5">
        <f t="shared" si="0"/>
        <v>13721.4</v>
      </c>
      <c r="D8" s="3" t="s">
        <v>45</v>
      </c>
      <c r="E8" s="5">
        <f t="shared" si="1"/>
        <v>29313.9</v>
      </c>
      <c r="F8" s="3" t="s">
        <v>45</v>
      </c>
      <c r="G8" s="5">
        <f t="shared" si="2"/>
        <v>9355.5</v>
      </c>
      <c r="H8" s="3" t="s">
        <v>45</v>
      </c>
      <c r="I8" s="5">
        <f t="shared" si="3"/>
        <v>1871.1</v>
      </c>
      <c r="J8" s="3" t="s">
        <v>45</v>
      </c>
      <c r="K8" s="5">
        <f t="shared" si="4"/>
        <v>3118.5</v>
      </c>
      <c r="L8" s="3" t="s">
        <v>45</v>
      </c>
      <c r="M8" s="5">
        <f t="shared" si="5"/>
        <v>2494.8000000000002</v>
      </c>
      <c r="N8" s="3" t="s">
        <v>45</v>
      </c>
      <c r="O8" s="5">
        <f t="shared" si="6"/>
        <v>2494.8000000000002</v>
      </c>
      <c r="P8" s="3" t="s">
        <v>45</v>
      </c>
      <c r="Q8" s="5">
        <f>[6]Juli!$M$124</f>
        <v>62370</v>
      </c>
      <c r="R8" s="3" t="s">
        <v>45</v>
      </c>
    </row>
    <row r="9" spans="1:18">
      <c r="A9" s="20">
        <v>4</v>
      </c>
      <c r="B9" s="11" t="s">
        <v>219</v>
      </c>
      <c r="C9" s="5">
        <f t="shared" si="0"/>
        <v>15427.5</v>
      </c>
      <c r="D9" s="3" t="s">
        <v>45</v>
      </c>
      <c r="E9" s="5">
        <f t="shared" si="1"/>
        <v>32958.75</v>
      </c>
      <c r="F9" s="3" t="s">
        <v>45</v>
      </c>
      <c r="G9" s="5">
        <f t="shared" si="2"/>
        <v>10518.75</v>
      </c>
      <c r="H9" s="3" t="s">
        <v>45</v>
      </c>
      <c r="I9" s="5">
        <f t="shared" si="3"/>
        <v>2103.75</v>
      </c>
      <c r="J9" s="3" t="s">
        <v>45</v>
      </c>
      <c r="K9" s="5">
        <f t="shared" si="4"/>
        <v>3506.25</v>
      </c>
      <c r="L9" s="3" t="s">
        <v>45</v>
      </c>
      <c r="M9" s="5">
        <f t="shared" si="5"/>
        <v>2805</v>
      </c>
      <c r="N9" s="3" t="s">
        <v>45</v>
      </c>
      <c r="O9" s="5">
        <f t="shared" si="6"/>
        <v>2805</v>
      </c>
      <c r="P9" s="3" t="s">
        <v>45</v>
      </c>
      <c r="Q9" s="5">
        <f>[6]Juli!$M$167</f>
        <v>70125</v>
      </c>
      <c r="R9" s="3" t="s">
        <v>45</v>
      </c>
    </row>
    <row r="10" spans="1:18">
      <c r="A10" s="20">
        <v>5</v>
      </c>
      <c r="B10" s="11" t="s">
        <v>220</v>
      </c>
      <c r="C10" s="5">
        <f t="shared" si="0"/>
        <v>14447.4</v>
      </c>
      <c r="D10" s="3" t="s">
        <v>45</v>
      </c>
      <c r="E10" s="5">
        <f t="shared" si="1"/>
        <v>30864.9</v>
      </c>
      <c r="F10" s="3" t="s">
        <v>45</v>
      </c>
      <c r="G10" s="5">
        <f t="shared" si="2"/>
        <v>9850.5</v>
      </c>
      <c r="H10" s="3" t="s">
        <v>45</v>
      </c>
      <c r="I10" s="5">
        <f t="shared" si="3"/>
        <v>1970.1</v>
      </c>
      <c r="J10" s="3" t="s">
        <v>45</v>
      </c>
      <c r="K10" s="5">
        <f t="shared" si="4"/>
        <v>3283.5</v>
      </c>
      <c r="L10" s="3" t="s">
        <v>45</v>
      </c>
      <c r="M10" s="5">
        <f t="shared" si="5"/>
        <v>2626.8</v>
      </c>
      <c r="N10" s="3" t="s">
        <v>45</v>
      </c>
      <c r="O10" s="5">
        <f t="shared" si="6"/>
        <v>2626.8</v>
      </c>
      <c r="P10" s="3" t="s">
        <v>45</v>
      </c>
      <c r="Q10" s="5">
        <f>[6]Juli!$M$210</f>
        <v>65670</v>
      </c>
      <c r="R10" s="3" t="s">
        <v>45</v>
      </c>
    </row>
    <row r="11" spans="1:18">
      <c r="A11" s="20">
        <v>6</v>
      </c>
      <c r="B11" s="11" t="s">
        <v>221</v>
      </c>
      <c r="C11" s="5">
        <f t="shared" si="0"/>
        <v>10890</v>
      </c>
      <c r="D11" s="3" t="s">
        <v>45</v>
      </c>
      <c r="E11" s="5">
        <f t="shared" si="1"/>
        <v>23265</v>
      </c>
      <c r="F11" s="3" t="s">
        <v>45</v>
      </c>
      <c r="G11" s="5">
        <f t="shared" si="2"/>
        <v>7425</v>
      </c>
      <c r="H11" s="3" t="s">
        <v>45</v>
      </c>
      <c r="I11" s="5">
        <f t="shared" si="3"/>
        <v>1485</v>
      </c>
      <c r="J11" s="3" t="s">
        <v>45</v>
      </c>
      <c r="K11" s="5">
        <f t="shared" si="4"/>
        <v>2475</v>
      </c>
      <c r="L11" s="3" t="s">
        <v>45</v>
      </c>
      <c r="M11" s="5">
        <f t="shared" si="5"/>
        <v>1980</v>
      </c>
      <c r="N11" s="3" t="s">
        <v>45</v>
      </c>
      <c r="O11" s="5">
        <f t="shared" si="6"/>
        <v>1980</v>
      </c>
      <c r="P11" s="3" t="s">
        <v>45</v>
      </c>
      <c r="Q11" s="5">
        <f>[6]Juli!$M$252</f>
        <v>49500</v>
      </c>
      <c r="R11" s="3" t="s">
        <v>45</v>
      </c>
    </row>
    <row r="12" spans="1:18">
      <c r="A12" s="20">
        <v>7</v>
      </c>
      <c r="B12" s="11" t="s">
        <v>222</v>
      </c>
      <c r="C12" s="5">
        <f t="shared" si="0"/>
        <v>3884.1</v>
      </c>
      <c r="D12" s="3" t="s">
        <v>45</v>
      </c>
      <c r="E12" s="5">
        <f t="shared" si="1"/>
        <v>8297.85</v>
      </c>
      <c r="F12" s="3" t="s">
        <v>45</v>
      </c>
      <c r="G12" s="5">
        <f t="shared" si="2"/>
        <v>2648.25</v>
      </c>
      <c r="H12" s="3" t="s">
        <v>45</v>
      </c>
      <c r="I12" s="5">
        <f t="shared" si="3"/>
        <v>529.65</v>
      </c>
      <c r="J12" s="3" t="s">
        <v>45</v>
      </c>
      <c r="K12" s="5">
        <f t="shared" si="4"/>
        <v>882.75</v>
      </c>
      <c r="L12" s="3" t="s">
        <v>45</v>
      </c>
      <c r="M12" s="5">
        <f t="shared" si="5"/>
        <v>706.2</v>
      </c>
      <c r="N12" s="3" t="s">
        <v>45</v>
      </c>
      <c r="O12" s="5">
        <f t="shared" si="6"/>
        <v>706.2</v>
      </c>
      <c r="P12" s="3" t="s">
        <v>45</v>
      </c>
      <c r="Q12" s="5">
        <f>[6]Juli!$M$294</f>
        <v>17655</v>
      </c>
      <c r="R12" s="3" t="s">
        <v>45</v>
      </c>
    </row>
    <row r="13" spans="1:18">
      <c r="A13" s="20">
        <v>8</v>
      </c>
      <c r="B13" s="11" t="s">
        <v>223</v>
      </c>
      <c r="C13" s="5">
        <f t="shared" si="0"/>
        <v>16335</v>
      </c>
      <c r="D13" s="3" t="s">
        <v>45</v>
      </c>
      <c r="E13" s="5">
        <f t="shared" si="1"/>
        <v>34897.5</v>
      </c>
      <c r="F13" s="3" t="s">
        <v>45</v>
      </c>
      <c r="G13" s="5">
        <f t="shared" si="2"/>
        <v>11137.5</v>
      </c>
      <c r="H13" s="3" t="s">
        <v>45</v>
      </c>
      <c r="I13" s="5">
        <f t="shared" si="3"/>
        <v>2227.5</v>
      </c>
      <c r="J13" s="3" t="s">
        <v>45</v>
      </c>
      <c r="K13" s="5">
        <f t="shared" si="4"/>
        <v>3712.5</v>
      </c>
      <c r="L13" s="3" t="s">
        <v>45</v>
      </c>
      <c r="M13" s="5">
        <f t="shared" si="5"/>
        <v>2970</v>
      </c>
      <c r="N13" s="3" t="s">
        <v>45</v>
      </c>
      <c r="O13" s="5">
        <f t="shared" si="6"/>
        <v>2970</v>
      </c>
      <c r="P13" s="3" t="s">
        <v>45</v>
      </c>
      <c r="Q13" s="5">
        <f>[6]Juli!$M$336</f>
        <v>74250</v>
      </c>
      <c r="R13" s="3" t="s">
        <v>45</v>
      </c>
    </row>
    <row r="14" spans="1:18">
      <c r="A14" s="20">
        <v>9</v>
      </c>
      <c r="B14" s="11" t="s">
        <v>224</v>
      </c>
      <c r="C14" s="5">
        <f t="shared" si="0"/>
        <v>14810.4</v>
      </c>
      <c r="D14" s="3" t="s">
        <v>45</v>
      </c>
      <c r="E14" s="5">
        <f t="shared" si="1"/>
        <v>31640.400000000001</v>
      </c>
      <c r="F14" s="3" t="s">
        <v>45</v>
      </c>
      <c r="G14" s="5">
        <f t="shared" si="2"/>
        <v>10098</v>
      </c>
      <c r="H14" s="3" t="s">
        <v>45</v>
      </c>
      <c r="I14" s="5">
        <f t="shared" si="3"/>
        <v>2019.6</v>
      </c>
      <c r="J14" s="3" t="s">
        <v>45</v>
      </c>
      <c r="K14" s="5">
        <f t="shared" si="4"/>
        <v>3366</v>
      </c>
      <c r="L14" s="3" t="s">
        <v>45</v>
      </c>
      <c r="M14" s="5">
        <f t="shared" si="5"/>
        <v>2692.8</v>
      </c>
      <c r="N14" s="3" t="s">
        <v>45</v>
      </c>
      <c r="O14" s="5">
        <f t="shared" si="6"/>
        <v>2692.8</v>
      </c>
      <c r="P14" s="3" t="s">
        <v>45</v>
      </c>
      <c r="Q14" s="5">
        <f>[6]Juli!$M$379</f>
        <v>67320</v>
      </c>
      <c r="R14" s="3" t="s">
        <v>45</v>
      </c>
    </row>
    <row r="15" spans="1:18">
      <c r="A15" s="20">
        <v>10</v>
      </c>
      <c r="B15" s="11" t="s">
        <v>225</v>
      </c>
      <c r="C15" s="5">
        <f t="shared" si="0"/>
        <v>14048.1</v>
      </c>
      <c r="D15" s="3" t="s">
        <v>45</v>
      </c>
      <c r="E15" s="5">
        <f t="shared" si="1"/>
        <v>30011.85</v>
      </c>
      <c r="F15" s="3" t="s">
        <v>45</v>
      </c>
      <c r="G15" s="5">
        <f t="shared" si="2"/>
        <v>9578.25</v>
      </c>
      <c r="H15" s="3" t="s">
        <v>45</v>
      </c>
      <c r="I15" s="5">
        <f t="shared" si="3"/>
        <v>1915.65</v>
      </c>
      <c r="J15" s="3" t="s">
        <v>45</v>
      </c>
      <c r="K15" s="5">
        <f t="shared" si="4"/>
        <v>3192.75</v>
      </c>
      <c r="L15" s="3" t="s">
        <v>45</v>
      </c>
      <c r="M15" s="5">
        <f t="shared" si="5"/>
        <v>2554.1999999999998</v>
      </c>
      <c r="N15" s="3" t="s">
        <v>45</v>
      </c>
      <c r="O15" s="5">
        <f t="shared" si="6"/>
        <v>2554.1999999999998</v>
      </c>
      <c r="P15" s="3" t="s">
        <v>45</v>
      </c>
      <c r="Q15" s="5">
        <f>[6]Juli!$M$421</f>
        <v>63855</v>
      </c>
      <c r="R15" s="3" t="s">
        <v>45</v>
      </c>
    </row>
    <row r="16" spans="1:18">
      <c r="A16" s="20">
        <v>11</v>
      </c>
      <c r="B16" s="11" t="s">
        <v>226</v>
      </c>
      <c r="C16" s="5">
        <f t="shared" si="0"/>
        <v>14955.6</v>
      </c>
      <c r="D16" s="3" t="s">
        <v>45</v>
      </c>
      <c r="E16" s="5">
        <f t="shared" si="1"/>
        <v>31950.6</v>
      </c>
      <c r="F16" s="3" t="s">
        <v>45</v>
      </c>
      <c r="G16" s="5">
        <f t="shared" si="2"/>
        <v>10197</v>
      </c>
      <c r="H16" s="3" t="s">
        <v>45</v>
      </c>
      <c r="I16" s="5">
        <f t="shared" si="3"/>
        <v>2039.4</v>
      </c>
      <c r="J16" s="3" t="s">
        <v>45</v>
      </c>
      <c r="K16" s="5">
        <f t="shared" si="4"/>
        <v>3399</v>
      </c>
      <c r="L16" s="3" t="s">
        <v>45</v>
      </c>
      <c r="M16" s="5">
        <f t="shared" si="5"/>
        <v>2719.2</v>
      </c>
      <c r="N16" s="3" t="s">
        <v>45</v>
      </c>
      <c r="O16" s="5">
        <f t="shared" si="6"/>
        <v>2719.2</v>
      </c>
      <c r="P16" s="3" t="s">
        <v>45</v>
      </c>
      <c r="Q16" s="5">
        <f>[6]Juli!$M$463</f>
        <v>67980</v>
      </c>
      <c r="R16" s="3" t="s">
        <v>45</v>
      </c>
    </row>
    <row r="17" spans="1:18">
      <c r="A17" s="20">
        <v>12</v>
      </c>
      <c r="B17" s="11" t="s">
        <v>227</v>
      </c>
      <c r="C17" s="5">
        <f t="shared" si="0"/>
        <v>13176.9</v>
      </c>
      <c r="D17" s="3" t="s">
        <v>45</v>
      </c>
      <c r="E17" s="5">
        <f t="shared" si="1"/>
        <v>28150.65</v>
      </c>
      <c r="F17" s="3" t="s">
        <v>45</v>
      </c>
      <c r="G17" s="5">
        <f t="shared" si="2"/>
        <v>8984.25</v>
      </c>
      <c r="H17" s="3" t="s">
        <v>45</v>
      </c>
      <c r="I17" s="5">
        <f t="shared" si="3"/>
        <v>1796.85</v>
      </c>
      <c r="J17" s="3" t="s">
        <v>45</v>
      </c>
      <c r="K17" s="5">
        <f t="shared" si="4"/>
        <v>2994.75</v>
      </c>
      <c r="L17" s="3" t="s">
        <v>45</v>
      </c>
      <c r="M17" s="5">
        <f t="shared" si="5"/>
        <v>2395.8000000000002</v>
      </c>
      <c r="N17" s="3" t="s">
        <v>45</v>
      </c>
      <c r="O17" s="5">
        <f t="shared" si="6"/>
        <v>2395.8000000000002</v>
      </c>
      <c r="P17" s="3" t="s">
        <v>45</v>
      </c>
      <c r="Q17" s="5">
        <f>[6]Juli!$M$506</f>
        <v>59895</v>
      </c>
      <c r="R17" s="3" t="s">
        <v>45</v>
      </c>
    </row>
    <row r="18" spans="1:18">
      <c r="A18" s="20">
        <v>13</v>
      </c>
      <c r="B18" s="11" t="s">
        <v>228</v>
      </c>
      <c r="C18" s="5">
        <f t="shared" si="0"/>
        <v>12959.1</v>
      </c>
      <c r="D18" s="3" t="s">
        <v>45</v>
      </c>
      <c r="E18" s="5">
        <f t="shared" si="1"/>
        <v>27685.35</v>
      </c>
      <c r="F18" s="3" t="s">
        <v>45</v>
      </c>
      <c r="G18" s="5">
        <f t="shared" si="2"/>
        <v>8835.75</v>
      </c>
      <c r="H18" s="3" t="s">
        <v>45</v>
      </c>
      <c r="I18" s="5">
        <f t="shared" si="3"/>
        <v>1767.15</v>
      </c>
      <c r="J18" s="3" t="s">
        <v>45</v>
      </c>
      <c r="K18" s="5">
        <f t="shared" si="4"/>
        <v>2945.25</v>
      </c>
      <c r="L18" s="3" t="s">
        <v>45</v>
      </c>
      <c r="M18" s="5">
        <f t="shared" si="5"/>
        <v>2356.1999999999998</v>
      </c>
      <c r="N18" s="3" t="s">
        <v>45</v>
      </c>
      <c r="O18" s="5">
        <f t="shared" si="6"/>
        <v>2356.1999999999998</v>
      </c>
      <c r="P18" s="3" t="s">
        <v>45</v>
      </c>
      <c r="Q18" s="5">
        <f>[6]Juli!$M$548</f>
        <v>58905</v>
      </c>
      <c r="R18" s="3" t="s">
        <v>45</v>
      </c>
    </row>
    <row r="19" spans="1:18">
      <c r="A19" s="20">
        <v>14</v>
      </c>
      <c r="B19" s="11" t="s">
        <v>229</v>
      </c>
      <c r="C19" s="5">
        <f t="shared" si="0"/>
        <v>2250.6</v>
      </c>
      <c r="D19" s="3" t="s">
        <v>45</v>
      </c>
      <c r="E19" s="5">
        <f t="shared" si="1"/>
        <v>4808.1000000000004</v>
      </c>
      <c r="F19" s="3" t="s">
        <v>45</v>
      </c>
      <c r="G19" s="5">
        <f t="shared" si="2"/>
        <v>1534.5</v>
      </c>
      <c r="H19" s="3" t="s">
        <v>45</v>
      </c>
      <c r="I19" s="5">
        <f t="shared" si="3"/>
        <v>306.89999999999998</v>
      </c>
      <c r="J19" s="3" t="s">
        <v>45</v>
      </c>
      <c r="K19" s="5">
        <f t="shared" si="4"/>
        <v>511.5</v>
      </c>
      <c r="L19" s="3" t="s">
        <v>45</v>
      </c>
      <c r="M19" s="5">
        <f t="shared" si="5"/>
        <v>409.2</v>
      </c>
      <c r="N19" s="3" t="s">
        <v>45</v>
      </c>
      <c r="O19" s="5">
        <f t="shared" si="6"/>
        <v>409.2</v>
      </c>
      <c r="P19" s="3" t="s">
        <v>45</v>
      </c>
      <c r="Q19" s="5">
        <f>[6]Juli!$M$591</f>
        <v>10230</v>
      </c>
      <c r="R19" s="3" t="s">
        <v>45</v>
      </c>
    </row>
    <row r="20" spans="1:18">
      <c r="A20" s="20">
        <v>15</v>
      </c>
      <c r="B20" s="11" t="s">
        <v>230</v>
      </c>
      <c r="C20" s="5">
        <f t="shared" si="0"/>
        <v>15826.8</v>
      </c>
      <c r="D20" s="3" t="s">
        <v>45</v>
      </c>
      <c r="E20" s="5">
        <f t="shared" si="1"/>
        <v>33811.800000000003</v>
      </c>
      <c r="F20" s="3" t="s">
        <v>45</v>
      </c>
      <c r="G20" s="5">
        <f t="shared" si="2"/>
        <v>10791</v>
      </c>
      <c r="H20" s="3" t="s">
        <v>45</v>
      </c>
      <c r="I20" s="5">
        <f t="shared" si="3"/>
        <v>2158.1999999999998</v>
      </c>
      <c r="J20" s="3" t="s">
        <v>45</v>
      </c>
      <c r="K20" s="5">
        <f t="shared" si="4"/>
        <v>3597</v>
      </c>
      <c r="L20" s="3" t="s">
        <v>45</v>
      </c>
      <c r="M20" s="5">
        <f t="shared" si="5"/>
        <v>2877.6</v>
      </c>
      <c r="N20" s="3" t="s">
        <v>45</v>
      </c>
      <c r="O20" s="5">
        <f t="shared" si="6"/>
        <v>2877.6</v>
      </c>
      <c r="P20" s="3" t="s">
        <v>45</v>
      </c>
      <c r="Q20" s="5">
        <f>[6]Juli!$M$633</f>
        <v>71940</v>
      </c>
      <c r="R20" s="3" t="s">
        <v>45</v>
      </c>
    </row>
    <row r="21" spans="1:18">
      <c r="A21" s="20">
        <v>16</v>
      </c>
      <c r="B21" s="11" t="s">
        <v>231</v>
      </c>
      <c r="C21" s="5">
        <f t="shared" si="0"/>
        <v>12305.7</v>
      </c>
      <c r="D21" s="3" t="s">
        <v>45</v>
      </c>
      <c r="E21" s="5">
        <f t="shared" si="1"/>
        <v>26289.45</v>
      </c>
      <c r="F21" s="3" t="s">
        <v>45</v>
      </c>
      <c r="G21" s="5">
        <f t="shared" si="2"/>
        <v>8390.25</v>
      </c>
      <c r="H21" s="3" t="s">
        <v>45</v>
      </c>
      <c r="I21" s="5">
        <f t="shared" si="3"/>
        <v>1678.05</v>
      </c>
      <c r="J21" s="3" t="s">
        <v>45</v>
      </c>
      <c r="K21" s="5">
        <f t="shared" si="4"/>
        <v>2796.75</v>
      </c>
      <c r="L21" s="3" t="s">
        <v>45</v>
      </c>
      <c r="M21" s="5">
        <f t="shared" si="5"/>
        <v>2237.4</v>
      </c>
      <c r="N21" s="3" t="s">
        <v>45</v>
      </c>
      <c r="O21" s="5">
        <f t="shared" si="6"/>
        <v>2237.4</v>
      </c>
      <c r="P21" s="3" t="s">
        <v>45</v>
      </c>
      <c r="Q21" s="5">
        <f>[6]Juli!$M$676</f>
        <v>55935</v>
      </c>
      <c r="R21" s="3" t="s">
        <v>45</v>
      </c>
    </row>
    <row r="22" spans="1:18">
      <c r="A22" s="20">
        <v>17</v>
      </c>
      <c r="B22" s="11" t="s">
        <v>232</v>
      </c>
      <c r="C22" s="5">
        <f t="shared" si="0"/>
        <v>8748.2999999999993</v>
      </c>
      <c r="D22" s="3" t="s">
        <v>45</v>
      </c>
      <c r="E22" s="5">
        <f t="shared" si="1"/>
        <v>18689.55</v>
      </c>
      <c r="F22" s="3" t="s">
        <v>45</v>
      </c>
      <c r="G22" s="5">
        <f t="shared" si="2"/>
        <v>5964.75</v>
      </c>
      <c r="H22" s="3" t="s">
        <v>45</v>
      </c>
      <c r="I22" s="5">
        <f t="shared" si="3"/>
        <v>1192.95</v>
      </c>
      <c r="J22" s="3" t="s">
        <v>45</v>
      </c>
      <c r="K22" s="5">
        <f t="shared" si="4"/>
        <v>1988.25</v>
      </c>
      <c r="L22" s="3" t="s">
        <v>45</v>
      </c>
      <c r="M22" s="5">
        <f t="shared" si="5"/>
        <v>1590.6</v>
      </c>
      <c r="N22" s="3" t="s">
        <v>45</v>
      </c>
      <c r="O22" s="5">
        <f t="shared" si="6"/>
        <v>1590.6</v>
      </c>
      <c r="P22" s="3" t="s">
        <v>45</v>
      </c>
      <c r="Q22" s="5">
        <f>[6]Juli!$M$719</f>
        <v>39765</v>
      </c>
      <c r="R22" s="3" t="s">
        <v>45</v>
      </c>
    </row>
    <row r="23" spans="1:18">
      <c r="A23" s="20">
        <v>18</v>
      </c>
      <c r="B23" s="11" t="s">
        <v>233</v>
      </c>
      <c r="C23" s="5">
        <f t="shared" si="0"/>
        <v>16080.9</v>
      </c>
      <c r="D23" s="3" t="s">
        <v>45</v>
      </c>
      <c r="E23" s="5">
        <f t="shared" si="1"/>
        <v>34354.65</v>
      </c>
      <c r="F23" s="3" t="s">
        <v>45</v>
      </c>
      <c r="G23" s="5">
        <f t="shared" si="2"/>
        <v>10964.25</v>
      </c>
      <c r="H23" s="3" t="s">
        <v>45</v>
      </c>
      <c r="I23" s="5">
        <f t="shared" si="3"/>
        <v>2192.85</v>
      </c>
      <c r="J23" s="3" t="s">
        <v>45</v>
      </c>
      <c r="K23" s="5">
        <f t="shared" si="4"/>
        <v>3654.75</v>
      </c>
      <c r="L23" s="3" t="s">
        <v>45</v>
      </c>
      <c r="M23" s="5">
        <f t="shared" si="5"/>
        <v>2923.8</v>
      </c>
      <c r="N23" s="3" t="s">
        <v>45</v>
      </c>
      <c r="O23" s="5">
        <f t="shared" si="6"/>
        <v>2923.8</v>
      </c>
      <c r="P23" s="3" t="s">
        <v>45</v>
      </c>
      <c r="Q23" s="5">
        <f>[6]Juli!$M$762</f>
        <v>73095</v>
      </c>
      <c r="R23" s="3" t="s">
        <v>45</v>
      </c>
    </row>
    <row r="24" spans="1:18">
      <c r="A24" s="20">
        <v>19</v>
      </c>
      <c r="B24" s="11" t="s">
        <v>234</v>
      </c>
      <c r="C24" s="5">
        <f t="shared" si="0"/>
        <v>13939.2</v>
      </c>
      <c r="D24" s="3" t="s">
        <v>45</v>
      </c>
      <c r="E24" s="5">
        <f t="shared" si="1"/>
        <v>29779.200000000001</v>
      </c>
      <c r="F24" s="3" t="s">
        <v>45</v>
      </c>
      <c r="G24" s="5">
        <f t="shared" si="2"/>
        <v>9504</v>
      </c>
      <c r="H24" s="3" t="s">
        <v>45</v>
      </c>
      <c r="I24" s="5">
        <f t="shared" si="3"/>
        <v>1900.8</v>
      </c>
      <c r="J24" s="3" t="s">
        <v>45</v>
      </c>
      <c r="K24" s="5">
        <f t="shared" si="4"/>
        <v>3168</v>
      </c>
      <c r="L24" s="3" t="s">
        <v>45</v>
      </c>
      <c r="M24" s="5">
        <f t="shared" si="5"/>
        <v>2534.4</v>
      </c>
      <c r="N24" s="3" t="s">
        <v>45</v>
      </c>
      <c r="O24" s="5">
        <f t="shared" si="6"/>
        <v>2534.4</v>
      </c>
      <c r="P24" s="3" t="s">
        <v>45</v>
      </c>
      <c r="Q24" s="5">
        <f>[6]Juli!$M$805</f>
        <v>63360</v>
      </c>
      <c r="R24" s="3" t="s">
        <v>45</v>
      </c>
    </row>
    <row r="25" spans="1:18">
      <c r="A25" s="20">
        <v>20</v>
      </c>
      <c r="B25" s="11" t="s">
        <v>235</v>
      </c>
      <c r="C25" s="5">
        <f t="shared" si="0"/>
        <v>13612.5</v>
      </c>
      <c r="D25" s="3" t="s">
        <v>45</v>
      </c>
      <c r="E25" s="5">
        <f t="shared" si="1"/>
        <v>29081.25</v>
      </c>
      <c r="F25" s="3" t="s">
        <v>45</v>
      </c>
      <c r="G25" s="5">
        <f t="shared" si="2"/>
        <v>9281.25</v>
      </c>
      <c r="H25" s="3" t="s">
        <v>45</v>
      </c>
      <c r="I25" s="5">
        <f t="shared" si="3"/>
        <v>1856.25</v>
      </c>
      <c r="J25" s="3" t="s">
        <v>45</v>
      </c>
      <c r="K25" s="5">
        <f t="shared" si="4"/>
        <v>3093.75</v>
      </c>
      <c r="L25" s="3" t="s">
        <v>45</v>
      </c>
      <c r="M25" s="5">
        <f t="shared" si="5"/>
        <v>2475</v>
      </c>
      <c r="N25" s="3" t="s">
        <v>45</v>
      </c>
      <c r="O25" s="5">
        <f t="shared" si="6"/>
        <v>2475</v>
      </c>
      <c r="P25" s="3" t="s">
        <v>45</v>
      </c>
      <c r="Q25" s="5">
        <f>[6]Juli!$M$847</f>
        <v>61875</v>
      </c>
      <c r="R25" s="3" t="s">
        <v>45</v>
      </c>
    </row>
    <row r="26" spans="1:18">
      <c r="A26" s="20">
        <v>21</v>
      </c>
      <c r="B26" s="11" t="s">
        <v>236</v>
      </c>
      <c r="C26" s="5">
        <f t="shared" si="0"/>
        <v>6969.6</v>
      </c>
      <c r="D26" s="3" t="s">
        <v>45</v>
      </c>
      <c r="E26" s="5">
        <f t="shared" si="1"/>
        <v>14889.6</v>
      </c>
      <c r="F26" s="3" t="s">
        <v>45</v>
      </c>
      <c r="G26" s="5">
        <f t="shared" si="2"/>
        <v>4752</v>
      </c>
      <c r="H26" s="3" t="s">
        <v>45</v>
      </c>
      <c r="I26" s="5">
        <f t="shared" si="3"/>
        <v>950.4</v>
      </c>
      <c r="J26" s="3" t="s">
        <v>45</v>
      </c>
      <c r="K26" s="5">
        <f t="shared" si="4"/>
        <v>1584</v>
      </c>
      <c r="L26" s="3" t="s">
        <v>45</v>
      </c>
      <c r="M26" s="5">
        <f t="shared" si="5"/>
        <v>1267.2</v>
      </c>
      <c r="N26" s="3" t="s">
        <v>45</v>
      </c>
      <c r="O26" s="5">
        <f t="shared" si="6"/>
        <v>1267.2</v>
      </c>
      <c r="P26" s="3" t="s">
        <v>45</v>
      </c>
      <c r="Q26" s="5">
        <f>[6]Juli!$M$889</f>
        <v>31680</v>
      </c>
      <c r="R26" s="3" t="s">
        <v>45</v>
      </c>
    </row>
    <row r="27" spans="1:18">
      <c r="A27" s="20">
        <v>22</v>
      </c>
      <c r="B27" s="11" t="s">
        <v>237</v>
      </c>
      <c r="C27" s="5">
        <f t="shared" si="0"/>
        <v>15863.1</v>
      </c>
      <c r="D27" s="3" t="s">
        <v>45</v>
      </c>
      <c r="E27" s="5">
        <f t="shared" si="1"/>
        <v>33889.35</v>
      </c>
      <c r="F27" s="3" t="s">
        <v>45</v>
      </c>
      <c r="G27" s="5">
        <f t="shared" si="2"/>
        <v>10815.75</v>
      </c>
      <c r="H27" s="3" t="s">
        <v>45</v>
      </c>
      <c r="I27" s="5">
        <f t="shared" si="3"/>
        <v>2163.15</v>
      </c>
      <c r="J27" s="3" t="s">
        <v>45</v>
      </c>
      <c r="K27" s="5">
        <f t="shared" si="4"/>
        <v>3605.25</v>
      </c>
      <c r="L27" s="3" t="s">
        <v>45</v>
      </c>
      <c r="M27" s="5">
        <f t="shared" si="5"/>
        <v>2884.2</v>
      </c>
      <c r="N27" s="3" t="s">
        <v>45</v>
      </c>
      <c r="O27" s="5">
        <f t="shared" si="6"/>
        <v>2884.2</v>
      </c>
      <c r="P27" s="3" t="s">
        <v>45</v>
      </c>
      <c r="Q27" s="5">
        <f>[6]Juli!$M$931</f>
        <v>72105</v>
      </c>
      <c r="R27" s="3" t="s">
        <v>45</v>
      </c>
    </row>
    <row r="28" spans="1:18">
      <c r="A28" s="20">
        <v>23</v>
      </c>
      <c r="B28" s="11" t="s">
        <v>238</v>
      </c>
      <c r="C28" s="5">
        <f t="shared" si="0"/>
        <v>14483.7</v>
      </c>
      <c r="D28" s="3" t="s">
        <v>45</v>
      </c>
      <c r="E28" s="5">
        <f t="shared" si="1"/>
        <v>30942.45</v>
      </c>
      <c r="F28" s="3" t="s">
        <v>45</v>
      </c>
      <c r="G28" s="5">
        <f t="shared" si="2"/>
        <v>9875.25</v>
      </c>
      <c r="H28" s="3" t="s">
        <v>45</v>
      </c>
      <c r="I28" s="5">
        <f t="shared" si="3"/>
        <v>1975.05</v>
      </c>
      <c r="J28" s="3" t="s">
        <v>45</v>
      </c>
      <c r="K28" s="5">
        <f t="shared" si="4"/>
        <v>3291.75</v>
      </c>
      <c r="L28" s="3" t="s">
        <v>45</v>
      </c>
      <c r="M28" s="5">
        <f t="shared" si="5"/>
        <v>2633.4</v>
      </c>
      <c r="N28" s="3" t="s">
        <v>45</v>
      </c>
      <c r="O28" s="5">
        <f t="shared" si="6"/>
        <v>2633.4</v>
      </c>
      <c r="P28" s="3" t="s">
        <v>45</v>
      </c>
      <c r="Q28" s="5">
        <f>[6]Juli!$M$973</f>
        <v>65835</v>
      </c>
      <c r="R28" s="3" t="s">
        <v>45</v>
      </c>
    </row>
    <row r="29" spans="1:18">
      <c r="A29" s="20">
        <v>24</v>
      </c>
      <c r="B29" s="11" t="s">
        <v>239</v>
      </c>
      <c r="C29" s="5">
        <f t="shared" si="0"/>
        <v>7405.2</v>
      </c>
      <c r="D29" s="3" t="s">
        <v>45</v>
      </c>
      <c r="E29" s="5">
        <f t="shared" si="1"/>
        <v>15820.2</v>
      </c>
      <c r="F29" s="3" t="s">
        <v>45</v>
      </c>
      <c r="G29" s="5">
        <f t="shared" si="2"/>
        <v>5049</v>
      </c>
      <c r="H29" s="3" t="s">
        <v>45</v>
      </c>
      <c r="I29" s="5">
        <f t="shared" si="3"/>
        <v>1009.8</v>
      </c>
      <c r="J29" s="3" t="s">
        <v>45</v>
      </c>
      <c r="K29" s="5">
        <f t="shared" si="4"/>
        <v>1683</v>
      </c>
      <c r="L29" s="3" t="s">
        <v>45</v>
      </c>
      <c r="M29" s="5">
        <f t="shared" si="5"/>
        <v>1346.4</v>
      </c>
      <c r="N29" s="3" t="s">
        <v>45</v>
      </c>
      <c r="O29" s="5">
        <f t="shared" si="6"/>
        <v>1346.4</v>
      </c>
      <c r="P29" s="3" t="s">
        <v>45</v>
      </c>
      <c r="Q29" s="5">
        <f>[6]Juli!$M$1015</f>
        <v>33660</v>
      </c>
      <c r="R29" s="3" t="s">
        <v>45</v>
      </c>
    </row>
    <row r="30" spans="1:18">
      <c r="A30" s="20">
        <v>25</v>
      </c>
      <c r="B30" s="11" t="s">
        <v>240</v>
      </c>
      <c r="C30" s="5">
        <f t="shared" si="0"/>
        <v>12523.5</v>
      </c>
      <c r="D30" s="3" t="s">
        <v>45</v>
      </c>
      <c r="E30" s="5">
        <f t="shared" si="1"/>
        <v>26754.75</v>
      </c>
      <c r="F30" s="3" t="s">
        <v>45</v>
      </c>
      <c r="G30" s="5">
        <f t="shared" si="2"/>
        <v>8538.75</v>
      </c>
      <c r="H30" s="3" t="s">
        <v>45</v>
      </c>
      <c r="I30" s="5">
        <f t="shared" si="3"/>
        <v>1707.75</v>
      </c>
      <c r="J30" s="3" t="s">
        <v>45</v>
      </c>
      <c r="K30" s="5">
        <f t="shared" si="4"/>
        <v>2846.25</v>
      </c>
      <c r="L30" s="3" t="s">
        <v>45</v>
      </c>
      <c r="M30" s="5">
        <f t="shared" si="5"/>
        <v>2277</v>
      </c>
      <c r="N30" s="3" t="s">
        <v>45</v>
      </c>
      <c r="O30" s="5">
        <f t="shared" si="6"/>
        <v>2277</v>
      </c>
      <c r="P30" s="3" t="s">
        <v>45</v>
      </c>
      <c r="Q30" s="5">
        <f>[6]Juli!$M$1057</f>
        <v>56925</v>
      </c>
      <c r="R30" s="3" t="s">
        <v>45</v>
      </c>
    </row>
    <row r="31" spans="1:18">
      <c r="A31" s="20">
        <v>26</v>
      </c>
      <c r="B31" s="11" t="s">
        <v>241</v>
      </c>
      <c r="C31" s="5">
        <f t="shared" si="0"/>
        <v>13140.6</v>
      </c>
      <c r="D31" s="3" t="s">
        <v>45</v>
      </c>
      <c r="E31" s="5">
        <f t="shared" si="1"/>
        <v>28073.1</v>
      </c>
      <c r="F31" s="3" t="s">
        <v>45</v>
      </c>
      <c r="G31" s="5">
        <f t="shared" si="2"/>
        <v>8959.5</v>
      </c>
      <c r="H31" s="3" t="s">
        <v>45</v>
      </c>
      <c r="I31" s="5">
        <f t="shared" si="3"/>
        <v>1791.9</v>
      </c>
      <c r="J31" s="3" t="s">
        <v>45</v>
      </c>
      <c r="K31" s="5">
        <f t="shared" si="4"/>
        <v>2986.5</v>
      </c>
      <c r="L31" s="3" t="s">
        <v>45</v>
      </c>
      <c r="M31" s="5">
        <f t="shared" si="5"/>
        <v>2389.1999999999998</v>
      </c>
      <c r="N31" s="3" t="s">
        <v>45</v>
      </c>
      <c r="O31" s="5">
        <f t="shared" si="6"/>
        <v>2389.1999999999998</v>
      </c>
      <c r="P31" s="3" t="s">
        <v>45</v>
      </c>
      <c r="Q31" s="5">
        <f>[6]Juli!$M$1099</f>
        <v>59730</v>
      </c>
      <c r="R31" s="3" t="s">
        <v>45</v>
      </c>
    </row>
    <row r="32" spans="1:18">
      <c r="A32" s="20">
        <v>27</v>
      </c>
      <c r="B32" s="11" t="s">
        <v>242</v>
      </c>
      <c r="C32" s="5">
        <f t="shared" si="0"/>
        <v>9873.6</v>
      </c>
      <c r="D32" s="3" t="s">
        <v>45</v>
      </c>
      <c r="E32" s="5">
        <f t="shared" si="1"/>
        <v>21093.599999999999</v>
      </c>
      <c r="F32" s="3" t="s">
        <v>45</v>
      </c>
      <c r="G32" s="5">
        <f t="shared" si="2"/>
        <v>6732</v>
      </c>
      <c r="H32" s="3" t="s">
        <v>45</v>
      </c>
      <c r="I32" s="5">
        <f t="shared" si="3"/>
        <v>1346.4</v>
      </c>
      <c r="J32" s="3" t="s">
        <v>45</v>
      </c>
      <c r="K32" s="5">
        <f t="shared" si="4"/>
        <v>2244</v>
      </c>
      <c r="L32" s="3" t="s">
        <v>45</v>
      </c>
      <c r="M32" s="5">
        <f t="shared" si="5"/>
        <v>1795.2</v>
      </c>
      <c r="N32" s="3" t="s">
        <v>45</v>
      </c>
      <c r="O32" s="5">
        <f t="shared" si="6"/>
        <v>1795.2</v>
      </c>
      <c r="P32" s="3" t="s">
        <v>45</v>
      </c>
      <c r="Q32" s="5">
        <f>[6]Juli!$M$1141</f>
        <v>44880</v>
      </c>
      <c r="R32" s="3" t="s">
        <v>45</v>
      </c>
    </row>
    <row r="33" spans="1:18">
      <c r="A33" s="20">
        <v>28</v>
      </c>
      <c r="B33" s="11" t="s">
        <v>243</v>
      </c>
      <c r="C33" s="5">
        <f t="shared" si="0"/>
        <v>5408.7</v>
      </c>
      <c r="D33" s="3" t="s">
        <v>45</v>
      </c>
      <c r="E33" s="5">
        <f t="shared" si="1"/>
        <v>11554.95</v>
      </c>
      <c r="F33" s="3" t="s">
        <v>45</v>
      </c>
      <c r="G33" s="5">
        <f t="shared" si="2"/>
        <v>3687.75</v>
      </c>
      <c r="H33" s="3" t="s">
        <v>45</v>
      </c>
      <c r="I33" s="5">
        <f t="shared" si="3"/>
        <v>737.55</v>
      </c>
      <c r="J33" s="3" t="s">
        <v>45</v>
      </c>
      <c r="K33" s="5">
        <f t="shared" si="4"/>
        <v>1229.25</v>
      </c>
      <c r="L33" s="3" t="s">
        <v>45</v>
      </c>
      <c r="M33" s="5">
        <f t="shared" si="5"/>
        <v>983.4</v>
      </c>
      <c r="N33" s="3" t="s">
        <v>45</v>
      </c>
      <c r="O33" s="5">
        <f t="shared" si="6"/>
        <v>983.4</v>
      </c>
      <c r="P33" s="3" t="s">
        <v>45</v>
      </c>
      <c r="Q33" s="5">
        <f>[6]Juli!$M$1183</f>
        <v>24585</v>
      </c>
      <c r="R33" s="3" t="s">
        <v>45</v>
      </c>
    </row>
    <row r="34" spans="1:18">
      <c r="A34" s="20">
        <v>29</v>
      </c>
      <c r="B34" s="11" t="s">
        <v>244</v>
      </c>
      <c r="C34" s="5">
        <f t="shared" si="0"/>
        <v>15972</v>
      </c>
      <c r="D34" s="3" t="s">
        <v>45</v>
      </c>
      <c r="E34" s="5">
        <f t="shared" si="1"/>
        <v>34122</v>
      </c>
      <c r="F34" s="3" t="s">
        <v>45</v>
      </c>
      <c r="G34" s="5">
        <f t="shared" si="2"/>
        <v>10890</v>
      </c>
      <c r="H34" s="3" t="s">
        <v>45</v>
      </c>
      <c r="I34" s="5">
        <f t="shared" si="3"/>
        <v>2178</v>
      </c>
      <c r="J34" s="3" t="s">
        <v>45</v>
      </c>
      <c r="K34" s="5">
        <f t="shared" si="4"/>
        <v>3630</v>
      </c>
      <c r="L34" s="3" t="s">
        <v>45</v>
      </c>
      <c r="M34" s="5">
        <f t="shared" si="5"/>
        <v>2904</v>
      </c>
      <c r="N34" s="3" t="s">
        <v>45</v>
      </c>
      <c r="O34" s="5">
        <f t="shared" si="6"/>
        <v>2904</v>
      </c>
      <c r="P34" s="3" t="s">
        <v>45</v>
      </c>
      <c r="Q34" s="5">
        <f>[6]Juli!$M$1225</f>
        <v>72600</v>
      </c>
      <c r="R34" s="3" t="s">
        <v>45</v>
      </c>
    </row>
    <row r="35" spans="1:18">
      <c r="A35" s="20">
        <v>30</v>
      </c>
      <c r="B35" s="11" t="s">
        <v>245</v>
      </c>
      <c r="C35" s="5">
        <f t="shared" si="0"/>
        <v>12705</v>
      </c>
      <c r="D35" s="3" t="s">
        <v>45</v>
      </c>
      <c r="E35" s="5">
        <f t="shared" si="1"/>
        <v>27142.5</v>
      </c>
      <c r="F35" s="3" t="s">
        <v>45</v>
      </c>
      <c r="G35" s="5">
        <f t="shared" si="2"/>
        <v>8662.5</v>
      </c>
      <c r="H35" s="3" t="s">
        <v>45</v>
      </c>
      <c r="I35" s="5">
        <f t="shared" si="3"/>
        <v>1732.5</v>
      </c>
      <c r="J35" s="3" t="s">
        <v>45</v>
      </c>
      <c r="K35" s="5">
        <f t="shared" si="4"/>
        <v>2887.5</v>
      </c>
      <c r="L35" s="3" t="s">
        <v>45</v>
      </c>
      <c r="M35" s="5">
        <f t="shared" si="5"/>
        <v>2310</v>
      </c>
      <c r="N35" s="3" t="s">
        <v>45</v>
      </c>
      <c r="O35" s="5">
        <f t="shared" si="6"/>
        <v>2310</v>
      </c>
      <c r="P35" s="3" t="s">
        <v>45</v>
      </c>
      <c r="Q35" s="5">
        <f>[6]Juli!$M$1267</f>
        <v>57750</v>
      </c>
      <c r="R35" s="3" t="s">
        <v>45</v>
      </c>
    </row>
    <row r="36" spans="1:18">
      <c r="A36" s="20">
        <v>31</v>
      </c>
      <c r="B36" s="11" t="s">
        <v>246</v>
      </c>
      <c r="C36" s="5">
        <f t="shared" si="0"/>
        <v>15863.1</v>
      </c>
      <c r="D36" s="3" t="s">
        <v>45</v>
      </c>
      <c r="E36" s="5">
        <f t="shared" si="1"/>
        <v>33889.35</v>
      </c>
      <c r="F36" s="3" t="s">
        <v>45</v>
      </c>
      <c r="G36" s="5">
        <f t="shared" si="2"/>
        <v>10815.75</v>
      </c>
      <c r="H36" s="3" t="s">
        <v>45</v>
      </c>
      <c r="I36" s="5">
        <f t="shared" si="3"/>
        <v>2163.15</v>
      </c>
      <c r="J36" s="3" t="s">
        <v>45</v>
      </c>
      <c r="K36" s="5">
        <f t="shared" si="4"/>
        <v>3605.25</v>
      </c>
      <c r="L36" s="3" t="s">
        <v>45</v>
      </c>
      <c r="M36" s="5">
        <f t="shared" si="5"/>
        <v>2884.2</v>
      </c>
      <c r="N36" s="3" t="s">
        <v>45</v>
      </c>
      <c r="O36" s="5">
        <f t="shared" si="6"/>
        <v>2884.2</v>
      </c>
      <c r="P36" s="3" t="s">
        <v>45</v>
      </c>
      <c r="Q36" s="5">
        <f>[6]Juli!$M$1309</f>
        <v>72105</v>
      </c>
      <c r="R36" s="3" t="s">
        <v>45</v>
      </c>
    </row>
    <row r="37" spans="1:18">
      <c r="A37" s="34" t="s">
        <v>36</v>
      </c>
      <c r="B37" s="34"/>
      <c r="C37" s="5">
        <f>SUM(C6:C35)</f>
        <v>370731.89999999997</v>
      </c>
      <c r="D37" s="3" t="s">
        <v>45</v>
      </c>
      <c r="E37" s="5">
        <f>SUM(E6:E35)</f>
        <v>792018.14999999967</v>
      </c>
      <c r="F37" s="3" t="s">
        <v>45</v>
      </c>
      <c r="G37" s="5">
        <f>SUM(G6:G35)</f>
        <v>252771.75</v>
      </c>
      <c r="H37" s="3" t="s">
        <v>45</v>
      </c>
      <c r="I37" s="5">
        <f>SUM(I6:I35)</f>
        <v>50554.35000000002</v>
      </c>
      <c r="J37" s="3" t="s">
        <v>45</v>
      </c>
      <c r="K37" s="5">
        <f>SUM(K6:K35)</f>
        <v>84257.25</v>
      </c>
      <c r="L37" s="3" t="s">
        <v>45</v>
      </c>
      <c r="M37" s="5">
        <f>SUM(M6:M35)</f>
        <v>67405.8</v>
      </c>
      <c r="N37" s="3" t="s">
        <v>45</v>
      </c>
      <c r="O37" s="5">
        <f>SUM(O6:O35)</f>
        <v>67405.8</v>
      </c>
      <c r="P37" s="3" t="s">
        <v>45</v>
      </c>
      <c r="Q37" s="5">
        <f>SUM(Q6:Q36)</f>
        <v>1757250</v>
      </c>
      <c r="R37" s="3" t="s">
        <v>45</v>
      </c>
    </row>
    <row r="40" spans="1:18">
      <c r="B40" s="14" t="s">
        <v>146</v>
      </c>
      <c r="C40" s="14"/>
      <c r="D40" s="15" t="s">
        <v>147</v>
      </c>
      <c r="E40" s="42">
        <f>SUM(C41:C47)</f>
        <v>1685144.9999999998</v>
      </c>
      <c r="F40" s="42"/>
      <c r="G40" t="s">
        <v>45</v>
      </c>
    </row>
    <row r="41" spans="1:18">
      <c r="B41" s="9" t="s">
        <v>139</v>
      </c>
      <c r="C41" s="13">
        <f>C37</f>
        <v>370731.89999999997</v>
      </c>
      <c r="D41" t="s">
        <v>45</v>
      </c>
    </row>
    <row r="42" spans="1:18">
      <c r="B42" s="9" t="s">
        <v>140</v>
      </c>
      <c r="C42" s="13">
        <f>E37</f>
        <v>792018.14999999967</v>
      </c>
      <c r="D42" t="s">
        <v>45</v>
      </c>
    </row>
    <row r="43" spans="1:18">
      <c r="B43" s="9" t="s">
        <v>141</v>
      </c>
      <c r="C43" s="13">
        <f>G37</f>
        <v>252771.75</v>
      </c>
      <c r="D43" t="s">
        <v>45</v>
      </c>
    </row>
    <row r="44" spans="1:18">
      <c r="B44" s="9" t="s">
        <v>142</v>
      </c>
      <c r="C44" s="13">
        <f>I37</f>
        <v>50554.35000000002</v>
      </c>
      <c r="D44" t="s">
        <v>45</v>
      </c>
    </row>
    <row r="45" spans="1:18">
      <c r="B45" s="9" t="s">
        <v>143</v>
      </c>
      <c r="C45" s="13">
        <f>K37</f>
        <v>84257.25</v>
      </c>
      <c r="D45" t="s">
        <v>45</v>
      </c>
    </row>
    <row r="46" spans="1:18">
      <c r="B46" s="9" t="s">
        <v>144</v>
      </c>
      <c r="C46" s="13">
        <f>M37</f>
        <v>67405.8</v>
      </c>
      <c r="D46" t="s">
        <v>45</v>
      </c>
    </row>
    <row r="47" spans="1:18">
      <c r="B47" s="9" t="s">
        <v>145</v>
      </c>
      <c r="C47" s="13">
        <f>O37</f>
        <v>67405.8</v>
      </c>
      <c r="D47" t="s">
        <v>45</v>
      </c>
    </row>
    <row r="48" spans="1:18">
      <c r="O48" t="s">
        <v>247</v>
      </c>
    </row>
    <row r="49" spans="3:17">
      <c r="C49" s="7"/>
      <c r="D49" s="7"/>
      <c r="E49" s="7"/>
      <c r="F49" s="7"/>
    </row>
    <row r="50" spans="3:17">
      <c r="C50" s="7" t="s">
        <v>48</v>
      </c>
      <c r="D50" s="7"/>
      <c r="E50" s="7"/>
      <c r="F50" s="7"/>
      <c r="L50" s="7"/>
      <c r="M50" s="7"/>
      <c r="P50" s="7" t="s">
        <v>49</v>
      </c>
      <c r="Q50" s="7"/>
    </row>
    <row r="51" spans="3:17">
      <c r="C51" s="7" t="s">
        <v>50</v>
      </c>
      <c r="D51" s="7"/>
      <c r="E51" s="7"/>
      <c r="F51" s="7"/>
      <c r="H51" s="7"/>
      <c r="I51" s="7"/>
      <c r="J51" s="7"/>
      <c r="K51" s="7"/>
      <c r="P51" s="7" t="s">
        <v>51</v>
      </c>
      <c r="Q51" s="7"/>
    </row>
    <row r="52" spans="3:17">
      <c r="C52" s="7" t="s">
        <v>52</v>
      </c>
      <c r="D52" s="7"/>
      <c r="E52" s="7"/>
      <c r="F52" s="7"/>
      <c r="H52" s="7"/>
      <c r="I52" s="7"/>
      <c r="J52" s="7"/>
      <c r="K52" s="7"/>
      <c r="P52" s="7"/>
      <c r="Q52" s="7"/>
    </row>
    <row r="53" spans="3:17">
      <c r="C53" s="7"/>
      <c r="D53" s="7"/>
      <c r="E53" s="7"/>
      <c r="F53" s="7"/>
      <c r="H53" s="7"/>
      <c r="I53" s="7"/>
      <c r="J53" s="7"/>
      <c r="K53" s="7"/>
      <c r="P53" s="7"/>
      <c r="Q53" s="7"/>
    </row>
    <row r="54" spans="3:17">
      <c r="C54" s="7"/>
      <c r="D54" s="7"/>
      <c r="E54" s="7"/>
      <c r="F54" s="7"/>
      <c r="H54" s="7"/>
      <c r="I54" s="7"/>
      <c r="J54" s="7"/>
      <c r="K54" s="7"/>
      <c r="P54" s="7"/>
      <c r="Q54" s="7"/>
    </row>
    <row r="55" spans="3:17">
      <c r="C55" s="6" t="s">
        <v>53</v>
      </c>
      <c r="D55" s="6"/>
      <c r="E55" s="6"/>
      <c r="F55" s="6"/>
      <c r="P55" s="6" t="s">
        <v>54</v>
      </c>
      <c r="Q55" s="6"/>
    </row>
    <row r="56" spans="3:17">
      <c r="C56" s="7" t="s">
        <v>55</v>
      </c>
      <c r="D56" s="7"/>
      <c r="E56" s="7"/>
      <c r="F56" s="7"/>
      <c r="P56" s="7" t="s">
        <v>56</v>
      </c>
      <c r="Q56" s="7"/>
    </row>
    <row r="57" spans="3:17">
      <c r="H57" s="7"/>
      <c r="I57" s="7" t="s">
        <v>47</v>
      </c>
      <c r="J57" s="7"/>
      <c r="K57" s="7"/>
      <c r="L57" s="7"/>
    </row>
    <row r="58" spans="3:17">
      <c r="H58" s="7"/>
      <c r="I58" s="7" t="s">
        <v>57</v>
      </c>
      <c r="J58" s="7"/>
      <c r="K58" s="7"/>
      <c r="L58" s="7"/>
    </row>
    <row r="59" spans="3:17">
      <c r="H59" s="7"/>
      <c r="I59" s="7" t="s">
        <v>58</v>
      </c>
      <c r="J59" s="7"/>
      <c r="K59" s="7"/>
    </row>
    <row r="60" spans="3:17">
      <c r="H60" s="7"/>
      <c r="I60" s="7" t="s">
        <v>59</v>
      </c>
      <c r="J60" s="7"/>
      <c r="K60" s="7"/>
    </row>
    <row r="64" spans="3:17">
      <c r="H64" s="8"/>
      <c r="I64" s="6" t="s">
        <v>60</v>
      </c>
      <c r="J64" s="8"/>
      <c r="K64" s="8"/>
    </row>
    <row r="65" spans="8:11">
      <c r="H65" s="7"/>
      <c r="I65" s="7" t="s">
        <v>61</v>
      </c>
      <c r="J65" s="7"/>
      <c r="K65" s="7"/>
    </row>
  </sheetData>
  <mergeCells count="15">
    <mergeCell ref="A37:B37"/>
    <mergeCell ref="E40:F40"/>
    <mergeCell ref="A1:R1"/>
    <mergeCell ref="A2:R2"/>
    <mergeCell ref="A4:A5"/>
    <mergeCell ref="B4:B5"/>
    <mergeCell ref="C4:P4"/>
    <mergeCell ref="Q4:R5"/>
    <mergeCell ref="C5:D5"/>
    <mergeCell ref="E5:F5"/>
    <mergeCell ref="G5:H5"/>
    <mergeCell ref="I5:J5"/>
    <mergeCell ref="K5:L5"/>
    <mergeCell ref="M5:N5"/>
    <mergeCell ref="O5:P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R64"/>
  <sheetViews>
    <sheetView workbookViewId="0">
      <selection sqref="A1:R64"/>
    </sheetView>
  </sheetViews>
  <sheetFormatPr defaultRowHeight="15"/>
  <cols>
    <col min="1" max="1" width="6.7109375" customWidth="1"/>
    <col min="2" max="2" width="16.5703125" customWidth="1"/>
    <col min="3" max="3" width="14.5703125" customWidth="1"/>
    <col min="4" max="4" width="4.85546875" customWidth="1"/>
    <col min="5" max="5" width="15.28515625" customWidth="1"/>
    <col min="6" max="6" width="5.7109375" customWidth="1"/>
    <col min="7" max="7" width="13" customWidth="1"/>
    <col min="8" max="8" width="4" customWidth="1"/>
    <col min="9" max="9" width="12.85546875" customWidth="1"/>
    <col min="10" max="10" width="4" customWidth="1"/>
    <col min="11" max="11" width="13" customWidth="1"/>
    <col min="12" max="12" width="4.42578125" customWidth="1"/>
    <col min="13" max="13" width="12.7109375" customWidth="1"/>
    <col min="14" max="14" width="3.85546875" customWidth="1"/>
    <col min="15" max="15" width="12" customWidth="1"/>
    <col min="16" max="16" width="4.5703125" customWidth="1"/>
    <col min="17" max="17" width="14.85546875" customWidth="1"/>
    <col min="18" max="18" width="4.140625" customWidth="1"/>
  </cols>
  <sheetData>
    <row r="1" spans="1:18" ht="18.75">
      <c r="A1" s="33" t="s">
        <v>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>
      <c r="A2" s="4" t="s">
        <v>248</v>
      </c>
      <c r="B2" s="4"/>
    </row>
    <row r="3" spans="1:18">
      <c r="A3" s="40" t="s">
        <v>2</v>
      </c>
      <c r="B3" s="40" t="s">
        <v>3</v>
      </c>
      <c r="C3" s="35" t="s">
        <v>4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7"/>
      <c r="Q3" s="32" t="s">
        <v>44</v>
      </c>
      <c r="R3" s="32"/>
    </row>
    <row r="4" spans="1:18">
      <c r="A4" s="40"/>
      <c r="B4" s="41"/>
      <c r="C4" s="38" t="s">
        <v>37</v>
      </c>
      <c r="D4" s="39"/>
      <c r="E4" s="38" t="s">
        <v>38</v>
      </c>
      <c r="F4" s="39"/>
      <c r="G4" s="38" t="s">
        <v>39</v>
      </c>
      <c r="H4" s="39"/>
      <c r="I4" s="38" t="s">
        <v>40</v>
      </c>
      <c r="J4" s="39"/>
      <c r="K4" s="38" t="s">
        <v>41</v>
      </c>
      <c r="L4" s="39"/>
      <c r="M4" s="38" t="s">
        <v>42</v>
      </c>
      <c r="N4" s="39"/>
      <c r="O4" s="38" t="s">
        <v>43</v>
      </c>
      <c r="P4" s="39"/>
      <c r="Q4" s="32"/>
      <c r="R4" s="32"/>
    </row>
    <row r="5" spans="1:18">
      <c r="A5" s="21">
        <v>1</v>
      </c>
      <c r="B5" s="11" t="s">
        <v>250</v>
      </c>
      <c r="C5" s="5">
        <f>Q5*22/100</f>
        <v>17315.099999999999</v>
      </c>
      <c r="D5" s="3" t="s">
        <v>45</v>
      </c>
      <c r="E5" s="5">
        <f>Q5*47/100</f>
        <v>36991.35</v>
      </c>
      <c r="F5" s="3" t="s">
        <v>45</v>
      </c>
      <c r="G5" s="5">
        <f>Q5*15/100</f>
        <v>11805.75</v>
      </c>
      <c r="H5" s="3" t="s">
        <v>45</v>
      </c>
      <c r="I5" s="5">
        <f>Q5*3/100</f>
        <v>2361.15</v>
      </c>
      <c r="J5" s="3" t="s">
        <v>45</v>
      </c>
      <c r="K5" s="5">
        <f>Q5*5/100</f>
        <v>3935.25</v>
      </c>
      <c r="L5" s="3" t="s">
        <v>45</v>
      </c>
      <c r="M5" s="5">
        <f>Q5*4/100</f>
        <v>3148.2</v>
      </c>
      <c r="N5" s="3" t="s">
        <v>45</v>
      </c>
      <c r="O5" s="5">
        <f>Q5*4/100</f>
        <v>3148.2</v>
      </c>
      <c r="P5" s="3" t="s">
        <v>45</v>
      </c>
      <c r="Q5" s="5">
        <f>[6]AGUSTUS!$M$40</f>
        <v>78705</v>
      </c>
      <c r="R5" s="3" t="s">
        <v>45</v>
      </c>
    </row>
    <row r="6" spans="1:18">
      <c r="A6" s="21">
        <v>2</v>
      </c>
      <c r="B6" s="11" t="s">
        <v>251</v>
      </c>
      <c r="C6" s="5">
        <f t="shared" ref="C6:C35" si="0">Q6*22/100</f>
        <v>11543.4</v>
      </c>
      <c r="D6" s="3" t="s">
        <v>45</v>
      </c>
      <c r="E6" s="5">
        <f t="shared" ref="E6:E35" si="1">Q6*47/100</f>
        <v>24660.9</v>
      </c>
      <c r="F6" s="3" t="s">
        <v>45</v>
      </c>
      <c r="G6" s="5">
        <f t="shared" ref="G6:G35" si="2">Q6*15/100</f>
        <v>7870.5</v>
      </c>
      <c r="H6" s="3" t="s">
        <v>45</v>
      </c>
      <c r="I6" s="5">
        <f t="shared" ref="I6:I35" si="3">Q6*3/100</f>
        <v>1574.1</v>
      </c>
      <c r="J6" s="3" t="s">
        <v>45</v>
      </c>
      <c r="K6" s="5">
        <f t="shared" ref="K6:K35" si="4">Q6*5/100</f>
        <v>2623.5</v>
      </c>
      <c r="L6" s="3" t="s">
        <v>45</v>
      </c>
      <c r="M6" s="5">
        <f t="shared" ref="M6:M35" si="5">Q6*4/100</f>
        <v>2098.8000000000002</v>
      </c>
      <c r="N6" s="3" t="s">
        <v>45</v>
      </c>
      <c r="O6" s="5">
        <f t="shared" ref="O6:O35" si="6">Q6*4/100</f>
        <v>2098.8000000000002</v>
      </c>
      <c r="P6" s="3" t="s">
        <v>45</v>
      </c>
      <c r="Q6" s="5">
        <f>[6]AGUSTUS!$M$82</f>
        <v>52470</v>
      </c>
      <c r="R6" s="3" t="s">
        <v>45</v>
      </c>
    </row>
    <row r="7" spans="1:18">
      <c r="A7" s="21">
        <v>3</v>
      </c>
      <c r="B7" s="11" t="s">
        <v>252</v>
      </c>
      <c r="C7" s="5">
        <f t="shared" si="0"/>
        <v>14810.4</v>
      </c>
      <c r="D7" s="3" t="s">
        <v>45</v>
      </c>
      <c r="E7" s="5">
        <f t="shared" si="1"/>
        <v>31640.400000000001</v>
      </c>
      <c r="F7" s="3" t="s">
        <v>45</v>
      </c>
      <c r="G7" s="5">
        <f t="shared" si="2"/>
        <v>10098</v>
      </c>
      <c r="H7" s="3" t="s">
        <v>45</v>
      </c>
      <c r="I7" s="5">
        <f t="shared" si="3"/>
        <v>2019.6</v>
      </c>
      <c r="J7" s="3" t="s">
        <v>45</v>
      </c>
      <c r="K7" s="5">
        <f t="shared" si="4"/>
        <v>3366</v>
      </c>
      <c r="L7" s="3" t="s">
        <v>45</v>
      </c>
      <c r="M7" s="5">
        <f t="shared" si="5"/>
        <v>2692.8</v>
      </c>
      <c r="N7" s="3" t="s">
        <v>45</v>
      </c>
      <c r="O7" s="5">
        <f t="shared" si="6"/>
        <v>2692.8</v>
      </c>
      <c r="P7" s="3" t="s">
        <v>45</v>
      </c>
      <c r="Q7" s="5">
        <f>[6]AGUSTUS!$M$124</f>
        <v>67320</v>
      </c>
      <c r="R7" s="3" t="s">
        <v>45</v>
      </c>
    </row>
    <row r="8" spans="1:18">
      <c r="A8" s="21">
        <v>4</v>
      </c>
      <c r="B8" s="11" t="s">
        <v>253</v>
      </c>
      <c r="C8" s="5">
        <f t="shared" si="0"/>
        <v>16443.900000000001</v>
      </c>
      <c r="D8" s="3" t="s">
        <v>45</v>
      </c>
      <c r="E8" s="5">
        <f t="shared" si="1"/>
        <v>35130.15</v>
      </c>
      <c r="F8" s="3" t="s">
        <v>45</v>
      </c>
      <c r="G8" s="5">
        <f t="shared" si="2"/>
        <v>11211.75</v>
      </c>
      <c r="H8" s="3" t="s">
        <v>45</v>
      </c>
      <c r="I8" s="5">
        <f t="shared" si="3"/>
        <v>2242.35</v>
      </c>
      <c r="J8" s="3" t="s">
        <v>45</v>
      </c>
      <c r="K8" s="5">
        <f t="shared" si="4"/>
        <v>3737.25</v>
      </c>
      <c r="L8" s="3" t="s">
        <v>45</v>
      </c>
      <c r="M8" s="5">
        <f t="shared" si="5"/>
        <v>2989.8</v>
      </c>
      <c r="N8" s="3" t="s">
        <v>45</v>
      </c>
      <c r="O8" s="5">
        <f t="shared" si="6"/>
        <v>2989.8</v>
      </c>
      <c r="P8" s="3" t="s">
        <v>45</v>
      </c>
      <c r="Q8" s="5">
        <f>[6]AGUSTUS!$M$167</f>
        <v>74745</v>
      </c>
      <c r="R8" s="3" t="s">
        <v>45</v>
      </c>
    </row>
    <row r="9" spans="1:18">
      <c r="A9" s="21">
        <v>5</v>
      </c>
      <c r="B9" s="11" t="s">
        <v>254</v>
      </c>
      <c r="C9" s="5">
        <f t="shared" si="0"/>
        <v>12886.5</v>
      </c>
      <c r="D9" s="3" t="s">
        <v>45</v>
      </c>
      <c r="E9" s="5">
        <f t="shared" si="1"/>
        <v>27530.25</v>
      </c>
      <c r="F9" s="3" t="s">
        <v>45</v>
      </c>
      <c r="G9" s="5">
        <f t="shared" si="2"/>
        <v>8786.25</v>
      </c>
      <c r="H9" s="3" t="s">
        <v>45</v>
      </c>
      <c r="I9" s="5">
        <f t="shared" si="3"/>
        <v>1757.25</v>
      </c>
      <c r="J9" s="3" t="s">
        <v>45</v>
      </c>
      <c r="K9" s="5">
        <f t="shared" si="4"/>
        <v>2928.75</v>
      </c>
      <c r="L9" s="3" t="s">
        <v>45</v>
      </c>
      <c r="M9" s="5">
        <f t="shared" si="5"/>
        <v>2343</v>
      </c>
      <c r="N9" s="3" t="s">
        <v>45</v>
      </c>
      <c r="O9" s="5">
        <f t="shared" si="6"/>
        <v>2343</v>
      </c>
      <c r="P9" s="3" t="s">
        <v>45</v>
      </c>
      <c r="Q9" s="5">
        <f>[6]AGUSTUS!$M$210</f>
        <v>58575</v>
      </c>
      <c r="R9" s="3" t="s">
        <v>45</v>
      </c>
    </row>
    <row r="10" spans="1:18">
      <c r="A10" s="21">
        <v>6</v>
      </c>
      <c r="B10" s="11" t="s">
        <v>255</v>
      </c>
      <c r="C10" s="5">
        <f t="shared" si="0"/>
        <v>14157</v>
      </c>
      <c r="D10" s="3" t="s">
        <v>45</v>
      </c>
      <c r="E10" s="5">
        <f t="shared" si="1"/>
        <v>30244.5</v>
      </c>
      <c r="F10" s="3" t="s">
        <v>45</v>
      </c>
      <c r="G10" s="5">
        <f t="shared" si="2"/>
        <v>9652.5</v>
      </c>
      <c r="H10" s="3" t="s">
        <v>45</v>
      </c>
      <c r="I10" s="5">
        <f t="shared" si="3"/>
        <v>1930.5</v>
      </c>
      <c r="J10" s="3" t="s">
        <v>45</v>
      </c>
      <c r="K10" s="5">
        <f t="shared" si="4"/>
        <v>3217.5</v>
      </c>
      <c r="L10" s="3" t="s">
        <v>45</v>
      </c>
      <c r="M10" s="5">
        <f t="shared" si="5"/>
        <v>2574</v>
      </c>
      <c r="N10" s="3" t="s">
        <v>45</v>
      </c>
      <c r="O10" s="5">
        <f t="shared" si="6"/>
        <v>2574</v>
      </c>
      <c r="P10" s="3" t="s">
        <v>45</v>
      </c>
      <c r="Q10" s="5">
        <f>[6]AGUSTUS!$M$252</f>
        <v>64350</v>
      </c>
      <c r="R10" s="3" t="s">
        <v>45</v>
      </c>
    </row>
    <row r="11" spans="1:18">
      <c r="A11" s="21">
        <v>7</v>
      </c>
      <c r="B11" s="11" t="s">
        <v>256</v>
      </c>
      <c r="C11" s="5">
        <f t="shared" si="0"/>
        <v>10635.9</v>
      </c>
      <c r="D11" s="3" t="s">
        <v>45</v>
      </c>
      <c r="E11" s="5">
        <f t="shared" si="1"/>
        <v>22722.15</v>
      </c>
      <c r="F11" s="3" t="s">
        <v>45</v>
      </c>
      <c r="G11" s="5">
        <f t="shared" si="2"/>
        <v>7251.75</v>
      </c>
      <c r="H11" s="3" t="s">
        <v>45</v>
      </c>
      <c r="I11" s="5">
        <f t="shared" si="3"/>
        <v>1450.35</v>
      </c>
      <c r="J11" s="3" t="s">
        <v>45</v>
      </c>
      <c r="K11" s="5">
        <f t="shared" si="4"/>
        <v>2417.25</v>
      </c>
      <c r="L11" s="3" t="s">
        <v>45</v>
      </c>
      <c r="M11" s="5">
        <f t="shared" si="5"/>
        <v>1933.8</v>
      </c>
      <c r="N11" s="3" t="s">
        <v>45</v>
      </c>
      <c r="O11" s="5">
        <f t="shared" si="6"/>
        <v>1933.8</v>
      </c>
      <c r="P11" s="3" t="s">
        <v>45</v>
      </c>
      <c r="Q11" s="5">
        <f>[6]AGUSTUS!$M$294</f>
        <v>48345</v>
      </c>
      <c r="R11" s="3" t="s">
        <v>45</v>
      </c>
    </row>
    <row r="12" spans="1:18">
      <c r="A12" s="21">
        <v>8</v>
      </c>
      <c r="B12" s="11" t="s">
        <v>257</v>
      </c>
      <c r="C12" s="5">
        <f t="shared" si="0"/>
        <v>9583.2000000000007</v>
      </c>
      <c r="D12" s="3" t="s">
        <v>45</v>
      </c>
      <c r="E12" s="5">
        <f t="shared" si="1"/>
        <v>20473.2</v>
      </c>
      <c r="F12" s="3" t="s">
        <v>45</v>
      </c>
      <c r="G12" s="5">
        <f t="shared" si="2"/>
        <v>6534</v>
      </c>
      <c r="H12" s="3" t="s">
        <v>45</v>
      </c>
      <c r="I12" s="5">
        <f t="shared" si="3"/>
        <v>1306.8</v>
      </c>
      <c r="J12" s="3" t="s">
        <v>45</v>
      </c>
      <c r="K12" s="5">
        <f t="shared" si="4"/>
        <v>2178</v>
      </c>
      <c r="L12" s="3" t="s">
        <v>45</v>
      </c>
      <c r="M12" s="5">
        <f t="shared" si="5"/>
        <v>1742.4</v>
      </c>
      <c r="N12" s="3" t="s">
        <v>45</v>
      </c>
      <c r="O12" s="5">
        <f t="shared" si="6"/>
        <v>1742.4</v>
      </c>
      <c r="P12" s="3" t="s">
        <v>45</v>
      </c>
      <c r="Q12" s="5">
        <f>[6]AGUSTUS!$M$336</f>
        <v>43560</v>
      </c>
      <c r="R12" s="3" t="s">
        <v>45</v>
      </c>
    </row>
    <row r="13" spans="1:18">
      <c r="A13" s="21">
        <v>9</v>
      </c>
      <c r="B13" s="11" t="s">
        <v>258</v>
      </c>
      <c r="C13" s="5">
        <f t="shared" si="0"/>
        <v>9510.6</v>
      </c>
      <c r="D13" s="3" t="s">
        <v>45</v>
      </c>
      <c r="E13" s="5">
        <f t="shared" si="1"/>
        <v>20318.099999999999</v>
      </c>
      <c r="F13" s="3" t="s">
        <v>45</v>
      </c>
      <c r="G13" s="5">
        <f t="shared" si="2"/>
        <v>6484.5</v>
      </c>
      <c r="H13" s="3" t="s">
        <v>45</v>
      </c>
      <c r="I13" s="5">
        <f t="shared" si="3"/>
        <v>1296.9000000000001</v>
      </c>
      <c r="J13" s="3" t="s">
        <v>45</v>
      </c>
      <c r="K13" s="5">
        <f t="shared" si="4"/>
        <v>2161.5</v>
      </c>
      <c r="L13" s="3" t="s">
        <v>45</v>
      </c>
      <c r="M13" s="5">
        <f t="shared" si="5"/>
        <v>1729.2</v>
      </c>
      <c r="N13" s="3" t="s">
        <v>45</v>
      </c>
      <c r="O13" s="5">
        <f t="shared" si="6"/>
        <v>1729.2</v>
      </c>
      <c r="P13" s="3" t="s">
        <v>45</v>
      </c>
      <c r="Q13" s="5">
        <f>[6]AGUSTUS!$M$379</f>
        <v>43230</v>
      </c>
      <c r="R13" s="3" t="s">
        <v>45</v>
      </c>
    </row>
    <row r="14" spans="1:18">
      <c r="A14" s="21">
        <v>10</v>
      </c>
      <c r="B14" s="11" t="s">
        <v>259</v>
      </c>
      <c r="C14" s="5">
        <f t="shared" si="0"/>
        <v>15318.6</v>
      </c>
      <c r="D14" s="3" t="s">
        <v>45</v>
      </c>
      <c r="E14" s="5">
        <f t="shared" si="1"/>
        <v>32726.1</v>
      </c>
      <c r="F14" s="3" t="s">
        <v>45</v>
      </c>
      <c r="G14" s="5">
        <f t="shared" si="2"/>
        <v>10444.5</v>
      </c>
      <c r="H14" s="3" t="s">
        <v>45</v>
      </c>
      <c r="I14" s="5">
        <f t="shared" si="3"/>
        <v>2088.9</v>
      </c>
      <c r="J14" s="3" t="s">
        <v>45</v>
      </c>
      <c r="K14" s="5">
        <f t="shared" si="4"/>
        <v>3481.5</v>
      </c>
      <c r="L14" s="3" t="s">
        <v>45</v>
      </c>
      <c r="M14" s="5">
        <f t="shared" si="5"/>
        <v>2785.2</v>
      </c>
      <c r="N14" s="3" t="s">
        <v>45</v>
      </c>
      <c r="O14" s="5">
        <f t="shared" si="6"/>
        <v>2785.2</v>
      </c>
      <c r="P14" s="3" t="s">
        <v>45</v>
      </c>
      <c r="Q14" s="5">
        <f>[6]AGUSTUS!$M$421</f>
        <v>69630</v>
      </c>
      <c r="R14" s="3" t="s">
        <v>45</v>
      </c>
    </row>
    <row r="15" spans="1:18">
      <c r="A15" s="21">
        <v>11</v>
      </c>
      <c r="B15" s="11" t="s">
        <v>260</v>
      </c>
      <c r="C15" s="5">
        <f t="shared" si="0"/>
        <v>7405.2</v>
      </c>
      <c r="D15" s="3" t="s">
        <v>45</v>
      </c>
      <c r="E15" s="5">
        <f t="shared" si="1"/>
        <v>15820.2</v>
      </c>
      <c r="F15" s="3" t="s">
        <v>45</v>
      </c>
      <c r="G15" s="5">
        <f t="shared" si="2"/>
        <v>5049</v>
      </c>
      <c r="H15" s="3" t="s">
        <v>45</v>
      </c>
      <c r="I15" s="5">
        <f t="shared" si="3"/>
        <v>1009.8</v>
      </c>
      <c r="J15" s="3" t="s">
        <v>45</v>
      </c>
      <c r="K15" s="5">
        <f t="shared" si="4"/>
        <v>1683</v>
      </c>
      <c r="L15" s="3" t="s">
        <v>45</v>
      </c>
      <c r="M15" s="5">
        <f t="shared" si="5"/>
        <v>1346.4</v>
      </c>
      <c r="N15" s="3" t="s">
        <v>45</v>
      </c>
      <c r="O15" s="5">
        <f t="shared" si="6"/>
        <v>1346.4</v>
      </c>
      <c r="P15" s="3" t="s">
        <v>45</v>
      </c>
      <c r="Q15" s="5">
        <f>[6]AGUSTUS!$M$463</f>
        <v>33660</v>
      </c>
      <c r="R15" s="3" t="s">
        <v>45</v>
      </c>
    </row>
    <row r="16" spans="1:18">
      <c r="A16" s="21">
        <v>12</v>
      </c>
      <c r="B16" s="11" t="s">
        <v>261</v>
      </c>
      <c r="C16" s="5">
        <f t="shared" si="0"/>
        <v>13830.3</v>
      </c>
      <c r="D16" s="3" t="s">
        <v>45</v>
      </c>
      <c r="E16" s="5">
        <f t="shared" si="1"/>
        <v>29546.55</v>
      </c>
      <c r="F16" s="3" t="s">
        <v>45</v>
      </c>
      <c r="G16" s="5">
        <f t="shared" si="2"/>
        <v>9429.75</v>
      </c>
      <c r="H16" s="3" t="s">
        <v>45</v>
      </c>
      <c r="I16" s="5">
        <f t="shared" si="3"/>
        <v>1885.95</v>
      </c>
      <c r="J16" s="3" t="s">
        <v>45</v>
      </c>
      <c r="K16" s="5">
        <f t="shared" si="4"/>
        <v>3143.25</v>
      </c>
      <c r="L16" s="3" t="s">
        <v>45</v>
      </c>
      <c r="M16" s="5">
        <f t="shared" si="5"/>
        <v>2514.6</v>
      </c>
      <c r="N16" s="3" t="s">
        <v>45</v>
      </c>
      <c r="O16" s="5">
        <f t="shared" si="6"/>
        <v>2514.6</v>
      </c>
      <c r="P16" s="3" t="s">
        <v>45</v>
      </c>
      <c r="Q16" s="5">
        <f>[6]AGUSTUS!$M$506</f>
        <v>62865</v>
      </c>
      <c r="R16" s="3" t="s">
        <v>45</v>
      </c>
    </row>
    <row r="17" spans="1:18">
      <c r="A17" s="21">
        <v>13</v>
      </c>
      <c r="B17" s="11" t="s">
        <v>262</v>
      </c>
      <c r="C17" s="5">
        <f t="shared" si="0"/>
        <v>10345.5</v>
      </c>
      <c r="D17" s="3" t="s">
        <v>45</v>
      </c>
      <c r="E17" s="5">
        <f t="shared" si="1"/>
        <v>22101.75</v>
      </c>
      <c r="F17" s="3" t="s">
        <v>45</v>
      </c>
      <c r="G17" s="5">
        <f t="shared" si="2"/>
        <v>7053.75</v>
      </c>
      <c r="H17" s="3" t="s">
        <v>45</v>
      </c>
      <c r="I17" s="5">
        <f t="shared" si="3"/>
        <v>1410.75</v>
      </c>
      <c r="J17" s="3" t="s">
        <v>45</v>
      </c>
      <c r="K17" s="5">
        <f t="shared" si="4"/>
        <v>2351.25</v>
      </c>
      <c r="L17" s="3" t="s">
        <v>45</v>
      </c>
      <c r="M17" s="5">
        <f t="shared" si="5"/>
        <v>1881</v>
      </c>
      <c r="N17" s="3" t="s">
        <v>45</v>
      </c>
      <c r="O17" s="5">
        <f t="shared" si="6"/>
        <v>1881</v>
      </c>
      <c r="P17" s="3" t="s">
        <v>45</v>
      </c>
      <c r="Q17" s="5">
        <f>[6]AGUSTUS!$M$548</f>
        <v>47025</v>
      </c>
      <c r="R17" s="3" t="s">
        <v>45</v>
      </c>
    </row>
    <row r="18" spans="1:18">
      <c r="A18" s="21">
        <v>14</v>
      </c>
      <c r="B18" s="11" t="s">
        <v>263</v>
      </c>
      <c r="C18" s="5">
        <f t="shared" si="0"/>
        <v>16661.7</v>
      </c>
      <c r="D18" s="3" t="s">
        <v>45</v>
      </c>
      <c r="E18" s="5">
        <f t="shared" si="1"/>
        <v>35595.449999999997</v>
      </c>
      <c r="F18" s="3" t="s">
        <v>45</v>
      </c>
      <c r="G18" s="5">
        <f t="shared" si="2"/>
        <v>11360.25</v>
      </c>
      <c r="H18" s="3" t="s">
        <v>45</v>
      </c>
      <c r="I18" s="5">
        <f t="shared" si="3"/>
        <v>2272.0500000000002</v>
      </c>
      <c r="J18" s="3" t="s">
        <v>45</v>
      </c>
      <c r="K18" s="5">
        <f t="shared" si="4"/>
        <v>3786.75</v>
      </c>
      <c r="L18" s="3" t="s">
        <v>45</v>
      </c>
      <c r="M18" s="5">
        <f t="shared" si="5"/>
        <v>3029.4</v>
      </c>
      <c r="N18" s="3" t="s">
        <v>45</v>
      </c>
      <c r="O18" s="5">
        <f t="shared" si="6"/>
        <v>3029.4</v>
      </c>
      <c r="P18" s="3" t="s">
        <v>45</v>
      </c>
      <c r="Q18" s="5">
        <f>[6]AGUSTUS!$M$591</f>
        <v>75735</v>
      </c>
      <c r="R18" s="3" t="s">
        <v>45</v>
      </c>
    </row>
    <row r="19" spans="1:18">
      <c r="A19" s="21">
        <v>15</v>
      </c>
      <c r="B19" s="11" t="s">
        <v>264</v>
      </c>
      <c r="C19" s="5">
        <f t="shared" si="0"/>
        <v>13104.3</v>
      </c>
      <c r="D19" s="3" t="s">
        <v>45</v>
      </c>
      <c r="E19" s="5">
        <f t="shared" si="1"/>
        <v>27995.55</v>
      </c>
      <c r="F19" s="3" t="s">
        <v>45</v>
      </c>
      <c r="G19" s="5">
        <f t="shared" si="2"/>
        <v>8934.75</v>
      </c>
      <c r="H19" s="3" t="s">
        <v>45</v>
      </c>
      <c r="I19" s="5">
        <f t="shared" si="3"/>
        <v>1786.95</v>
      </c>
      <c r="J19" s="3" t="s">
        <v>45</v>
      </c>
      <c r="K19" s="5">
        <f t="shared" si="4"/>
        <v>2978.25</v>
      </c>
      <c r="L19" s="3" t="s">
        <v>45</v>
      </c>
      <c r="M19" s="5">
        <f t="shared" si="5"/>
        <v>2382.6</v>
      </c>
      <c r="N19" s="3" t="s">
        <v>45</v>
      </c>
      <c r="O19" s="5">
        <f t="shared" si="6"/>
        <v>2382.6</v>
      </c>
      <c r="P19" s="3" t="s">
        <v>45</v>
      </c>
      <c r="Q19" s="5">
        <f>[6]AGUSTUS!$M$633</f>
        <v>59565</v>
      </c>
      <c r="R19" s="3" t="s">
        <v>45</v>
      </c>
    </row>
    <row r="20" spans="1:18">
      <c r="A20" s="21">
        <v>16</v>
      </c>
      <c r="B20" s="11" t="s">
        <v>265</v>
      </c>
      <c r="C20" s="5">
        <f t="shared" si="0"/>
        <v>12886.5</v>
      </c>
      <c r="D20" s="3" t="s">
        <v>45</v>
      </c>
      <c r="E20" s="5">
        <f t="shared" si="1"/>
        <v>27530.25</v>
      </c>
      <c r="F20" s="3" t="s">
        <v>45</v>
      </c>
      <c r="G20" s="5">
        <f t="shared" si="2"/>
        <v>8786.25</v>
      </c>
      <c r="H20" s="3" t="s">
        <v>45</v>
      </c>
      <c r="I20" s="5">
        <f t="shared" si="3"/>
        <v>1757.25</v>
      </c>
      <c r="J20" s="3" t="s">
        <v>45</v>
      </c>
      <c r="K20" s="5">
        <f t="shared" si="4"/>
        <v>2928.75</v>
      </c>
      <c r="L20" s="3" t="s">
        <v>45</v>
      </c>
      <c r="M20" s="5">
        <f t="shared" si="5"/>
        <v>2343</v>
      </c>
      <c r="N20" s="3" t="s">
        <v>45</v>
      </c>
      <c r="O20" s="5">
        <f t="shared" si="6"/>
        <v>2343</v>
      </c>
      <c r="P20" s="3" t="s">
        <v>45</v>
      </c>
      <c r="Q20" s="5">
        <f>[6]AGUSTUS!$M$676</f>
        <v>58575</v>
      </c>
      <c r="R20" s="3" t="s">
        <v>45</v>
      </c>
    </row>
    <row r="21" spans="1:18">
      <c r="A21" s="21">
        <v>17</v>
      </c>
      <c r="B21" s="11" t="s">
        <v>266</v>
      </c>
      <c r="C21" s="5">
        <f t="shared" si="0"/>
        <v>8748.2999999999993</v>
      </c>
      <c r="D21" s="3" t="s">
        <v>45</v>
      </c>
      <c r="E21" s="5">
        <f t="shared" si="1"/>
        <v>18689.55</v>
      </c>
      <c r="F21" s="3" t="s">
        <v>45</v>
      </c>
      <c r="G21" s="5">
        <f t="shared" si="2"/>
        <v>5964.75</v>
      </c>
      <c r="H21" s="3" t="s">
        <v>45</v>
      </c>
      <c r="I21" s="5">
        <f t="shared" si="3"/>
        <v>1192.95</v>
      </c>
      <c r="J21" s="3" t="s">
        <v>45</v>
      </c>
      <c r="K21" s="5">
        <f t="shared" si="4"/>
        <v>1988.25</v>
      </c>
      <c r="L21" s="3" t="s">
        <v>45</v>
      </c>
      <c r="M21" s="5">
        <f t="shared" si="5"/>
        <v>1590.6</v>
      </c>
      <c r="N21" s="3" t="s">
        <v>45</v>
      </c>
      <c r="O21" s="5">
        <f t="shared" si="6"/>
        <v>1590.6</v>
      </c>
      <c r="P21" s="3" t="s">
        <v>45</v>
      </c>
      <c r="Q21" s="5">
        <f>[6]AGUSTUS!$M$719</f>
        <v>39765</v>
      </c>
      <c r="R21" s="3" t="s">
        <v>45</v>
      </c>
    </row>
    <row r="22" spans="1:18">
      <c r="A22" s="21">
        <v>18</v>
      </c>
      <c r="B22" s="11" t="s">
        <v>267</v>
      </c>
      <c r="C22" s="5">
        <f t="shared" si="0"/>
        <v>16080.9</v>
      </c>
      <c r="D22" s="3" t="s">
        <v>45</v>
      </c>
      <c r="E22" s="5">
        <f t="shared" si="1"/>
        <v>34354.65</v>
      </c>
      <c r="F22" s="3" t="s">
        <v>45</v>
      </c>
      <c r="G22" s="5">
        <f t="shared" si="2"/>
        <v>10964.25</v>
      </c>
      <c r="H22" s="3" t="s">
        <v>45</v>
      </c>
      <c r="I22" s="5">
        <f t="shared" si="3"/>
        <v>2192.85</v>
      </c>
      <c r="J22" s="3" t="s">
        <v>45</v>
      </c>
      <c r="K22" s="5">
        <f t="shared" si="4"/>
        <v>3654.75</v>
      </c>
      <c r="L22" s="3" t="s">
        <v>45</v>
      </c>
      <c r="M22" s="5">
        <f t="shared" si="5"/>
        <v>2923.8</v>
      </c>
      <c r="N22" s="3" t="s">
        <v>45</v>
      </c>
      <c r="O22" s="5">
        <f t="shared" si="6"/>
        <v>2923.8</v>
      </c>
      <c r="P22" s="3" t="s">
        <v>45</v>
      </c>
      <c r="Q22" s="5">
        <f>[6]AGUSTUS!$M$762</f>
        <v>73095</v>
      </c>
      <c r="R22" s="3" t="s">
        <v>45</v>
      </c>
    </row>
    <row r="23" spans="1:18">
      <c r="A23" s="21">
        <v>19</v>
      </c>
      <c r="B23" s="11" t="s">
        <v>268</v>
      </c>
      <c r="C23" s="5">
        <f t="shared" si="0"/>
        <v>16516.5</v>
      </c>
      <c r="D23" s="3" t="s">
        <v>45</v>
      </c>
      <c r="E23" s="5">
        <f t="shared" si="1"/>
        <v>35285.25</v>
      </c>
      <c r="F23" s="3" t="s">
        <v>45</v>
      </c>
      <c r="G23" s="5">
        <f t="shared" si="2"/>
        <v>11261.25</v>
      </c>
      <c r="H23" s="3" t="s">
        <v>45</v>
      </c>
      <c r="I23" s="5">
        <f t="shared" si="3"/>
        <v>2252.25</v>
      </c>
      <c r="J23" s="3" t="s">
        <v>45</v>
      </c>
      <c r="K23" s="5">
        <f t="shared" si="4"/>
        <v>3753.75</v>
      </c>
      <c r="L23" s="3" t="s">
        <v>45</v>
      </c>
      <c r="M23" s="5">
        <f t="shared" si="5"/>
        <v>3003</v>
      </c>
      <c r="N23" s="3" t="s">
        <v>45</v>
      </c>
      <c r="O23" s="5">
        <f t="shared" si="6"/>
        <v>3003</v>
      </c>
      <c r="P23" s="3" t="s">
        <v>45</v>
      </c>
      <c r="Q23" s="5">
        <f>[6]AGUSTUS!$M$805</f>
        <v>75075</v>
      </c>
      <c r="R23" s="3" t="s">
        <v>45</v>
      </c>
    </row>
    <row r="24" spans="1:18">
      <c r="A24" s="21">
        <v>20</v>
      </c>
      <c r="B24" s="11" t="s">
        <v>269</v>
      </c>
      <c r="C24" s="5">
        <f t="shared" si="0"/>
        <v>13612.5</v>
      </c>
      <c r="D24" s="3" t="s">
        <v>45</v>
      </c>
      <c r="E24" s="5">
        <f t="shared" si="1"/>
        <v>29081.25</v>
      </c>
      <c r="F24" s="3" t="s">
        <v>45</v>
      </c>
      <c r="G24" s="5">
        <f t="shared" si="2"/>
        <v>9281.25</v>
      </c>
      <c r="H24" s="3" t="s">
        <v>45</v>
      </c>
      <c r="I24" s="5">
        <f t="shared" si="3"/>
        <v>1856.25</v>
      </c>
      <c r="J24" s="3" t="s">
        <v>45</v>
      </c>
      <c r="K24" s="5">
        <f t="shared" si="4"/>
        <v>3093.75</v>
      </c>
      <c r="L24" s="3" t="s">
        <v>45</v>
      </c>
      <c r="M24" s="5">
        <f t="shared" si="5"/>
        <v>2475</v>
      </c>
      <c r="N24" s="3" t="s">
        <v>45</v>
      </c>
      <c r="O24" s="5">
        <f t="shared" si="6"/>
        <v>2475</v>
      </c>
      <c r="P24" s="3" t="s">
        <v>45</v>
      </c>
      <c r="Q24" s="5">
        <f>[6]AGUSTUS!$M$847</f>
        <v>61875</v>
      </c>
      <c r="R24" s="3" t="s">
        <v>45</v>
      </c>
    </row>
    <row r="25" spans="1:18">
      <c r="A25" s="21">
        <v>21</v>
      </c>
      <c r="B25" s="11" t="s">
        <v>270</v>
      </c>
      <c r="C25" s="5">
        <f t="shared" si="0"/>
        <v>9365.4</v>
      </c>
      <c r="D25" s="3" t="s">
        <v>45</v>
      </c>
      <c r="E25" s="5">
        <f t="shared" si="1"/>
        <v>20007.900000000001</v>
      </c>
      <c r="F25" s="3" t="s">
        <v>45</v>
      </c>
      <c r="G25" s="5">
        <f t="shared" si="2"/>
        <v>6385.5</v>
      </c>
      <c r="H25" s="3" t="s">
        <v>45</v>
      </c>
      <c r="I25" s="5">
        <f t="shared" si="3"/>
        <v>1277.0999999999999</v>
      </c>
      <c r="J25" s="3" t="s">
        <v>45</v>
      </c>
      <c r="K25" s="5">
        <f t="shared" si="4"/>
        <v>2128.5</v>
      </c>
      <c r="L25" s="3" t="s">
        <v>45</v>
      </c>
      <c r="M25" s="5">
        <f t="shared" si="5"/>
        <v>1702.8</v>
      </c>
      <c r="N25" s="3" t="s">
        <v>45</v>
      </c>
      <c r="O25" s="5">
        <f t="shared" si="6"/>
        <v>1702.8</v>
      </c>
      <c r="P25" s="3" t="s">
        <v>45</v>
      </c>
      <c r="Q25" s="5">
        <f>[6]AGUSTUS!$M$889</f>
        <v>42570</v>
      </c>
      <c r="R25" s="3" t="s">
        <v>45</v>
      </c>
    </row>
    <row r="26" spans="1:18">
      <c r="A26" s="21">
        <v>22</v>
      </c>
      <c r="B26" s="11" t="s">
        <v>271</v>
      </c>
      <c r="C26" s="5">
        <f t="shared" si="0"/>
        <v>15863.1</v>
      </c>
      <c r="D26" s="3" t="s">
        <v>45</v>
      </c>
      <c r="E26" s="5">
        <f t="shared" si="1"/>
        <v>33889.35</v>
      </c>
      <c r="F26" s="3" t="s">
        <v>45</v>
      </c>
      <c r="G26" s="5">
        <f t="shared" si="2"/>
        <v>10815.75</v>
      </c>
      <c r="H26" s="3" t="s">
        <v>45</v>
      </c>
      <c r="I26" s="5">
        <f t="shared" si="3"/>
        <v>2163.15</v>
      </c>
      <c r="J26" s="3" t="s">
        <v>45</v>
      </c>
      <c r="K26" s="5">
        <f t="shared" si="4"/>
        <v>3605.25</v>
      </c>
      <c r="L26" s="3" t="s">
        <v>45</v>
      </c>
      <c r="M26" s="5">
        <f t="shared" si="5"/>
        <v>2884.2</v>
      </c>
      <c r="N26" s="3" t="s">
        <v>45</v>
      </c>
      <c r="O26" s="5">
        <f t="shared" si="6"/>
        <v>2884.2</v>
      </c>
      <c r="P26" s="3" t="s">
        <v>45</v>
      </c>
      <c r="Q26" s="5">
        <f>[6]AGUSTUS!$M$931</f>
        <v>72105</v>
      </c>
      <c r="R26" s="3" t="s">
        <v>45</v>
      </c>
    </row>
    <row r="27" spans="1:18">
      <c r="A27" s="21">
        <v>23</v>
      </c>
      <c r="B27" s="11" t="s">
        <v>272</v>
      </c>
      <c r="C27" s="5">
        <f t="shared" si="0"/>
        <v>14483.7</v>
      </c>
      <c r="D27" s="3" t="s">
        <v>45</v>
      </c>
      <c r="E27" s="5">
        <f t="shared" si="1"/>
        <v>30942.45</v>
      </c>
      <c r="F27" s="3" t="s">
        <v>45</v>
      </c>
      <c r="G27" s="5">
        <f t="shared" si="2"/>
        <v>9875.25</v>
      </c>
      <c r="H27" s="3" t="s">
        <v>45</v>
      </c>
      <c r="I27" s="5">
        <f t="shared" si="3"/>
        <v>1975.05</v>
      </c>
      <c r="J27" s="3" t="s">
        <v>45</v>
      </c>
      <c r="K27" s="5">
        <f t="shared" si="4"/>
        <v>3291.75</v>
      </c>
      <c r="L27" s="3" t="s">
        <v>45</v>
      </c>
      <c r="M27" s="5">
        <f t="shared" si="5"/>
        <v>2633.4</v>
      </c>
      <c r="N27" s="3" t="s">
        <v>45</v>
      </c>
      <c r="O27" s="5">
        <f t="shared" si="6"/>
        <v>2633.4</v>
      </c>
      <c r="P27" s="3" t="s">
        <v>45</v>
      </c>
      <c r="Q27" s="5">
        <f>[6]AGUSTUS!$M$973</f>
        <v>65835</v>
      </c>
      <c r="R27" s="3" t="s">
        <v>45</v>
      </c>
    </row>
    <row r="28" spans="1:18">
      <c r="A28" s="21">
        <v>24</v>
      </c>
      <c r="B28" s="11" t="s">
        <v>273</v>
      </c>
      <c r="C28" s="5">
        <f t="shared" si="0"/>
        <v>7405.2</v>
      </c>
      <c r="D28" s="3" t="s">
        <v>45</v>
      </c>
      <c r="E28" s="5">
        <f t="shared" si="1"/>
        <v>15820.2</v>
      </c>
      <c r="F28" s="3" t="s">
        <v>45</v>
      </c>
      <c r="G28" s="5">
        <f t="shared" si="2"/>
        <v>5049</v>
      </c>
      <c r="H28" s="3" t="s">
        <v>45</v>
      </c>
      <c r="I28" s="5">
        <f t="shared" si="3"/>
        <v>1009.8</v>
      </c>
      <c r="J28" s="3" t="s">
        <v>45</v>
      </c>
      <c r="K28" s="5">
        <f t="shared" si="4"/>
        <v>1683</v>
      </c>
      <c r="L28" s="3" t="s">
        <v>45</v>
      </c>
      <c r="M28" s="5">
        <f t="shared" si="5"/>
        <v>1346.4</v>
      </c>
      <c r="N28" s="3" t="s">
        <v>45</v>
      </c>
      <c r="O28" s="5">
        <f t="shared" si="6"/>
        <v>1346.4</v>
      </c>
      <c r="P28" s="3" t="s">
        <v>45</v>
      </c>
      <c r="Q28" s="5">
        <f>[6]AGUSTUS!$M$1015</f>
        <v>33660</v>
      </c>
      <c r="R28" s="3" t="s">
        <v>45</v>
      </c>
    </row>
    <row r="29" spans="1:18">
      <c r="A29" s="21">
        <v>25</v>
      </c>
      <c r="B29" s="11" t="s">
        <v>274</v>
      </c>
      <c r="C29" s="5">
        <f t="shared" si="0"/>
        <v>12523.5</v>
      </c>
      <c r="D29" s="3" t="s">
        <v>45</v>
      </c>
      <c r="E29" s="5">
        <f t="shared" si="1"/>
        <v>26754.75</v>
      </c>
      <c r="F29" s="3" t="s">
        <v>45</v>
      </c>
      <c r="G29" s="5">
        <f t="shared" si="2"/>
        <v>8538.75</v>
      </c>
      <c r="H29" s="3" t="s">
        <v>45</v>
      </c>
      <c r="I29" s="5">
        <f t="shared" si="3"/>
        <v>1707.75</v>
      </c>
      <c r="J29" s="3" t="s">
        <v>45</v>
      </c>
      <c r="K29" s="5">
        <f t="shared" si="4"/>
        <v>2846.25</v>
      </c>
      <c r="L29" s="3" t="s">
        <v>45</v>
      </c>
      <c r="M29" s="5">
        <f t="shared" si="5"/>
        <v>2277</v>
      </c>
      <c r="N29" s="3" t="s">
        <v>45</v>
      </c>
      <c r="O29" s="5">
        <f t="shared" si="6"/>
        <v>2277</v>
      </c>
      <c r="P29" s="3" t="s">
        <v>45</v>
      </c>
      <c r="Q29" s="5">
        <f>[6]AGUSTUS!$M$1057</f>
        <v>56925</v>
      </c>
      <c r="R29" s="3" t="s">
        <v>45</v>
      </c>
    </row>
    <row r="30" spans="1:18">
      <c r="A30" s="21">
        <v>26</v>
      </c>
      <c r="B30" s="11" t="s">
        <v>275</v>
      </c>
      <c r="C30" s="5">
        <f t="shared" si="0"/>
        <v>13140.6</v>
      </c>
      <c r="D30" s="3" t="s">
        <v>45</v>
      </c>
      <c r="E30" s="5">
        <f t="shared" si="1"/>
        <v>28073.1</v>
      </c>
      <c r="F30" s="3" t="s">
        <v>45</v>
      </c>
      <c r="G30" s="5">
        <f t="shared" si="2"/>
        <v>8959.5</v>
      </c>
      <c r="H30" s="3" t="s">
        <v>45</v>
      </c>
      <c r="I30" s="5">
        <f t="shared" si="3"/>
        <v>1791.9</v>
      </c>
      <c r="J30" s="3" t="s">
        <v>45</v>
      </c>
      <c r="K30" s="5">
        <f t="shared" si="4"/>
        <v>2986.5</v>
      </c>
      <c r="L30" s="3" t="s">
        <v>45</v>
      </c>
      <c r="M30" s="5">
        <f t="shared" si="5"/>
        <v>2389.1999999999998</v>
      </c>
      <c r="N30" s="3" t="s">
        <v>45</v>
      </c>
      <c r="O30" s="5">
        <f t="shared" si="6"/>
        <v>2389.1999999999998</v>
      </c>
      <c r="P30" s="3" t="s">
        <v>45</v>
      </c>
      <c r="Q30" s="5">
        <f>[6]AGUSTUS!$M$1099</f>
        <v>59730</v>
      </c>
      <c r="R30" s="3" t="s">
        <v>45</v>
      </c>
    </row>
    <row r="31" spans="1:18">
      <c r="A31" s="21">
        <v>27</v>
      </c>
      <c r="B31" s="11" t="s">
        <v>276</v>
      </c>
      <c r="C31" s="5">
        <f t="shared" si="0"/>
        <v>11253</v>
      </c>
      <c r="D31" s="3" t="s">
        <v>45</v>
      </c>
      <c r="E31" s="5">
        <f t="shared" si="1"/>
        <v>24040.5</v>
      </c>
      <c r="F31" s="3" t="s">
        <v>45</v>
      </c>
      <c r="G31" s="5">
        <f t="shared" si="2"/>
        <v>7672.5</v>
      </c>
      <c r="H31" s="3" t="s">
        <v>45</v>
      </c>
      <c r="I31" s="5">
        <f t="shared" si="3"/>
        <v>1534.5</v>
      </c>
      <c r="J31" s="3" t="s">
        <v>45</v>
      </c>
      <c r="K31" s="5">
        <f t="shared" si="4"/>
        <v>2557.5</v>
      </c>
      <c r="L31" s="3" t="s">
        <v>45</v>
      </c>
      <c r="M31" s="5">
        <f t="shared" si="5"/>
        <v>2046</v>
      </c>
      <c r="N31" s="3" t="s">
        <v>45</v>
      </c>
      <c r="O31" s="5">
        <f t="shared" si="6"/>
        <v>2046</v>
      </c>
      <c r="P31" s="3" t="s">
        <v>45</v>
      </c>
      <c r="Q31" s="5">
        <f>[6]AGUSTUS!$M$1141</f>
        <v>51150</v>
      </c>
      <c r="R31" s="3" t="s">
        <v>45</v>
      </c>
    </row>
    <row r="32" spans="1:18">
      <c r="A32" s="21">
        <v>28</v>
      </c>
      <c r="B32" s="11" t="s">
        <v>277</v>
      </c>
      <c r="C32" s="5">
        <f t="shared" si="0"/>
        <v>16915.8</v>
      </c>
      <c r="D32" s="3" t="s">
        <v>45</v>
      </c>
      <c r="E32" s="5">
        <f t="shared" si="1"/>
        <v>36138.300000000003</v>
      </c>
      <c r="F32" s="3" t="s">
        <v>45</v>
      </c>
      <c r="G32" s="5">
        <f t="shared" si="2"/>
        <v>11533.5</v>
      </c>
      <c r="H32" s="3" t="s">
        <v>45</v>
      </c>
      <c r="I32" s="5">
        <f t="shared" si="3"/>
        <v>2306.6999999999998</v>
      </c>
      <c r="J32" s="3" t="s">
        <v>45</v>
      </c>
      <c r="K32" s="5">
        <f t="shared" si="4"/>
        <v>3844.5</v>
      </c>
      <c r="L32" s="3" t="s">
        <v>45</v>
      </c>
      <c r="M32" s="5">
        <f t="shared" si="5"/>
        <v>3075.6</v>
      </c>
      <c r="N32" s="3" t="s">
        <v>45</v>
      </c>
      <c r="O32" s="5">
        <f t="shared" si="6"/>
        <v>3075.6</v>
      </c>
      <c r="P32" s="3" t="s">
        <v>45</v>
      </c>
      <c r="Q32" s="5">
        <f>[6]AGUSTUS!$M$1183</f>
        <v>76890</v>
      </c>
      <c r="R32" s="3" t="s">
        <v>45</v>
      </c>
    </row>
    <row r="33" spans="1:18">
      <c r="A33" s="21">
        <v>29</v>
      </c>
      <c r="B33" s="11" t="s">
        <v>278</v>
      </c>
      <c r="C33" s="5">
        <f t="shared" si="0"/>
        <v>16480.2</v>
      </c>
      <c r="D33" s="3" t="s">
        <v>45</v>
      </c>
      <c r="E33" s="5">
        <f t="shared" si="1"/>
        <v>35207.699999999997</v>
      </c>
      <c r="F33" s="3" t="s">
        <v>45</v>
      </c>
      <c r="G33" s="5">
        <f t="shared" si="2"/>
        <v>11236.5</v>
      </c>
      <c r="H33" s="3" t="s">
        <v>45</v>
      </c>
      <c r="I33" s="5">
        <f t="shared" si="3"/>
        <v>2247.3000000000002</v>
      </c>
      <c r="J33" s="3" t="s">
        <v>45</v>
      </c>
      <c r="K33" s="5">
        <f t="shared" si="4"/>
        <v>3745.5</v>
      </c>
      <c r="L33" s="3" t="s">
        <v>45</v>
      </c>
      <c r="M33" s="5">
        <f t="shared" si="5"/>
        <v>2996.4</v>
      </c>
      <c r="N33" s="3" t="s">
        <v>45</v>
      </c>
      <c r="O33" s="5">
        <f t="shared" si="6"/>
        <v>2996.4</v>
      </c>
      <c r="P33" s="3" t="s">
        <v>45</v>
      </c>
      <c r="Q33" s="5">
        <f>[6]AGUSTUS!$M$1225</f>
        <v>74910</v>
      </c>
      <c r="R33" s="3" t="s">
        <v>45</v>
      </c>
    </row>
    <row r="34" spans="1:18">
      <c r="A34" s="21">
        <v>30</v>
      </c>
      <c r="B34" s="11" t="s">
        <v>279</v>
      </c>
      <c r="C34" s="5">
        <f t="shared" si="0"/>
        <v>8639.4</v>
      </c>
      <c r="D34" s="3" t="s">
        <v>45</v>
      </c>
      <c r="E34" s="5">
        <f t="shared" si="1"/>
        <v>18456.900000000001</v>
      </c>
      <c r="F34" s="3" t="s">
        <v>45</v>
      </c>
      <c r="G34" s="5">
        <f t="shared" si="2"/>
        <v>5890.5</v>
      </c>
      <c r="H34" s="3" t="s">
        <v>45</v>
      </c>
      <c r="I34" s="5">
        <f t="shared" si="3"/>
        <v>1178.0999999999999</v>
      </c>
      <c r="J34" s="3" t="s">
        <v>45</v>
      </c>
      <c r="K34" s="5">
        <f t="shared" si="4"/>
        <v>1963.5</v>
      </c>
      <c r="L34" s="3" t="s">
        <v>45</v>
      </c>
      <c r="M34" s="5">
        <f t="shared" si="5"/>
        <v>1570.8</v>
      </c>
      <c r="N34" s="3" t="s">
        <v>45</v>
      </c>
      <c r="O34" s="5">
        <f t="shared" si="6"/>
        <v>1570.8</v>
      </c>
      <c r="P34" s="3" t="s">
        <v>45</v>
      </c>
      <c r="Q34" s="5">
        <f>[6]AGUSTUS!$M$1267</f>
        <v>39270</v>
      </c>
      <c r="R34" s="3" t="s">
        <v>45</v>
      </c>
    </row>
    <row r="35" spans="1:18">
      <c r="A35" s="21">
        <v>31</v>
      </c>
      <c r="B35" s="11" t="s">
        <v>280</v>
      </c>
      <c r="C35" s="5">
        <f t="shared" si="0"/>
        <v>15863.1</v>
      </c>
      <c r="D35" s="3" t="s">
        <v>45</v>
      </c>
      <c r="E35" s="5">
        <f t="shared" si="1"/>
        <v>33889.35</v>
      </c>
      <c r="F35" s="3" t="s">
        <v>45</v>
      </c>
      <c r="G35" s="5">
        <f t="shared" si="2"/>
        <v>10815.75</v>
      </c>
      <c r="H35" s="3" t="s">
        <v>45</v>
      </c>
      <c r="I35" s="5">
        <f t="shared" si="3"/>
        <v>2163.15</v>
      </c>
      <c r="J35" s="3" t="s">
        <v>45</v>
      </c>
      <c r="K35" s="5">
        <f t="shared" si="4"/>
        <v>3605.25</v>
      </c>
      <c r="L35" s="3" t="s">
        <v>45</v>
      </c>
      <c r="M35" s="5">
        <f t="shared" si="5"/>
        <v>2884.2</v>
      </c>
      <c r="N35" s="3" t="s">
        <v>45</v>
      </c>
      <c r="O35" s="5">
        <f t="shared" si="6"/>
        <v>2884.2</v>
      </c>
      <c r="P35" s="3" t="s">
        <v>45</v>
      </c>
      <c r="Q35" s="5">
        <f>[6]AGUSTUS!$M$1309</f>
        <v>72105</v>
      </c>
      <c r="R35" s="3" t="s">
        <v>45</v>
      </c>
    </row>
    <row r="36" spans="1:18">
      <c r="A36" s="34" t="s">
        <v>36</v>
      </c>
      <c r="B36" s="34"/>
      <c r="C36" s="5">
        <f>SUM(C5:C34)</f>
        <v>387466.2</v>
      </c>
      <c r="D36" s="3" t="s">
        <v>45</v>
      </c>
      <c r="E36" s="5">
        <f>SUM(E5:E34)</f>
        <v>827768.7</v>
      </c>
      <c r="F36" s="3" t="s">
        <v>45</v>
      </c>
      <c r="G36" s="5">
        <f>SUM(G5:G34)</f>
        <v>264181.5</v>
      </c>
      <c r="H36" s="3" t="s">
        <v>45</v>
      </c>
      <c r="I36" s="5">
        <f>SUM(I5:I34)</f>
        <v>52836.3</v>
      </c>
      <c r="J36" s="3" t="s">
        <v>45</v>
      </c>
      <c r="K36" s="5">
        <f>SUM(K5:K34)</f>
        <v>88060.5</v>
      </c>
      <c r="L36" s="3" t="s">
        <v>45</v>
      </c>
      <c r="M36" s="5">
        <f>SUM(M5:M34)</f>
        <v>70448.400000000009</v>
      </c>
      <c r="N36" s="3" t="s">
        <v>45</v>
      </c>
      <c r="O36" s="5">
        <f>SUM(O5:O34)</f>
        <v>70448.400000000009</v>
      </c>
      <c r="P36" s="3" t="s">
        <v>45</v>
      </c>
      <c r="Q36" s="5">
        <f>SUM(Q5:Q35)</f>
        <v>1833315</v>
      </c>
      <c r="R36" s="3" t="s">
        <v>45</v>
      </c>
    </row>
    <row r="39" spans="1:18">
      <c r="B39" s="14" t="s">
        <v>146</v>
      </c>
      <c r="C39" s="14"/>
      <c r="D39" s="15" t="s">
        <v>147</v>
      </c>
      <c r="E39" s="42">
        <f>SUM(C40:C46)</f>
        <v>1761209.9999999998</v>
      </c>
      <c r="F39" s="42"/>
      <c r="G39" t="s">
        <v>45</v>
      </c>
    </row>
    <row r="40" spans="1:18">
      <c r="B40" s="9" t="s">
        <v>139</v>
      </c>
      <c r="C40" s="13">
        <f>C36</f>
        <v>387466.2</v>
      </c>
      <c r="D40" t="s">
        <v>45</v>
      </c>
    </row>
    <row r="41" spans="1:18">
      <c r="B41" s="9" t="s">
        <v>140</v>
      </c>
      <c r="C41" s="13">
        <f>E36</f>
        <v>827768.7</v>
      </c>
      <c r="D41" t="s">
        <v>45</v>
      </c>
    </row>
    <row r="42" spans="1:18">
      <c r="B42" s="9" t="s">
        <v>141</v>
      </c>
      <c r="C42" s="13">
        <f>G36</f>
        <v>264181.5</v>
      </c>
      <c r="D42" t="s">
        <v>45</v>
      </c>
    </row>
    <row r="43" spans="1:18">
      <c r="B43" s="9" t="s">
        <v>142</v>
      </c>
      <c r="C43" s="13">
        <f>I36</f>
        <v>52836.3</v>
      </c>
      <c r="D43" t="s">
        <v>45</v>
      </c>
    </row>
    <row r="44" spans="1:18">
      <c r="B44" s="9" t="s">
        <v>143</v>
      </c>
      <c r="C44" s="13">
        <f>K36</f>
        <v>88060.5</v>
      </c>
      <c r="D44" t="s">
        <v>45</v>
      </c>
    </row>
    <row r="45" spans="1:18">
      <c r="B45" s="9" t="s">
        <v>144</v>
      </c>
      <c r="C45" s="13">
        <f>M36</f>
        <v>70448.400000000009</v>
      </c>
      <c r="D45" t="s">
        <v>45</v>
      </c>
    </row>
    <row r="46" spans="1:18">
      <c r="B46" s="9" t="s">
        <v>145</v>
      </c>
      <c r="C46" s="13">
        <f>O36</f>
        <v>70448.400000000009</v>
      </c>
      <c r="D46" t="s">
        <v>45</v>
      </c>
    </row>
    <row r="47" spans="1:18">
      <c r="O47" t="s">
        <v>249</v>
      </c>
    </row>
    <row r="48" spans="1:18">
      <c r="C48" s="7"/>
      <c r="D48" s="7"/>
      <c r="E48" s="7"/>
      <c r="F48" s="7"/>
    </row>
    <row r="49" spans="3:17">
      <c r="C49" s="7" t="s">
        <v>48</v>
      </c>
      <c r="D49" s="7"/>
      <c r="E49" s="7"/>
      <c r="F49" s="7"/>
      <c r="L49" s="7"/>
      <c r="M49" s="7"/>
      <c r="P49" s="7" t="s">
        <v>49</v>
      </c>
      <c r="Q49" s="7"/>
    </row>
    <row r="50" spans="3:17">
      <c r="C50" s="7" t="s">
        <v>50</v>
      </c>
      <c r="D50" s="7"/>
      <c r="E50" s="7"/>
      <c r="F50" s="7"/>
      <c r="H50" s="7"/>
      <c r="I50" s="7"/>
      <c r="J50" s="7"/>
      <c r="K50" s="7"/>
      <c r="P50" s="7" t="s">
        <v>51</v>
      </c>
      <c r="Q50" s="7"/>
    </row>
    <row r="51" spans="3:17">
      <c r="C51" s="7" t="s">
        <v>52</v>
      </c>
      <c r="D51" s="7"/>
      <c r="E51" s="7"/>
      <c r="F51" s="7"/>
      <c r="H51" s="7"/>
      <c r="I51" s="7"/>
      <c r="J51" s="7"/>
      <c r="K51" s="7"/>
      <c r="P51" s="7"/>
      <c r="Q51" s="7"/>
    </row>
    <row r="52" spans="3:17">
      <c r="C52" s="7"/>
      <c r="D52" s="7"/>
      <c r="E52" s="7"/>
      <c r="F52" s="7"/>
      <c r="H52" s="7"/>
      <c r="I52" s="7"/>
      <c r="J52" s="7"/>
      <c r="K52" s="7"/>
      <c r="P52" s="7"/>
      <c r="Q52" s="7"/>
    </row>
    <row r="53" spans="3:17">
      <c r="C53" s="7"/>
      <c r="D53" s="7"/>
      <c r="E53" s="7"/>
      <c r="F53" s="7"/>
      <c r="H53" s="7"/>
      <c r="I53" s="7"/>
      <c r="J53" s="7"/>
      <c r="K53" s="7"/>
      <c r="P53" s="7"/>
      <c r="Q53" s="7"/>
    </row>
    <row r="54" spans="3:17">
      <c r="C54" s="6" t="s">
        <v>53</v>
      </c>
      <c r="D54" s="6"/>
      <c r="E54" s="6"/>
      <c r="F54" s="6"/>
      <c r="P54" s="6" t="s">
        <v>54</v>
      </c>
      <c r="Q54" s="6"/>
    </row>
    <row r="55" spans="3:17">
      <c r="C55" s="7" t="s">
        <v>55</v>
      </c>
      <c r="D55" s="7"/>
      <c r="E55" s="7"/>
      <c r="F55" s="7"/>
      <c r="P55" s="7" t="s">
        <v>56</v>
      </c>
      <c r="Q55" s="7"/>
    </row>
    <row r="56" spans="3:17">
      <c r="H56" s="7"/>
      <c r="I56" s="7" t="s">
        <v>47</v>
      </c>
      <c r="J56" s="7"/>
      <c r="K56" s="7"/>
      <c r="L56" s="7"/>
    </row>
    <row r="57" spans="3:17">
      <c r="H57" s="7"/>
      <c r="I57" s="7" t="s">
        <v>57</v>
      </c>
      <c r="J57" s="7"/>
      <c r="K57" s="7"/>
      <c r="L57" s="7"/>
    </row>
    <row r="58" spans="3:17">
      <c r="H58" s="7"/>
      <c r="I58" s="7" t="s">
        <v>58</v>
      </c>
      <c r="J58" s="7"/>
      <c r="K58" s="7"/>
    </row>
    <row r="59" spans="3:17">
      <c r="H59" s="7"/>
      <c r="I59" s="7" t="s">
        <v>59</v>
      </c>
      <c r="J59" s="7"/>
      <c r="K59" s="7"/>
    </row>
    <row r="63" spans="3:17">
      <c r="H63" s="8"/>
      <c r="I63" s="6" t="s">
        <v>60</v>
      </c>
      <c r="J63" s="8"/>
      <c r="K63" s="8"/>
    </row>
    <row r="64" spans="3:17">
      <c r="H64" s="7"/>
      <c r="I64" s="7" t="s">
        <v>61</v>
      </c>
      <c r="J64" s="7"/>
      <c r="K64" s="7"/>
    </row>
  </sheetData>
  <mergeCells count="14">
    <mergeCell ref="A36:B36"/>
    <mergeCell ref="E39:F39"/>
    <mergeCell ref="A1:R1"/>
    <mergeCell ref="A3:A4"/>
    <mergeCell ref="B3:B4"/>
    <mergeCell ref="C3:P3"/>
    <mergeCell ref="Q3:R4"/>
    <mergeCell ref="C4:D4"/>
    <mergeCell ref="E4:F4"/>
    <mergeCell ref="G4:H4"/>
    <mergeCell ref="I4:J4"/>
    <mergeCell ref="K4:L4"/>
    <mergeCell ref="M4:N4"/>
    <mergeCell ref="O4:P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R63"/>
  <sheetViews>
    <sheetView workbookViewId="0">
      <selection sqref="A1:R63"/>
    </sheetView>
  </sheetViews>
  <sheetFormatPr defaultRowHeight="15"/>
  <cols>
    <col min="1" max="1" width="7.42578125" customWidth="1"/>
    <col min="2" max="2" width="17.42578125" customWidth="1"/>
    <col min="3" max="3" width="12.140625" customWidth="1"/>
    <col min="4" max="4" width="4.28515625" customWidth="1"/>
    <col min="5" max="5" width="12.140625" customWidth="1"/>
    <col min="6" max="6" width="4.42578125" customWidth="1"/>
    <col min="7" max="7" width="12.140625" customWidth="1"/>
    <col min="8" max="8" width="3.7109375" customWidth="1"/>
    <col min="9" max="9" width="12.140625" customWidth="1"/>
    <col min="10" max="10" width="3.42578125" customWidth="1"/>
    <col min="11" max="11" width="12.140625" customWidth="1"/>
    <col min="12" max="12" width="3.42578125" customWidth="1"/>
    <col min="13" max="13" width="12.140625" customWidth="1"/>
    <col min="14" max="14" width="3.85546875" customWidth="1"/>
    <col min="15" max="15" width="12.140625" customWidth="1"/>
    <col min="16" max="16" width="4" customWidth="1"/>
    <col min="17" max="17" width="14.42578125" customWidth="1"/>
    <col min="18" max="18" width="3.5703125" customWidth="1"/>
  </cols>
  <sheetData>
    <row r="1" spans="1:18" ht="18.75">
      <c r="A1" s="33" t="s">
        <v>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>
      <c r="A2" s="4" t="s">
        <v>281</v>
      </c>
      <c r="B2" s="4"/>
    </row>
    <row r="3" spans="1:18">
      <c r="A3" s="40" t="s">
        <v>2</v>
      </c>
      <c r="B3" s="40" t="s">
        <v>3</v>
      </c>
      <c r="C3" s="35" t="s">
        <v>4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7"/>
      <c r="Q3" s="32" t="s">
        <v>44</v>
      </c>
      <c r="R3" s="32"/>
    </row>
    <row r="4" spans="1:18">
      <c r="A4" s="40"/>
      <c r="B4" s="41"/>
      <c r="C4" s="38" t="s">
        <v>37</v>
      </c>
      <c r="D4" s="39"/>
      <c r="E4" s="38" t="s">
        <v>38</v>
      </c>
      <c r="F4" s="39"/>
      <c r="G4" s="38" t="s">
        <v>39</v>
      </c>
      <c r="H4" s="39"/>
      <c r="I4" s="38" t="s">
        <v>40</v>
      </c>
      <c r="J4" s="39"/>
      <c r="K4" s="38" t="s">
        <v>41</v>
      </c>
      <c r="L4" s="39"/>
      <c r="M4" s="38" t="s">
        <v>42</v>
      </c>
      <c r="N4" s="39"/>
      <c r="O4" s="38" t="s">
        <v>43</v>
      </c>
      <c r="P4" s="39"/>
      <c r="Q4" s="32"/>
      <c r="R4" s="32"/>
    </row>
    <row r="5" spans="1:18">
      <c r="A5" s="22">
        <v>1</v>
      </c>
      <c r="B5" s="11" t="s">
        <v>283</v>
      </c>
      <c r="C5" s="5">
        <f>Q5*22/100</f>
        <v>1960.2</v>
      </c>
      <c r="D5" s="3" t="s">
        <v>45</v>
      </c>
      <c r="E5" s="5">
        <f>Q5*47/100</f>
        <v>4187.7</v>
      </c>
      <c r="F5" s="3" t="s">
        <v>45</v>
      </c>
      <c r="G5" s="5">
        <f>Q5*15/100</f>
        <v>1336.5</v>
      </c>
      <c r="H5" s="3" t="s">
        <v>45</v>
      </c>
      <c r="I5" s="5">
        <f>Q5*3/100</f>
        <v>267.3</v>
      </c>
      <c r="J5" s="3" t="s">
        <v>45</v>
      </c>
      <c r="K5" s="5">
        <f>Q5*5/100</f>
        <v>445.5</v>
      </c>
      <c r="L5" s="3" t="s">
        <v>45</v>
      </c>
      <c r="M5" s="5">
        <f>Q5*4/100</f>
        <v>356.4</v>
      </c>
      <c r="N5" s="3" t="s">
        <v>45</v>
      </c>
      <c r="O5" s="5">
        <f>Q5*4/100</f>
        <v>356.4</v>
      </c>
      <c r="P5" s="3" t="s">
        <v>45</v>
      </c>
      <c r="Q5" s="5">
        <f>[6]SEPTEMBER!$M$40</f>
        <v>8910</v>
      </c>
      <c r="R5" s="3" t="s">
        <v>45</v>
      </c>
    </row>
    <row r="6" spans="1:18">
      <c r="A6" s="22">
        <v>2</v>
      </c>
      <c r="B6" s="11" t="s">
        <v>284</v>
      </c>
      <c r="C6" s="5">
        <f t="shared" ref="C6:C34" si="0">Q6*22/100</f>
        <v>5.0599999999999996</v>
      </c>
      <c r="D6" s="3" t="s">
        <v>45</v>
      </c>
      <c r="E6" s="5">
        <f t="shared" ref="E6:E34" si="1">Q6*47/100</f>
        <v>10.81</v>
      </c>
      <c r="F6" s="3" t="s">
        <v>45</v>
      </c>
      <c r="G6" s="5">
        <f t="shared" ref="G6:G34" si="2">Q6*15/100</f>
        <v>3.45</v>
      </c>
      <c r="H6" s="3" t="s">
        <v>45</v>
      </c>
      <c r="I6" s="5">
        <f t="shared" ref="I6:I34" si="3">Q6*3/100</f>
        <v>0.69</v>
      </c>
      <c r="J6" s="3" t="s">
        <v>45</v>
      </c>
      <c r="K6" s="5">
        <f t="shared" ref="K6:K34" si="4">Q6*5/100</f>
        <v>1.1499999999999999</v>
      </c>
      <c r="L6" s="3" t="s">
        <v>45</v>
      </c>
      <c r="M6" s="5">
        <f t="shared" ref="M6:M34" si="5">Q6*4/100</f>
        <v>0.92</v>
      </c>
      <c r="N6" s="3" t="s">
        <v>45</v>
      </c>
      <c r="O6" s="5">
        <f t="shared" ref="O6:O34" si="6">Q6*4/100</f>
        <v>0.92</v>
      </c>
      <c r="P6" s="3" t="s">
        <v>45</v>
      </c>
      <c r="Q6" s="5" t="str">
        <f>[6]SEPTEMBER!$M$82</f>
        <v>23.0</v>
      </c>
      <c r="R6" s="3" t="s">
        <v>45</v>
      </c>
    </row>
    <row r="7" spans="1:18">
      <c r="A7" s="22">
        <v>3</v>
      </c>
      <c r="B7" s="11" t="s">
        <v>285</v>
      </c>
      <c r="C7" s="5">
        <f t="shared" si="0"/>
        <v>5.0599999999999996</v>
      </c>
      <c r="D7" s="3" t="s">
        <v>45</v>
      </c>
      <c r="E7" s="5">
        <f t="shared" si="1"/>
        <v>10.81</v>
      </c>
      <c r="F7" s="3" t="s">
        <v>45</v>
      </c>
      <c r="G7" s="5">
        <f t="shared" si="2"/>
        <v>3.45</v>
      </c>
      <c r="H7" s="3" t="s">
        <v>45</v>
      </c>
      <c r="I7" s="5">
        <f t="shared" si="3"/>
        <v>0.69</v>
      </c>
      <c r="J7" s="3" t="s">
        <v>45</v>
      </c>
      <c r="K7" s="5">
        <f t="shared" si="4"/>
        <v>1.1499999999999999</v>
      </c>
      <c r="L7" s="3" t="s">
        <v>45</v>
      </c>
      <c r="M7" s="5">
        <f t="shared" si="5"/>
        <v>0.92</v>
      </c>
      <c r="N7" s="3" t="s">
        <v>45</v>
      </c>
      <c r="O7" s="5">
        <f t="shared" si="6"/>
        <v>0.92</v>
      </c>
      <c r="P7" s="3" t="s">
        <v>45</v>
      </c>
      <c r="Q7" s="5" t="str">
        <f>[6]SEPTEMBER!$M$124</f>
        <v>23.0</v>
      </c>
      <c r="R7" s="3" t="s">
        <v>45</v>
      </c>
    </row>
    <row r="8" spans="1:18">
      <c r="A8" s="22">
        <v>4</v>
      </c>
      <c r="B8" s="11" t="s">
        <v>286</v>
      </c>
      <c r="C8" s="5">
        <f t="shared" si="0"/>
        <v>5.0599999999999996</v>
      </c>
      <c r="D8" s="3" t="s">
        <v>45</v>
      </c>
      <c r="E8" s="5">
        <f t="shared" si="1"/>
        <v>10.81</v>
      </c>
      <c r="F8" s="3" t="s">
        <v>45</v>
      </c>
      <c r="G8" s="5">
        <f t="shared" si="2"/>
        <v>3.45</v>
      </c>
      <c r="H8" s="3" t="s">
        <v>45</v>
      </c>
      <c r="I8" s="5">
        <f t="shared" si="3"/>
        <v>0.69</v>
      </c>
      <c r="J8" s="3" t="s">
        <v>45</v>
      </c>
      <c r="K8" s="5">
        <f t="shared" si="4"/>
        <v>1.1499999999999999</v>
      </c>
      <c r="L8" s="3" t="s">
        <v>45</v>
      </c>
      <c r="M8" s="5">
        <f t="shared" si="5"/>
        <v>0.92</v>
      </c>
      <c r="N8" s="3" t="s">
        <v>45</v>
      </c>
      <c r="O8" s="5">
        <f t="shared" si="6"/>
        <v>0.92</v>
      </c>
      <c r="P8" s="3" t="s">
        <v>45</v>
      </c>
      <c r="Q8" s="5" t="str">
        <f>[6]SEPTEMBER!$M$167</f>
        <v>23.0</v>
      </c>
      <c r="R8" s="3" t="s">
        <v>45</v>
      </c>
    </row>
    <row r="9" spans="1:18">
      <c r="A9" s="22">
        <v>5</v>
      </c>
      <c r="B9" s="11" t="s">
        <v>287</v>
      </c>
      <c r="C9" s="5">
        <f t="shared" si="0"/>
        <v>5.0599999999999996</v>
      </c>
      <c r="D9" s="3" t="s">
        <v>45</v>
      </c>
      <c r="E9" s="5">
        <f t="shared" si="1"/>
        <v>10.81</v>
      </c>
      <c r="F9" s="3" t="s">
        <v>45</v>
      </c>
      <c r="G9" s="5">
        <f t="shared" si="2"/>
        <v>3.45</v>
      </c>
      <c r="H9" s="3" t="s">
        <v>45</v>
      </c>
      <c r="I9" s="5">
        <f t="shared" si="3"/>
        <v>0.69</v>
      </c>
      <c r="J9" s="3" t="s">
        <v>45</v>
      </c>
      <c r="K9" s="5">
        <f t="shared" si="4"/>
        <v>1.1499999999999999</v>
      </c>
      <c r="L9" s="3" t="s">
        <v>45</v>
      </c>
      <c r="M9" s="5">
        <f t="shared" si="5"/>
        <v>0.92</v>
      </c>
      <c r="N9" s="3" t="s">
        <v>45</v>
      </c>
      <c r="O9" s="5">
        <f t="shared" si="6"/>
        <v>0.92</v>
      </c>
      <c r="P9" s="3" t="s">
        <v>45</v>
      </c>
      <c r="Q9" s="5" t="str">
        <f>[6]SEPTEMBER!$M$210</f>
        <v>23.0</v>
      </c>
      <c r="R9" s="3" t="s">
        <v>45</v>
      </c>
    </row>
    <row r="10" spans="1:18">
      <c r="A10" s="22">
        <v>6</v>
      </c>
      <c r="B10" s="11" t="s">
        <v>288</v>
      </c>
      <c r="C10" s="5">
        <f t="shared" si="0"/>
        <v>5.0599999999999996</v>
      </c>
      <c r="D10" s="3" t="s">
        <v>45</v>
      </c>
      <c r="E10" s="5">
        <f t="shared" si="1"/>
        <v>10.81</v>
      </c>
      <c r="F10" s="3" t="s">
        <v>45</v>
      </c>
      <c r="G10" s="5">
        <f t="shared" si="2"/>
        <v>3.45</v>
      </c>
      <c r="H10" s="3" t="s">
        <v>45</v>
      </c>
      <c r="I10" s="5">
        <f t="shared" si="3"/>
        <v>0.69</v>
      </c>
      <c r="J10" s="3" t="s">
        <v>45</v>
      </c>
      <c r="K10" s="5">
        <f t="shared" si="4"/>
        <v>1.1499999999999999</v>
      </c>
      <c r="L10" s="3" t="s">
        <v>45</v>
      </c>
      <c r="M10" s="5">
        <f t="shared" si="5"/>
        <v>0.92</v>
      </c>
      <c r="N10" s="3" t="s">
        <v>45</v>
      </c>
      <c r="O10" s="5">
        <f t="shared" si="6"/>
        <v>0.92</v>
      </c>
      <c r="P10" s="3" t="s">
        <v>45</v>
      </c>
      <c r="Q10" s="5" t="str">
        <f>[6]SEPTEMBER!$M$252</f>
        <v>23.0</v>
      </c>
      <c r="R10" s="3" t="s">
        <v>45</v>
      </c>
    </row>
    <row r="11" spans="1:18">
      <c r="A11" s="22">
        <v>7</v>
      </c>
      <c r="B11" s="11" t="s">
        <v>289</v>
      </c>
      <c r="C11" s="5">
        <f t="shared" si="0"/>
        <v>5.0599999999999996</v>
      </c>
      <c r="D11" s="3" t="s">
        <v>45</v>
      </c>
      <c r="E11" s="5">
        <f t="shared" si="1"/>
        <v>10.81</v>
      </c>
      <c r="F11" s="3" t="s">
        <v>45</v>
      </c>
      <c r="G11" s="5">
        <f t="shared" si="2"/>
        <v>3.45</v>
      </c>
      <c r="H11" s="3" t="s">
        <v>45</v>
      </c>
      <c r="I11" s="5">
        <f t="shared" si="3"/>
        <v>0.69</v>
      </c>
      <c r="J11" s="3" t="s">
        <v>45</v>
      </c>
      <c r="K11" s="5">
        <f t="shared" si="4"/>
        <v>1.1499999999999999</v>
      </c>
      <c r="L11" s="3" t="s">
        <v>45</v>
      </c>
      <c r="M11" s="5">
        <f t="shared" si="5"/>
        <v>0.92</v>
      </c>
      <c r="N11" s="3" t="s">
        <v>45</v>
      </c>
      <c r="O11" s="5">
        <f t="shared" si="6"/>
        <v>0.92</v>
      </c>
      <c r="P11" s="3" t="s">
        <v>45</v>
      </c>
      <c r="Q11" s="5" t="str">
        <f>[6]SEPTEMBER!$M$294</f>
        <v>23.0</v>
      </c>
      <c r="R11" s="3" t="s">
        <v>45</v>
      </c>
    </row>
    <row r="12" spans="1:18">
      <c r="A12" s="22">
        <v>8</v>
      </c>
      <c r="B12" s="11" t="s">
        <v>290</v>
      </c>
      <c r="C12" s="5">
        <f t="shared" si="0"/>
        <v>5.0599999999999996</v>
      </c>
      <c r="D12" s="3" t="s">
        <v>45</v>
      </c>
      <c r="E12" s="5">
        <f t="shared" si="1"/>
        <v>10.81</v>
      </c>
      <c r="F12" s="3" t="s">
        <v>45</v>
      </c>
      <c r="G12" s="5">
        <f t="shared" si="2"/>
        <v>3.45</v>
      </c>
      <c r="H12" s="3" t="s">
        <v>45</v>
      </c>
      <c r="I12" s="5">
        <f t="shared" si="3"/>
        <v>0.69</v>
      </c>
      <c r="J12" s="3" t="s">
        <v>45</v>
      </c>
      <c r="K12" s="5">
        <f t="shared" si="4"/>
        <v>1.1499999999999999</v>
      </c>
      <c r="L12" s="3" t="s">
        <v>45</v>
      </c>
      <c r="M12" s="5">
        <f t="shared" si="5"/>
        <v>0.92</v>
      </c>
      <c r="N12" s="3" t="s">
        <v>45</v>
      </c>
      <c r="O12" s="5">
        <f t="shared" si="6"/>
        <v>0.92</v>
      </c>
      <c r="P12" s="3" t="s">
        <v>45</v>
      </c>
      <c r="Q12" s="5" t="str">
        <f>[6]SEPTEMBER!$M$336</f>
        <v>23.0</v>
      </c>
      <c r="R12" s="3" t="s">
        <v>45</v>
      </c>
    </row>
    <row r="13" spans="1:18">
      <c r="A13" s="22">
        <v>9</v>
      </c>
      <c r="B13" s="11" t="s">
        <v>291</v>
      </c>
      <c r="C13" s="5">
        <f t="shared" si="0"/>
        <v>5.0599999999999996</v>
      </c>
      <c r="D13" s="3" t="s">
        <v>45</v>
      </c>
      <c r="E13" s="5">
        <f t="shared" si="1"/>
        <v>10.81</v>
      </c>
      <c r="F13" s="3" t="s">
        <v>45</v>
      </c>
      <c r="G13" s="5">
        <f t="shared" si="2"/>
        <v>3.45</v>
      </c>
      <c r="H13" s="3" t="s">
        <v>45</v>
      </c>
      <c r="I13" s="5">
        <f t="shared" si="3"/>
        <v>0.69</v>
      </c>
      <c r="J13" s="3" t="s">
        <v>45</v>
      </c>
      <c r="K13" s="5">
        <f t="shared" si="4"/>
        <v>1.1499999999999999</v>
      </c>
      <c r="L13" s="3" t="s">
        <v>45</v>
      </c>
      <c r="M13" s="5">
        <f t="shared" si="5"/>
        <v>0.92</v>
      </c>
      <c r="N13" s="3" t="s">
        <v>45</v>
      </c>
      <c r="O13" s="5">
        <f t="shared" si="6"/>
        <v>0.92</v>
      </c>
      <c r="P13" s="3" t="s">
        <v>45</v>
      </c>
      <c r="Q13" s="5" t="str">
        <f>[6]SEPTEMBER!$M$379</f>
        <v>23.0</v>
      </c>
      <c r="R13" s="3" t="s">
        <v>45</v>
      </c>
    </row>
    <row r="14" spans="1:18">
      <c r="A14" s="22">
        <v>10</v>
      </c>
      <c r="B14" s="11" t="s">
        <v>292</v>
      </c>
      <c r="C14" s="5">
        <f t="shared" si="0"/>
        <v>5.0599999999999996</v>
      </c>
      <c r="D14" s="3" t="s">
        <v>45</v>
      </c>
      <c r="E14" s="5">
        <f t="shared" si="1"/>
        <v>10.81</v>
      </c>
      <c r="F14" s="3" t="s">
        <v>45</v>
      </c>
      <c r="G14" s="5">
        <f t="shared" si="2"/>
        <v>3.45</v>
      </c>
      <c r="H14" s="3" t="s">
        <v>45</v>
      </c>
      <c r="I14" s="5">
        <f t="shared" si="3"/>
        <v>0.69</v>
      </c>
      <c r="J14" s="3" t="s">
        <v>45</v>
      </c>
      <c r="K14" s="5">
        <f t="shared" si="4"/>
        <v>1.1499999999999999</v>
      </c>
      <c r="L14" s="3" t="s">
        <v>45</v>
      </c>
      <c r="M14" s="5">
        <f t="shared" si="5"/>
        <v>0.92</v>
      </c>
      <c r="N14" s="3" t="s">
        <v>45</v>
      </c>
      <c r="O14" s="5">
        <f t="shared" si="6"/>
        <v>0.92</v>
      </c>
      <c r="P14" s="3" t="s">
        <v>45</v>
      </c>
      <c r="Q14" s="5" t="str">
        <f>[6]SEPTEMBER!$M$421</f>
        <v>23.0</v>
      </c>
      <c r="R14" s="3" t="s">
        <v>45</v>
      </c>
    </row>
    <row r="15" spans="1:18">
      <c r="A15" s="22">
        <v>11</v>
      </c>
      <c r="B15" s="11" t="s">
        <v>293</v>
      </c>
      <c r="C15" s="5">
        <f t="shared" si="0"/>
        <v>5.0599999999999996</v>
      </c>
      <c r="D15" s="3" t="s">
        <v>45</v>
      </c>
      <c r="E15" s="5">
        <f t="shared" si="1"/>
        <v>10.81</v>
      </c>
      <c r="F15" s="3" t="s">
        <v>45</v>
      </c>
      <c r="G15" s="5">
        <f t="shared" si="2"/>
        <v>3.45</v>
      </c>
      <c r="H15" s="3" t="s">
        <v>45</v>
      </c>
      <c r="I15" s="5">
        <f t="shared" si="3"/>
        <v>0.69</v>
      </c>
      <c r="J15" s="3" t="s">
        <v>45</v>
      </c>
      <c r="K15" s="5">
        <f t="shared" si="4"/>
        <v>1.1499999999999999</v>
      </c>
      <c r="L15" s="3" t="s">
        <v>45</v>
      </c>
      <c r="M15" s="5">
        <f t="shared" si="5"/>
        <v>0.92</v>
      </c>
      <c r="N15" s="3" t="s">
        <v>45</v>
      </c>
      <c r="O15" s="5">
        <f t="shared" si="6"/>
        <v>0.92</v>
      </c>
      <c r="P15" s="3" t="s">
        <v>45</v>
      </c>
      <c r="Q15" s="5" t="str">
        <f>[6]SEPTEMBER!$M$463</f>
        <v>23.0</v>
      </c>
      <c r="R15" s="3" t="s">
        <v>45</v>
      </c>
    </row>
    <row r="16" spans="1:18">
      <c r="A16" s="22">
        <v>12</v>
      </c>
      <c r="B16" s="11" t="s">
        <v>294</v>
      </c>
      <c r="C16" s="5">
        <f t="shared" si="0"/>
        <v>5.0599999999999996</v>
      </c>
      <c r="D16" s="3" t="s">
        <v>45</v>
      </c>
      <c r="E16" s="5">
        <f t="shared" si="1"/>
        <v>10.81</v>
      </c>
      <c r="F16" s="3" t="s">
        <v>45</v>
      </c>
      <c r="G16" s="5">
        <f t="shared" si="2"/>
        <v>3.45</v>
      </c>
      <c r="H16" s="3" t="s">
        <v>45</v>
      </c>
      <c r="I16" s="5">
        <f t="shared" si="3"/>
        <v>0.69</v>
      </c>
      <c r="J16" s="3" t="s">
        <v>45</v>
      </c>
      <c r="K16" s="5">
        <f t="shared" si="4"/>
        <v>1.1499999999999999</v>
      </c>
      <c r="L16" s="3" t="s">
        <v>45</v>
      </c>
      <c r="M16" s="5">
        <f t="shared" si="5"/>
        <v>0.92</v>
      </c>
      <c r="N16" s="3" t="s">
        <v>45</v>
      </c>
      <c r="O16" s="5">
        <f t="shared" si="6"/>
        <v>0.92</v>
      </c>
      <c r="P16" s="3" t="s">
        <v>45</v>
      </c>
      <c r="Q16" s="5" t="str">
        <f>[6]SEPTEMBER!$M$506</f>
        <v>23.0</v>
      </c>
      <c r="R16" s="3" t="s">
        <v>45</v>
      </c>
    </row>
    <row r="17" spans="1:18">
      <c r="A17" s="22">
        <v>13</v>
      </c>
      <c r="B17" s="11" t="s">
        <v>295</v>
      </c>
      <c r="C17" s="5">
        <f t="shared" si="0"/>
        <v>5.0599999999999996</v>
      </c>
      <c r="D17" s="3" t="s">
        <v>45</v>
      </c>
      <c r="E17" s="5">
        <f t="shared" si="1"/>
        <v>10.81</v>
      </c>
      <c r="F17" s="3" t="s">
        <v>45</v>
      </c>
      <c r="G17" s="5">
        <f t="shared" si="2"/>
        <v>3.45</v>
      </c>
      <c r="H17" s="3" t="s">
        <v>45</v>
      </c>
      <c r="I17" s="5">
        <f t="shared" si="3"/>
        <v>0.69</v>
      </c>
      <c r="J17" s="3" t="s">
        <v>45</v>
      </c>
      <c r="K17" s="5">
        <f t="shared" si="4"/>
        <v>1.1499999999999999</v>
      </c>
      <c r="L17" s="3" t="s">
        <v>45</v>
      </c>
      <c r="M17" s="5">
        <f t="shared" si="5"/>
        <v>0.92</v>
      </c>
      <c r="N17" s="3" t="s">
        <v>45</v>
      </c>
      <c r="O17" s="5">
        <f t="shared" si="6"/>
        <v>0.92</v>
      </c>
      <c r="P17" s="3" t="s">
        <v>45</v>
      </c>
      <c r="Q17" s="5" t="str">
        <f>[6]SEPTEMBER!$M$548</f>
        <v>23.0</v>
      </c>
      <c r="R17" s="3" t="s">
        <v>45</v>
      </c>
    </row>
    <row r="18" spans="1:18">
      <c r="A18" s="22">
        <v>14</v>
      </c>
      <c r="B18" s="11" t="s">
        <v>296</v>
      </c>
      <c r="C18" s="5">
        <f t="shared" si="0"/>
        <v>5.0599999999999996</v>
      </c>
      <c r="D18" s="3" t="s">
        <v>45</v>
      </c>
      <c r="E18" s="5">
        <f t="shared" si="1"/>
        <v>10.81</v>
      </c>
      <c r="F18" s="3" t="s">
        <v>45</v>
      </c>
      <c r="G18" s="5">
        <f t="shared" si="2"/>
        <v>3.45</v>
      </c>
      <c r="H18" s="3" t="s">
        <v>45</v>
      </c>
      <c r="I18" s="5">
        <f t="shared" si="3"/>
        <v>0.69</v>
      </c>
      <c r="J18" s="3" t="s">
        <v>45</v>
      </c>
      <c r="K18" s="5">
        <f t="shared" si="4"/>
        <v>1.1499999999999999</v>
      </c>
      <c r="L18" s="3" t="s">
        <v>45</v>
      </c>
      <c r="M18" s="5">
        <f t="shared" si="5"/>
        <v>0.92</v>
      </c>
      <c r="N18" s="3" t="s">
        <v>45</v>
      </c>
      <c r="O18" s="5">
        <f t="shared" si="6"/>
        <v>0.92</v>
      </c>
      <c r="P18" s="3" t="s">
        <v>45</v>
      </c>
      <c r="Q18" s="5" t="str">
        <f>[6]SEPTEMBER!$M$591</f>
        <v>23.0</v>
      </c>
      <c r="R18" s="3" t="s">
        <v>45</v>
      </c>
    </row>
    <row r="19" spans="1:18">
      <c r="A19" s="22">
        <v>15</v>
      </c>
      <c r="B19" s="11" t="s">
        <v>297</v>
      </c>
      <c r="C19" s="5">
        <f t="shared" si="0"/>
        <v>5.0599999999999996</v>
      </c>
      <c r="D19" s="3" t="s">
        <v>45</v>
      </c>
      <c r="E19" s="5">
        <f t="shared" si="1"/>
        <v>10.81</v>
      </c>
      <c r="F19" s="3" t="s">
        <v>45</v>
      </c>
      <c r="G19" s="5">
        <f t="shared" si="2"/>
        <v>3.45</v>
      </c>
      <c r="H19" s="3" t="s">
        <v>45</v>
      </c>
      <c r="I19" s="5">
        <f t="shared" si="3"/>
        <v>0.69</v>
      </c>
      <c r="J19" s="3" t="s">
        <v>45</v>
      </c>
      <c r="K19" s="5">
        <f t="shared" si="4"/>
        <v>1.1499999999999999</v>
      </c>
      <c r="L19" s="3" t="s">
        <v>45</v>
      </c>
      <c r="M19" s="5">
        <f t="shared" si="5"/>
        <v>0.92</v>
      </c>
      <c r="N19" s="3" t="s">
        <v>45</v>
      </c>
      <c r="O19" s="5">
        <f t="shared" si="6"/>
        <v>0.92</v>
      </c>
      <c r="P19" s="3" t="s">
        <v>45</v>
      </c>
      <c r="Q19" s="5" t="str">
        <f>[6]SEPTEMBER!$M$633</f>
        <v>23.0</v>
      </c>
      <c r="R19" s="3" t="s">
        <v>45</v>
      </c>
    </row>
    <row r="20" spans="1:18">
      <c r="A20" s="22">
        <v>16</v>
      </c>
      <c r="B20" s="11" t="s">
        <v>298</v>
      </c>
      <c r="C20" s="5">
        <f t="shared" si="0"/>
        <v>5.0599999999999996</v>
      </c>
      <c r="D20" s="3" t="s">
        <v>45</v>
      </c>
      <c r="E20" s="5">
        <f t="shared" si="1"/>
        <v>10.81</v>
      </c>
      <c r="F20" s="3" t="s">
        <v>45</v>
      </c>
      <c r="G20" s="5">
        <f t="shared" si="2"/>
        <v>3.45</v>
      </c>
      <c r="H20" s="3" t="s">
        <v>45</v>
      </c>
      <c r="I20" s="5">
        <f t="shared" si="3"/>
        <v>0.69</v>
      </c>
      <c r="J20" s="3" t="s">
        <v>45</v>
      </c>
      <c r="K20" s="5">
        <f t="shared" si="4"/>
        <v>1.1499999999999999</v>
      </c>
      <c r="L20" s="3" t="s">
        <v>45</v>
      </c>
      <c r="M20" s="5">
        <f t="shared" si="5"/>
        <v>0.92</v>
      </c>
      <c r="N20" s="3" t="s">
        <v>45</v>
      </c>
      <c r="O20" s="5">
        <f t="shared" si="6"/>
        <v>0.92</v>
      </c>
      <c r="P20" s="3" t="s">
        <v>45</v>
      </c>
      <c r="Q20" s="5" t="str">
        <f>[6]SEPTEMBER!$M$676</f>
        <v>23.0</v>
      </c>
      <c r="R20" s="3" t="s">
        <v>45</v>
      </c>
    </row>
    <row r="21" spans="1:18">
      <c r="A21" s="22">
        <v>17</v>
      </c>
      <c r="B21" s="11" t="s">
        <v>299</v>
      </c>
      <c r="C21" s="5">
        <f t="shared" si="0"/>
        <v>5.0599999999999996</v>
      </c>
      <c r="D21" s="3" t="s">
        <v>45</v>
      </c>
      <c r="E21" s="5">
        <f t="shared" si="1"/>
        <v>10.81</v>
      </c>
      <c r="F21" s="3" t="s">
        <v>45</v>
      </c>
      <c r="G21" s="5">
        <f t="shared" si="2"/>
        <v>3.45</v>
      </c>
      <c r="H21" s="3" t="s">
        <v>45</v>
      </c>
      <c r="I21" s="5">
        <f t="shared" si="3"/>
        <v>0.69</v>
      </c>
      <c r="J21" s="3" t="s">
        <v>45</v>
      </c>
      <c r="K21" s="5">
        <f t="shared" si="4"/>
        <v>1.1499999999999999</v>
      </c>
      <c r="L21" s="3" t="s">
        <v>45</v>
      </c>
      <c r="M21" s="5">
        <f t="shared" si="5"/>
        <v>0.92</v>
      </c>
      <c r="N21" s="3" t="s">
        <v>45</v>
      </c>
      <c r="O21" s="5">
        <f t="shared" si="6"/>
        <v>0.92</v>
      </c>
      <c r="P21" s="3" t="s">
        <v>45</v>
      </c>
      <c r="Q21" s="5" t="str">
        <f>[6]SEPTEMBER!$M$719</f>
        <v>23.0</v>
      </c>
      <c r="R21" s="3" t="s">
        <v>45</v>
      </c>
    </row>
    <row r="22" spans="1:18">
      <c r="A22" s="22">
        <v>18</v>
      </c>
      <c r="B22" s="11" t="s">
        <v>300</v>
      </c>
      <c r="C22" s="5">
        <f t="shared" si="0"/>
        <v>5.0599999999999996</v>
      </c>
      <c r="D22" s="3" t="s">
        <v>45</v>
      </c>
      <c r="E22" s="5">
        <f t="shared" si="1"/>
        <v>10.81</v>
      </c>
      <c r="F22" s="3" t="s">
        <v>45</v>
      </c>
      <c r="G22" s="5">
        <f t="shared" si="2"/>
        <v>3.45</v>
      </c>
      <c r="H22" s="3" t="s">
        <v>45</v>
      </c>
      <c r="I22" s="5">
        <f t="shared" si="3"/>
        <v>0.69</v>
      </c>
      <c r="J22" s="3" t="s">
        <v>45</v>
      </c>
      <c r="K22" s="5">
        <f t="shared" si="4"/>
        <v>1.1499999999999999</v>
      </c>
      <c r="L22" s="3" t="s">
        <v>45</v>
      </c>
      <c r="M22" s="5">
        <f t="shared" si="5"/>
        <v>0.92</v>
      </c>
      <c r="N22" s="3" t="s">
        <v>45</v>
      </c>
      <c r="O22" s="5">
        <f t="shared" si="6"/>
        <v>0.92</v>
      </c>
      <c r="P22" s="3" t="s">
        <v>45</v>
      </c>
      <c r="Q22" s="5" t="str">
        <f>[6]SEPTEMBER!$M$762</f>
        <v>23.0</v>
      </c>
      <c r="R22" s="3" t="s">
        <v>45</v>
      </c>
    </row>
    <row r="23" spans="1:18">
      <c r="A23" s="22">
        <v>19</v>
      </c>
      <c r="B23" s="11" t="s">
        <v>301</v>
      </c>
      <c r="C23" s="5">
        <f t="shared" si="0"/>
        <v>5.0599999999999996</v>
      </c>
      <c r="D23" s="3" t="s">
        <v>45</v>
      </c>
      <c r="E23" s="5">
        <f t="shared" si="1"/>
        <v>10.81</v>
      </c>
      <c r="F23" s="3" t="s">
        <v>45</v>
      </c>
      <c r="G23" s="5">
        <f t="shared" si="2"/>
        <v>3.45</v>
      </c>
      <c r="H23" s="3" t="s">
        <v>45</v>
      </c>
      <c r="I23" s="5">
        <f t="shared" si="3"/>
        <v>0.69</v>
      </c>
      <c r="J23" s="3" t="s">
        <v>45</v>
      </c>
      <c r="K23" s="5">
        <f t="shared" si="4"/>
        <v>1.1499999999999999</v>
      </c>
      <c r="L23" s="3" t="s">
        <v>45</v>
      </c>
      <c r="M23" s="5">
        <f t="shared" si="5"/>
        <v>0.92</v>
      </c>
      <c r="N23" s="3" t="s">
        <v>45</v>
      </c>
      <c r="O23" s="5">
        <f t="shared" si="6"/>
        <v>0.92</v>
      </c>
      <c r="P23" s="3" t="s">
        <v>45</v>
      </c>
      <c r="Q23" s="5" t="str">
        <f>[6]SEPTEMBER!$M$805</f>
        <v>23.0</v>
      </c>
      <c r="R23" s="3" t="s">
        <v>45</v>
      </c>
    </row>
    <row r="24" spans="1:18">
      <c r="A24" s="22">
        <v>20</v>
      </c>
      <c r="B24" s="11" t="s">
        <v>302</v>
      </c>
      <c r="C24" s="5">
        <f t="shared" si="0"/>
        <v>5.0599999999999996</v>
      </c>
      <c r="D24" s="3" t="s">
        <v>45</v>
      </c>
      <c r="E24" s="5">
        <f t="shared" si="1"/>
        <v>10.81</v>
      </c>
      <c r="F24" s="3" t="s">
        <v>45</v>
      </c>
      <c r="G24" s="5">
        <f t="shared" si="2"/>
        <v>3.45</v>
      </c>
      <c r="H24" s="3" t="s">
        <v>45</v>
      </c>
      <c r="I24" s="5">
        <f t="shared" si="3"/>
        <v>0.69</v>
      </c>
      <c r="J24" s="3" t="s">
        <v>45</v>
      </c>
      <c r="K24" s="5">
        <f t="shared" si="4"/>
        <v>1.1499999999999999</v>
      </c>
      <c r="L24" s="3" t="s">
        <v>45</v>
      </c>
      <c r="M24" s="5">
        <f t="shared" si="5"/>
        <v>0.92</v>
      </c>
      <c r="N24" s="3" t="s">
        <v>45</v>
      </c>
      <c r="O24" s="5">
        <f t="shared" si="6"/>
        <v>0.92</v>
      </c>
      <c r="P24" s="3" t="s">
        <v>45</v>
      </c>
      <c r="Q24" s="5" t="str">
        <f>[6]SEPTEMBER!$M$847</f>
        <v>23.0</v>
      </c>
      <c r="R24" s="3" t="s">
        <v>45</v>
      </c>
    </row>
    <row r="25" spans="1:18">
      <c r="A25" s="22">
        <v>21</v>
      </c>
      <c r="B25" s="11" t="s">
        <v>303</v>
      </c>
      <c r="C25" s="5">
        <f t="shared" si="0"/>
        <v>5.0599999999999996</v>
      </c>
      <c r="D25" s="3" t="s">
        <v>45</v>
      </c>
      <c r="E25" s="5">
        <f t="shared" si="1"/>
        <v>10.81</v>
      </c>
      <c r="F25" s="3" t="s">
        <v>45</v>
      </c>
      <c r="G25" s="5">
        <f t="shared" si="2"/>
        <v>3.45</v>
      </c>
      <c r="H25" s="3" t="s">
        <v>45</v>
      </c>
      <c r="I25" s="5">
        <f t="shared" si="3"/>
        <v>0.69</v>
      </c>
      <c r="J25" s="3" t="s">
        <v>45</v>
      </c>
      <c r="K25" s="5">
        <f t="shared" si="4"/>
        <v>1.1499999999999999</v>
      </c>
      <c r="L25" s="3" t="s">
        <v>45</v>
      </c>
      <c r="M25" s="5">
        <f t="shared" si="5"/>
        <v>0.92</v>
      </c>
      <c r="N25" s="3" t="s">
        <v>45</v>
      </c>
      <c r="O25" s="5">
        <f t="shared" si="6"/>
        <v>0.92</v>
      </c>
      <c r="P25" s="3" t="s">
        <v>45</v>
      </c>
      <c r="Q25" s="5" t="str">
        <f>[6]SEPTEMBER!$M$889</f>
        <v>23.0</v>
      </c>
      <c r="R25" s="3" t="s">
        <v>45</v>
      </c>
    </row>
    <row r="26" spans="1:18">
      <c r="A26" s="22">
        <v>22</v>
      </c>
      <c r="B26" s="11" t="s">
        <v>304</v>
      </c>
      <c r="C26" s="5">
        <f t="shared" si="0"/>
        <v>5.0599999999999996</v>
      </c>
      <c r="D26" s="3" t="s">
        <v>45</v>
      </c>
      <c r="E26" s="5">
        <f t="shared" si="1"/>
        <v>10.81</v>
      </c>
      <c r="F26" s="3" t="s">
        <v>45</v>
      </c>
      <c r="G26" s="5">
        <f t="shared" si="2"/>
        <v>3.45</v>
      </c>
      <c r="H26" s="3" t="s">
        <v>45</v>
      </c>
      <c r="I26" s="5">
        <f t="shared" si="3"/>
        <v>0.69</v>
      </c>
      <c r="J26" s="3" t="s">
        <v>45</v>
      </c>
      <c r="K26" s="5">
        <f t="shared" si="4"/>
        <v>1.1499999999999999</v>
      </c>
      <c r="L26" s="3" t="s">
        <v>45</v>
      </c>
      <c r="M26" s="5">
        <f t="shared" si="5"/>
        <v>0.92</v>
      </c>
      <c r="N26" s="3" t="s">
        <v>45</v>
      </c>
      <c r="O26" s="5">
        <f t="shared" si="6"/>
        <v>0.92</v>
      </c>
      <c r="P26" s="3" t="s">
        <v>45</v>
      </c>
      <c r="Q26" s="5" t="str">
        <f>[6]SEPTEMBER!$M$931</f>
        <v>23.0</v>
      </c>
      <c r="R26" s="3" t="s">
        <v>45</v>
      </c>
    </row>
    <row r="27" spans="1:18">
      <c r="A27" s="22">
        <v>23</v>
      </c>
      <c r="B27" s="11" t="s">
        <v>305</v>
      </c>
      <c r="C27" s="5">
        <f t="shared" si="0"/>
        <v>5.0599999999999996</v>
      </c>
      <c r="D27" s="3" t="s">
        <v>45</v>
      </c>
      <c r="E27" s="5">
        <f t="shared" si="1"/>
        <v>10.81</v>
      </c>
      <c r="F27" s="3" t="s">
        <v>45</v>
      </c>
      <c r="G27" s="5">
        <f t="shared" si="2"/>
        <v>3.45</v>
      </c>
      <c r="H27" s="3" t="s">
        <v>45</v>
      </c>
      <c r="I27" s="5">
        <f t="shared" si="3"/>
        <v>0.69</v>
      </c>
      <c r="J27" s="3" t="s">
        <v>45</v>
      </c>
      <c r="K27" s="5">
        <f t="shared" si="4"/>
        <v>1.1499999999999999</v>
      </c>
      <c r="L27" s="3" t="s">
        <v>45</v>
      </c>
      <c r="M27" s="5">
        <f t="shared" si="5"/>
        <v>0.92</v>
      </c>
      <c r="N27" s="3" t="s">
        <v>45</v>
      </c>
      <c r="O27" s="5">
        <f t="shared" si="6"/>
        <v>0.92</v>
      </c>
      <c r="P27" s="3" t="s">
        <v>45</v>
      </c>
      <c r="Q27" s="5" t="str">
        <f>[6]SEPTEMBER!$M$973</f>
        <v>23.0</v>
      </c>
      <c r="R27" s="3" t="s">
        <v>45</v>
      </c>
    </row>
    <row r="28" spans="1:18">
      <c r="A28" s="22">
        <v>24</v>
      </c>
      <c r="B28" s="11" t="s">
        <v>306</v>
      </c>
      <c r="C28" s="5">
        <f t="shared" si="0"/>
        <v>5.0599999999999996</v>
      </c>
      <c r="D28" s="3" t="s">
        <v>45</v>
      </c>
      <c r="E28" s="5">
        <f t="shared" si="1"/>
        <v>10.81</v>
      </c>
      <c r="F28" s="3" t="s">
        <v>45</v>
      </c>
      <c r="G28" s="5">
        <f t="shared" si="2"/>
        <v>3.45</v>
      </c>
      <c r="H28" s="3" t="s">
        <v>45</v>
      </c>
      <c r="I28" s="5">
        <f t="shared" si="3"/>
        <v>0.69</v>
      </c>
      <c r="J28" s="3" t="s">
        <v>45</v>
      </c>
      <c r="K28" s="5">
        <f t="shared" si="4"/>
        <v>1.1499999999999999</v>
      </c>
      <c r="L28" s="3" t="s">
        <v>45</v>
      </c>
      <c r="M28" s="5">
        <f t="shared" si="5"/>
        <v>0.92</v>
      </c>
      <c r="N28" s="3" t="s">
        <v>45</v>
      </c>
      <c r="O28" s="5">
        <f t="shared" si="6"/>
        <v>0.92</v>
      </c>
      <c r="P28" s="3" t="s">
        <v>45</v>
      </c>
      <c r="Q28" s="5" t="str">
        <f>[6]SEPTEMBER!$M$1015</f>
        <v>23.0</v>
      </c>
      <c r="R28" s="3" t="s">
        <v>45</v>
      </c>
    </row>
    <row r="29" spans="1:18">
      <c r="A29" s="22">
        <v>25</v>
      </c>
      <c r="B29" s="11" t="s">
        <v>307</v>
      </c>
      <c r="C29" s="5">
        <f t="shared" si="0"/>
        <v>5.0599999999999996</v>
      </c>
      <c r="D29" s="3" t="s">
        <v>45</v>
      </c>
      <c r="E29" s="5">
        <f t="shared" si="1"/>
        <v>10.81</v>
      </c>
      <c r="F29" s="3" t="s">
        <v>45</v>
      </c>
      <c r="G29" s="5">
        <f t="shared" si="2"/>
        <v>3.45</v>
      </c>
      <c r="H29" s="3" t="s">
        <v>45</v>
      </c>
      <c r="I29" s="5">
        <f t="shared" si="3"/>
        <v>0.69</v>
      </c>
      <c r="J29" s="3" t="s">
        <v>45</v>
      </c>
      <c r="K29" s="5">
        <f t="shared" si="4"/>
        <v>1.1499999999999999</v>
      </c>
      <c r="L29" s="3" t="s">
        <v>45</v>
      </c>
      <c r="M29" s="5">
        <f t="shared" si="5"/>
        <v>0.92</v>
      </c>
      <c r="N29" s="3" t="s">
        <v>45</v>
      </c>
      <c r="O29" s="5">
        <f t="shared" si="6"/>
        <v>0.92</v>
      </c>
      <c r="P29" s="3" t="s">
        <v>45</v>
      </c>
      <c r="Q29" s="5" t="str">
        <f>[6]SEPTEMBER!$M$1057</f>
        <v>23.0</v>
      </c>
      <c r="R29" s="3" t="s">
        <v>45</v>
      </c>
    </row>
    <row r="30" spans="1:18">
      <c r="A30" s="22">
        <v>26</v>
      </c>
      <c r="B30" s="11" t="s">
        <v>308</v>
      </c>
      <c r="C30" s="5">
        <f t="shared" si="0"/>
        <v>5.0599999999999996</v>
      </c>
      <c r="D30" s="3" t="s">
        <v>45</v>
      </c>
      <c r="E30" s="5">
        <f t="shared" si="1"/>
        <v>10.81</v>
      </c>
      <c r="F30" s="3" t="s">
        <v>45</v>
      </c>
      <c r="G30" s="5">
        <f t="shared" si="2"/>
        <v>3.45</v>
      </c>
      <c r="H30" s="3" t="s">
        <v>45</v>
      </c>
      <c r="I30" s="5">
        <f t="shared" si="3"/>
        <v>0.69</v>
      </c>
      <c r="J30" s="3" t="s">
        <v>45</v>
      </c>
      <c r="K30" s="5">
        <f t="shared" si="4"/>
        <v>1.1499999999999999</v>
      </c>
      <c r="L30" s="3" t="s">
        <v>45</v>
      </c>
      <c r="M30" s="5">
        <f t="shared" si="5"/>
        <v>0.92</v>
      </c>
      <c r="N30" s="3" t="s">
        <v>45</v>
      </c>
      <c r="O30" s="5">
        <f t="shared" si="6"/>
        <v>0.92</v>
      </c>
      <c r="P30" s="3" t="s">
        <v>45</v>
      </c>
      <c r="Q30" s="5" t="str">
        <f>[6]SEPTEMBER!$M$1099</f>
        <v>23.0</v>
      </c>
      <c r="R30" s="3" t="s">
        <v>45</v>
      </c>
    </row>
    <row r="31" spans="1:18">
      <c r="A31" s="22">
        <v>27</v>
      </c>
      <c r="B31" s="11" t="s">
        <v>309</v>
      </c>
      <c r="C31" s="5">
        <f t="shared" si="0"/>
        <v>5.0599999999999996</v>
      </c>
      <c r="D31" s="3" t="s">
        <v>45</v>
      </c>
      <c r="E31" s="5">
        <f t="shared" si="1"/>
        <v>10.81</v>
      </c>
      <c r="F31" s="3" t="s">
        <v>45</v>
      </c>
      <c r="G31" s="5">
        <f t="shared" si="2"/>
        <v>3.45</v>
      </c>
      <c r="H31" s="3" t="s">
        <v>45</v>
      </c>
      <c r="I31" s="5">
        <f t="shared" si="3"/>
        <v>0.69</v>
      </c>
      <c r="J31" s="3" t="s">
        <v>45</v>
      </c>
      <c r="K31" s="5">
        <f t="shared" si="4"/>
        <v>1.1499999999999999</v>
      </c>
      <c r="L31" s="3" t="s">
        <v>45</v>
      </c>
      <c r="M31" s="5">
        <f t="shared" si="5"/>
        <v>0.92</v>
      </c>
      <c r="N31" s="3" t="s">
        <v>45</v>
      </c>
      <c r="O31" s="5">
        <f t="shared" si="6"/>
        <v>0.92</v>
      </c>
      <c r="P31" s="3" t="s">
        <v>45</v>
      </c>
      <c r="Q31" s="5" t="str">
        <f>[6]SEPTEMBER!$M$1141</f>
        <v>23.0</v>
      </c>
      <c r="R31" s="3" t="s">
        <v>45</v>
      </c>
    </row>
    <row r="32" spans="1:18">
      <c r="A32" s="22">
        <v>28</v>
      </c>
      <c r="B32" s="11" t="s">
        <v>310</v>
      </c>
      <c r="C32" s="5">
        <f t="shared" si="0"/>
        <v>5.0599999999999996</v>
      </c>
      <c r="D32" s="3" t="s">
        <v>45</v>
      </c>
      <c r="E32" s="5">
        <f t="shared" si="1"/>
        <v>10.81</v>
      </c>
      <c r="F32" s="3" t="s">
        <v>45</v>
      </c>
      <c r="G32" s="5">
        <f t="shared" si="2"/>
        <v>3.45</v>
      </c>
      <c r="H32" s="3" t="s">
        <v>45</v>
      </c>
      <c r="I32" s="5">
        <f t="shared" si="3"/>
        <v>0.69</v>
      </c>
      <c r="J32" s="3" t="s">
        <v>45</v>
      </c>
      <c r="K32" s="5">
        <f t="shared" si="4"/>
        <v>1.1499999999999999</v>
      </c>
      <c r="L32" s="3" t="s">
        <v>45</v>
      </c>
      <c r="M32" s="5">
        <f t="shared" si="5"/>
        <v>0.92</v>
      </c>
      <c r="N32" s="3" t="s">
        <v>45</v>
      </c>
      <c r="O32" s="5">
        <f t="shared" si="6"/>
        <v>0.92</v>
      </c>
      <c r="P32" s="3" t="s">
        <v>45</v>
      </c>
      <c r="Q32" s="5" t="str">
        <f>[6]SEPTEMBER!$M$1183</f>
        <v>23.0</v>
      </c>
      <c r="R32" s="3" t="s">
        <v>45</v>
      </c>
    </row>
    <row r="33" spans="1:18">
      <c r="A33" s="22">
        <v>29</v>
      </c>
      <c r="B33" s="11" t="s">
        <v>311</v>
      </c>
      <c r="C33" s="5">
        <f t="shared" si="0"/>
        <v>5.0599999999999996</v>
      </c>
      <c r="D33" s="3" t="s">
        <v>45</v>
      </c>
      <c r="E33" s="5">
        <f t="shared" si="1"/>
        <v>10.81</v>
      </c>
      <c r="F33" s="3" t="s">
        <v>45</v>
      </c>
      <c r="G33" s="5">
        <f t="shared" si="2"/>
        <v>3.45</v>
      </c>
      <c r="H33" s="3" t="s">
        <v>45</v>
      </c>
      <c r="I33" s="5">
        <f t="shared" si="3"/>
        <v>0.69</v>
      </c>
      <c r="J33" s="3" t="s">
        <v>45</v>
      </c>
      <c r="K33" s="5">
        <f t="shared" si="4"/>
        <v>1.1499999999999999</v>
      </c>
      <c r="L33" s="3" t="s">
        <v>45</v>
      </c>
      <c r="M33" s="5">
        <f t="shared" si="5"/>
        <v>0.92</v>
      </c>
      <c r="N33" s="3" t="s">
        <v>45</v>
      </c>
      <c r="O33" s="5">
        <f t="shared" si="6"/>
        <v>0.92</v>
      </c>
      <c r="P33" s="3" t="s">
        <v>45</v>
      </c>
      <c r="Q33" s="5" t="str">
        <f>[6]SEPTEMBER!$M$1225</f>
        <v>23.0</v>
      </c>
      <c r="R33" s="3" t="s">
        <v>45</v>
      </c>
    </row>
    <row r="34" spans="1:18">
      <c r="A34" s="22">
        <v>30</v>
      </c>
      <c r="B34" s="11" t="s">
        <v>312</v>
      </c>
      <c r="C34" s="5">
        <f t="shared" si="0"/>
        <v>5.0599999999999996</v>
      </c>
      <c r="D34" s="3" t="s">
        <v>45</v>
      </c>
      <c r="E34" s="5">
        <f t="shared" si="1"/>
        <v>10.81</v>
      </c>
      <c r="F34" s="3" t="s">
        <v>45</v>
      </c>
      <c r="G34" s="5">
        <f t="shared" si="2"/>
        <v>3.45</v>
      </c>
      <c r="H34" s="3" t="s">
        <v>45</v>
      </c>
      <c r="I34" s="5">
        <f t="shared" si="3"/>
        <v>0.69</v>
      </c>
      <c r="J34" s="3" t="s">
        <v>45</v>
      </c>
      <c r="K34" s="5">
        <f t="shared" si="4"/>
        <v>1.1499999999999999</v>
      </c>
      <c r="L34" s="3" t="s">
        <v>45</v>
      </c>
      <c r="M34" s="5">
        <f t="shared" si="5"/>
        <v>0.92</v>
      </c>
      <c r="N34" s="3" t="s">
        <v>45</v>
      </c>
      <c r="O34" s="5">
        <f t="shared" si="6"/>
        <v>0.92</v>
      </c>
      <c r="P34" s="3" t="s">
        <v>45</v>
      </c>
      <c r="Q34" s="5" t="str">
        <f>[6]SEPTEMBER!$M$1267</f>
        <v>23.0</v>
      </c>
      <c r="R34" s="3" t="s">
        <v>45</v>
      </c>
    </row>
    <row r="35" spans="1:18">
      <c r="A35" s="34" t="s">
        <v>36</v>
      </c>
      <c r="B35" s="34"/>
      <c r="C35" s="5">
        <f>SUM(C5:C34)</f>
        <v>2106.9399999999987</v>
      </c>
      <c r="D35" s="3" t="s">
        <v>45</v>
      </c>
      <c r="E35" s="5">
        <f>SUM(E5:E34)</f>
        <v>4501.1900000000114</v>
      </c>
      <c r="F35" s="3" t="s">
        <v>45</v>
      </c>
      <c r="G35" s="5">
        <f>SUM(G5:G34)</f>
        <v>1436.5500000000013</v>
      </c>
      <c r="H35" s="3" t="s">
        <v>45</v>
      </c>
      <c r="I35" s="5">
        <f>SUM(I5:I34)</f>
        <v>287.30999999999995</v>
      </c>
      <c r="J35" s="3" t="s">
        <v>45</v>
      </c>
      <c r="K35" s="5">
        <f>SUM(K5:K34)</f>
        <v>478.84999999999934</v>
      </c>
      <c r="L35" s="3" t="s">
        <v>45</v>
      </c>
      <c r="M35" s="5">
        <f>SUM(M5:M34)</f>
        <v>383.08000000000044</v>
      </c>
      <c r="N35" s="3" t="s">
        <v>45</v>
      </c>
      <c r="O35" s="5">
        <f>SUM(O5:O34)</f>
        <v>383.08000000000044</v>
      </c>
      <c r="P35" s="3" t="s">
        <v>45</v>
      </c>
      <c r="Q35" s="5">
        <f>SUM(Q5:Q34)</f>
        <v>8910</v>
      </c>
      <c r="R35" s="3" t="s">
        <v>45</v>
      </c>
    </row>
    <row r="38" spans="1:18">
      <c r="B38" s="14" t="s">
        <v>146</v>
      </c>
      <c r="C38" s="14"/>
      <c r="D38" s="15" t="s">
        <v>147</v>
      </c>
      <c r="E38" s="42">
        <f>SUM(C39:C45)</f>
        <v>9577.0000000000091</v>
      </c>
      <c r="F38" s="42"/>
      <c r="G38" t="s">
        <v>45</v>
      </c>
    </row>
    <row r="39" spans="1:18">
      <c r="B39" s="9" t="s">
        <v>139</v>
      </c>
      <c r="C39" s="13">
        <f>C35</f>
        <v>2106.9399999999987</v>
      </c>
      <c r="D39" t="s">
        <v>45</v>
      </c>
    </row>
    <row r="40" spans="1:18">
      <c r="B40" s="9" t="s">
        <v>140</v>
      </c>
      <c r="C40" s="13">
        <f>E35</f>
        <v>4501.1900000000114</v>
      </c>
      <c r="D40" t="s">
        <v>45</v>
      </c>
    </row>
    <row r="41" spans="1:18">
      <c r="B41" s="9" t="s">
        <v>141</v>
      </c>
      <c r="C41" s="13">
        <f>G35</f>
        <v>1436.5500000000013</v>
      </c>
      <c r="D41" t="s">
        <v>45</v>
      </c>
    </row>
    <row r="42" spans="1:18">
      <c r="B42" s="9" t="s">
        <v>142</v>
      </c>
      <c r="C42" s="13">
        <f>I35</f>
        <v>287.30999999999995</v>
      </c>
      <c r="D42" t="s">
        <v>45</v>
      </c>
    </row>
    <row r="43" spans="1:18">
      <c r="B43" s="9" t="s">
        <v>143</v>
      </c>
      <c r="C43" s="13">
        <f>K35</f>
        <v>478.84999999999934</v>
      </c>
      <c r="D43" t="s">
        <v>45</v>
      </c>
    </row>
    <row r="44" spans="1:18">
      <c r="B44" s="9" t="s">
        <v>144</v>
      </c>
      <c r="C44" s="13">
        <f>M35</f>
        <v>383.08000000000044</v>
      </c>
      <c r="D44" t="s">
        <v>45</v>
      </c>
    </row>
    <row r="45" spans="1:18">
      <c r="B45" s="9" t="s">
        <v>145</v>
      </c>
      <c r="C45" s="13">
        <f>O35</f>
        <v>383.08000000000044</v>
      </c>
      <c r="D45" t="s">
        <v>45</v>
      </c>
    </row>
    <row r="46" spans="1:18">
      <c r="O46" t="s">
        <v>282</v>
      </c>
    </row>
    <row r="47" spans="1:18">
      <c r="C47" s="7"/>
      <c r="D47" s="7"/>
      <c r="E47" s="7"/>
      <c r="F47" s="7"/>
    </row>
    <row r="48" spans="1:18">
      <c r="C48" s="7" t="s">
        <v>48</v>
      </c>
      <c r="D48" s="7"/>
      <c r="E48" s="7"/>
      <c r="F48" s="7"/>
      <c r="L48" s="7"/>
      <c r="M48" s="7"/>
      <c r="P48" s="7" t="s">
        <v>49</v>
      </c>
      <c r="Q48" s="7"/>
    </row>
    <row r="49" spans="3:17">
      <c r="C49" s="7" t="s">
        <v>50</v>
      </c>
      <c r="D49" s="7"/>
      <c r="E49" s="7"/>
      <c r="F49" s="7"/>
      <c r="H49" s="7"/>
      <c r="I49" s="7"/>
      <c r="J49" s="7"/>
      <c r="K49" s="7"/>
      <c r="P49" s="7" t="s">
        <v>51</v>
      </c>
      <c r="Q49" s="7"/>
    </row>
    <row r="50" spans="3:17">
      <c r="C50" s="7" t="s">
        <v>52</v>
      </c>
      <c r="D50" s="7"/>
      <c r="E50" s="7"/>
      <c r="F50" s="7"/>
      <c r="H50" s="7"/>
      <c r="I50" s="7"/>
      <c r="J50" s="7"/>
      <c r="K50" s="7"/>
      <c r="P50" s="7"/>
      <c r="Q50" s="7"/>
    </row>
    <row r="51" spans="3:17">
      <c r="C51" s="7"/>
      <c r="D51" s="7"/>
      <c r="E51" s="7"/>
      <c r="F51" s="7"/>
      <c r="H51" s="7"/>
      <c r="I51" s="7"/>
      <c r="J51" s="7"/>
      <c r="K51" s="7"/>
      <c r="P51" s="7"/>
      <c r="Q51" s="7"/>
    </row>
    <row r="52" spans="3:17">
      <c r="C52" s="7"/>
      <c r="D52" s="7"/>
      <c r="E52" s="7"/>
      <c r="F52" s="7"/>
      <c r="H52" s="7"/>
      <c r="I52" s="7"/>
      <c r="J52" s="7"/>
      <c r="K52" s="7"/>
      <c r="P52" s="7"/>
      <c r="Q52" s="7"/>
    </row>
    <row r="53" spans="3:17">
      <c r="C53" s="6" t="s">
        <v>53</v>
      </c>
      <c r="D53" s="6"/>
      <c r="E53" s="6"/>
      <c r="F53" s="6"/>
      <c r="P53" s="6" t="s">
        <v>54</v>
      </c>
      <c r="Q53" s="6"/>
    </row>
    <row r="54" spans="3:17">
      <c r="C54" s="7" t="s">
        <v>55</v>
      </c>
      <c r="D54" s="7"/>
      <c r="E54" s="7"/>
      <c r="F54" s="7"/>
      <c r="P54" s="7" t="s">
        <v>56</v>
      </c>
      <c r="Q54" s="7"/>
    </row>
    <row r="55" spans="3:17">
      <c r="H55" s="7"/>
      <c r="I55" s="7" t="s">
        <v>47</v>
      </c>
      <c r="J55" s="7"/>
      <c r="K55" s="7"/>
      <c r="L55" s="7"/>
    </row>
    <row r="56" spans="3:17">
      <c r="H56" s="7"/>
      <c r="I56" s="7" t="s">
        <v>57</v>
      </c>
      <c r="J56" s="7"/>
      <c r="K56" s="7"/>
      <c r="L56" s="7"/>
    </row>
    <row r="57" spans="3:17">
      <c r="H57" s="7"/>
      <c r="I57" s="7" t="s">
        <v>58</v>
      </c>
      <c r="J57" s="7"/>
      <c r="K57" s="7"/>
    </row>
    <row r="58" spans="3:17">
      <c r="H58" s="7"/>
      <c r="I58" s="7" t="s">
        <v>59</v>
      </c>
      <c r="J58" s="7"/>
      <c r="K58" s="7"/>
    </row>
    <row r="62" spans="3:17">
      <c r="H62" s="8"/>
      <c r="I62" s="6" t="s">
        <v>60</v>
      </c>
      <c r="J62" s="8"/>
      <c r="K62" s="8"/>
    </row>
    <row r="63" spans="3:17">
      <c r="H63" s="7"/>
      <c r="I63" s="7" t="s">
        <v>61</v>
      </c>
      <c r="J63" s="7"/>
      <c r="K63" s="7"/>
    </row>
  </sheetData>
  <mergeCells count="14">
    <mergeCell ref="M4:N4"/>
    <mergeCell ref="O4:P4"/>
    <mergeCell ref="A35:B35"/>
    <mergeCell ref="E38:F38"/>
    <mergeCell ref="A1:R1"/>
    <mergeCell ref="A3:A4"/>
    <mergeCell ref="B3:B4"/>
    <mergeCell ref="C3:P3"/>
    <mergeCell ref="Q3:R4"/>
    <mergeCell ref="C4:D4"/>
    <mergeCell ref="E4:F4"/>
    <mergeCell ref="G4:H4"/>
    <mergeCell ref="I4:J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</sheetPr>
  <dimension ref="A1:R64"/>
  <sheetViews>
    <sheetView tabSelected="1" topLeftCell="A28" workbookViewId="0">
      <selection activeCell="Q37" sqref="Q37"/>
    </sheetView>
  </sheetViews>
  <sheetFormatPr defaultRowHeight="15"/>
  <cols>
    <col min="2" max="2" width="17.28515625" customWidth="1"/>
    <col min="3" max="3" width="18.140625" customWidth="1"/>
    <col min="4" max="4" width="5.42578125" style="24" customWidth="1"/>
    <col min="5" max="5" width="14" customWidth="1"/>
    <col min="6" max="6" width="4.42578125" style="24" customWidth="1"/>
    <col min="7" max="7" width="15" customWidth="1"/>
    <col min="8" max="8" width="4.28515625" style="24" customWidth="1"/>
    <col min="9" max="9" width="12.7109375" customWidth="1"/>
    <col min="10" max="10" width="4.5703125" style="24" customWidth="1"/>
    <col min="11" max="11" width="12.28515625" customWidth="1"/>
    <col min="12" max="12" width="3.7109375" style="24" customWidth="1"/>
    <col min="13" max="13" width="14.42578125" customWidth="1"/>
    <col min="14" max="14" width="4.140625" style="29" customWidth="1"/>
    <col min="15" max="15" width="14.140625" customWidth="1"/>
    <col min="16" max="16" width="4.85546875" style="24" customWidth="1"/>
    <col min="17" max="17" width="18.7109375" customWidth="1"/>
    <col min="18" max="18" width="6.140625" customWidth="1"/>
  </cols>
  <sheetData>
    <row r="1" spans="1:18" ht="18.75">
      <c r="A1" s="33" t="s">
        <v>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>
      <c r="A2" s="4" t="s">
        <v>313</v>
      </c>
      <c r="B2" s="4"/>
    </row>
    <row r="3" spans="1:18">
      <c r="A3" s="40" t="s">
        <v>2</v>
      </c>
      <c r="B3" s="40" t="s">
        <v>3</v>
      </c>
      <c r="C3" s="35" t="s">
        <v>4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7"/>
      <c r="Q3" s="32" t="s">
        <v>44</v>
      </c>
      <c r="R3" s="32"/>
    </row>
    <row r="4" spans="1:18">
      <c r="A4" s="40"/>
      <c r="B4" s="41"/>
      <c r="C4" s="38" t="s">
        <v>37</v>
      </c>
      <c r="D4" s="39"/>
      <c r="E4" s="38" t="s">
        <v>38</v>
      </c>
      <c r="F4" s="39"/>
      <c r="G4" s="38" t="s">
        <v>39</v>
      </c>
      <c r="H4" s="39"/>
      <c r="I4" s="38" t="s">
        <v>40</v>
      </c>
      <c r="J4" s="39"/>
      <c r="K4" s="38" t="s">
        <v>41</v>
      </c>
      <c r="L4" s="39"/>
      <c r="M4" s="38" t="s">
        <v>42</v>
      </c>
      <c r="N4" s="39"/>
      <c r="O4" s="38" t="s">
        <v>43</v>
      </c>
      <c r="P4" s="39"/>
      <c r="Q4" s="32"/>
      <c r="R4" s="32"/>
    </row>
    <row r="5" spans="1:18">
      <c r="A5" s="23">
        <v>1</v>
      </c>
      <c r="B5" s="11" t="s">
        <v>345</v>
      </c>
      <c r="C5" s="5">
        <f t="shared" ref="C5:C35" si="0">Q5*22/100</f>
        <v>17133.599999999999</v>
      </c>
      <c r="D5" s="25" t="s">
        <v>45</v>
      </c>
      <c r="E5" s="5">
        <f t="shared" ref="E5:E35" si="1">Q5*47/100</f>
        <v>36603.599999999999</v>
      </c>
      <c r="F5" s="25" t="s">
        <v>45</v>
      </c>
      <c r="G5" s="5">
        <f t="shared" ref="G5:G35" si="2">Q5*15/100</f>
        <v>11682</v>
      </c>
      <c r="H5" s="25" t="s">
        <v>45</v>
      </c>
      <c r="I5" s="5">
        <f t="shared" ref="I5:I35" si="3">Q5*3/100</f>
        <v>2336.4</v>
      </c>
      <c r="J5" s="25" t="s">
        <v>45</v>
      </c>
      <c r="K5" s="5">
        <f t="shared" ref="K5:K35" si="4">Q5*5/100</f>
        <v>3894</v>
      </c>
      <c r="L5" s="25" t="s">
        <v>45</v>
      </c>
      <c r="M5" s="5">
        <f t="shared" ref="M5:M35" si="5">Q5*4/100</f>
        <v>3115.2</v>
      </c>
      <c r="N5" s="30" t="s">
        <v>45</v>
      </c>
      <c r="O5" s="5">
        <f t="shared" ref="O5:O35" si="6">Q5*4/100</f>
        <v>3115.2</v>
      </c>
      <c r="P5" s="25" t="s">
        <v>45</v>
      </c>
      <c r="Q5" s="5">
        <f>[6]OKTOBER!$M$40</f>
        <v>77880</v>
      </c>
      <c r="R5" s="25" t="s">
        <v>45</v>
      </c>
    </row>
    <row r="6" spans="1:18">
      <c r="A6" s="23">
        <v>2</v>
      </c>
      <c r="B6" s="11" t="s">
        <v>346</v>
      </c>
      <c r="C6" s="5">
        <f t="shared" si="0"/>
        <v>16698</v>
      </c>
      <c r="D6" s="25" t="s">
        <v>45</v>
      </c>
      <c r="E6" s="5">
        <f t="shared" si="1"/>
        <v>35673</v>
      </c>
      <c r="F6" s="25" t="s">
        <v>45</v>
      </c>
      <c r="G6" s="5">
        <f t="shared" si="2"/>
        <v>11385</v>
      </c>
      <c r="H6" s="25" t="s">
        <v>45</v>
      </c>
      <c r="I6" s="5">
        <f t="shared" si="3"/>
        <v>2277</v>
      </c>
      <c r="J6" s="25" t="s">
        <v>45</v>
      </c>
      <c r="K6" s="5">
        <f t="shared" si="4"/>
        <v>3795</v>
      </c>
      <c r="L6" s="25" t="s">
        <v>45</v>
      </c>
      <c r="M6" s="5">
        <f t="shared" si="5"/>
        <v>3036</v>
      </c>
      <c r="N6" s="30" t="s">
        <v>45</v>
      </c>
      <c r="O6" s="5">
        <f t="shared" si="6"/>
        <v>3036</v>
      </c>
      <c r="P6" s="25" t="s">
        <v>45</v>
      </c>
      <c r="Q6" s="5">
        <f>[6]NOVEMBER!$M$81</f>
        <v>75900</v>
      </c>
      <c r="R6" s="25" t="s">
        <v>45</v>
      </c>
    </row>
    <row r="7" spans="1:18">
      <c r="A7" s="23">
        <v>3</v>
      </c>
      <c r="B7" s="11" t="s">
        <v>347</v>
      </c>
      <c r="C7" s="5">
        <f t="shared" si="0"/>
        <v>16189.8</v>
      </c>
      <c r="D7" s="25" t="s">
        <v>45</v>
      </c>
      <c r="E7" s="5">
        <f t="shared" si="1"/>
        <v>34587.300000000003</v>
      </c>
      <c r="F7" s="25" t="s">
        <v>45</v>
      </c>
      <c r="G7" s="5">
        <f t="shared" si="2"/>
        <v>11038.5</v>
      </c>
      <c r="H7" s="25" t="s">
        <v>45</v>
      </c>
      <c r="I7" s="5">
        <f t="shared" si="3"/>
        <v>2207.6999999999998</v>
      </c>
      <c r="J7" s="25" t="s">
        <v>45</v>
      </c>
      <c r="K7" s="5">
        <f t="shared" si="4"/>
        <v>3679.5</v>
      </c>
      <c r="L7" s="25" t="s">
        <v>45</v>
      </c>
      <c r="M7" s="5">
        <f t="shared" si="5"/>
        <v>2943.6</v>
      </c>
      <c r="N7" s="30" t="s">
        <v>45</v>
      </c>
      <c r="O7" s="5">
        <f t="shared" si="6"/>
        <v>2943.6</v>
      </c>
      <c r="P7" s="25" t="s">
        <v>45</v>
      </c>
      <c r="Q7" s="5">
        <f>[6]OKTOBER!$M$1265</f>
        <v>73590</v>
      </c>
      <c r="R7" s="25" t="s">
        <v>45</v>
      </c>
    </row>
    <row r="8" spans="1:18">
      <c r="A8" s="23">
        <v>4</v>
      </c>
      <c r="B8" s="11" t="s">
        <v>348</v>
      </c>
      <c r="C8" s="5">
        <f t="shared" si="0"/>
        <v>18549.3</v>
      </c>
      <c r="D8" s="25" t="s">
        <v>45</v>
      </c>
      <c r="E8" s="5">
        <f t="shared" si="1"/>
        <v>39628.050000000003</v>
      </c>
      <c r="F8" s="25" t="s">
        <v>45</v>
      </c>
      <c r="G8" s="5">
        <f t="shared" si="2"/>
        <v>12647.25</v>
      </c>
      <c r="H8" s="25" t="s">
        <v>45</v>
      </c>
      <c r="I8" s="5">
        <f t="shared" si="3"/>
        <v>2529.4499999999998</v>
      </c>
      <c r="J8" s="25" t="s">
        <v>45</v>
      </c>
      <c r="K8" s="5">
        <f t="shared" si="4"/>
        <v>4215.75</v>
      </c>
      <c r="L8" s="25" t="s">
        <v>45</v>
      </c>
      <c r="M8" s="5">
        <f t="shared" si="5"/>
        <v>3372.6</v>
      </c>
      <c r="N8" s="30" t="s">
        <v>45</v>
      </c>
      <c r="O8" s="5">
        <f t="shared" si="6"/>
        <v>3372.6</v>
      </c>
      <c r="P8" s="25" t="s">
        <v>45</v>
      </c>
      <c r="Q8" s="5">
        <f>[6]NOVEMBER!$M$163</f>
        <v>84315</v>
      </c>
      <c r="R8" s="25" t="s">
        <v>45</v>
      </c>
    </row>
    <row r="9" spans="1:18">
      <c r="A9" s="23">
        <v>5</v>
      </c>
      <c r="B9" s="11" t="s">
        <v>349</v>
      </c>
      <c r="C9" s="5">
        <f t="shared" si="0"/>
        <v>16806.900000000001</v>
      </c>
      <c r="D9" s="25" t="s">
        <v>45</v>
      </c>
      <c r="E9" s="5">
        <f t="shared" si="1"/>
        <v>35905.65</v>
      </c>
      <c r="F9" s="25" t="s">
        <v>45</v>
      </c>
      <c r="G9" s="5">
        <f t="shared" si="2"/>
        <v>11459.25</v>
      </c>
      <c r="H9" s="25" t="s">
        <v>45</v>
      </c>
      <c r="I9" s="5">
        <f t="shared" si="3"/>
        <v>2291.85</v>
      </c>
      <c r="J9" s="25" t="s">
        <v>45</v>
      </c>
      <c r="K9" s="5">
        <f t="shared" si="4"/>
        <v>3819.75</v>
      </c>
      <c r="L9" s="25" t="s">
        <v>45</v>
      </c>
      <c r="M9" s="5">
        <f t="shared" si="5"/>
        <v>3055.8</v>
      </c>
      <c r="N9" s="30" t="s">
        <v>45</v>
      </c>
      <c r="O9" s="5">
        <f t="shared" si="6"/>
        <v>3055.8</v>
      </c>
      <c r="P9" s="25" t="s">
        <v>45</v>
      </c>
      <c r="Q9" s="5">
        <f>[6]OKTOBER!$M$124</f>
        <v>76395</v>
      </c>
      <c r="R9" s="25" t="s">
        <v>45</v>
      </c>
    </row>
    <row r="10" spans="1:18">
      <c r="A10" s="23">
        <v>6</v>
      </c>
      <c r="B10" s="11" t="s">
        <v>350</v>
      </c>
      <c r="C10" s="5">
        <f t="shared" si="0"/>
        <v>12886.5</v>
      </c>
      <c r="D10" s="25" t="s">
        <v>45</v>
      </c>
      <c r="E10" s="5">
        <f t="shared" si="1"/>
        <v>27530.25</v>
      </c>
      <c r="F10" s="25" t="s">
        <v>45</v>
      </c>
      <c r="G10" s="5">
        <f t="shared" si="2"/>
        <v>8786.25</v>
      </c>
      <c r="H10" s="25" t="s">
        <v>45</v>
      </c>
      <c r="I10" s="5">
        <f t="shared" si="3"/>
        <v>1757.25</v>
      </c>
      <c r="J10" s="25" t="s">
        <v>45</v>
      </c>
      <c r="K10" s="5">
        <f t="shared" si="4"/>
        <v>2928.75</v>
      </c>
      <c r="L10" s="25" t="s">
        <v>45</v>
      </c>
      <c r="M10" s="5">
        <f t="shared" si="5"/>
        <v>2343</v>
      </c>
      <c r="N10" s="30" t="s">
        <v>45</v>
      </c>
      <c r="O10" s="5">
        <f t="shared" si="6"/>
        <v>2343</v>
      </c>
      <c r="P10" s="25" t="s">
        <v>45</v>
      </c>
      <c r="Q10" s="5">
        <f>[6]OKTOBER!$M$167</f>
        <v>58575</v>
      </c>
      <c r="R10" s="25" t="s">
        <v>45</v>
      </c>
    </row>
    <row r="11" spans="1:18">
      <c r="A11" s="23">
        <v>7</v>
      </c>
      <c r="B11" s="11" t="s">
        <v>351</v>
      </c>
      <c r="C11" s="5">
        <f t="shared" si="0"/>
        <v>6243.6</v>
      </c>
      <c r="D11" s="25" t="s">
        <v>45</v>
      </c>
      <c r="E11" s="5">
        <f t="shared" si="1"/>
        <v>13338.6</v>
      </c>
      <c r="F11" s="25" t="s">
        <v>45</v>
      </c>
      <c r="G11" s="5">
        <f t="shared" si="2"/>
        <v>4257</v>
      </c>
      <c r="H11" s="25" t="s">
        <v>45</v>
      </c>
      <c r="I11" s="5">
        <f t="shared" si="3"/>
        <v>851.4</v>
      </c>
      <c r="J11" s="25" t="s">
        <v>45</v>
      </c>
      <c r="K11" s="5">
        <f t="shared" si="4"/>
        <v>1419</v>
      </c>
      <c r="L11" s="25" t="s">
        <v>45</v>
      </c>
      <c r="M11" s="5">
        <f t="shared" si="5"/>
        <v>1135.2</v>
      </c>
      <c r="N11" s="30" t="s">
        <v>45</v>
      </c>
      <c r="O11" s="5">
        <f t="shared" si="6"/>
        <v>1135.2</v>
      </c>
      <c r="P11" s="25" t="s">
        <v>45</v>
      </c>
      <c r="Q11" s="5">
        <f>[6]OKTOBER!$M$209</f>
        <v>28380</v>
      </c>
      <c r="R11" s="25" t="s">
        <v>45</v>
      </c>
    </row>
    <row r="12" spans="1:18">
      <c r="A12" s="23">
        <v>8</v>
      </c>
      <c r="B12" s="11" t="s">
        <v>352</v>
      </c>
      <c r="C12" s="5">
        <f t="shared" si="0"/>
        <v>16080.9</v>
      </c>
      <c r="D12" s="25" t="s">
        <v>45</v>
      </c>
      <c r="E12" s="5">
        <f t="shared" si="1"/>
        <v>34354.65</v>
      </c>
      <c r="F12" s="25" t="s">
        <v>45</v>
      </c>
      <c r="G12" s="5">
        <f t="shared" si="2"/>
        <v>10964.25</v>
      </c>
      <c r="H12" s="25" t="s">
        <v>45</v>
      </c>
      <c r="I12" s="5">
        <f t="shared" si="3"/>
        <v>2192.85</v>
      </c>
      <c r="J12" s="25" t="s">
        <v>45</v>
      </c>
      <c r="K12" s="5">
        <f t="shared" si="4"/>
        <v>3654.75</v>
      </c>
      <c r="L12" s="25" t="s">
        <v>45</v>
      </c>
      <c r="M12" s="5">
        <f t="shared" si="5"/>
        <v>2923.8</v>
      </c>
      <c r="N12" s="30" t="s">
        <v>45</v>
      </c>
      <c r="O12" s="5">
        <f t="shared" si="6"/>
        <v>2923.8</v>
      </c>
      <c r="P12" s="25" t="s">
        <v>45</v>
      </c>
      <c r="Q12" s="5">
        <f>[6]OKTOBER!$M$251</f>
        <v>73095</v>
      </c>
      <c r="R12" s="25" t="s">
        <v>45</v>
      </c>
    </row>
    <row r="13" spans="1:18">
      <c r="A13" s="23">
        <v>9</v>
      </c>
      <c r="B13" s="11" t="s">
        <v>353</v>
      </c>
      <c r="C13" s="5">
        <f t="shared" si="0"/>
        <v>15972</v>
      </c>
      <c r="D13" s="25" t="s">
        <v>45</v>
      </c>
      <c r="E13" s="5">
        <f t="shared" si="1"/>
        <v>34122</v>
      </c>
      <c r="F13" s="25" t="s">
        <v>45</v>
      </c>
      <c r="G13" s="5">
        <f t="shared" si="2"/>
        <v>10890</v>
      </c>
      <c r="H13" s="25" t="s">
        <v>45</v>
      </c>
      <c r="I13" s="5">
        <f t="shared" si="3"/>
        <v>2178</v>
      </c>
      <c r="J13" s="25" t="s">
        <v>45</v>
      </c>
      <c r="K13" s="5">
        <f t="shared" si="4"/>
        <v>3630</v>
      </c>
      <c r="L13" s="25" t="s">
        <v>45</v>
      </c>
      <c r="M13" s="5">
        <f t="shared" si="5"/>
        <v>2904</v>
      </c>
      <c r="N13" s="30" t="s">
        <v>45</v>
      </c>
      <c r="O13" s="5">
        <f t="shared" si="6"/>
        <v>2904</v>
      </c>
      <c r="P13" s="25" t="s">
        <v>45</v>
      </c>
      <c r="Q13" s="5">
        <f>[6]OKTOBER!$M$293</f>
        <v>72600</v>
      </c>
      <c r="R13" s="25" t="s">
        <v>45</v>
      </c>
    </row>
    <row r="14" spans="1:18">
      <c r="A14" s="23">
        <v>10</v>
      </c>
      <c r="B14" s="11" t="s">
        <v>354</v>
      </c>
      <c r="C14" s="5">
        <f t="shared" si="0"/>
        <v>14955.6</v>
      </c>
      <c r="D14" s="25" t="s">
        <v>45</v>
      </c>
      <c r="E14" s="5">
        <f t="shared" si="1"/>
        <v>31950.6</v>
      </c>
      <c r="F14" s="25" t="s">
        <v>45</v>
      </c>
      <c r="G14" s="5">
        <f t="shared" si="2"/>
        <v>10197</v>
      </c>
      <c r="H14" s="25" t="s">
        <v>45</v>
      </c>
      <c r="I14" s="5">
        <f t="shared" si="3"/>
        <v>2039.4</v>
      </c>
      <c r="J14" s="25" t="s">
        <v>45</v>
      </c>
      <c r="K14" s="5">
        <f t="shared" si="4"/>
        <v>3399</v>
      </c>
      <c r="L14" s="25" t="s">
        <v>45</v>
      </c>
      <c r="M14" s="5">
        <f t="shared" si="5"/>
        <v>2719.2</v>
      </c>
      <c r="N14" s="30" t="s">
        <v>45</v>
      </c>
      <c r="O14" s="5">
        <f t="shared" si="6"/>
        <v>2719.2</v>
      </c>
      <c r="P14" s="25" t="s">
        <v>45</v>
      </c>
      <c r="Q14" s="5">
        <f>[6]OKTOBER!$M$336</f>
        <v>67980</v>
      </c>
      <c r="R14" s="25" t="s">
        <v>45</v>
      </c>
    </row>
    <row r="15" spans="1:18">
      <c r="A15" s="23">
        <v>11</v>
      </c>
      <c r="B15" s="11" t="s">
        <v>355</v>
      </c>
      <c r="C15" s="5">
        <f t="shared" si="0"/>
        <v>15391.2</v>
      </c>
      <c r="D15" s="25" t="s">
        <v>45</v>
      </c>
      <c r="E15" s="5">
        <f t="shared" si="1"/>
        <v>32881.199999999997</v>
      </c>
      <c r="F15" s="25" t="s">
        <v>45</v>
      </c>
      <c r="G15" s="5">
        <f t="shared" si="2"/>
        <v>10494</v>
      </c>
      <c r="H15" s="25" t="s">
        <v>45</v>
      </c>
      <c r="I15" s="5">
        <f t="shared" si="3"/>
        <v>2098.8000000000002</v>
      </c>
      <c r="J15" s="25" t="s">
        <v>45</v>
      </c>
      <c r="K15" s="5">
        <f t="shared" si="4"/>
        <v>3498</v>
      </c>
      <c r="L15" s="25" t="s">
        <v>45</v>
      </c>
      <c r="M15" s="5">
        <f t="shared" si="5"/>
        <v>2798.4</v>
      </c>
      <c r="N15" s="30" t="s">
        <v>45</v>
      </c>
      <c r="O15" s="5">
        <f t="shared" si="6"/>
        <v>2798.4</v>
      </c>
      <c r="P15" s="25" t="s">
        <v>45</v>
      </c>
      <c r="Q15" s="5">
        <f>[6]OKTOBER!$M$378</f>
        <v>69960</v>
      </c>
      <c r="R15" s="25" t="s">
        <v>45</v>
      </c>
    </row>
    <row r="16" spans="1:18">
      <c r="A16" s="23">
        <v>12</v>
      </c>
      <c r="B16" s="11" t="s">
        <v>356</v>
      </c>
      <c r="C16" s="5">
        <f t="shared" si="0"/>
        <v>16698</v>
      </c>
      <c r="D16" s="25" t="s">
        <v>45</v>
      </c>
      <c r="E16" s="5">
        <f t="shared" si="1"/>
        <v>35673</v>
      </c>
      <c r="F16" s="25" t="s">
        <v>45</v>
      </c>
      <c r="G16" s="5">
        <f t="shared" si="2"/>
        <v>11385</v>
      </c>
      <c r="H16" s="25" t="s">
        <v>45</v>
      </c>
      <c r="I16" s="5">
        <f t="shared" si="3"/>
        <v>2277</v>
      </c>
      <c r="J16" s="25" t="s">
        <v>45</v>
      </c>
      <c r="K16" s="5">
        <f t="shared" si="4"/>
        <v>3795</v>
      </c>
      <c r="L16" s="25" t="s">
        <v>45</v>
      </c>
      <c r="M16" s="5">
        <f t="shared" si="5"/>
        <v>3036</v>
      </c>
      <c r="N16" s="30" t="s">
        <v>45</v>
      </c>
      <c r="O16" s="5">
        <f t="shared" si="6"/>
        <v>3036</v>
      </c>
      <c r="P16" s="25" t="s">
        <v>45</v>
      </c>
      <c r="Q16" s="5">
        <f>[6]OKTOBER!$M$420</f>
        <v>75900</v>
      </c>
      <c r="R16" s="25" t="s">
        <v>45</v>
      </c>
    </row>
    <row r="17" spans="1:18">
      <c r="A17" s="23">
        <v>13</v>
      </c>
      <c r="B17" s="11" t="s">
        <v>357</v>
      </c>
      <c r="C17" s="5">
        <f t="shared" si="0"/>
        <v>15137.1</v>
      </c>
      <c r="D17" s="25" t="s">
        <v>45</v>
      </c>
      <c r="E17" s="5">
        <f t="shared" si="1"/>
        <v>32338.35</v>
      </c>
      <c r="F17" s="25" t="s">
        <v>45</v>
      </c>
      <c r="G17" s="5">
        <f t="shared" si="2"/>
        <v>10320.75</v>
      </c>
      <c r="H17" s="25" t="s">
        <v>45</v>
      </c>
      <c r="I17" s="5">
        <f t="shared" si="3"/>
        <v>2064.15</v>
      </c>
      <c r="J17" s="25" t="s">
        <v>45</v>
      </c>
      <c r="K17" s="5">
        <f t="shared" si="4"/>
        <v>3440.25</v>
      </c>
      <c r="L17" s="25" t="s">
        <v>45</v>
      </c>
      <c r="M17" s="5">
        <f t="shared" si="5"/>
        <v>2752.2</v>
      </c>
      <c r="N17" s="30" t="s">
        <v>45</v>
      </c>
      <c r="O17" s="5">
        <f t="shared" si="6"/>
        <v>2752.2</v>
      </c>
      <c r="P17" s="25" t="s">
        <v>45</v>
      </c>
      <c r="Q17" s="5">
        <f>[6]OKTOBER!$M$463</f>
        <v>68805</v>
      </c>
      <c r="R17" s="25" t="s">
        <v>45</v>
      </c>
    </row>
    <row r="18" spans="1:18">
      <c r="A18" s="23">
        <v>14</v>
      </c>
      <c r="B18" s="11" t="s">
        <v>358</v>
      </c>
      <c r="C18" s="5">
        <f t="shared" si="0"/>
        <v>13902.9</v>
      </c>
      <c r="D18" s="25" t="s">
        <v>45</v>
      </c>
      <c r="E18" s="5">
        <f t="shared" si="1"/>
        <v>29701.65</v>
      </c>
      <c r="F18" s="25" t="s">
        <v>45</v>
      </c>
      <c r="G18" s="5">
        <f t="shared" si="2"/>
        <v>9479.25</v>
      </c>
      <c r="H18" s="25" t="s">
        <v>45</v>
      </c>
      <c r="I18" s="5">
        <f t="shared" si="3"/>
        <v>1895.85</v>
      </c>
      <c r="J18" s="25" t="s">
        <v>45</v>
      </c>
      <c r="K18" s="5">
        <f t="shared" si="4"/>
        <v>3159.75</v>
      </c>
      <c r="L18" s="25" t="s">
        <v>45</v>
      </c>
      <c r="M18" s="5">
        <f t="shared" si="5"/>
        <v>2527.8000000000002</v>
      </c>
      <c r="N18" s="30" t="s">
        <v>45</v>
      </c>
      <c r="O18" s="5">
        <f t="shared" si="6"/>
        <v>2527.8000000000002</v>
      </c>
      <c r="P18" s="25" t="s">
        <v>45</v>
      </c>
      <c r="Q18" s="5">
        <f>[6]OKTOBER!$M$505</f>
        <v>63195</v>
      </c>
      <c r="R18" s="25" t="s">
        <v>45</v>
      </c>
    </row>
    <row r="19" spans="1:18">
      <c r="A19" s="23">
        <v>15</v>
      </c>
      <c r="B19" s="11" t="s">
        <v>359</v>
      </c>
      <c r="C19" s="5">
        <f t="shared" si="0"/>
        <v>16915.8</v>
      </c>
      <c r="D19" s="25" t="s">
        <v>45</v>
      </c>
      <c r="E19" s="5">
        <f t="shared" si="1"/>
        <v>36138.300000000003</v>
      </c>
      <c r="F19" s="25" t="s">
        <v>45</v>
      </c>
      <c r="G19" s="5">
        <f t="shared" si="2"/>
        <v>11533.5</v>
      </c>
      <c r="H19" s="25" t="s">
        <v>45</v>
      </c>
      <c r="I19" s="5">
        <f t="shared" si="3"/>
        <v>2306.6999999999998</v>
      </c>
      <c r="J19" s="25" t="s">
        <v>45</v>
      </c>
      <c r="K19" s="5">
        <f t="shared" si="4"/>
        <v>3844.5</v>
      </c>
      <c r="L19" s="25" t="s">
        <v>45</v>
      </c>
      <c r="M19" s="5">
        <f t="shared" si="5"/>
        <v>3075.6</v>
      </c>
      <c r="N19" s="30" t="s">
        <v>45</v>
      </c>
      <c r="O19" s="5">
        <f t="shared" si="6"/>
        <v>3075.6</v>
      </c>
      <c r="P19" s="25" t="s">
        <v>45</v>
      </c>
      <c r="Q19" s="5">
        <f>[6]OKTOBER!$M$548</f>
        <v>76890</v>
      </c>
      <c r="R19" s="25" t="s">
        <v>45</v>
      </c>
    </row>
    <row r="20" spans="1:18">
      <c r="A20" s="23">
        <v>16</v>
      </c>
      <c r="B20" s="11" t="s">
        <v>360</v>
      </c>
      <c r="C20" s="5">
        <f t="shared" si="0"/>
        <v>15717.9</v>
      </c>
      <c r="D20" s="25" t="s">
        <v>45</v>
      </c>
      <c r="E20" s="5">
        <f t="shared" si="1"/>
        <v>33579.15</v>
      </c>
      <c r="F20" s="25" t="s">
        <v>45</v>
      </c>
      <c r="G20" s="5">
        <f t="shared" si="2"/>
        <v>10716.75</v>
      </c>
      <c r="H20" s="25" t="s">
        <v>45</v>
      </c>
      <c r="I20" s="5">
        <f t="shared" si="3"/>
        <v>2143.35</v>
      </c>
      <c r="J20" s="25" t="s">
        <v>45</v>
      </c>
      <c r="K20" s="5">
        <f t="shared" si="4"/>
        <v>3572.25</v>
      </c>
      <c r="L20" s="25" t="s">
        <v>45</v>
      </c>
      <c r="M20" s="5">
        <f t="shared" si="5"/>
        <v>2857.8</v>
      </c>
      <c r="N20" s="30" t="s">
        <v>45</v>
      </c>
      <c r="O20" s="5">
        <f t="shared" si="6"/>
        <v>2857.8</v>
      </c>
      <c r="P20" s="25" t="s">
        <v>45</v>
      </c>
      <c r="Q20" s="5">
        <f>[6]OKTOBER!$M$590</f>
        <v>71445</v>
      </c>
      <c r="R20" s="25" t="s">
        <v>45</v>
      </c>
    </row>
    <row r="21" spans="1:18">
      <c r="A21" s="23">
        <v>17</v>
      </c>
      <c r="B21" s="11" t="s">
        <v>361</v>
      </c>
      <c r="C21" s="5">
        <f t="shared" si="0"/>
        <v>15282.3</v>
      </c>
      <c r="D21" s="25" t="s">
        <v>45</v>
      </c>
      <c r="E21" s="5">
        <f t="shared" si="1"/>
        <v>32648.55</v>
      </c>
      <c r="F21" s="25" t="s">
        <v>45</v>
      </c>
      <c r="G21" s="5">
        <f t="shared" si="2"/>
        <v>10419.75</v>
      </c>
      <c r="H21" s="25" t="s">
        <v>45</v>
      </c>
      <c r="I21" s="5">
        <f t="shared" si="3"/>
        <v>2083.9499999999998</v>
      </c>
      <c r="J21" s="25" t="s">
        <v>45</v>
      </c>
      <c r="K21" s="5">
        <f t="shared" si="4"/>
        <v>3473.25</v>
      </c>
      <c r="L21" s="25" t="s">
        <v>45</v>
      </c>
      <c r="M21" s="5">
        <f t="shared" si="5"/>
        <v>2778.6</v>
      </c>
      <c r="N21" s="30" t="s">
        <v>45</v>
      </c>
      <c r="O21" s="5">
        <f t="shared" si="6"/>
        <v>2778.6</v>
      </c>
      <c r="P21" s="25" t="s">
        <v>45</v>
      </c>
      <c r="Q21" s="5">
        <f>[6]OKTOBER!$M$676</f>
        <v>69465</v>
      </c>
      <c r="R21" s="25" t="s">
        <v>45</v>
      </c>
    </row>
    <row r="22" spans="1:18">
      <c r="A22" s="23">
        <v>18</v>
      </c>
      <c r="B22" s="11" t="s">
        <v>362</v>
      </c>
      <c r="C22" s="5">
        <f t="shared" si="0"/>
        <v>16589.099999999999</v>
      </c>
      <c r="D22" s="25" t="s">
        <v>45</v>
      </c>
      <c r="E22" s="5">
        <f t="shared" si="1"/>
        <v>35440.35</v>
      </c>
      <c r="F22" s="25" t="s">
        <v>45</v>
      </c>
      <c r="G22" s="5">
        <f t="shared" si="2"/>
        <v>11310.75</v>
      </c>
      <c r="H22" s="25" t="s">
        <v>45</v>
      </c>
      <c r="I22" s="5">
        <f t="shared" si="3"/>
        <v>2262.15</v>
      </c>
      <c r="J22" s="25" t="s">
        <v>45</v>
      </c>
      <c r="K22" s="5">
        <f t="shared" si="4"/>
        <v>3770.25</v>
      </c>
      <c r="L22" s="25" t="s">
        <v>45</v>
      </c>
      <c r="M22" s="5">
        <f t="shared" si="5"/>
        <v>3016.2</v>
      </c>
      <c r="N22" s="30" t="s">
        <v>45</v>
      </c>
      <c r="O22" s="5">
        <f t="shared" si="6"/>
        <v>3016.2</v>
      </c>
      <c r="P22" s="25" t="s">
        <v>45</v>
      </c>
      <c r="Q22" s="5">
        <f>[6]OKTOBER!$M$719</f>
        <v>75405</v>
      </c>
      <c r="R22" s="25" t="s">
        <v>45</v>
      </c>
    </row>
    <row r="23" spans="1:18">
      <c r="A23" s="23">
        <v>19</v>
      </c>
      <c r="B23" s="11" t="s">
        <v>363</v>
      </c>
      <c r="C23" s="5">
        <f t="shared" si="0"/>
        <v>16516.5</v>
      </c>
      <c r="D23" s="25" t="s">
        <v>45</v>
      </c>
      <c r="E23" s="5">
        <f t="shared" si="1"/>
        <v>35285.25</v>
      </c>
      <c r="F23" s="25" t="s">
        <v>45</v>
      </c>
      <c r="G23" s="5">
        <f t="shared" si="2"/>
        <v>11261.25</v>
      </c>
      <c r="H23" s="25" t="s">
        <v>45</v>
      </c>
      <c r="I23" s="5">
        <f t="shared" si="3"/>
        <v>2252.25</v>
      </c>
      <c r="J23" s="25" t="s">
        <v>45</v>
      </c>
      <c r="K23" s="5">
        <f t="shared" si="4"/>
        <v>3753.75</v>
      </c>
      <c r="L23" s="25" t="s">
        <v>45</v>
      </c>
      <c r="M23" s="5">
        <f t="shared" si="5"/>
        <v>3003</v>
      </c>
      <c r="N23" s="30" t="s">
        <v>45</v>
      </c>
      <c r="O23" s="5">
        <f t="shared" si="6"/>
        <v>3003</v>
      </c>
      <c r="P23" s="25" t="s">
        <v>45</v>
      </c>
      <c r="Q23" s="5">
        <f>[6]OKTOBER!$M$762</f>
        <v>75075</v>
      </c>
      <c r="R23" s="25" t="s">
        <v>45</v>
      </c>
    </row>
    <row r="24" spans="1:18">
      <c r="A24" s="23">
        <v>20</v>
      </c>
      <c r="B24" s="11" t="s">
        <v>364</v>
      </c>
      <c r="C24" s="5">
        <f t="shared" si="0"/>
        <v>16734.3</v>
      </c>
      <c r="D24" s="25" t="s">
        <v>45</v>
      </c>
      <c r="E24" s="5">
        <f t="shared" si="1"/>
        <v>35750.550000000003</v>
      </c>
      <c r="F24" s="25" t="s">
        <v>45</v>
      </c>
      <c r="G24" s="5">
        <f t="shared" si="2"/>
        <v>11409.75</v>
      </c>
      <c r="H24" s="25" t="s">
        <v>45</v>
      </c>
      <c r="I24" s="5">
        <f t="shared" si="3"/>
        <v>2281.9499999999998</v>
      </c>
      <c r="J24" s="25" t="s">
        <v>45</v>
      </c>
      <c r="K24" s="5">
        <f t="shared" si="4"/>
        <v>3803.25</v>
      </c>
      <c r="L24" s="25" t="s">
        <v>45</v>
      </c>
      <c r="M24" s="5">
        <f t="shared" si="5"/>
        <v>3042.6</v>
      </c>
      <c r="N24" s="30" t="s">
        <v>45</v>
      </c>
      <c r="O24" s="5">
        <f t="shared" si="6"/>
        <v>3042.6</v>
      </c>
      <c r="P24" s="25" t="s">
        <v>45</v>
      </c>
      <c r="Q24" s="5">
        <f>[6]OKTOBER!$M$804</f>
        <v>76065</v>
      </c>
      <c r="R24" s="25" t="s">
        <v>45</v>
      </c>
    </row>
    <row r="25" spans="1:18">
      <c r="A25" s="23">
        <v>21</v>
      </c>
      <c r="B25" s="11" t="s">
        <v>365</v>
      </c>
      <c r="C25" s="5">
        <f t="shared" si="0"/>
        <v>15536.4</v>
      </c>
      <c r="D25" s="25" t="s">
        <v>45</v>
      </c>
      <c r="E25" s="5">
        <f t="shared" si="1"/>
        <v>33191.4</v>
      </c>
      <c r="F25" s="25" t="s">
        <v>45</v>
      </c>
      <c r="G25" s="5">
        <f t="shared" si="2"/>
        <v>10593</v>
      </c>
      <c r="H25" s="25" t="s">
        <v>45</v>
      </c>
      <c r="I25" s="5">
        <f t="shared" si="3"/>
        <v>2118.6</v>
      </c>
      <c r="J25" s="25" t="s">
        <v>45</v>
      </c>
      <c r="K25" s="5">
        <f t="shared" si="4"/>
        <v>3531</v>
      </c>
      <c r="L25" s="25" t="s">
        <v>45</v>
      </c>
      <c r="M25" s="5">
        <f t="shared" si="5"/>
        <v>2824.8</v>
      </c>
      <c r="N25" s="30" t="s">
        <v>45</v>
      </c>
      <c r="O25" s="5">
        <f t="shared" si="6"/>
        <v>2824.8</v>
      </c>
      <c r="P25" s="25" t="s">
        <v>45</v>
      </c>
      <c r="Q25" s="5">
        <f>[6]OKTOBER!$M$846</f>
        <v>70620</v>
      </c>
      <c r="R25" s="25" t="s">
        <v>45</v>
      </c>
    </row>
    <row r="26" spans="1:18">
      <c r="A26" s="23">
        <v>22</v>
      </c>
      <c r="B26" s="11" t="s">
        <v>366</v>
      </c>
      <c r="C26" s="5">
        <f t="shared" si="0"/>
        <v>16843.2</v>
      </c>
      <c r="D26" s="25" t="s">
        <v>45</v>
      </c>
      <c r="E26" s="5">
        <f t="shared" si="1"/>
        <v>35983.199999999997</v>
      </c>
      <c r="F26" s="25" t="s">
        <v>45</v>
      </c>
      <c r="G26" s="5">
        <f t="shared" si="2"/>
        <v>11484</v>
      </c>
      <c r="H26" s="25" t="s">
        <v>45</v>
      </c>
      <c r="I26" s="5">
        <f t="shared" si="3"/>
        <v>2296.8000000000002</v>
      </c>
      <c r="J26" s="25" t="s">
        <v>45</v>
      </c>
      <c r="K26" s="5">
        <f t="shared" si="4"/>
        <v>3828</v>
      </c>
      <c r="L26" s="25" t="s">
        <v>45</v>
      </c>
      <c r="M26" s="5">
        <f t="shared" si="5"/>
        <v>3062.4</v>
      </c>
      <c r="N26" s="30" t="s">
        <v>45</v>
      </c>
      <c r="O26" s="5">
        <f t="shared" si="6"/>
        <v>3062.4</v>
      </c>
      <c r="P26" s="25" t="s">
        <v>45</v>
      </c>
      <c r="Q26" s="5">
        <f>[6]OKTOBER!$M$888</f>
        <v>76560</v>
      </c>
      <c r="R26" s="25" t="s">
        <v>45</v>
      </c>
    </row>
    <row r="27" spans="1:18">
      <c r="A27" s="23">
        <v>23</v>
      </c>
      <c r="B27" s="11" t="s">
        <v>367</v>
      </c>
      <c r="C27" s="5">
        <f t="shared" si="0"/>
        <v>16226.1</v>
      </c>
      <c r="D27" s="25" t="s">
        <v>45</v>
      </c>
      <c r="E27" s="5">
        <f t="shared" si="1"/>
        <v>34664.85</v>
      </c>
      <c r="F27" s="25" t="s">
        <v>45</v>
      </c>
      <c r="G27" s="5">
        <f t="shared" si="2"/>
        <v>11063.25</v>
      </c>
      <c r="H27" s="25" t="s">
        <v>45</v>
      </c>
      <c r="I27" s="5">
        <f t="shared" si="3"/>
        <v>2212.65</v>
      </c>
      <c r="J27" s="25" t="s">
        <v>45</v>
      </c>
      <c r="K27" s="5">
        <f t="shared" si="4"/>
        <v>3687.75</v>
      </c>
      <c r="L27" s="25" t="s">
        <v>45</v>
      </c>
      <c r="M27" s="5">
        <f t="shared" si="5"/>
        <v>2950.2</v>
      </c>
      <c r="N27" s="30" t="s">
        <v>45</v>
      </c>
      <c r="O27" s="5">
        <f t="shared" si="6"/>
        <v>2950.2</v>
      </c>
      <c r="P27" s="25" t="s">
        <v>45</v>
      </c>
      <c r="Q27" s="5">
        <f>[6]OKTOBER!$M$930</f>
        <v>73755</v>
      </c>
      <c r="R27" s="25" t="s">
        <v>45</v>
      </c>
    </row>
    <row r="28" spans="1:18">
      <c r="A28" s="23">
        <v>24</v>
      </c>
      <c r="B28" s="11" t="s">
        <v>368</v>
      </c>
      <c r="C28" s="5">
        <f t="shared" si="0"/>
        <v>14229.6</v>
      </c>
      <c r="D28" s="25" t="s">
        <v>45</v>
      </c>
      <c r="E28" s="5">
        <f t="shared" si="1"/>
        <v>30399.599999999999</v>
      </c>
      <c r="F28" s="25" t="s">
        <v>45</v>
      </c>
      <c r="G28" s="5">
        <f t="shared" si="2"/>
        <v>9702</v>
      </c>
      <c r="H28" s="25" t="s">
        <v>45</v>
      </c>
      <c r="I28" s="5">
        <f t="shared" si="3"/>
        <v>1940.4</v>
      </c>
      <c r="J28" s="25" t="s">
        <v>45</v>
      </c>
      <c r="K28" s="5">
        <f t="shared" si="4"/>
        <v>3234</v>
      </c>
      <c r="L28" s="25" t="s">
        <v>45</v>
      </c>
      <c r="M28" s="5">
        <f t="shared" si="5"/>
        <v>2587.1999999999998</v>
      </c>
      <c r="N28" s="30" t="s">
        <v>45</v>
      </c>
      <c r="O28" s="5">
        <f t="shared" si="6"/>
        <v>2587.1999999999998</v>
      </c>
      <c r="P28" s="25" t="s">
        <v>45</v>
      </c>
      <c r="Q28" s="5">
        <f>[6]OKTOBER!$M$972</f>
        <v>64680</v>
      </c>
      <c r="R28" s="25" t="s">
        <v>45</v>
      </c>
    </row>
    <row r="29" spans="1:18">
      <c r="A29" s="23">
        <v>25</v>
      </c>
      <c r="B29" s="11" t="s">
        <v>369</v>
      </c>
      <c r="C29" s="5">
        <f t="shared" si="0"/>
        <v>14846.7</v>
      </c>
      <c r="D29" s="25" t="s">
        <v>45</v>
      </c>
      <c r="E29" s="5">
        <f t="shared" si="1"/>
        <v>31717.95</v>
      </c>
      <c r="F29" s="25" t="s">
        <v>45</v>
      </c>
      <c r="G29" s="5">
        <f t="shared" si="2"/>
        <v>10122.75</v>
      </c>
      <c r="H29" s="25" t="s">
        <v>45</v>
      </c>
      <c r="I29" s="5">
        <f t="shared" si="3"/>
        <v>2024.55</v>
      </c>
      <c r="J29" s="25" t="s">
        <v>45</v>
      </c>
      <c r="K29" s="5">
        <f t="shared" si="4"/>
        <v>3374.25</v>
      </c>
      <c r="L29" s="25" t="s">
        <v>45</v>
      </c>
      <c r="M29" s="5">
        <f t="shared" si="5"/>
        <v>2699.4</v>
      </c>
      <c r="N29" s="30" t="s">
        <v>45</v>
      </c>
      <c r="O29" s="5">
        <f t="shared" si="6"/>
        <v>2699.4</v>
      </c>
      <c r="P29" s="25" t="s">
        <v>45</v>
      </c>
      <c r="Q29" s="5">
        <f>[6]OKTOBER!$M$1014</f>
        <v>67485</v>
      </c>
      <c r="R29" s="25" t="s">
        <v>45</v>
      </c>
    </row>
    <row r="30" spans="1:18">
      <c r="A30" s="23">
        <v>26</v>
      </c>
      <c r="B30" s="11" t="s">
        <v>370</v>
      </c>
      <c r="C30" s="5">
        <f t="shared" si="0"/>
        <v>13140.6</v>
      </c>
      <c r="D30" s="25" t="s">
        <v>45</v>
      </c>
      <c r="E30" s="5">
        <f t="shared" si="1"/>
        <v>28073.1</v>
      </c>
      <c r="F30" s="25" t="s">
        <v>45</v>
      </c>
      <c r="G30" s="5">
        <f t="shared" si="2"/>
        <v>8959.5</v>
      </c>
      <c r="H30" s="25" t="s">
        <v>45</v>
      </c>
      <c r="I30" s="5">
        <f t="shared" si="3"/>
        <v>1791.9</v>
      </c>
      <c r="J30" s="25" t="s">
        <v>45</v>
      </c>
      <c r="K30" s="5">
        <f t="shared" si="4"/>
        <v>2986.5</v>
      </c>
      <c r="L30" s="25" t="s">
        <v>45</v>
      </c>
      <c r="M30" s="5">
        <f t="shared" si="5"/>
        <v>2389.1999999999998</v>
      </c>
      <c r="N30" s="30" t="s">
        <v>45</v>
      </c>
      <c r="O30" s="5">
        <f t="shared" si="6"/>
        <v>2389.1999999999998</v>
      </c>
      <c r="P30" s="25" t="s">
        <v>45</v>
      </c>
      <c r="Q30" s="5">
        <f>[6]OKTOBER!$M$1056</f>
        <v>59730</v>
      </c>
      <c r="R30" s="25" t="s">
        <v>45</v>
      </c>
    </row>
    <row r="31" spans="1:18">
      <c r="A31" s="23">
        <v>27</v>
      </c>
      <c r="B31" s="11" t="s">
        <v>371</v>
      </c>
      <c r="C31" s="5">
        <f t="shared" si="0"/>
        <v>15318.6</v>
      </c>
      <c r="D31" s="25" t="s">
        <v>45</v>
      </c>
      <c r="E31" s="5">
        <f t="shared" si="1"/>
        <v>32726.1</v>
      </c>
      <c r="F31" s="25" t="s">
        <v>45</v>
      </c>
      <c r="G31" s="5">
        <f t="shared" si="2"/>
        <v>10444.5</v>
      </c>
      <c r="H31" s="25" t="s">
        <v>45</v>
      </c>
      <c r="I31" s="5">
        <f t="shared" si="3"/>
        <v>2088.9</v>
      </c>
      <c r="J31" s="25" t="s">
        <v>45</v>
      </c>
      <c r="K31" s="5">
        <f t="shared" si="4"/>
        <v>3481.5</v>
      </c>
      <c r="L31" s="25" t="s">
        <v>45</v>
      </c>
      <c r="M31" s="5">
        <f t="shared" si="5"/>
        <v>2785.2</v>
      </c>
      <c r="N31" s="30" t="s">
        <v>45</v>
      </c>
      <c r="O31" s="5">
        <f t="shared" si="6"/>
        <v>2785.2</v>
      </c>
      <c r="P31" s="25" t="s">
        <v>45</v>
      </c>
      <c r="Q31" s="5">
        <f>[6]OKTOBER!$M$1098</f>
        <v>69630</v>
      </c>
      <c r="R31" s="25" t="s">
        <v>45</v>
      </c>
    </row>
    <row r="32" spans="1:18">
      <c r="A32" s="23">
        <v>28</v>
      </c>
      <c r="B32" s="11" t="s">
        <v>372</v>
      </c>
      <c r="C32" s="5">
        <f t="shared" si="0"/>
        <v>15391.2</v>
      </c>
      <c r="D32" s="25" t="s">
        <v>45</v>
      </c>
      <c r="E32" s="5">
        <f t="shared" si="1"/>
        <v>32881.199999999997</v>
      </c>
      <c r="F32" s="25" t="s">
        <v>45</v>
      </c>
      <c r="G32" s="5">
        <f t="shared" si="2"/>
        <v>10494</v>
      </c>
      <c r="H32" s="25" t="s">
        <v>45</v>
      </c>
      <c r="I32" s="5">
        <f t="shared" si="3"/>
        <v>2098.8000000000002</v>
      </c>
      <c r="J32" s="25" t="s">
        <v>45</v>
      </c>
      <c r="K32" s="5">
        <f t="shared" si="4"/>
        <v>3498</v>
      </c>
      <c r="L32" s="25" t="s">
        <v>45</v>
      </c>
      <c r="M32" s="5">
        <f t="shared" si="5"/>
        <v>2798.4</v>
      </c>
      <c r="N32" s="30" t="s">
        <v>45</v>
      </c>
      <c r="O32" s="5">
        <f t="shared" si="6"/>
        <v>2798.4</v>
      </c>
      <c r="P32" s="25" t="s">
        <v>45</v>
      </c>
      <c r="Q32" s="5">
        <f>[6]OKTOBER!$M$1140</f>
        <v>69960</v>
      </c>
      <c r="R32" s="25" t="s">
        <v>45</v>
      </c>
    </row>
    <row r="33" spans="1:18">
      <c r="A33" s="23">
        <v>29</v>
      </c>
      <c r="B33" s="11" t="s">
        <v>373</v>
      </c>
      <c r="C33" s="5">
        <f t="shared" si="0"/>
        <v>16988.400000000001</v>
      </c>
      <c r="D33" s="25" t="s">
        <v>45</v>
      </c>
      <c r="E33" s="5">
        <f t="shared" si="1"/>
        <v>36293.4</v>
      </c>
      <c r="F33" s="25" t="s">
        <v>45</v>
      </c>
      <c r="G33" s="5">
        <f t="shared" si="2"/>
        <v>11583</v>
      </c>
      <c r="H33" s="25" t="s">
        <v>45</v>
      </c>
      <c r="I33" s="5">
        <f t="shared" si="3"/>
        <v>2316.6</v>
      </c>
      <c r="J33" s="25" t="s">
        <v>45</v>
      </c>
      <c r="K33" s="5">
        <f t="shared" si="4"/>
        <v>3861</v>
      </c>
      <c r="L33" s="25" t="s">
        <v>45</v>
      </c>
      <c r="M33" s="5">
        <f t="shared" si="5"/>
        <v>3088.8</v>
      </c>
      <c r="N33" s="30" t="s">
        <v>45</v>
      </c>
      <c r="O33" s="5">
        <f t="shared" si="6"/>
        <v>3088.8</v>
      </c>
      <c r="P33" s="25" t="s">
        <v>45</v>
      </c>
      <c r="Q33" s="5">
        <f>[6]OKTOBER!$M$1182</f>
        <v>77220</v>
      </c>
      <c r="R33" s="25" t="s">
        <v>45</v>
      </c>
    </row>
    <row r="34" spans="1:18">
      <c r="A34" s="23">
        <v>30</v>
      </c>
      <c r="B34" s="11" t="s">
        <v>374</v>
      </c>
      <c r="C34" s="5">
        <f t="shared" si="0"/>
        <v>8639.4</v>
      </c>
      <c r="D34" s="25" t="s">
        <v>45</v>
      </c>
      <c r="E34" s="5">
        <f t="shared" si="1"/>
        <v>18456.900000000001</v>
      </c>
      <c r="F34" s="25" t="s">
        <v>45</v>
      </c>
      <c r="G34" s="5">
        <f t="shared" si="2"/>
        <v>5890.5</v>
      </c>
      <c r="H34" s="25" t="s">
        <v>45</v>
      </c>
      <c r="I34" s="5">
        <f t="shared" si="3"/>
        <v>1178.0999999999999</v>
      </c>
      <c r="J34" s="25" t="s">
        <v>45</v>
      </c>
      <c r="K34" s="5">
        <f t="shared" si="4"/>
        <v>1963.5</v>
      </c>
      <c r="L34" s="25"/>
      <c r="M34" s="5">
        <f t="shared" si="5"/>
        <v>1570.8</v>
      </c>
      <c r="N34" s="30"/>
      <c r="O34" s="5">
        <f t="shared" si="6"/>
        <v>1570.8</v>
      </c>
      <c r="P34" s="25" t="s">
        <v>45</v>
      </c>
      <c r="Q34" s="5">
        <f>[6]OKTOBER!$M$1224</f>
        <v>39270</v>
      </c>
      <c r="R34" s="25" t="s">
        <v>45</v>
      </c>
    </row>
    <row r="35" spans="1:18">
      <c r="A35" s="23">
        <v>31</v>
      </c>
      <c r="B35" s="11" t="s">
        <v>375</v>
      </c>
      <c r="C35" s="5">
        <f t="shared" si="0"/>
        <v>16806.900000000001</v>
      </c>
      <c r="D35" s="25" t="s">
        <v>45</v>
      </c>
      <c r="E35" s="5">
        <f t="shared" si="1"/>
        <v>35905.65</v>
      </c>
      <c r="F35" s="25" t="s">
        <v>45</v>
      </c>
      <c r="G35" s="5">
        <f t="shared" si="2"/>
        <v>11459.25</v>
      </c>
      <c r="H35" s="25" t="s">
        <v>45</v>
      </c>
      <c r="I35" s="5">
        <f t="shared" si="3"/>
        <v>2291.85</v>
      </c>
      <c r="J35" s="25" t="s">
        <v>45</v>
      </c>
      <c r="K35" s="5">
        <f t="shared" si="4"/>
        <v>3819.75</v>
      </c>
      <c r="L35" s="25" t="s">
        <v>45</v>
      </c>
      <c r="M35" s="5">
        <f t="shared" si="5"/>
        <v>3055.8</v>
      </c>
      <c r="N35" s="30" t="s">
        <v>45</v>
      </c>
      <c r="O35" s="5">
        <f t="shared" si="6"/>
        <v>3055.8</v>
      </c>
      <c r="P35" s="25" t="s">
        <v>45</v>
      </c>
      <c r="Q35" s="5">
        <f>[6]OKTOBER!$M$1307</f>
        <v>76395</v>
      </c>
      <c r="R35" s="25" t="s">
        <v>45</v>
      </c>
    </row>
    <row r="36" spans="1:18">
      <c r="A36" s="34" t="s">
        <v>36</v>
      </c>
      <c r="B36" s="34"/>
      <c r="C36" s="5">
        <f>SUM(C5:C35)</f>
        <v>474368.4</v>
      </c>
      <c r="D36" s="25" t="s">
        <v>45</v>
      </c>
      <c r="E36" s="5">
        <f>SUM(E5:E35)</f>
        <v>1013423.3999999999</v>
      </c>
      <c r="F36" s="25" t="s">
        <v>45</v>
      </c>
      <c r="G36" s="5">
        <f>SUM(G5:G35)</f>
        <v>323433</v>
      </c>
      <c r="H36" s="25" t="s">
        <v>45</v>
      </c>
      <c r="I36" s="5">
        <f>SUM(I5:I35)</f>
        <v>64686.600000000006</v>
      </c>
      <c r="J36" s="25" t="s">
        <v>45</v>
      </c>
      <c r="K36" s="5">
        <f>SUM(K5:K35)</f>
        <v>107811</v>
      </c>
      <c r="L36" s="25" t="s">
        <v>45</v>
      </c>
      <c r="M36" s="5">
        <f>SUM(M5:M35)</f>
        <v>86248.799999999988</v>
      </c>
      <c r="N36" s="30" t="s">
        <v>45</v>
      </c>
      <c r="O36" s="5">
        <f>SUM(O5:O35)</f>
        <v>86248.799999999988</v>
      </c>
      <c r="P36" s="25" t="s">
        <v>45</v>
      </c>
      <c r="Q36" s="5">
        <f>SUM(Q5:Q35)</f>
        <v>2156220</v>
      </c>
      <c r="R36" s="25" t="s">
        <v>45</v>
      </c>
    </row>
    <row r="39" spans="1:18">
      <c r="B39" s="14" t="s">
        <v>146</v>
      </c>
      <c r="C39" s="14"/>
      <c r="D39" s="26" t="s">
        <v>147</v>
      </c>
      <c r="E39" s="42">
        <f>SUM(C40:C46)</f>
        <v>2156220</v>
      </c>
      <c r="F39" s="42"/>
      <c r="G39" t="s">
        <v>45</v>
      </c>
    </row>
    <row r="40" spans="1:18">
      <c r="B40" s="9" t="s">
        <v>139</v>
      </c>
      <c r="C40" s="13">
        <f>C36</f>
        <v>474368.4</v>
      </c>
      <c r="D40" s="24" t="s">
        <v>45</v>
      </c>
    </row>
    <row r="41" spans="1:18">
      <c r="B41" s="9" t="s">
        <v>140</v>
      </c>
      <c r="C41" s="13">
        <f>E36</f>
        <v>1013423.3999999999</v>
      </c>
      <c r="D41" s="24" t="s">
        <v>45</v>
      </c>
    </row>
    <row r="42" spans="1:18">
      <c r="B42" s="9" t="s">
        <v>141</v>
      </c>
      <c r="C42" s="13">
        <f>G36</f>
        <v>323433</v>
      </c>
      <c r="D42" s="24" t="s">
        <v>45</v>
      </c>
    </row>
    <row r="43" spans="1:18">
      <c r="B43" s="9" t="s">
        <v>142</v>
      </c>
      <c r="C43" s="13">
        <f>I36</f>
        <v>64686.600000000006</v>
      </c>
      <c r="D43" s="24" t="s">
        <v>45</v>
      </c>
    </row>
    <row r="44" spans="1:18">
      <c r="B44" s="9" t="s">
        <v>143</v>
      </c>
      <c r="C44" s="13">
        <f>K36</f>
        <v>107811</v>
      </c>
      <c r="D44" s="24" t="s">
        <v>45</v>
      </c>
    </row>
    <row r="45" spans="1:18">
      <c r="B45" s="9" t="s">
        <v>144</v>
      </c>
      <c r="C45" s="13">
        <f>M36</f>
        <v>86248.799999999988</v>
      </c>
      <c r="D45" s="24" t="s">
        <v>45</v>
      </c>
    </row>
    <row r="46" spans="1:18">
      <c r="B46" s="9" t="s">
        <v>145</v>
      </c>
      <c r="C46" s="13">
        <f>O36</f>
        <v>86248.799999999988</v>
      </c>
      <c r="D46" s="24" t="s">
        <v>45</v>
      </c>
    </row>
    <row r="47" spans="1:18">
      <c r="O47" t="s">
        <v>376</v>
      </c>
    </row>
    <row r="48" spans="1:18">
      <c r="C48" s="7"/>
      <c r="E48" s="7"/>
    </row>
    <row r="49" spans="3:16">
      <c r="C49" s="7" t="s">
        <v>48</v>
      </c>
      <c r="E49" s="7"/>
      <c r="M49" s="7"/>
      <c r="O49" s="24" t="s">
        <v>49</v>
      </c>
      <c r="P49" s="7"/>
    </row>
    <row r="50" spans="3:16">
      <c r="C50" s="7" t="s">
        <v>50</v>
      </c>
      <c r="E50" s="7"/>
      <c r="I50" s="7"/>
      <c r="K50" s="7"/>
      <c r="O50" s="24" t="s">
        <v>51</v>
      </c>
      <c r="P50" s="7"/>
    </row>
    <row r="51" spans="3:16">
      <c r="C51" s="7" t="s">
        <v>52</v>
      </c>
      <c r="E51" s="7"/>
      <c r="I51" s="7"/>
      <c r="K51" s="7"/>
      <c r="O51" s="24"/>
      <c r="P51" s="7"/>
    </row>
    <row r="52" spans="3:16">
      <c r="C52" s="7"/>
      <c r="E52" s="7"/>
      <c r="I52" s="7"/>
      <c r="K52" s="7"/>
      <c r="O52" s="24"/>
      <c r="P52" s="7"/>
    </row>
    <row r="53" spans="3:16">
      <c r="C53" s="7"/>
      <c r="E53" s="7"/>
      <c r="I53" s="7"/>
      <c r="K53" s="7"/>
      <c r="O53" s="24"/>
      <c r="P53" s="7"/>
    </row>
    <row r="54" spans="3:16">
      <c r="C54" s="6" t="s">
        <v>53</v>
      </c>
      <c r="D54" s="27"/>
      <c r="E54" s="6"/>
      <c r="F54" s="27"/>
      <c r="O54" s="27" t="s">
        <v>54</v>
      </c>
      <c r="P54" s="6"/>
    </row>
    <row r="55" spans="3:16">
      <c r="C55" s="7" t="s">
        <v>55</v>
      </c>
      <c r="E55" s="7"/>
      <c r="O55" s="24" t="s">
        <v>56</v>
      </c>
      <c r="P55" s="7"/>
    </row>
    <row r="56" spans="3:16">
      <c r="I56" s="7" t="s">
        <v>47</v>
      </c>
      <c r="K56" s="7"/>
    </row>
    <row r="57" spans="3:16">
      <c r="I57" s="7" t="s">
        <v>57</v>
      </c>
      <c r="K57" s="7"/>
    </row>
    <row r="58" spans="3:16">
      <c r="I58" s="7" t="s">
        <v>58</v>
      </c>
      <c r="K58" s="7"/>
    </row>
    <row r="59" spans="3:16">
      <c r="I59" s="7" t="s">
        <v>59</v>
      </c>
      <c r="K59" s="7"/>
    </row>
    <row r="63" spans="3:16">
      <c r="H63" s="28"/>
      <c r="I63" s="6" t="s">
        <v>60</v>
      </c>
      <c r="J63" s="28"/>
      <c r="K63" s="8"/>
    </row>
    <row r="64" spans="3:16">
      <c r="I64" s="7" t="s">
        <v>61</v>
      </c>
      <c r="K64" s="7"/>
    </row>
  </sheetData>
  <mergeCells count="14">
    <mergeCell ref="M4:N4"/>
    <mergeCell ref="O4:P4"/>
    <mergeCell ref="A36:B36"/>
    <mergeCell ref="E39:F39"/>
    <mergeCell ref="A1:R1"/>
    <mergeCell ref="A3:A4"/>
    <mergeCell ref="B3:B4"/>
    <mergeCell ref="C3:P3"/>
    <mergeCell ref="Q3:R4"/>
    <mergeCell ref="C4:D4"/>
    <mergeCell ref="E4:F4"/>
    <mergeCell ref="G4:H4"/>
    <mergeCell ref="I4:J4"/>
    <mergeCell ref="K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JANUARI</vt:lpstr>
      <vt:lpstr>FEBRUARI</vt:lpstr>
      <vt:lpstr>MARET</vt:lpstr>
      <vt:lpstr>APRIL</vt:lpstr>
      <vt:lpstr>JUNI</vt:lpstr>
      <vt:lpstr>Juli</vt:lpstr>
      <vt:lpstr>Agustus</vt:lpstr>
      <vt:lpstr>September </vt:lpstr>
      <vt:lpstr>oktober</vt:lpstr>
      <vt:lpstr>November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klh</dc:creator>
  <cp:lastModifiedBy>istimewa</cp:lastModifiedBy>
  <cp:lastPrinted>2019-07-10T21:39:48Z</cp:lastPrinted>
  <dcterms:created xsi:type="dcterms:W3CDTF">2019-01-21T07:14:21Z</dcterms:created>
  <dcterms:modified xsi:type="dcterms:W3CDTF">2019-12-26T19:48:18Z</dcterms:modified>
</cp:coreProperties>
</file>