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499AA6BD-0D42-49BE-A7CD-258372A0B6CB}" xr6:coauthVersionLast="47" xr6:coauthVersionMax="47" xr10:uidLastSave="{00000000-0000-0000-0000-000000000000}"/>
  <bookViews>
    <workbookView xWindow="-108" yWindow="-108" windowWidth="23256" windowHeight="12576" xr2:uid="{7A83265F-0876-43FC-8057-EAB95D5D8BD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N39" i="1"/>
  <c r="I39" i="1"/>
  <c r="H39" i="1"/>
  <c r="F39" i="1"/>
  <c r="R38" i="1"/>
  <c r="S38" i="1" s="1"/>
  <c r="M38" i="1"/>
  <c r="L38" i="1"/>
  <c r="Q38" i="1" s="1"/>
  <c r="K38" i="1"/>
  <c r="O38" i="1" s="1"/>
  <c r="J38" i="1"/>
  <c r="G38" i="1"/>
  <c r="D38" i="1"/>
  <c r="C38" i="1"/>
  <c r="B38" i="1"/>
  <c r="A38" i="1"/>
  <c r="R37" i="1"/>
  <c r="S37" i="1" s="1"/>
  <c r="Q37" i="1"/>
  <c r="M37" i="1"/>
  <c r="L37" i="1"/>
  <c r="K37" i="1"/>
  <c r="O37" i="1" s="1"/>
  <c r="J37" i="1"/>
  <c r="G37" i="1"/>
  <c r="D37" i="1"/>
  <c r="C37" i="1"/>
  <c r="B37" i="1"/>
  <c r="A37" i="1"/>
  <c r="R36" i="1"/>
  <c r="L36" i="1"/>
  <c r="Q36" i="1" s="1"/>
  <c r="K36" i="1"/>
  <c r="O36" i="1" s="1"/>
  <c r="J36" i="1"/>
  <c r="G36" i="1"/>
  <c r="D36" i="1"/>
  <c r="C36" i="1"/>
  <c r="B36" i="1"/>
  <c r="A36" i="1"/>
  <c r="R35" i="1"/>
  <c r="Q35" i="1"/>
  <c r="O35" i="1"/>
  <c r="L35" i="1"/>
  <c r="M35" i="1" s="1"/>
  <c r="S35" i="1" s="1"/>
  <c r="K35" i="1"/>
  <c r="J35" i="1"/>
  <c r="G35" i="1"/>
  <c r="D35" i="1"/>
  <c r="C35" i="1"/>
  <c r="B35" i="1"/>
  <c r="A35" i="1"/>
  <c r="R34" i="1"/>
  <c r="O34" i="1"/>
  <c r="L34" i="1"/>
  <c r="Q34" i="1" s="1"/>
  <c r="K34" i="1"/>
  <c r="M34" i="1" s="1"/>
  <c r="S34" i="1" s="1"/>
  <c r="J34" i="1"/>
  <c r="G34" i="1"/>
  <c r="D34" i="1"/>
  <c r="C34" i="1"/>
  <c r="B34" i="1"/>
  <c r="A34" i="1"/>
  <c r="R33" i="1"/>
  <c r="L33" i="1"/>
  <c r="Q33" i="1" s="1"/>
  <c r="K33" i="1"/>
  <c r="O33" i="1" s="1"/>
  <c r="J33" i="1"/>
  <c r="G33" i="1"/>
  <c r="D33" i="1"/>
  <c r="C33" i="1"/>
  <c r="B33" i="1"/>
  <c r="A33" i="1"/>
  <c r="R32" i="1"/>
  <c r="O32" i="1"/>
  <c r="L32" i="1"/>
  <c r="Q32" i="1" s="1"/>
  <c r="K32" i="1"/>
  <c r="M32" i="1" s="1"/>
  <c r="J32" i="1"/>
  <c r="G32" i="1"/>
  <c r="D32" i="1"/>
  <c r="C32" i="1"/>
  <c r="B32" i="1"/>
  <c r="A32" i="1"/>
  <c r="R31" i="1"/>
  <c r="L31" i="1"/>
  <c r="Q31" i="1" s="1"/>
  <c r="K31" i="1"/>
  <c r="M31" i="1" s="1"/>
  <c r="J31" i="1"/>
  <c r="G31" i="1"/>
  <c r="D31" i="1"/>
  <c r="C31" i="1"/>
  <c r="B31" i="1"/>
  <c r="A31" i="1"/>
  <c r="R30" i="1"/>
  <c r="S30" i="1" s="1"/>
  <c r="M30" i="1"/>
  <c r="L30" i="1"/>
  <c r="Q30" i="1" s="1"/>
  <c r="K30" i="1"/>
  <c r="O30" i="1" s="1"/>
  <c r="J30" i="1"/>
  <c r="G30" i="1"/>
  <c r="D30" i="1"/>
  <c r="C30" i="1"/>
  <c r="B30" i="1"/>
  <c r="A30" i="1"/>
  <c r="R29" i="1"/>
  <c r="S29" i="1" s="1"/>
  <c r="Q29" i="1"/>
  <c r="M29" i="1"/>
  <c r="L29" i="1"/>
  <c r="K29" i="1"/>
  <c r="O29" i="1" s="1"/>
  <c r="J29" i="1"/>
  <c r="G29" i="1"/>
  <c r="D29" i="1"/>
  <c r="C29" i="1"/>
  <c r="B29" i="1"/>
  <c r="A29" i="1"/>
  <c r="R28" i="1"/>
  <c r="L28" i="1"/>
  <c r="Q28" i="1" s="1"/>
  <c r="K28" i="1"/>
  <c r="O28" i="1" s="1"/>
  <c r="J28" i="1"/>
  <c r="G28" i="1"/>
  <c r="D28" i="1"/>
  <c r="C28" i="1"/>
  <c r="B28" i="1"/>
  <c r="A28" i="1"/>
  <c r="R27" i="1"/>
  <c r="Q27" i="1"/>
  <c r="O27" i="1"/>
  <c r="L27" i="1"/>
  <c r="M27" i="1" s="1"/>
  <c r="S27" i="1" s="1"/>
  <c r="K27" i="1"/>
  <c r="J27" i="1"/>
  <c r="G27" i="1"/>
  <c r="D27" i="1"/>
  <c r="C27" i="1"/>
  <c r="B27" i="1"/>
  <c r="A27" i="1"/>
  <c r="R26" i="1"/>
  <c r="O26" i="1"/>
  <c r="L26" i="1"/>
  <c r="Q26" i="1" s="1"/>
  <c r="K26" i="1"/>
  <c r="M26" i="1" s="1"/>
  <c r="S26" i="1" s="1"/>
  <c r="J26" i="1"/>
  <c r="G26" i="1"/>
  <c r="D26" i="1"/>
  <c r="C26" i="1"/>
  <c r="B26" i="1"/>
  <c r="A26" i="1"/>
  <c r="R25" i="1"/>
  <c r="L25" i="1"/>
  <c r="Q25" i="1" s="1"/>
  <c r="K25" i="1"/>
  <c r="O25" i="1" s="1"/>
  <c r="J25" i="1"/>
  <c r="G25" i="1"/>
  <c r="D25" i="1"/>
  <c r="C25" i="1"/>
  <c r="B25" i="1"/>
  <c r="A25" i="1"/>
  <c r="R24" i="1"/>
  <c r="S24" i="1" s="1"/>
  <c r="O24" i="1"/>
  <c r="L24" i="1"/>
  <c r="Q24" i="1" s="1"/>
  <c r="K24" i="1"/>
  <c r="M24" i="1" s="1"/>
  <c r="J24" i="1"/>
  <c r="G24" i="1"/>
  <c r="D24" i="1"/>
  <c r="C24" i="1"/>
  <c r="B24" i="1"/>
  <c r="A24" i="1"/>
  <c r="R23" i="1"/>
  <c r="L23" i="1"/>
  <c r="Q23" i="1" s="1"/>
  <c r="K23" i="1"/>
  <c r="M23" i="1" s="1"/>
  <c r="J23" i="1"/>
  <c r="G23" i="1"/>
  <c r="D23" i="1"/>
  <c r="C23" i="1"/>
  <c r="B23" i="1"/>
  <c r="A23" i="1"/>
  <c r="R22" i="1"/>
  <c r="S22" i="1" s="1"/>
  <c r="Q22" i="1"/>
  <c r="M22" i="1"/>
  <c r="L22" i="1"/>
  <c r="K22" i="1"/>
  <c r="O22" i="1" s="1"/>
  <c r="J22" i="1"/>
  <c r="G22" i="1"/>
  <c r="D22" i="1"/>
  <c r="C22" i="1"/>
  <c r="B22" i="1"/>
  <c r="A22" i="1"/>
  <c r="R21" i="1"/>
  <c r="S21" i="1" s="1"/>
  <c r="Q21" i="1"/>
  <c r="M21" i="1"/>
  <c r="L21" i="1"/>
  <c r="K21" i="1"/>
  <c r="O21" i="1" s="1"/>
  <c r="J21" i="1"/>
  <c r="G21" i="1"/>
  <c r="D21" i="1"/>
  <c r="C21" i="1"/>
  <c r="B21" i="1"/>
  <c r="A21" i="1"/>
  <c r="R20" i="1"/>
  <c r="L20" i="1"/>
  <c r="Q20" i="1" s="1"/>
  <c r="K20" i="1"/>
  <c r="O20" i="1" s="1"/>
  <c r="J20" i="1"/>
  <c r="G20" i="1"/>
  <c r="D20" i="1"/>
  <c r="C20" i="1"/>
  <c r="B20" i="1"/>
  <c r="A20" i="1"/>
  <c r="R19" i="1"/>
  <c r="Q19" i="1"/>
  <c r="O19" i="1"/>
  <c r="L19" i="1"/>
  <c r="M19" i="1" s="1"/>
  <c r="S19" i="1" s="1"/>
  <c r="K19" i="1"/>
  <c r="J19" i="1"/>
  <c r="G19" i="1"/>
  <c r="D19" i="1"/>
  <c r="C19" i="1"/>
  <c r="B19" i="1"/>
  <c r="A19" i="1"/>
  <c r="R18" i="1"/>
  <c r="O18" i="1"/>
  <c r="L18" i="1"/>
  <c r="Q18" i="1" s="1"/>
  <c r="K18" i="1"/>
  <c r="M18" i="1" s="1"/>
  <c r="S18" i="1" s="1"/>
  <c r="J18" i="1"/>
  <c r="G18" i="1"/>
  <c r="D18" i="1"/>
  <c r="C18" i="1"/>
  <c r="B18" i="1"/>
  <c r="A18" i="1"/>
  <c r="R17" i="1"/>
  <c r="L17" i="1"/>
  <c r="Q17" i="1" s="1"/>
  <c r="K17" i="1"/>
  <c r="O17" i="1" s="1"/>
  <c r="J17" i="1"/>
  <c r="G17" i="1"/>
  <c r="D17" i="1"/>
  <c r="C17" i="1"/>
  <c r="B17" i="1"/>
  <c r="A17" i="1"/>
  <c r="R16" i="1"/>
  <c r="S16" i="1" s="1"/>
  <c r="O16" i="1"/>
  <c r="L16" i="1"/>
  <c r="Q16" i="1" s="1"/>
  <c r="K16" i="1"/>
  <c r="M16" i="1" s="1"/>
  <c r="J16" i="1"/>
  <c r="G16" i="1"/>
  <c r="D16" i="1"/>
  <c r="C16" i="1"/>
  <c r="B16" i="1"/>
  <c r="A16" i="1"/>
  <c r="R15" i="1"/>
  <c r="L15" i="1"/>
  <c r="Q15" i="1" s="1"/>
  <c r="K15" i="1"/>
  <c r="M15" i="1" s="1"/>
  <c r="J15" i="1"/>
  <c r="G15" i="1"/>
  <c r="D15" i="1"/>
  <c r="C15" i="1"/>
  <c r="B15" i="1"/>
  <c r="A15" i="1"/>
  <c r="R14" i="1"/>
  <c r="S14" i="1" s="1"/>
  <c r="Q14" i="1"/>
  <c r="M14" i="1"/>
  <c r="L14" i="1"/>
  <c r="K14" i="1"/>
  <c r="O14" i="1" s="1"/>
  <c r="J14" i="1"/>
  <c r="G14" i="1"/>
  <c r="D14" i="1"/>
  <c r="D39" i="1" s="1"/>
  <c r="E39" i="1" s="1"/>
  <c r="G39" i="1" s="1"/>
  <c r="C14" i="1"/>
  <c r="B14" i="1"/>
  <c r="A14" i="1"/>
  <c r="R13" i="1"/>
  <c r="S13" i="1" s="1"/>
  <c r="Q13" i="1"/>
  <c r="M13" i="1"/>
  <c r="L13" i="1"/>
  <c r="K13" i="1"/>
  <c r="O13" i="1" s="1"/>
  <c r="J13" i="1"/>
  <c r="G13" i="1"/>
  <c r="D13" i="1"/>
  <c r="C13" i="1"/>
  <c r="B13" i="1"/>
  <c r="A13" i="1"/>
  <c r="R12" i="1"/>
  <c r="O12" i="1"/>
  <c r="L12" i="1"/>
  <c r="L39" i="1" s="1"/>
  <c r="K12" i="1"/>
  <c r="K39" i="1" s="1"/>
  <c r="O39" i="1" s="1"/>
  <c r="J12" i="1"/>
  <c r="J39" i="1" s="1"/>
  <c r="G12" i="1"/>
  <c r="D12" i="1"/>
  <c r="C12" i="1"/>
  <c r="B12" i="1"/>
  <c r="A12" i="1"/>
  <c r="I6" i="1"/>
  <c r="H6" i="1"/>
  <c r="I5" i="1"/>
  <c r="H5" i="1"/>
  <c r="S31" i="1" l="1"/>
  <c r="S15" i="1"/>
  <c r="S23" i="1"/>
  <c r="S32" i="1"/>
  <c r="Q39" i="1"/>
  <c r="M12" i="1"/>
  <c r="O15" i="1"/>
  <c r="M20" i="1"/>
  <c r="S20" i="1" s="1"/>
  <c r="O23" i="1"/>
  <c r="M28" i="1"/>
  <c r="S28" i="1" s="1"/>
  <c r="O31" i="1"/>
  <c r="M36" i="1"/>
  <c r="S36" i="1" s="1"/>
  <c r="M17" i="1"/>
  <c r="S17" i="1" s="1"/>
  <c r="M25" i="1"/>
  <c r="S25" i="1" s="1"/>
  <c r="M33" i="1"/>
  <c r="S33" i="1" s="1"/>
  <c r="Q12" i="1"/>
  <c r="R39" i="1"/>
  <c r="S12" i="1" l="1"/>
  <c r="M39" i="1"/>
  <c r="S39" i="1" s="1"/>
</calcChain>
</file>

<file path=xl/sharedStrings.xml><?xml version="1.0" encoding="utf-8"?>
<sst xmlns="http://schemas.openxmlformats.org/spreadsheetml/2006/main" count="31" uniqueCount="19">
  <si>
    <t>TABEL 30</t>
  </si>
  <si>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</si>
  <si>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</si>
  <si>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</si>
  <si>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</si>
  <si>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</si>
  <si>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</si>
  <si>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</si>
  <si>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</si>
  <si>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</si>
  <si>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</si>
  <si>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</si>
  <si>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</si>
  <si>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</si>
  <si>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</si>
  <si>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>S</t>
  </si>
  <si>
    <t>%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</si>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</sst>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3" fontId="7" fillId="0" borderId="23" xfId="1" applyNumberFormat="1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1066</v>
          </cell>
        </row>
        <row r="12">
          <cell r="D12">
            <v>954</v>
          </cell>
        </row>
        <row r="13">
          <cell r="D13">
            <v>956</v>
          </cell>
        </row>
        <row r="14">
          <cell r="D14">
            <v>767</v>
          </cell>
        </row>
        <row r="15">
          <cell r="D15">
            <v>989</v>
          </cell>
        </row>
        <row r="16">
          <cell r="D16">
            <v>969</v>
          </cell>
        </row>
        <row r="17">
          <cell r="D17">
            <v>780</v>
          </cell>
        </row>
        <row r="18">
          <cell r="D18">
            <v>814</v>
          </cell>
        </row>
        <row r="19">
          <cell r="D19">
            <v>1139</v>
          </cell>
        </row>
        <row r="20">
          <cell r="D20">
            <v>1344</v>
          </cell>
        </row>
        <row r="21">
          <cell r="D21">
            <v>1188</v>
          </cell>
        </row>
        <row r="22">
          <cell r="D22">
            <v>913</v>
          </cell>
        </row>
        <row r="23">
          <cell r="D23">
            <v>753</v>
          </cell>
        </row>
        <row r="24">
          <cell r="D24">
            <v>654</v>
          </cell>
        </row>
        <row r="25">
          <cell r="D25">
            <v>641</v>
          </cell>
        </row>
        <row r="26">
          <cell r="D26">
            <v>803</v>
          </cell>
        </row>
        <row r="27">
          <cell r="D27">
            <v>708</v>
          </cell>
        </row>
        <row r="28">
          <cell r="D28">
            <v>881</v>
          </cell>
        </row>
        <row r="29">
          <cell r="D29">
            <v>625</v>
          </cell>
        </row>
        <row r="30">
          <cell r="D30">
            <v>573</v>
          </cell>
        </row>
        <row r="31">
          <cell r="D31">
            <v>377</v>
          </cell>
        </row>
        <row r="32">
          <cell r="D32">
            <v>559</v>
          </cell>
        </row>
        <row r="33">
          <cell r="D33">
            <v>678</v>
          </cell>
        </row>
        <row r="34">
          <cell r="D34">
            <v>569</v>
          </cell>
        </row>
        <row r="35">
          <cell r="D35">
            <v>476</v>
          </cell>
        </row>
        <row r="36">
          <cell r="D36">
            <v>1000</v>
          </cell>
        </row>
        <row r="37">
          <cell r="D37">
            <v>670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A405-6391-4816-A642-A246FBD7A721}">
  <dimension ref="A1:S42"/>
  <sheetViews>
    <sheetView tabSelected="1" workbookViewId="0">
      <selection sqref="A1:S42"/>
    </sheetView>
  </sheetViews>
  <sheetFormatPr defaultRowHeight="14.4" x14ac:dyDescent="0.3"/>
  <cols>
    <col min="1" max="1" width="5.6640625" customWidth="1"/>
    <col min="2" max="2" width="19.6640625" customWidth="1"/>
    <col min="3" max="3" width="29.5546875" bestFit="1" customWidth="1"/>
    <col min="4" max="4" width="12.6640625" customWidth="1"/>
    <col min="5" max="5" width="13.33203125" customWidth="1"/>
    <col min="6" max="6" width="9.33203125" customWidth="1"/>
    <col min="7" max="7" width="9.6640625" customWidth="1"/>
    <col min="8" max="19" width="8.664062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8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6.8" x14ac:dyDescent="0.3">
      <c r="A5" s="5"/>
      <c r="B5" s="5"/>
      <c r="C5" s="5"/>
      <c r="D5" s="5"/>
      <c r="E5" s="5"/>
      <c r="F5" s="5"/>
      <c r="G5" s="5"/>
      <c r="H5" s="6" t="str">
        <f>'[1]1'!E5</f>
        <v>KABUPATEN/KOTA</v>
      </c>
      <c r="I5" s="7" t="str">
        <f>'[1]1'!F5</f>
        <v>DEMAK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6.8" x14ac:dyDescent="0.3">
      <c r="A6" s="5"/>
      <c r="B6" s="5"/>
      <c r="C6" s="5"/>
      <c r="D6" s="5"/>
      <c r="E6" s="5"/>
      <c r="F6" s="5"/>
      <c r="G6" s="5"/>
      <c r="H6" s="6" t="str">
        <f>'[1]1'!E6</f>
        <v xml:space="preserve">TAHUN </v>
      </c>
      <c r="I6" s="7">
        <f>'[1]1'!F6</f>
        <v>2020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6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3">
      <c r="A8" s="9" t="s">
        <v>3</v>
      </c>
      <c r="B8" s="10" t="s">
        <v>4</v>
      </c>
      <c r="C8" s="10" t="s">
        <v>5</v>
      </c>
      <c r="D8" s="11" t="s">
        <v>6</v>
      </c>
      <c r="E8" s="12" t="s">
        <v>7</v>
      </c>
      <c r="F8" s="13" t="s">
        <v>8</v>
      </c>
      <c r="G8" s="14"/>
      <c r="H8" s="13" t="s">
        <v>9</v>
      </c>
      <c r="I8" s="15"/>
      <c r="J8" s="14"/>
      <c r="K8" s="16" t="s">
        <v>10</v>
      </c>
      <c r="L8" s="17"/>
      <c r="M8" s="18"/>
      <c r="N8" s="19" t="s">
        <v>11</v>
      </c>
      <c r="O8" s="20"/>
      <c r="P8" s="21"/>
      <c r="Q8" s="21"/>
      <c r="R8" s="21"/>
      <c r="S8" s="20"/>
    </row>
    <row r="9" spans="1:19" ht="15" x14ac:dyDescent="0.3">
      <c r="A9" s="22"/>
      <c r="B9" s="23"/>
      <c r="C9" s="23"/>
      <c r="D9" s="24"/>
      <c r="E9" s="25"/>
      <c r="F9" s="26"/>
      <c r="G9" s="27"/>
      <c r="H9" s="26"/>
      <c r="I9" s="28"/>
      <c r="J9" s="27"/>
      <c r="K9" s="29"/>
      <c r="L9" s="30"/>
      <c r="M9" s="31"/>
      <c r="N9" s="32" t="s">
        <v>12</v>
      </c>
      <c r="O9" s="33"/>
      <c r="P9" s="34" t="s">
        <v>13</v>
      </c>
      <c r="Q9" s="33"/>
      <c r="R9" s="32" t="s">
        <v>14</v>
      </c>
      <c r="S9" s="33"/>
    </row>
    <row r="10" spans="1:19" ht="15" x14ac:dyDescent="0.3">
      <c r="A10" s="23"/>
      <c r="B10" s="35"/>
      <c r="C10" s="35"/>
      <c r="D10" s="36"/>
      <c r="E10" s="37"/>
      <c r="F10" s="38" t="s">
        <v>15</v>
      </c>
      <c r="G10" s="39" t="s">
        <v>16</v>
      </c>
      <c r="H10" s="40" t="s">
        <v>12</v>
      </c>
      <c r="I10" s="40" t="s">
        <v>13</v>
      </c>
      <c r="J10" s="40" t="s">
        <v>14</v>
      </c>
      <c r="K10" s="40" t="s">
        <v>12</v>
      </c>
      <c r="L10" s="40" t="s">
        <v>13</v>
      </c>
      <c r="M10" s="40" t="s">
        <v>14</v>
      </c>
      <c r="N10" s="38" t="s">
        <v>15</v>
      </c>
      <c r="O10" s="41" t="s">
        <v>16</v>
      </c>
      <c r="P10" s="42" t="s">
        <v>15</v>
      </c>
      <c r="Q10" s="41" t="s">
        <v>16</v>
      </c>
      <c r="R10" s="38" t="s">
        <v>15</v>
      </c>
      <c r="S10" s="41" t="s">
        <v>16</v>
      </c>
    </row>
    <row r="11" spans="1:19" x14ac:dyDescent="0.3">
      <c r="A11" s="43">
        <v>1</v>
      </c>
      <c r="B11" s="44">
        <v>2</v>
      </c>
      <c r="C11" s="43">
        <v>3</v>
      </c>
      <c r="D11" s="44">
        <v>4</v>
      </c>
      <c r="E11" s="43">
        <v>5</v>
      </c>
      <c r="F11" s="44">
        <v>6</v>
      </c>
      <c r="G11" s="43">
        <v>7</v>
      </c>
      <c r="H11" s="44">
        <v>8</v>
      </c>
      <c r="I11" s="43">
        <v>9</v>
      </c>
      <c r="J11" s="44">
        <v>10</v>
      </c>
      <c r="K11" s="43">
        <v>11</v>
      </c>
      <c r="L11" s="44">
        <v>12</v>
      </c>
      <c r="M11" s="43">
        <v>13</v>
      </c>
      <c r="N11" s="44">
        <v>14</v>
      </c>
      <c r="O11" s="43">
        <v>15</v>
      </c>
      <c r="P11" s="45">
        <v>16</v>
      </c>
      <c r="Q11" s="43">
        <v>17</v>
      </c>
      <c r="R11" s="44">
        <v>18</v>
      </c>
      <c r="S11" s="43">
        <v>19</v>
      </c>
    </row>
    <row r="12" spans="1:19" ht="15" x14ac:dyDescent="0.3">
      <c r="A12" s="46">
        <f>'[1]9'!A9</f>
        <v>1</v>
      </c>
      <c r="B12" s="47" t="str">
        <f>'[1]9'!B9</f>
        <v>MRANGGEN</v>
      </c>
      <c r="C12" s="47" t="str">
        <f>'[1]9'!C9</f>
        <v>Puskesmas Mranggen I</v>
      </c>
      <c r="D12" s="48">
        <f>'[1]23'!D11</f>
        <v>1066</v>
      </c>
      <c r="E12" s="48">
        <v>165</v>
      </c>
      <c r="F12" s="48">
        <v>165</v>
      </c>
      <c r="G12" s="49">
        <f>F12/E12*100</f>
        <v>100</v>
      </c>
      <c r="H12" s="48">
        <v>499</v>
      </c>
      <c r="I12" s="48">
        <v>518</v>
      </c>
      <c r="J12" s="48">
        <f t="shared" ref="J12:J20" si="0">SUM(H12:I12)</f>
        <v>1017</v>
      </c>
      <c r="K12" s="48">
        <f t="shared" ref="K12:L27" si="1">15%*H12</f>
        <v>74.849999999999994</v>
      </c>
      <c r="L12" s="48">
        <f t="shared" si="1"/>
        <v>77.7</v>
      </c>
      <c r="M12" s="48">
        <f t="shared" ref="M12:M20" si="2">SUM(K12:L12)</f>
        <v>152.55000000000001</v>
      </c>
      <c r="N12" s="48">
        <v>42</v>
      </c>
      <c r="O12" s="49">
        <f>N12/K12*100</f>
        <v>56.112224448897798</v>
      </c>
      <c r="P12" s="50">
        <v>44</v>
      </c>
      <c r="Q12" s="49">
        <f>P12/L12*100</f>
        <v>56.628056628056619</v>
      </c>
      <c r="R12" s="48">
        <f t="shared" ref="R12:R38" si="3">N12+P12</f>
        <v>86</v>
      </c>
      <c r="S12" s="49">
        <f t="shared" ref="S12:S38" si="4">R12/M12*100</f>
        <v>56.374959029826279</v>
      </c>
    </row>
    <row r="13" spans="1:19" ht="15" x14ac:dyDescent="0.3">
      <c r="A13" s="46">
        <f>'[1]9'!A10</f>
        <v>2</v>
      </c>
      <c r="B13" s="47" t="str">
        <f>'[1]9'!B10</f>
        <v>MRANGGEN</v>
      </c>
      <c r="C13" s="47" t="str">
        <f>'[1]9'!C10</f>
        <v>Puskesmas Mranggen II</v>
      </c>
      <c r="D13" s="48">
        <f>'[1]23'!D12</f>
        <v>954</v>
      </c>
      <c r="E13" s="48">
        <v>274</v>
      </c>
      <c r="F13" s="48">
        <v>274</v>
      </c>
      <c r="G13" s="49">
        <f t="shared" ref="G13:G18" si="5">F13/E13*100</f>
        <v>100</v>
      </c>
      <c r="H13" s="48">
        <v>453</v>
      </c>
      <c r="I13" s="48">
        <v>413</v>
      </c>
      <c r="J13" s="48">
        <f>SUM(H13:I13)</f>
        <v>866</v>
      </c>
      <c r="K13" s="48">
        <f t="shared" si="1"/>
        <v>67.95</v>
      </c>
      <c r="L13" s="48">
        <f t="shared" si="1"/>
        <v>61.949999999999996</v>
      </c>
      <c r="M13" s="48">
        <f t="shared" si="2"/>
        <v>129.9</v>
      </c>
      <c r="N13" s="48">
        <v>9</v>
      </c>
      <c r="O13" s="49">
        <f>N13/K13*100</f>
        <v>13.24503311258278</v>
      </c>
      <c r="P13" s="50">
        <v>15</v>
      </c>
      <c r="Q13" s="49">
        <f>P13/L13*100</f>
        <v>24.213075060532692</v>
      </c>
      <c r="R13" s="48">
        <f t="shared" si="3"/>
        <v>24</v>
      </c>
      <c r="S13" s="49">
        <f t="shared" si="4"/>
        <v>18.475750577367204</v>
      </c>
    </row>
    <row r="14" spans="1:19" ht="15" x14ac:dyDescent="0.3">
      <c r="A14" s="46">
        <f>'[1]9'!A11</f>
        <v>3</v>
      </c>
      <c r="B14" s="47" t="str">
        <f>'[1]9'!B11</f>
        <v>MRANGGEN</v>
      </c>
      <c r="C14" s="47" t="str">
        <f>'[1]9'!C11</f>
        <v>Puskesmas Mranggen III</v>
      </c>
      <c r="D14" s="48">
        <f>'[1]23'!D13</f>
        <v>956</v>
      </c>
      <c r="E14" s="48">
        <v>95</v>
      </c>
      <c r="F14" s="48">
        <v>95</v>
      </c>
      <c r="G14" s="49">
        <f t="shared" si="5"/>
        <v>100</v>
      </c>
      <c r="H14" s="48">
        <v>474</v>
      </c>
      <c r="I14" s="48">
        <v>424</v>
      </c>
      <c r="J14" s="48">
        <f t="shared" si="0"/>
        <v>898</v>
      </c>
      <c r="K14" s="48">
        <f>15%*H14</f>
        <v>71.099999999999994</v>
      </c>
      <c r="L14" s="48">
        <f t="shared" si="1"/>
        <v>63.599999999999994</v>
      </c>
      <c r="M14" s="48">
        <f t="shared" si="2"/>
        <v>134.69999999999999</v>
      </c>
      <c r="N14" s="48">
        <v>106</v>
      </c>
      <c r="O14" s="49">
        <f t="shared" ref="O14:O38" si="6">N14/K14*100</f>
        <v>149.08579465541493</v>
      </c>
      <c r="P14" s="50">
        <v>73</v>
      </c>
      <c r="Q14" s="49">
        <f t="shared" ref="Q14:Q19" si="7">P14/L14*100</f>
        <v>114.77987421383648</v>
      </c>
      <c r="R14" s="48">
        <f t="shared" si="3"/>
        <v>179</v>
      </c>
      <c r="S14" s="49">
        <f t="shared" si="4"/>
        <v>132.88789903489234</v>
      </c>
    </row>
    <row r="15" spans="1:19" ht="15" x14ac:dyDescent="0.3">
      <c r="A15" s="46">
        <f>'[1]9'!A12</f>
        <v>4</v>
      </c>
      <c r="B15" s="47" t="str">
        <f>'[1]9'!B12</f>
        <v>KARANGAWEN</v>
      </c>
      <c r="C15" s="47" t="str">
        <f>'[1]9'!C12</f>
        <v>Puskesmas Karangawen I</v>
      </c>
      <c r="D15" s="48">
        <f>'[1]23'!D14</f>
        <v>767</v>
      </c>
      <c r="E15" s="48">
        <v>481</v>
      </c>
      <c r="F15" s="48">
        <v>481</v>
      </c>
      <c r="G15" s="49">
        <f>F15/E15*100</f>
        <v>100</v>
      </c>
      <c r="H15" s="48">
        <v>340</v>
      </c>
      <c r="I15" s="48">
        <v>370</v>
      </c>
      <c r="J15" s="48">
        <f t="shared" si="0"/>
        <v>710</v>
      </c>
      <c r="K15" s="48">
        <f>15%*H15</f>
        <v>51</v>
      </c>
      <c r="L15" s="48">
        <f t="shared" si="1"/>
        <v>55.5</v>
      </c>
      <c r="M15" s="48">
        <f t="shared" si="2"/>
        <v>106.5</v>
      </c>
      <c r="N15" s="48">
        <v>20</v>
      </c>
      <c r="O15" s="49">
        <f t="shared" si="6"/>
        <v>39.215686274509807</v>
      </c>
      <c r="P15" s="50">
        <v>18</v>
      </c>
      <c r="Q15" s="49">
        <f t="shared" si="7"/>
        <v>32.432432432432435</v>
      </c>
      <c r="R15" s="48">
        <f t="shared" si="3"/>
        <v>38</v>
      </c>
      <c r="S15" s="49">
        <f>R15/M15*100</f>
        <v>35.68075117370892</v>
      </c>
    </row>
    <row r="16" spans="1:19" ht="15" x14ac:dyDescent="0.3">
      <c r="A16" s="46">
        <f>'[1]9'!A13</f>
        <v>5</v>
      </c>
      <c r="B16" s="47" t="str">
        <f>'[1]9'!B13</f>
        <v>KARANGAWEN</v>
      </c>
      <c r="C16" s="47" t="str">
        <f>'[1]9'!C13</f>
        <v>Puskesmas Karangawen II</v>
      </c>
      <c r="D16" s="48">
        <f>'[1]23'!D15</f>
        <v>989</v>
      </c>
      <c r="E16" s="48">
        <v>357</v>
      </c>
      <c r="F16" s="48">
        <v>357</v>
      </c>
      <c r="G16" s="49">
        <f t="shared" si="5"/>
        <v>100</v>
      </c>
      <c r="H16" s="48">
        <v>442</v>
      </c>
      <c r="I16" s="48">
        <v>410</v>
      </c>
      <c r="J16" s="48">
        <f>SUM(H16:I16)</f>
        <v>852</v>
      </c>
      <c r="K16" s="48">
        <f t="shared" si="1"/>
        <v>66.3</v>
      </c>
      <c r="L16" s="48">
        <f>15%*I16</f>
        <v>61.5</v>
      </c>
      <c r="M16" s="48">
        <f t="shared" si="2"/>
        <v>127.8</v>
      </c>
      <c r="N16" s="48">
        <v>66</v>
      </c>
      <c r="O16" s="49">
        <f t="shared" si="6"/>
        <v>99.547511312217196</v>
      </c>
      <c r="P16" s="50">
        <v>62</v>
      </c>
      <c r="Q16" s="49">
        <f t="shared" si="7"/>
        <v>100.8130081300813</v>
      </c>
      <c r="R16" s="48">
        <f t="shared" si="3"/>
        <v>128</v>
      </c>
      <c r="S16" s="49">
        <f t="shared" si="4"/>
        <v>100.1564945226917</v>
      </c>
    </row>
    <row r="17" spans="1:19" ht="15" x14ac:dyDescent="0.3">
      <c r="A17" s="46">
        <f>'[1]9'!A14</f>
        <v>6</v>
      </c>
      <c r="B17" s="47" t="str">
        <f>'[1]9'!B14</f>
        <v>GUNTUR</v>
      </c>
      <c r="C17" s="47" t="str">
        <f>'[1]9'!C14</f>
        <v>Puskesmas Guntur I</v>
      </c>
      <c r="D17" s="48">
        <f>'[1]23'!D16</f>
        <v>969</v>
      </c>
      <c r="E17" s="48">
        <v>329</v>
      </c>
      <c r="F17" s="48">
        <v>329</v>
      </c>
      <c r="G17" s="49">
        <f t="shared" si="5"/>
        <v>100</v>
      </c>
      <c r="H17" s="48">
        <v>482</v>
      </c>
      <c r="I17" s="48">
        <v>417</v>
      </c>
      <c r="J17" s="48">
        <f t="shared" si="0"/>
        <v>899</v>
      </c>
      <c r="K17" s="48">
        <f t="shared" si="1"/>
        <v>72.3</v>
      </c>
      <c r="L17" s="48">
        <f t="shared" si="1"/>
        <v>62.55</v>
      </c>
      <c r="M17" s="48">
        <f t="shared" si="2"/>
        <v>134.85</v>
      </c>
      <c r="N17" s="48">
        <v>63</v>
      </c>
      <c r="O17" s="49">
        <f t="shared" si="6"/>
        <v>87.136929460580916</v>
      </c>
      <c r="P17" s="50">
        <v>34</v>
      </c>
      <c r="Q17" s="49">
        <f t="shared" si="7"/>
        <v>54.356514788169463</v>
      </c>
      <c r="R17" s="48">
        <f t="shared" si="3"/>
        <v>97</v>
      </c>
      <c r="S17" s="49">
        <f t="shared" si="4"/>
        <v>71.931776047460133</v>
      </c>
    </row>
    <row r="18" spans="1:19" ht="15" x14ac:dyDescent="0.3">
      <c r="A18" s="46">
        <f>'[1]9'!A15</f>
        <v>7</v>
      </c>
      <c r="B18" s="47" t="str">
        <f>'[1]9'!B15</f>
        <v>GUNTUR</v>
      </c>
      <c r="C18" s="47" t="str">
        <f>'[1]9'!C15</f>
        <v>Puskesmas Guntur II</v>
      </c>
      <c r="D18" s="48">
        <f>'[1]23'!D17</f>
        <v>780</v>
      </c>
      <c r="E18" s="48">
        <v>324</v>
      </c>
      <c r="F18" s="48">
        <v>324</v>
      </c>
      <c r="G18" s="49">
        <f t="shared" si="5"/>
        <v>100</v>
      </c>
      <c r="H18" s="48">
        <v>372</v>
      </c>
      <c r="I18" s="48">
        <v>374</v>
      </c>
      <c r="J18" s="48">
        <f t="shared" si="0"/>
        <v>746</v>
      </c>
      <c r="K18" s="48">
        <f t="shared" si="1"/>
        <v>55.8</v>
      </c>
      <c r="L18" s="48">
        <f t="shared" si="1"/>
        <v>56.1</v>
      </c>
      <c r="M18" s="48">
        <f t="shared" si="2"/>
        <v>111.9</v>
      </c>
      <c r="N18" s="48">
        <v>35</v>
      </c>
      <c r="O18" s="49">
        <f t="shared" si="6"/>
        <v>62.724014336917563</v>
      </c>
      <c r="P18" s="50">
        <v>37</v>
      </c>
      <c r="Q18" s="49">
        <f t="shared" si="7"/>
        <v>65.953654188948306</v>
      </c>
      <c r="R18" s="48">
        <f t="shared" si="3"/>
        <v>72</v>
      </c>
      <c r="S18" s="49">
        <f t="shared" si="4"/>
        <v>64.343163538873995</v>
      </c>
    </row>
    <row r="19" spans="1:19" ht="15" x14ac:dyDescent="0.3">
      <c r="A19" s="46">
        <f>'[1]9'!A16</f>
        <v>8</v>
      </c>
      <c r="B19" s="47" t="str">
        <f>'[1]9'!B16</f>
        <v>SAYUNG</v>
      </c>
      <c r="C19" s="47" t="str">
        <f>'[1]9'!C16</f>
        <v>Puskesmas Sayung I</v>
      </c>
      <c r="D19" s="48">
        <f>'[1]23'!D18</f>
        <v>814</v>
      </c>
      <c r="E19" s="48">
        <v>287</v>
      </c>
      <c r="F19" s="48">
        <v>287</v>
      </c>
      <c r="G19" s="49">
        <f>F19/E19*100</f>
        <v>100</v>
      </c>
      <c r="H19" s="48">
        <v>388</v>
      </c>
      <c r="I19" s="48">
        <v>366</v>
      </c>
      <c r="J19" s="48">
        <f t="shared" si="0"/>
        <v>754</v>
      </c>
      <c r="K19" s="48">
        <f t="shared" si="1"/>
        <v>58.199999999999996</v>
      </c>
      <c r="L19" s="48">
        <f t="shared" si="1"/>
        <v>54.9</v>
      </c>
      <c r="M19" s="48">
        <f>SUM(K19:L19)</f>
        <v>113.1</v>
      </c>
      <c r="N19" s="48">
        <v>53</v>
      </c>
      <c r="O19" s="49">
        <f t="shared" si="6"/>
        <v>91.065292096219935</v>
      </c>
      <c r="P19" s="50">
        <v>56</v>
      </c>
      <c r="Q19" s="49">
        <f t="shared" si="7"/>
        <v>102.00364298724955</v>
      </c>
      <c r="R19" s="48">
        <f t="shared" si="3"/>
        <v>109</v>
      </c>
      <c r="S19" s="49">
        <f t="shared" si="4"/>
        <v>96.374889478337749</v>
      </c>
    </row>
    <row r="20" spans="1:19" ht="15" x14ac:dyDescent="0.3">
      <c r="A20" s="46">
        <f>'[1]9'!A17</f>
        <v>9</v>
      </c>
      <c r="B20" s="47" t="str">
        <f>'[1]9'!B17</f>
        <v>SAYUNG</v>
      </c>
      <c r="C20" s="47" t="str">
        <f>'[1]9'!C17</f>
        <v>Puskesmas Sayung II</v>
      </c>
      <c r="D20" s="48">
        <f>'[1]23'!D19</f>
        <v>1139</v>
      </c>
      <c r="E20" s="48">
        <v>311</v>
      </c>
      <c r="F20" s="48">
        <v>311</v>
      </c>
      <c r="G20" s="49">
        <f>F20/E20*100</f>
        <v>100</v>
      </c>
      <c r="H20" s="48">
        <v>580</v>
      </c>
      <c r="I20" s="48">
        <v>527</v>
      </c>
      <c r="J20" s="48">
        <f t="shared" si="0"/>
        <v>1107</v>
      </c>
      <c r="K20" s="48">
        <f t="shared" si="1"/>
        <v>87</v>
      </c>
      <c r="L20" s="48">
        <f t="shared" si="1"/>
        <v>79.05</v>
      </c>
      <c r="M20" s="48">
        <f t="shared" si="2"/>
        <v>166.05</v>
      </c>
      <c r="N20" s="48">
        <v>10</v>
      </c>
      <c r="O20" s="49">
        <f t="shared" si="6"/>
        <v>11.494252873563218</v>
      </c>
      <c r="P20" s="50">
        <v>8</v>
      </c>
      <c r="Q20" s="49">
        <f>P20/L20*100</f>
        <v>10.120177103099305</v>
      </c>
      <c r="R20" s="48">
        <f t="shared" si="3"/>
        <v>18</v>
      </c>
      <c r="S20" s="49">
        <f t="shared" si="4"/>
        <v>10.840108401084009</v>
      </c>
    </row>
    <row r="21" spans="1:19" ht="15" x14ac:dyDescent="0.3">
      <c r="A21" s="46">
        <f>'[1]9'!A18</f>
        <v>10</v>
      </c>
      <c r="B21" s="47" t="str">
        <f>'[1]9'!B18</f>
        <v>KARANGTENGAH</v>
      </c>
      <c r="C21" s="47" t="str">
        <f>'[1]9'!C18</f>
        <v>Puskesmas Karang Tengah</v>
      </c>
      <c r="D21" s="48">
        <f>'[1]23'!D20</f>
        <v>1344</v>
      </c>
      <c r="E21" s="48">
        <v>301</v>
      </c>
      <c r="F21" s="48">
        <v>301</v>
      </c>
      <c r="G21" s="49">
        <f t="shared" ref="G21:G38" si="8">F21/E21*100</f>
        <v>100</v>
      </c>
      <c r="H21" s="48">
        <v>673</v>
      </c>
      <c r="I21" s="48">
        <v>627</v>
      </c>
      <c r="J21" s="48">
        <f t="shared" ref="J21:J38" si="9">SUM(H21:I21)</f>
        <v>1300</v>
      </c>
      <c r="K21" s="48">
        <f t="shared" si="1"/>
        <v>100.95</v>
      </c>
      <c r="L21" s="48">
        <f t="shared" si="1"/>
        <v>94.05</v>
      </c>
      <c r="M21" s="48">
        <f>SUM(K21:L21)</f>
        <v>195</v>
      </c>
      <c r="N21" s="48">
        <v>77</v>
      </c>
      <c r="O21" s="49">
        <f t="shared" si="6"/>
        <v>76.275383853392768</v>
      </c>
      <c r="P21" s="50">
        <v>56</v>
      </c>
      <c r="Q21" s="49">
        <f t="shared" ref="Q21:Q38" si="10">P21/L21*100</f>
        <v>59.542796384901649</v>
      </c>
      <c r="R21" s="48">
        <f t="shared" si="3"/>
        <v>133</v>
      </c>
      <c r="S21" s="49">
        <f t="shared" si="4"/>
        <v>68.205128205128204</v>
      </c>
    </row>
    <row r="22" spans="1:19" ht="15" x14ac:dyDescent="0.3">
      <c r="A22" s="46">
        <f>'[1]9'!A19</f>
        <v>11</v>
      </c>
      <c r="B22" s="47" t="str">
        <f>'[1]9'!B19</f>
        <v>BONANG</v>
      </c>
      <c r="C22" s="47" t="str">
        <f>'[1]9'!C19</f>
        <v>Puskesmas Bonang I</v>
      </c>
      <c r="D22" s="48">
        <f>'[1]23'!D21</f>
        <v>1188</v>
      </c>
      <c r="E22" s="48">
        <v>317</v>
      </c>
      <c r="F22" s="48">
        <v>317</v>
      </c>
      <c r="G22" s="49">
        <f t="shared" si="8"/>
        <v>100</v>
      </c>
      <c r="H22" s="48">
        <v>558</v>
      </c>
      <c r="I22" s="48">
        <v>53</v>
      </c>
      <c r="J22" s="48">
        <f t="shared" si="9"/>
        <v>611</v>
      </c>
      <c r="K22" s="48">
        <f t="shared" si="1"/>
        <v>83.7</v>
      </c>
      <c r="L22" s="48">
        <f t="shared" si="1"/>
        <v>7.9499999999999993</v>
      </c>
      <c r="M22" s="48">
        <f>SUM(K22:L22)</f>
        <v>91.65</v>
      </c>
      <c r="N22" s="48">
        <v>47</v>
      </c>
      <c r="O22" s="49">
        <f t="shared" si="6"/>
        <v>56.152927120669048</v>
      </c>
      <c r="P22" s="50">
        <v>39</v>
      </c>
      <c r="Q22" s="49">
        <f t="shared" si="10"/>
        <v>490.56603773584914</v>
      </c>
      <c r="R22" s="48">
        <f t="shared" si="3"/>
        <v>86</v>
      </c>
      <c r="S22" s="49">
        <f t="shared" si="4"/>
        <v>93.835242771412979</v>
      </c>
    </row>
    <row r="23" spans="1:19" ht="15" x14ac:dyDescent="0.3">
      <c r="A23" s="46">
        <f>'[1]9'!A20</f>
        <v>12</v>
      </c>
      <c r="B23" s="47" t="str">
        <f>'[1]9'!B20</f>
        <v>BONANG</v>
      </c>
      <c r="C23" s="47" t="str">
        <f>'[1]9'!C20</f>
        <v>Puskesmas Bonang II</v>
      </c>
      <c r="D23" s="48">
        <f>'[1]23'!D22</f>
        <v>913</v>
      </c>
      <c r="E23" s="48">
        <v>276</v>
      </c>
      <c r="F23" s="48">
        <v>276</v>
      </c>
      <c r="G23" s="49">
        <f t="shared" si="8"/>
        <v>100</v>
      </c>
      <c r="H23" s="48">
        <v>412</v>
      </c>
      <c r="I23" s="48">
        <v>450</v>
      </c>
      <c r="J23" s="48">
        <f t="shared" si="9"/>
        <v>862</v>
      </c>
      <c r="K23" s="48">
        <f t="shared" si="1"/>
        <v>61.8</v>
      </c>
      <c r="L23" s="48">
        <f t="shared" si="1"/>
        <v>67.5</v>
      </c>
      <c r="M23" s="48">
        <f t="shared" ref="M23:M38" si="11">SUM(K23:L23)</f>
        <v>129.30000000000001</v>
      </c>
      <c r="N23" s="48"/>
      <c r="O23" s="49">
        <f t="shared" si="6"/>
        <v>0</v>
      </c>
      <c r="P23" s="50"/>
      <c r="Q23" s="49">
        <f t="shared" si="10"/>
        <v>0</v>
      </c>
      <c r="R23" s="48">
        <f t="shared" si="3"/>
        <v>0</v>
      </c>
      <c r="S23" s="49">
        <f t="shared" si="4"/>
        <v>0</v>
      </c>
    </row>
    <row r="24" spans="1:19" ht="15" x14ac:dyDescent="0.3">
      <c r="A24" s="46">
        <f>'[1]9'!A21</f>
        <v>13</v>
      </c>
      <c r="B24" s="47" t="str">
        <f>'[1]9'!B21</f>
        <v>DEMAK</v>
      </c>
      <c r="C24" s="47" t="str">
        <f>'[1]9'!C21</f>
        <v>Puskesmas Demak I</v>
      </c>
      <c r="D24" s="48">
        <f>'[1]23'!D23</f>
        <v>753</v>
      </c>
      <c r="E24" s="48">
        <v>144</v>
      </c>
      <c r="F24" s="48">
        <v>144</v>
      </c>
      <c r="G24" s="49">
        <f t="shared" si="8"/>
        <v>100</v>
      </c>
      <c r="H24" s="48">
        <v>355</v>
      </c>
      <c r="I24" s="48">
        <v>345</v>
      </c>
      <c r="J24" s="48">
        <f t="shared" si="9"/>
        <v>700</v>
      </c>
      <c r="K24" s="48">
        <f t="shared" si="1"/>
        <v>53.25</v>
      </c>
      <c r="L24" s="48">
        <f t="shared" si="1"/>
        <v>51.75</v>
      </c>
      <c r="M24" s="48">
        <f t="shared" si="11"/>
        <v>105</v>
      </c>
      <c r="N24" s="48">
        <v>65</v>
      </c>
      <c r="O24" s="49">
        <f t="shared" si="6"/>
        <v>122.06572769953053</v>
      </c>
      <c r="P24" s="50">
        <v>64</v>
      </c>
      <c r="Q24" s="49">
        <f t="shared" si="10"/>
        <v>123.67149758454106</v>
      </c>
      <c r="R24" s="48">
        <f t="shared" si="3"/>
        <v>129</v>
      </c>
      <c r="S24" s="49">
        <f t="shared" si="4"/>
        <v>122.85714285714286</v>
      </c>
    </row>
    <row r="25" spans="1:19" ht="15" x14ac:dyDescent="0.3">
      <c r="A25" s="46">
        <f>'[1]9'!A22</f>
        <v>14</v>
      </c>
      <c r="B25" s="47" t="str">
        <f>'[1]9'!B22</f>
        <v>DEMAK</v>
      </c>
      <c r="C25" s="47" t="str">
        <f>'[1]9'!C22</f>
        <v>Puskesmas Demak II</v>
      </c>
      <c r="D25" s="48">
        <f>'[1]23'!D24</f>
        <v>654</v>
      </c>
      <c r="E25" s="48">
        <v>110</v>
      </c>
      <c r="F25" s="48">
        <v>110</v>
      </c>
      <c r="G25" s="49">
        <f t="shared" si="8"/>
        <v>100</v>
      </c>
      <c r="H25" s="48">
        <v>294</v>
      </c>
      <c r="I25" s="48">
        <v>318</v>
      </c>
      <c r="J25" s="48">
        <f t="shared" si="9"/>
        <v>612</v>
      </c>
      <c r="K25" s="48">
        <f t="shared" si="1"/>
        <v>44.1</v>
      </c>
      <c r="L25" s="48">
        <f t="shared" si="1"/>
        <v>47.699999999999996</v>
      </c>
      <c r="M25" s="48">
        <f t="shared" si="11"/>
        <v>91.8</v>
      </c>
      <c r="N25" s="48"/>
      <c r="O25" s="49">
        <f t="shared" si="6"/>
        <v>0</v>
      </c>
      <c r="P25" s="50"/>
      <c r="Q25" s="49">
        <f t="shared" si="10"/>
        <v>0</v>
      </c>
      <c r="R25" s="48">
        <f t="shared" si="3"/>
        <v>0</v>
      </c>
      <c r="S25" s="49">
        <f t="shared" si="4"/>
        <v>0</v>
      </c>
    </row>
    <row r="26" spans="1:19" ht="15" x14ac:dyDescent="0.3">
      <c r="A26" s="46">
        <f>'[1]9'!A23</f>
        <v>15</v>
      </c>
      <c r="B26" s="47" t="str">
        <f>'[1]9'!B23</f>
        <v>DEMAK</v>
      </c>
      <c r="C26" s="47" t="str">
        <f>'[1]9'!C23</f>
        <v>Puskesmas Demak III</v>
      </c>
      <c r="D26" s="48">
        <f>'[1]23'!D25</f>
        <v>641</v>
      </c>
      <c r="E26" s="48">
        <v>44</v>
      </c>
      <c r="F26" s="48">
        <v>44</v>
      </c>
      <c r="G26" s="49">
        <f t="shared" si="8"/>
        <v>100</v>
      </c>
      <c r="H26" s="48">
        <v>313</v>
      </c>
      <c r="I26" s="48">
        <v>295</v>
      </c>
      <c r="J26" s="48">
        <f t="shared" si="9"/>
        <v>608</v>
      </c>
      <c r="K26" s="48">
        <f t="shared" si="1"/>
        <v>46.949999999999996</v>
      </c>
      <c r="L26" s="48">
        <f t="shared" si="1"/>
        <v>44.25</v>
      </c>
      <c r="M26" s="48">
        <f t="shared" si="11"/>
        <v>91.199999999999989</v>
      </c>
      <c r="N26" s="48">
        <v>56</v>
      </c>
      <c r="O26" s="49">
        <f t="shared" si="6"/>
        <v>119.2758253461129</v>
      </c>
      <c r="P26" s="50">
        <v>52</v>
      </c>
      <c r="Q26" s="49">
        <f t="shared" si="10"/>
        <v>117.51412429378531</v>
      </c>
      <c r="R26" s="48">
        <f t="shared" si="3"/>
        <v>108</v>
      </c>
      <c r="S26" s="49">
        <f t="shared" si="4"/>
        <v>118.42105263157896</v>
      </c>
    </row>
    <row r="27" spans="1:19" ht="15" x14ac:dyDescent="0.3">
      <c r="A27" s="46">
        <f>'[1]9'!A24</f>
        <v>16</v>
      </c>
      <c r="B27" s="47" t="str">
        <f>'[1]9'!B24</f>
        <v>WONOSALAM</v>
      </c>
      <c r="C27" s="47" t="str">
        <f>'[1]9'!C24</f>
        <v>Puskesmas Wonosalam I</v>
      </c>
      <c r="D27" s="48">
        <f>'[1]23'!D26</f>
        <v>803</v>
      </c>
      <c r="E27" s="48">
        <v>153</v>
      </c>
      <c r="F27" s="48">
        <v>153</v>
      </c>
      <c r="G27" s="49">
        <f t="shared" si="8"/>
        <v>100</v>
      </c>
      <c r="H27" s="48">
        <v>417</v>
      </c>
      <c r="I27" s="48">
        <v>322</v>
      </c>
      <c r="J27" s="48">
        <f t="shared" si="9"/>
        <v>739</v>
      </c>
      <c r="K27" s="48">
        <f t="shared" si="1"/>
        <v>62.55</v>
      </c>
      <c r="L27" s="48">
        <f t="shared" si="1"/>
        <v>48.3</v>
      </c>
      <c r="M27" s="48">
        <f t="shared" si="11"/>
        <v>110.85</v>
      </c>
      <c r="N27" s="48">
        <v>64</v>
      </c>
      <c r="O27" s="49">
        <f t="shared" si="6"/>
        <v>102.31814548361311</v>
      </c>
      <c r="P27" s="50">
        <v>47</v>
      </c>
      <c r="Q27" s="49">
        <f t="shared" si="10"/>
        <v>97.308488612836442</v>
      </c>
      <c r="R27" s="48">
        <f t="shared" si="3"/>
        <v>111</v>
      </c>
      <c r="S27" s="49">
        <f>R27/M27*100</f>
        <v>100.13531799729365</v>
      </c>
    </row>
    <row r="28" spans="1:19" ht="15" x14ac:dyDescent="0.3">
      <c r="A28" s="46">
        <f>'[1]9'!A25</f>
        <v>17</v>
      </c>
      <c r="B28" s="47" t="str">
        <f>'[1]9'!B25</f>
        <v>WONOSALAM</v>
      </c>
      <c r="C28" s="47" t="str">
        <f>'[1]9'!C25</f>
        <v>Puskesmas Wonosalam II</v>
      </c>
      <c r="D28" s="48">
        <f>'[1]23'!D27</f>
        <v>708</v>
      </c>
      <c r="E28" s="48">
        <v>186</v>
      </c>
      <c r="F28" s="48">
        <v>186</v>
      </c>
      <c r="G28" s="49">
        <f t="shared" si="8"/>
        <v>100</v>
      </c>
      <c r="H28" s="48">
        <v>346</v>
      </c>
      <c r="I28" s="48">
        <v>335</v>
      </c>
      <c r="J28" s="48">
        <f t="shared" si="9"/>
        <v>681</v>
      </c>
      <c r="K28" s="48">
        <f t="shared" ref="K28:L38" si="12">15%*H28</f>
        <v>51.9</v>
      </c>
      <c r="L28" s="48">
        <f t="shared" si="12"/>
        <v>50.25</v>
      </c>
      <c r="M28" s="48">
        <f t="shared" si="11"/>
        <v>102.15</v>
      </c>
      <c r="N28" s="48">
        <v>17</v>
      </c>
      <c r="O28" s="49">
        <f t="shared" si="6"/>
        <v>32.75529865125241</v>
      </c>
      <c r="P28" s="50">
        <v>22</v>
      </c>
      <c r="Q28" s="49">
        <f t="shared" si="10"/>
        <v>43.781094527363187</v>
      </c>
      <c r="R28" s="48">
        <f t="shared" si="3"/>
        <v>39</v>
      </c>
      <c r="S28" s="49">
        <f t="shared" si="4"/>
        <v>38.179148311306896</v>
      </c>
    </row>
    <row r="29" spans="1:19" ht="15" x14ac:dyDescent="0.3">
      <c r="A29" s="46">
        <f>'[1]9'!A26</f>
        <v>18</v>
      </c>
      <c r="B29" s="47" t="str">
        <f>'[1]9'!B26</f>
        <v>DEMPET</v>
      </c>
      <c r="C29" s="47" t="str">
        <f>'[1]9'!C26</f>
        <v>Puskesmas Dempet</v>
      </c>
      <c r="D29" s="48">
        <f>'[1]23'!D28</f>
        <v>881</v>
      </c>
      <c r="E29" s="48">
        <v>134</v>
      </c>
      <c r="F29" s="48">
        <v>134</v>
      </c>
      <c r="G29" s="49">
        <f t="shared" si="8"/>
        <v>100</v>
      </c>
      <c r="H29" s="48">
        <v>479</v>
      </c>
      <c r="I29" s="48">
        <v>422</v>
      </c>
      <c r="J29" s="48">
        <f t="shared" si="9"/>
        <v>901</v>
      </c>
      <c r="K29" s="48">
        <f t="shared" si="12"/>
        <v>71.849999999999994</v>
      </c>
      <c r="L29" s="48">
        <f t="shared" si="12"/>
        <v>63.3</v>
      </c>
      <c r="M29" s="48">
        <f t="shared" si="11"/>
        <v>135.14999999999998</v>
      </c>
      <c r="N29" s="48">
        <v>61</v>
      </c>
      <c r="O29" s="49">
        <f t="shared" si="6"/>
        <v>84.899095337508697</v>
      </c>
      <c r="P29" s="50">
        <v>53</v>
      </c>
      <c r="Q29" s="49">
        <f t="shared" si="10"/>
        <v>83.728278041074262</v>
      </c>
      <c r="R29" s="48">
        <f t="shared" si="3"/>
        <v>114</v>
      </c>
      <c r="S29" s="49">
        <f t="shared" si="4"/>
        <v>84.350721420643751</v>
      </c>
    </row>
    <row r="30" spans="1:19" ht="15" x14ac:dyDescent="0.3">
      <c r="A30" s="46">
        <f>'[1]9'!A27</f>
        <v>19</v>
      </c>
      <c r="B30" s="47" t="str">
        <f>'[1]9'!B27</f>
        <v>KEBONAGUNG</v>
      </c>
      <c r="C30" s="47" t="str">
        <f>'[1]9'!C27</f>
        <v xml:space="preserve">Puskesmas Kebonagung </v>
      </c>
      <c r="D30" s="48">
        <f>'[1]23'!D29</f>
        <v>625</v>
      </c>
      <c r="E30" s="48">
        <v>117</v>
      </c>
      <c r="F30" s="48">
        <v>117</v>
      </c>
      <c r="G30" s="49">
        <f t="shared" si="8"/>
        <v>100</v>
      </c>
      <c r="H30" s="48">
        <v>341</v>
      </c>
      <c r="I30" s="48">
        <v>298</v>
      </c>
      <c r="J30" s="48">
        <f t="shared" si="9"/>
        <v>639</v>
      </c>
      <c r="K30" s="48">
        <f t="shared" si="12"/>
        <v>51.15</v>
      </c>
      <c r="L30" s="48">
        <f t="shared" si="12"/>
        <v>44.699999999999996</v>
      </c>
      <c r="M30" s="48">
        <f t="shared" si="11"/>
        <v>95.85</v>
      </c>
      <c r="N30" s="48">
        <v>14</v>
      </c>
      <c r="O30" s="49">
        <f t="shared" si="6"/>
        <v>27.370478983382213</v>
      </c>
      <c r="P30" s="50">
        <v>21</v>
      </c>
      <c r="Q30" s="49">
        <f t="shared" si="10"/>
        <v>46.979865771812086</v>
      </c>
      <c r="R30" s="48">
        <f t="shared" si="3"/>
        <v>35</v>
      </c>
      <c r="S30" s="49">
        <f t="shared" si="4"/>
        <v>36.515388628064684</v>
      </c>
    </row>
    <row r="31" spans="1:19" ht="15" x14ac:dyDescent="0.3">
      <c r="A31" s="46">
        <f>'[1]9'!A28</f>
        <v>20</v>
      </c>
      <c r="B31" s="47" t="str">
        <f>'[1]9'!B28</f>
        <v>GAJAH</v>
      </c>
      <c r="C31" s="47" t="str">
        <f>'[1]9'!C28</f>
        <v>Puskesmas Gajah I</v>
      </c>
      <c r="D31" s="48">
        <f>'[1]23'!D30</f>
        <v>573</v>
      </c>
      <c r="E31" s="48">
        <v>110</v>
      </c>
      <c r="F31" s="48">
        <v>110</v>
      </c>
      <c r="G31" s="49">
        <f t="shared" si="8"/>
        <v>100</v>
      </c>
      <c r="H31" s="48">
        <v>297</v>
      </c>
      <c r="I31" s="48">
        <v>256</v>
      </c>
      <c r="J31" s="48">
        <f t="shared" si="9"/>
        <v>553</v>
      </c>
      <c r="K31" s="48">
        <f t="shared" si="12"/>
        <v>44.55</v>
      </c>
      <c r="L31" s="48">
        <f>15%*I31</f>
        <v>38.4</v>
      </c>
      <c r="M31" s="48">
        <f t="shared" si="11"/>
        <v>82.949999999999989</v>
      </c>
      <c r="N31" s="48">
        <v>49</v>
      </c>
      <c r="O31" s="49">
        <f t="shared" si="6"/>
        <v>109.98877665544333</v>
      </c>
      <c r="P31" s="50">
        <v>36</v>
      </c>
      <c r="Q31" s="49">
        <f t="shared" si="10"/>
        <v>93.75</v>
      </c>
      <c r="R31" s="48">
        <f t="shared" si="3"/>
        <v>85</v>
      </c>
      <c r="S31" s="49">
        <f t="shared" si="4"/>
        <v>102.47136829415311</v>
      </c>
    </row>
    <row r="32" spans="1:19" ht="15" x14ac:dyDescent="0.3">
      <c r="A32" s="46">
        <f>'[1]9'!A29</f>
        <v>21</v>
      </c>
      <c r="B32" s="47" t="str">
        <f>'[1]9'!B29</f>
        <v>GAJAH</v>
      </c>
      <c r="C32" s="47" t="str">
        <f>'[1]9'!C29</f>
        <v>Puskesmas Gajah II</v>
      </c>
      <c r="D32" s="48">
        <f>'[1]23'!D31</f>
        <v>377</v>
      </c>
      <c r="E32" s="48">
        <v>67</v>
      </c>
      <c r="F32" s="48">
        <v>67</v>
      </c>
      <c r="G32" s="49">
        <f t="shared" si="8"/>
        <v>100</v>
      </c>
      <c r="H32" s="48">
        <v>185</v>
      </c>
      <c r="I32" s="48">
        <v>166</v>
      </c>
      <c r="J32" s="48">
        <f t="shared" si="9"/>
        <v>351</v>
      </c>
      <c r="K32" s="48">
        <f t="shared" si="12"/>
        <v>27.75</v>
      </c>
      <c r="L32" s="48">
        <f t="shared" si="12"/>
        <v>24.9</v>
      </c>
      <c r="M32" s="48">
        <f t="shared" si="11"/>
        <v>52.65</v>
      </c>
      <c r="N32" s="48">
        <v>25</v>
      </c>
      <c r="O32" s="49">
        <f t="shared" si="6"/>
        <v>90.090090090090087</v>
      </c>
      <c r="P32" s="50">
        <v>27</v>
      </c>
      <c r="Q32" s="49">
        <f t="shared" si="10"/>
        <v>108.43373493975905</v>
      </c>
      <c r="R32" s="48">
        <f t="shared" si="3"/>
        <v>52</v>
      </c>
      <c r="S32" s="49">
        <f t="shared" si="4"/>
        <v>98.765432098765444</v>
      </c>
    </row>
    <row r="33" spans="1:19" ht="15" x14ac:dyDescent="0.3">
      <c r="A33" s="46">
        <f>'[1]9'!A30</f>
        <v>22</v>
      </c>
      <c r="B33" s="47" t="str">
        <f>'[1]9'!B30</f>
        <v>KARANGANYAR</v>
      </c>
      <c r="C33" s="47" t="str">
        <f>'[1]9'!C30</f>
        <v>Puskesmas Karanganyar I</v>
      </c>
      <c r="D33" s="48">
        <f>'[1]23'!D32</f>
        <v>559</v>
      </c>
      <c r="E33" s="48">
        <v>233</v>
      </c>
      <c r="F33" s="48">
        <v>233</v>
      </c>
      <c r="G33" s="49">
        <f t="shared" si="8"/>
        <v>100</v>
      </c>
      <c r="H33" s="48">
        <v>292</v>
      </c>
      <c r="I33" s="48">
        <v>253</v>
      </c>
      <c r="J33" s="48">
        <f t="shared" si="9"/>
        <v>545</v>
      </c>
      <c r="K33" s="48">
        <f t="shared" si="12"/>
        <v>43.8</v>
      </c>
      <c r="L33" s="48">
        <f t="shared" si="12"/>
        <v>37.949999999999996</v>
      </c>
      <c r="M33" s="48">
        <f t="shared" si="11"/>
        <v>81.75</v>
      </c>
      <c r="N33" s="48">
        <v>47</v>
      </c>
      <c r="O33" s="49">
        <f t="shared" si="6"/>
        <v>107.30593607305936</v>
      </c>
      <c r="P33" s="50">
        <v>34</v>
      </c>
      <c r="Q33" s="49">
        <f t="shared" si="10"/>
        <v>89.591567852437421</v>
      </c>
      <c r="R33" s="48">
        <f t="shared" si="3"/>
        <v>81</v>
      </c>
      <c r="S33" s="49">
        <f t="shared" si="4"/>
        <v>99.082568807339456</v>
      </c>
    </row>
    <row r="34" spans="1:19" ht="15" x14ac:dyDescent="0.3">
      <c r="A34" s="46">
        <f>'[1]9'!A31</f>
        <v>23</v>
      </c>
      <c r="B34" s="47" t="str">
        <f>'[1]9'!B31</f>
        <v>KARANGANYAR</v>
      </c>
      <c r="C34" s="47" t="str">
        <f>'[1]9'!C31</f>
        <v>Puskesmas Karanganyar II</v>
      </c>
      <c r="D34" s="48">
        <f>'[1]23'!D33</f>
        <v>678</v>
      </c>
      <c r="E34" s="48">
        <v>217</v>
      </c>
      <c r="F34" s="48">
        <v>217</v>
      </c>
      <c r="G34" s="49">
        <f t="shared" si="8"/>
        <v>100</v>
      </c>
      <c r="H34" s="48">
        <v>371</v>
      </c>
      <c r="I34" s="48">
        <v>324</v>
      </c>
      <c r="J34" s="48">
        <f t="shared" si="9"/>
        <v>695</v>
      </c>
      <c r="K34" s="48">
        <f t="shared" si="12"/>
        <v>55.65</v>
      </c>
      <c r="L34" s="48">
        <f t="shared" si="12"/>
        <v>48.6</v>
      </c>
      <c r="M34" s="48">
        <f t="shared" si="11"/>
        <v>104.25</v>
      </c>
      <c r="N34" s="48">
        <v>36</v>
      </c>
      <c r="O34" s="49">
        <f t="shared" si="6"/>
        <v>64.69002695417791</v>
      </c>
      <c r="P34" s="50">
        <v>33</v>
      </c>
      <c r="Q34" s="49">
        <f t="shared" si="10"/>
        <v>67.901234567901241</v>
      </c>
      <c r="R34" s="48">
        <f t="shared" si="3"/>
        <v>69</v>
      </c>
      <c r="S34" s="49">
        <f t="shared" si="4"/>
        <v>66.187050359712231</v>
      </c>
    </row>
    <row r="35" spans="1:19" ht="15" x14ac:dyDescent="0.3">
      <c r="A35" s="46">
        <f>'[1]9'!A32</f>
        <v>24</v>
      </c>
      <c r="B35" s="47" t="str">
        <f>'[1]9'!B32</f>
        <v>MIJEN</v>
      </c>
      <c r="C35" s="47" t="str">
        <f>'[1]9'!C32</f>
        <v>Puskesmas Mijen I</v>
      </c>
      <c r="D35" s="48">
        <f>'[1]23'!D34</f>
        <v>569</v>
      </c>
      <c r="E35" s="48">
        <v>128</v>
      </c>
      <c r="F35" s="48">
        <v>128</v>
      </c>
      <c r="G35" s="49">
        <f t="shared" si="8"/>
        <v>100</v>
      </c>
      <c r="H35" s="48">
        <v>240</v>
      </c>
      <c r="I35" s="48">
        <v>280</v>
      </c>
      <c r="J35" s="48">
        <f t="shared" si="9"/>
        <v>520</v>
      </c>
      <c r="K35" s="48">
        <f t="shared" si="12"/>
        <v>36</v>
      </c>
      <c r="L35" s="48">
        <f t="shared" si="12"/>
        <v>42</v>
      </c>
      <c r="M35" s="48">
        <f t="shared" si="11"/>
        <v>78</v>
      </c>
      <c r="N35" s="48">
        <v>29</v>
      </c>
      <c r="O35" s="49">
        <f t="shared" si="6"/>
        <v>80.555555555555557</v>
      </c>
      <c r="P35" s="50">
        <v>13</v>
      </c>
      <c r="Q35" s="49">
        <f t="shared" si="10"/>
        <v>30.952380952380953</v>
      </c>
      <c r="R35" s="48">
        <f t="shared" si="3"/>
        <v>42</v>
      </c>
      <c r="S35" s="49">
        <f t="shared" si="4"/>
        <v>53.846153846153847</v>
      </c>
    </row>
    <row r="36" spans="1:19" ht="15" x14ac:dyDescent="0.3">
      <c r="A36" s="46">
        <f>'[1]9'!A33</f>
        <v>25</v>
      </c>
      <c r="B36" s="47" t="str">
        <f>'[1]9'!B33</f>
        <v>MIJEN</v>
      </c>
      <c r="C36" s="47" t="str">
        <f>'[1]9'!C33</f>
        <v>Puskesmas Mijen II</v>
      </c>
      <c r="D36" s="48">
        <f>'[1]23'!D35</f>
        <v>476</v>
      </c>
      <c r="E36" s="48">
        <v>158</v>
      </c>
      <c r="F36" s="48">
        <v>158</v>
      </c>
      <c r="G36" s="49">
        <f t="shared" si="8"/>
        <v>100</v>
      </c>
      <c r="H36" s="48">
        <v>254</v>
      </c>
      <c r="I36" s="48">
        <v>221</v>
      </c>
      <c r="J36" s="48">
        <f t="shared" si="9"/>
        <v>475</v>
      </c>
      <c r="K36" s="48">
        <f t="shared" si="12"/>
        <v>38.1</v>
      </c>
      <c r="L36" s="48">
        <f t="shared" si="12"/>
        <v>33.15</v>
      </c>
      <c r="M36" s="48">
        <f t="shared" si="11"/>
        <v>71.25</v>
      </c>
      <c r="N36" s="48">
        <v>33</v>
      </c>
      <c r="O36" s="49">
        <f t="shared" si="6"/>
        <v>86.614173228346459</v>
      </c>
      <c r="P36" s="50">
        <v>43</v>
      </c>
      <c r="Q36" s="49">
        <f t="shared" si="10"/>
        <v>129.71342383107088</v>
      </c>
      <c r="R36" s="48">
        <f t="shared" si="3"/>
        <v>76</v>
      </c>
      <c r="S36" s="49">
        <f t="shared" si="4"/>
        <v>106.66666666666667</v>
      </c>
    </row>
    <row r="37" spans="1:19" ht="15" x14ac:dyDescent="0.3">
      <c r="A37" s="46">
        <f>'[1]9'!A34</f>
        <v>26</v>
      </c>
      <c r="B37" s="47" t="str">
        <f>'[1]9'!B34</f>
        <v>WEDUNG</v>
      </c>
      <c r="C37" s="47" t="str">
        <f>'[1]9'!C34</f>
        <v>Puskesmas Wedung I</v>
      </c>
      <c r="D37" s="48">
        <f>'[1]23'!D36</f>
        <v>1000</v>
      </c>
      <c r="E37" s="48">
        <v>167</v>
      </c>
      <c r="F37" s="48">
        <v>167</v>
      </c>
      <c r="G37" s="49">
        <f t="shared" si="8"/>
        <v>100</v>
      </c>
      <c r="H37" s="48">
        <v>507</v>
      </c>
      <c r="I37" s="48">
        <v>454</v>
      </c>
      <c r="J37" s="48">
        <f t="shared" si="9"/>
        <v>961</v>
      </c>
      <c r="K37" s="48">
        <f t="shared" si="12"/>
        <v>76.05</v>
      </c>
      <c r="L37" s="48">
        <f t="shared" si="12"/>
        <v>68.099999999999994</v>
      </c>
      <c r="M37" s="48">
        <f t="shared" si="11"/>
        <v>144.14999999999998</v>
      </c>
      <c r="N37" s="48">
        <v>70</v>
      </c>
      <c r="O37" s="49">
        <f t="shared" si="6"/>
        <v>92.044707429322813</v>
      </c>
      <c r="P37" s="50">
        <v>45</v>
      </c>
      <c r="Q37" s="49">
        <f t="shared" si="10"/>
        <v>66.079295154185019</v>
      </c>
      <c r="R37" s="48">
        <f t="shared" si="3"/>
        <v>115</v>
      </c>
      <c r="S37" s="49">
        <f t="shared" si="4"/>
        <v>79.778009018383642</v>
      </c>
    </row>
    <row r="38" spans="1:19" ht="15" x14ac:dyDescent="0.3">
      <c r="A38" s="46">
        <f>'[1]9'!A35</f>
        <v>27</v>
      </c>
      <c r="B38" s="47" t="str">
        <f>'[1]9'!B35</f>
        <v>WEDUNG</v>
      </c>
      <c r="C38" s="47" t="str">
        <f>'[1]9'!C35</f>
        <v>Puskesmas Wedung II</v>
      </c>
      <c r="D38" s="48">
        <f>'[1]23'!D37</f>
        <v>670</v>
      </c>
      <c r="E38" s="48">
        <v>167</v>
      </c>
      <c r="F38" s="48">
        <v>167</v>
      </c>
      <c r="G38" s="49">
        <f t="shared" si="8"/>
        <v>100</v>
      </c>
      <c r="H38" s="48">
        <v>320</v>
      </c>
      <c r="I38" s="48">
        <v>335</v>
      </c>
      <c r="J38" s="48">
        <f t="shared" si="9"/>
        <v>655</v>
      </c>
      <c r="K38" s="48">
        <f t="shared" si="12"/>
        <v>48</v>
      </c>
      <c r="L38" s="48">
        <f t="shared" si="12"/>
        <v>50.25</v>
      </c>
      <c r="M38" s="48">
        <f t="shared" si="11"/>
        <v>98.25</v>
      </c>
      <c r="N38" s="48">
        <v>30</v>
      </c>
      <c r="O38" s="49">
        <f t="shared" si="6"/>
        <v>62.5</v>
      </c>
      <c r="P38" s="50">
        <v>27</v>
      </c>
      <c r="Q38" s="49">
        <f t="shared" si="10"/>
        <v>53.731343283582092</v>
      </c>
      <c r="R38" s="48">
        <f t="shared" si="3"/>
        <v>57</v>
      </c>
      <c r="S38" s="49">
        <f t="shared" si="4"/>
        <v>58.015267175572518</v>
      </c>
    </row>
    <row r="39" spans="1:19" ht="16.2" thickBot="1" x14ac:dyDescent="0.35">
      <c r="A39" s="51" t="s">
        <v>17</v>
      </c>
      <c r="B39" s="52"/>
      <c r="C39" s="53"/>
      <c r="D39" s="54">
        <f>SUM(D12:D38)</f>
        <v>21846</v>
      </c>
      <c r="E39" s="54">
        <f>20%*D39</f>
        <v>4369.2</v>
      </c>
      <c r="F39" s="54">
        <f>SUM(F12:F38)</f>
        <v>5652</v>
      </c>
      <c r="G39" s="55">
        <f>F39/E39*100</f>
        <v>129.36006591595716</v>
      </c>
      <c r="H39" s="54">
        <f t="shared" ref="H39:N39" si="13">SUM(H12:H38)</f>
        <v>10684</v>
      </c>
      <c r="I39" s="54">
        <f t="shared" si="13"/>
        <v>9573</v>
      </c>
      <c r="J39" s="54">
        <f t="shared" si="13"/>
        <v>20257</v>
      </c>
      <c r="K39" s="54">
        <f t="shared" si="13"/>
        <v>1602.6000000000001</v>
      </c>
      <c r="L39" s="54">
        <f t="shared" si="13"/>
        <v>1435.9500000000003</v>
      </c>
      <c r="M39" s="54">
        <f t="shared" si="13"/>
        <v>3038.55</v>
      </c>
      <c r="N39" s="54">
        <f t="shared" si="13"/>
        <v>1124</v>
      </c>
      <c r="O39" s="55">
        <f>N39/K39*100</f>
        <v>70.136028952951449</v>
      </c>
      <c r="P39" s="56">
        <f>SUM(P12:P38)</f>
        <v>959</v>
      </c>
      <c r="Q39" s="55">
        <f>P39/L39*100</f>
        <v>66.785055189943932</v>
      </c>
      <c r="R39" s="54">
        <f>SUM(R12:R38)</f>
        <v>2083</v>
      </c>
      <c r="S39" s="55">
        <f>R39/M39*100</f>
        <v>68.552434549373871</v>
      </c>
    </row>
    <row r="40" spans="1:19" ht="1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" x14ac:dyDescent="0.3">
      <c r="A41" s="57" t="s">
        <v>18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</sheetData>
  <mergeCells count="14">
    <mergeCell ref="N8:S8"/>
    <mergeCell ref="N9:O9"/>
    <mergeCell ref="P9:Q9"/>
    <mergeCell ref="R9:S9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2021-07-05T02:12:00Z</dcterms:created>
  <dcterms:modified xsi:type="dcterms:W3CDTF">2021-07-05T02:12:35Z</dcterms:modified>
</cp:coreProperties>
</file>