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emf" ContentType="image/x-emf"/>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mbeddings/oleObject1.bin" ContentType="application/vnd.openxmlformats-officedocument.oleObject"/>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30" windowWidth="28755" windowHeight="12075" activeTab="3"/>
  </bookViews>
  <sheets>
    <sheet name="54. PKM KEBONAGUNG" sheetId="1" r:id="rId1"/>
    <sheet name="LAMP.BA REKON 2 new" sheetId="2" r:id="rId2"/>
    <sheet name="BA REKON INTERN" sheetId="3" r:id="rId3"/>
    <sheet name="BA REKON EKSTERN" sheetId="4" r:id="rId4"/>
    <sheet name="REKAPMUTASI 2017" sheetId="5" r:id="rId5"/>
    <sheet name="REKAPBI (2016)" sheetId="8" r:id="rId6"/>
    <sheet name="dfatr mutasi 2" sheetId="6" state="hidden" r:id="rId7"/>
    <sheet name="BI 2016" sheetId="7" state="hidden" r:id="rId8"/>
    <sheet name="KIB A" sheetId="9" state="hidden" r:id="rId9"/>
    <sheet name="kib B." sheetId="10" state="hidden" r:id="rId10"/>
    <sheet name="KIB C" sheetId="11" state="hidden" r:id="rId11"/>
    <sheet name="KIB D" sheetId="12" state="hidden" r:id="rId12"/>
    <sheet name="KIB E" sheetId="13" state="hidden" r:id="rId13"/>
    <sheet name="KIB F" sheetId="14" state="hidden" r:id="rId14"/>
  </sheets>
  <externalReferences>
    <externalReference r:id="rId15"/>
    <externalReference r:id="rId16"/>
  </externalReferences>
  <definedNames>
    <definedName name="_xlnm._FilterDatabase" localSheetId="7" hidden="1">'BI 2016'!#REF!</definedName>
    <definedName name="_xlnm._FilterDatabase" localSheetId="6" hidden="1">'dfatr mutasi 2'!$A$20:$M$23</definedName>
    <definedName name="_xlnm._FilterDatabase" localSheetId="9" hidden="1">'kib B.'!#REF!</definedName>
    <definedName name="KIBA" localSheetId="9">#REF!</definedName>
    <definedName name="KIBA">#REF!</definedName>
    <definedName name="KIBB" localSheetId="9">#REF!</definedName>
    <definedName name="KIBB">#REF!</definedName>
    <definedName name="KIBC" localSheetId="9">#REF!</definedName>
    <definedName name="KIBC">#REF!</definedName>
    <definedName name="KIBD" localSheetId="9">#REF!</definedName>
    <definedName name="KIBD">#REF!</definedName>
    <definedName name="KIBE" localSheetId="9">#REF!</definedName>
    <definedName name="KIBE">#REF!</definedName>
    <definedName name="KIBF" localSheetId="9">#REF!</definedName>
    <definedName name="KIBF">#REF!</definedName>
    <definedName name="_xlnm.Print_Area" localSheetId="3">'BA REKON EKSTERN'!$A$1:$H$54</definedName>
  </definedNames>
  <calcPr calcId="125725"/>
</workbook>
</file>

<file path=xl/calcChain.xml><?xml version="1.0" encoding="utf-8"?>
<calcChain xmlns="http://schemas.openxmlformats.org/spreadsheetml/2006/main">
  <c r="F35" i="4"/>
  <c r="J27" i="2"/>
  <c r="J21"/>
  <c r="I21"/>
  <c r="J25"/>
  <c r="I25"/>
  <c r="J15"/>
  <c r="I15"/>
  <c r="I27" l="1"/>
  <c r="J30" i="5" l="1"/>
  <c r="I30"/>
  <c r="I26" s="1"/>
  <c r="H30"/>
  <c r="H26" s="1"/>
  <c r="G30"/>
  <c r="G26" s="1"/>
  <c r="S45" i="6"/>
  <c r="T45"/>
  <c r="U45"/>
  <c r="T49"/>
  <c r="U49"/>
  <c r="V49"/>
  <c r="V45" s="1"/>
  <c r="X45" s="1"/>
  <c r="W49"/>
  <c r="X49"/>
  <c r="S49"/>
  <c r="W51"/>
  <c r="X51"/>
  <c r="W50"/>
  <c r="X50"/>
  <c r="F49" i="8"/>
  <c r="J11" i="2"/>
  <c r="I11"/>
  <c r="T3"/>
  <c r="W39" i="6"/>
  <c r="X39"/>
  <c r="W40"/>
  <c r="X40"/>
  <c r="W41"/>
  <c r="X41"/>
  <c r="U38"/>
  <c r="V38"/>
  <c r="Z25"/>
  <c r="T23"/>
  <c r="Z24"/>
  <c r="U23"/>
  <c r="U18" s="1"/>
  <c r="V23"/>
  <c r="S23"/>
  <c r="G15" i="5" s="1"/>
  <c r="K15" s="1"/>
  <c r="E19" i="8" s="1"/>
  <c r="W25" i="6"/>
  <c r="X25"/>
  <c r="W26"/>
  <c r="W27"/>
  <c r="X27"/>
  <c r="W24"/>
  <c r="W23" s="1"/>
  <c r="W18" s="1"/>
  <c r="T27"/>
  <c r="T26"/>
  <c r="X26" s="1"/>
  <c r="T24"/>
  <c r="X24" s="1"/>
  <c r="F16" i="8"/>
  <c r="F18"/>
  <c r="F20"/>
  <c r="F24"/>
  <c r="U37" i="6"/>
  <c r="V37"/>
  <c r="T38"/>
  <c r="S38"/>
  <c r="G23" i="5" s="1"/>
  <c r="I23" s="1"/>
  <c r="I22" s="1"/>
  <c r="T40" i="6"/>
  <c r="T39"/>
  <c r="G39" i="3"/>
  <c r="G38"/>
  <c r="G37" s="1"/>
  <c r="G31" i="4" s="1"/>
  <c r="F36" i="3"/>
  <c r="F30" i="4" s="1"/>
  <c r="E36" i="3"/>
  <c r="F35"/>
  <c r="E35"/>
  <c r="E29" i="4" s="1"/>
  <c r="F31" i="3"/>
  <c r="E31"/>
  <c r="G31" s="1"/>
  <c r="K24" i="14"/>
  <c r="Q29" i="13"/>
  <c r="S28" i="12"/>
  <c r="S18"/>
  <c r="S16" s="1"/>
  <c r="R16"/>
  <c r="T18" i="11"/>
  <c r="S18"/>
  <c r="U526" i="10"/>
  <c r="V509"/>
  <c r="G509"/>
  <c r="F509"/>
  <c r="E509"/>
  <c r="D509"/>
  <c r="C509"/>
  <c r="G288"/>
  <c r="F288"/>
  <c r="E288"/>
  <c r="D288"/>
  <c r="C288"/>
  <c r="G287"/>
  <c r="F287"/>
  <c r="E287"/>
  <c r="D287"/>
  <c r="C287"/>
  <c r="G286"/>
  <c r="F286"/>
  <c r="E286"/>
  <c r="D286"/>
  <c r="C286"/>
  <c r="G285"/>
  <c r="F285"/>
  <c r="E285"/>
  <c r="D285"/>
  <c r="C285"/>
  <c r="G284"/>
  <c r="F284"/>
  <c r="E284"/>
  <c r="D284"/>
  <c r="C284"/>
  <c r="G283"/>
  <c r="F283"/>
  <c r="E283"/>
  <c r="D283"/>
  <c r="C283"/>
  <c r="G282"/>
  <c r="F282"/>
  <c r="E282"/>
  <c r="D282"/>
  <c r="C282"/>
  <c r="G281"/>
  <c r="F281"/>
  <c r="E281"/>
  <c r="D281"/>
  <c r="C281"/>
  <c r="G280"/>
  <c r="F280"/>
  <c r="E280"/>
  <c r="D280"/>
  <c r="C280"/>
  <c r="G279"/>
  <c r="F279"/>
  <c r="E279"/>
  <c r="D279"/>
  <c r="C279"/>
  <c r="G278"/>
  <c r="F278"/>
  <c r="E278"/>
  <c r="D278"/>
  <c r="C278"/>
  <c r="G277"/>
  <c r="F277"/>
  <c r="E277"/>
  <c r="D277"/>
  <c r="C277"/>
  <c r="G276"/>
  <c r="F276"/>
  <c r="E276"/>
  <c r="D276"/>
  <c r="C276"/>
  <c r="G275"/>
  <c r="F275"/>
  <c r="E275"/>
  <c r="D275"/>
  <c r="C275"/>
  <c r="G274"/>
  <c r="F274"/>
  <c r="E274"/>
  <c r="D274"/>
  <c r="C274"/>
  <c r="G273"/>
  <c r="F273"/>
  <c r="E273"/>
  <c r="D273"/>
  <c r="C273"/>
  <c r="G272"/>
  <c r="F272"/>
  <c r="E272"/>
  <c r="D272"/>
  <c r="C272"/>
  <c r="G271"/>
  <c r="F271"/>
  <c r="E271"/>
  <c r="D271"/>
  <c r="C271"/>
  <c r="G270"/>
  <c r="F270"/>
  <c r="E270"/>
  <c r="D270"/>
  <c r="C270"/>
  <c r="G269"/>
  <c r="F269"/>
  <c r="E269"/>
  <c r="D269"/>
  <c r="C269"/>
  <c r="G268"/>
  <c r="F268"/>
  <c r="E268"/>
  <c r="D268"/>
  <c r="C268"/>
  <c r="G267"/>
  <c r="F267"/>
  <c r="E267"/>
  <c r="D267"/>
  <c r="C267"/>
  <c r="G266"/>
  <c r="F266"/>
  <c r="E266"/>
  <c r="D266"/>
  <c r="C266"/>
  <c r="G265"/>
  <c r="F265"/>
  <c r="E265"/>
  <c r="D265"/>
  <c r="C265"/>
  <c r="G264"/>
  <c r="F264"/>
  <c r="E264"/>
  <c r="D264"/>
  <c r="C264"/>
  <c r="G263"/>
  <c r="F263"/>
  <c r="E263"/>
  <c r="D263"/>
  <c r="C263"/>
  <c r="G262"/>
  <c r="F262"/>
  <c r="E262"/>
  <c r="D262"/>
  <c r="C262"/>
  <c r="G261"/>
  <c r="F261"/>
  <c r="E261"/>
  <c r="D261"/>
  <c r="C261"/>
  <c r="G260"/>
  <c r="F260"/>
  <c r="E260"/>
  <c r="D260"/>
  <c r="C260"/>
  <c r="U244"/>
  <c r="T244"/>
  <c r="G244"/>
  <c r="F244"/>
  <c r="E244"/>
  <c r="D244"/>
  <c r="C244"/>
  <c r="G233"/>
  <c r="F233"/>
  <c r="E233"/>
  <c r="D233"/>
  <c r="C233"/>
  <c r="G232"/>
  <c r="F232"/>
  <c r="E232"/>
  <c r="D232"/>
  <c r="U231"/>
  <c r="T231"/>
  <c r="G231"/>
  <c r="F231"/>
  <c r="E231"/>
  <c r="D231"/>
  <c r="C231"/>
  <c r="G60"/>
  <c r="F60"/>
  <c r="E60"/>
  <c r="D60"/>
  <c r="C60"/>
  <c r="G59"/>
  <c r="F59"/>
  <c r="E59"/>
  <c r="D59"/>
  <c r="C59"/>
  <c r="G58"/>
  <c r="F58"/>
  <c r="E58"/>
  <c r="D58"/>
  <c r="C58"/>
  <c r="G57"/>
  <c r="F57"/>
  <c r="E57"/>
  <c r="D57"/>
  <c r="C57"/>
  <c r="G56"/>
  <c r="F56"/>
  <c r="E56"/>
  <c r="D56"/>
  <c r="C56"/>
  <c r="G55"/>
  <c r="F55"/>
  <c r="E55"/>
  <c r="D55"/>
  <c r="C55"/>
  <c r="G54"/>
  <c r="F54"/>
  <c r="E54"/>
  <c r="D54"/>
  <c r="C54"/>
  <c r="G53"/>
  <c r="F53"/>
  <c r="E53"/>
  <c r="D53"/>
  <c r="C53"/>
  <c r="G52"/>
  <c r="F52"/>
  <c r="E52"/>
  <c r="D52"/>
  <c r="C52"/>
  <c r="G51"/>
  <c r="F51"/>
  <c r="E51"/>
  <c r="D51"/>
  <c r="C51"/>
  <c r="G50"/>
  <c r="F50"/>
  <c r="E50"/>
  <c r="D50"/>
  <c r="C50"/>
  <c r="G49"/>
  <c r="F49"/>
  <c r="E49"/>
  <c r="D49"/>
  <c r="C49"/>
  <c r="G48"/>
  <c r="F48"/>
  <c r="E48"/>
  <c r="D48"/>
  <c r="C48"/>
  <c r="G47"/>
  <c r="F47"/>
  <c r="E47"/>
  <c r="D47"/>
  <c r="C47"/>
  <c r="G46"/>
  <c r="F46"/>
  <c r="E46"/>
  <c r="D46"/>
  <c r="C46"/>
  <c r="G45"/>
  <c r="F45"/>
  <c r="E45"/>
  <c r="D45"/>
  <c r="C45"/>
  <c r="G44"/>
  <c r="F44"/>
  <c r="E44"/>
  <c r="D44"/>
  <c r="C44"/>
  <c r="G43"/>
  <c r="F43"/>
  <c r="E43"/>
  <c r="D43"/>
  <c r="C43"/>
  <c r="G42"/>
  <c r="F42"/>
  <c r="E42"/>
  <c r="D42"/>
  <c r="C42"/>
  <c r="G41"/>
  <c r="F41"/>
  <c r="E41"/>
  <c r="D41"/>
  <c r="C41"/>
  <c r="G40"/>
  <c r="F40"/>
  <c r="E40"/>
  <c r="D40"/>
  <c r="C40"/>
  <c r="G39"/>
  <c r="F39"/>
  <c r="E39"/>
  <c r="D39"/>
  <c r="C39"/>
  <c r="G38"/>
  <c r="F38"/>
  <c r="E38"/>
  <c r="D38"/>
  <c r="C38"/>
  <c r="G37"/>
  <c r="F37"/>
  <c r="E37"/>
  <c r="D37"/>
  <c r="C37"/>
  <c r="G36"/>
  <c r="F36"/>
  <c r="E36"/>
  <c r="D36"/>
  <c r="C36"/>
  <c r="G35"/>
  <c r="F35"/>
  <c r="E35"/>
  <c r="D35"/>
  <c r="C35"/>
  <c r="G34"/>
  <c r="F34"/>
  <c r="E34"/>
  <c r="D34"/>
  <c r="C34"/>
  <c r="G33"/>
  <c r="F33"/>
  <c r="E33"/>
  <c r="D33"/>
  <c r="C33"/>
  <c r="G32"/>
  <c r="F32"/>
  <c r="E32"/>
  <c r="D32"/>
  <c r="C32"/>
  <c r="G31"/>
  <c r="F31"/>
  <c r="E31"/>
  <c r="D31"/>
  <c r="C31"/>
  <c r="G30"/>
  <c r="F30"/>
  <c r="E30"/>
  <c r="D30"/>
  <c r="C30"/>
  <c r="G29"/>
  <c r="F29"/>
  <c r="E29"/>
  <c r="D29"/>
  <c r="C29"/>
  <c r="G28"/>
  <c r="F28"/>
  <c r="E28"/>
  <c r="D28"/>
  <c r="C28"/>
  <c r="G27"/>
  <c r="F27"/>
  <c r="E27"/>
  <c r="D27"/>
  <c r="C27"/>
  <c r="U26"/>
  <c r="U18" s="1"/>
  <c r="T26"/>
  <c r="U19"/>
  <c r="T19"/>
  <c r="T18" s="1"/>
  <c r="G19"/>
  <c r="F19"/>
  <c r="E19"/>
  <c r="D19"/>
  <c r="C19"/>
  <c r="P28" i="9"/>
  <c r="F36" i="8"/>
  <c r="F35" s="1"/>
  <c r="U570" i="7"/>
  <c r="U555"/>
  <c r="U553"/>
  <c r="T553"/>
  <c r="B543"/>
  <c r="B540"/>
  <c r="B539"/>
  <c r="B538"/>
  <c r="U537"/>
  <c r="T537"/>
  <c r="V519"/>
  <c r="U519"/>
  <c r="T519"/>
  <c r="G519"/>
  <c r="F519"/>
  <c r="E519"/>
  <c r="D519"/>
  <c r="C519"/>
  <c r="G297"/>
  <c r="F297"/>
  <c r="E297"/>
  <c r="D297"/>
  <c r="C297"/>
  <c r="G296"/>
  <c r="F296"/>
  <c r="E296"/>
  <c r="D296"/>
  <c r="C296"/>
  <c r="G295"/>
  <c r="F295"/>
  <c r="E295"/>
  <c r="D295"/>
  <c r="C295"/>
  <c r="G294"/>
  <c r="F294"/>
  <c r="E294"/>
  <c r="D294"/>
  <c r="C294"/>
  <c r="G293"/>
  <c r="F293"/>
  <c r="E293"/>
  <c r="D293"/>
  <c r="C293"/>
  <c r="G292"/>
  <c r="F292"/>
  <c r="E292"/>
  <c r="D292"/>
  <c r="C292"/>
  <c r="G291"/>
  <c r="F291"/>
  <c r="E291"/>
  <c r="D291"/>
  <c r="C291"/>
  <c r="G290"/>
  <c r="F290"/>
  <c r="E290"/>
  <c r="D290"/>
  <c r="C290"/>
  <c r="G289"/>
  <c r="F289"/>
  <c r="E289"/>
  <c r="D289"/>
  <c r="C289"/>
  <c r="G288"/>
  <c r="F288"/>
  <c r="E288"/>
  <c r="D288"/>
  <c r="C288"/>
  <c r="G287"/>
  <c r="F287"/>
  <c r="E287"/>
  <c r="D287"/>
  <c r="C287"/>
  <c r="G286"/>
  <c r="F286"/>
  <c r="E286"/>
  <c r="D286"/>
  <c r="C286"/>
  <c r="G285"/>
  <c r="F285"/>
  <c r="E285"/>
  <c r="D285"/>
  <c r="C285"/>
  <c r="G284"/>
  <c r="F284"/>
  <c r="E284"/>
  <c r="D284"/>
  <c r="C284"/>
  <c r="G283"/>
  <c r="F283"/>
  <c r="E283"/>
  <c r="D283"/>
  <c r="C283"/>
  <c r="G282"/>
  <c r="F282"/>
  <c r="E282"/>
  <c r="D282"/>
  <c r="C282"/>
  <c r="G281"/>
  <c r="F281"/>
  <c r="E281"/>
  <c r="D281"/>
  <c r="C281"/>
  <c r="G280"/>
  <c r="F280"/>
  <c r="E280"/>
  <c r="D280"/>
  <c r="C280"/>
  <c r="G279"/>
  <c r="F279"/>
  <c r="E279"/>
  <c r="D279"/>
  <c r="C279"/>
  <c r="G278"/>
  <c r="F278"/>
  <c r="E278"/>
  <c r="D278"/>
  <c r="C278"/>
  <c r="G277"/>
  <c r="F277"/>
  <c r="E277"/>
  <c r="D277"/>
  <c r="C277"/>
  <c r="G276"/>
  <c r="F276"/>
  <c r="E276"/>
  <c r="D276"/>
  <c r="C276"/>
  <c r="G275"/>
  <c r="F275"/>
  <c r="E275"/>
  <c r="D275"/>
  <c r="C275"/>
  <c r="G274"/>
  <c r="F274"/>
  <c r="E274"/>
  <c r="D274"/>
  <c r="C274"/>
  <c r="G273"/>
  <c r="F273"/>
  <c r="E273"/>
  <c r="D273"/>
  <c r="C273"/>
  <c r="G272"/>
  <c r="F272"/>
  <c r="E272"/>
  <c r="D272"/>
  <c r="C272"/>
  <c r="G271"/>
  <c r="F271"/>
  <c r="E271"/>
  <c r="D271"/>
  <c r="C271"/>
  <c r="G270"/>
  <c r="F270"/>
  <c r="E270"/>
  <c r="D270"/>
  <c r="C270"/>
  <c r="G269"/>
  <c r="F269"/>
  <c r="E269"/>
  <c r="D269"/>
  <c r="C269"/>
  <c r="U253"/>
  <c r="T253"/>
  <c r="G253"/>
  <c r="F253"/>
  <c r="E253"/>
  <c r="D253"/>
  <c r="C253"/>
  <c r="G243"/>
  <c r="F243"/>
  <c r="E243"/>
  <c r="D243"/>
  <c r="C243"/>
  <c r="U242"/>
  <c r="T242"/>
  <c r="G242"/>
  <c r="F242"/>
  <c r="E242"/>
  <c r="D242"/>
  <c r="C242"/>
  <c r="G74"/>
  <c r="F74"/>
  <c r="E74"/>
  <c r="D74"/>
  <c r="C74"/>
  <c r="G73"/>
  <c r="F73"/>
  <c r="E73"/>
  <c r="D73"/>
  <c r="C73"/>
  <c r="G72"/>
  <c r="F72"/>
  <c r="E72"/>
  <c r="D72"/>
  <c r="C72"/>
  <c r="G71"/>
  <c r="F71"/>
  <c r="E71"/>
  <c r="D71"/>
  <c r="C71"/>
  <c r="G70"/>
  <c r="F70"/>
  <c r="E70"/>
  <c r="D70"/>
  <c r="C70"/>
  <c r="G69"/>
  <c r="F69"/>
  <c r="E69"/>
  <c r="D69"/>
  <c r="C69"/>
  <c r="G68"/>
  <c r="F68"/>
  <c r="E68"/>
  <c r="D68"/>
  <c r="C68"/>
  <c r="G67"/>
  <c r="F67"/>
  <c r="E67"/>
  <c r="D67"/>
  <c r="C67"/>
  <c r="G66"/>
  <c r="F66"/>
  <c r="E66"/>
  <c r="D66"/>
  <c r="C66"/>
  <c r="G65"/>
  <c r="F65"/>
  <c r="E65"/>
  <c r="D65"/>
  <c r="C65"/>
  <c r="G64"/>
  <c r="F64"/>
  <c r="E64"/>
  <c r="D64"/>
  <c r="C64"/>
  <c r="G63"/>
  <c r="F63"/>
  <c r="E63"/>
  <c r="D63"/>
  <c r="C63"/>
  <c r="G62"/>
  <c r="F62"/>
  <c r="E62"/>
  <c r="D62"/>
  <c r="C62"/>
  <c r="G61"/>
  <c r="F61"/>
  <c r="E61"/>
  <c r="D61"/>
  <c r="C61"/>
  <c r="G60"/>
  <c r="F60"/>
  <c r="E60"/>
  <c r="D60"/>
  <c r="C60"/>
  <c r="G59"/>
  <c r="F59"/>
  <c r="E59"/>
  <c r="D59"/>
  <c r="C59"/>
  <c r="G58"/>
  <c r="F58"/>
  <c r="E58"/>
  <c r="D58"/>
  <c r="C58"/>
  <c r="G57"/>
  <c r="F57"/>
  <c r="E57"/>
  <c r="D57"/>
  <c r="C57"/>
  <c r="G56"/>
  <c r="F56"/>
  <c r="E56"/>
  <c r="D56"/>
  <c r="C56"/>
  <c r="G55"/>
  <c r="F55"/>
  <c r="E55"/>
  <c r="D55"/>
  <c r="C55"/>
  <c r="G54"/>
  <c r="F54"/>
  <c r="E54"/>
  <c r="D54"/>
  <c r="C54"/>
  <c r="G53"/>
  <c r="F53"/>
  <c r="E53"/>
  <c r="D53"/>
  <c r="C53"/>
  <c r="G52"/>
  <c r="F52"/>
  <c r="E52"/>
  <c r="D52"/>
  <c r="C52"/>
  <c r="G51"/>
  <c r="F51"/>
  <c r="E51"/>
  <c r="D51"/>
  <c r="C51"/>
  <c r="G50"/>
  <c r="F50"/>
  <c r="E50"/>
  <c r="D50"/>
  <c r="C50"/>
  <c r="G49"/>
  <c r="F49"/>
  <c r="E49"/>
  <c r="D49"/>
  <c r="C49"/>
  <c r="G48"/>
  <c r="F48"/>
  <c r="E48"/>
  <c r="D48"/>
  <c r="C48"/>
  <c r="G47"/>
  <c r="F47"/>
  <c r="E47"/>
  <c r="D47"/>
  <c r="C47"/>
  <c r="G46"/>
  <c r="F46"/>
  <c r="E46"/>
  <c r="D46"/>
  <c r="C46"/>
  <c r="G45"/>
  <c r="F45"/>
  <c r="E45"/>
  <c r="D45"/>
  <c r="C45"/>
  <c r="G44"/>
  <c r="F44"/>
  <c r="E44"/>
  <c r="D44"/>
  <c r="C44"/>
  <c r="G43"/>
  <c r="F43"/>
  <c r="E43"/>
  <c r="D43"/>
  <c r="C43"/>
  <c r="G42"/>
  <c r="F42"/>
  <c r="E42"/>
  <c r="D42"/>
  <c r="C42"/>
  <c r="G41"/>
  <c r="F41"/>
  <c r="E41"/>
  <c r="D41"/>
  <c r="C41"/>
  <c r="U40"/>
  <c r="U33" s="1"/>
  <c r="U567" s="1"/>
  <c r="T40"/>
  <c r="U34"/>
  <c r="T34"/>
  <c r="G34"/>
  <c r="F34"/>
  <c r="E34"/>
  <c r="D34"/>
  <c r="C34"/>
  <c r="U16"/>
  <c r="F12" i="8" s="1"/>
  <c r="T16" i="7"/>
  <c r="E12" i="8" s="1"/>
  <c r="Y61" i="6"/>
  <c r="L53"/>
  <c r="L52" s="1"/>
  <c r="K53"/>
  <c r="K52" s="1"/>
  <c r="J52"/>
  <c r="I52"/>
  <c r="K49"/>
  <c r="H49"/>
  <c r="L49" s="1"/>
  <c r="J48"/>
  <c r="J45" s="1"/>
  <c r="I48"/>
  <c r="I45" s="1"/>
  <c r="H48"/>
  <c r="L47"/>
  <c r="K47"/>
  <c r="L46"/>
  <c r="K46"/>
  <c r="L19"/>
  <c r="K19"/>
  <c r="V18"/>
  <c r="L17"/>
  <c r="L38" i="5"/>
  <c r="K38"/>
  <c r="L37"/>
  <c r="K37"/>
  <c r="L36"/>
  <c r="K36"/>
  <c r="L35"/>
  <c r="K35"/>
  <c r="L34"/>
  <c r="K34"/>
  <c r="L33"/>
  <c r="K33"/>
  <c r="J32"/>
  <c r="I32"/>
  <c r="F32"/>
  <c r="L32" s="1"/>
  <c r="E32"/>
  <c r="K32" s="1"/>
  <c r="L31"/>
  <c r="K31"/>
  <c r="L30"/>
  <c r="F34" i="8" s="1"/>
  <c r="F30" s="1"/>
  <c r="L29" i="5"/>
  <c r="K29"/>
  <c r="L28"/>
  <c r="K28"/>
  <c r="L27"/>
  <c r="K27"/>
  <c r="J26"/>
  <c r="F26"/>
  <c r="E26"/>
  <c r="L25"/>
  <c r="K25"/>
  <c r="L24"/>
  <c r="K24"/>
  <c r="F22"/>
  <c r="E22"/>
  <c r="L21"/>
  <c r="K21"/>
  <c r="L20"/>
  <c r="K20"/>
  <c r="E24" i="8" s="1"/>
  <c r="L19" i="5"/>
  <c r="F23" i="8" s="1"/>
  <c r="K19" i="5"/>
  <c r="E23" i="8" s="1"/>
  <c r="H18" i="5"/>
  <c r="L18" s="1"/>
  <c r="F22" i="8" s="1"/>
  <c r="G18" i="5"/>
  <c r="K18" s="1"/>
  <c r="E22" i="8" s="1"/>
  <c r="L17" i="5"/>
  <c r="F21" i="8" s="1"/>
  <c r="K17" i="5"/>
  <c r="E21" i="8" s="1"/>
  <c r="L16" i="5"/>
  <c r="K16"/>
  <c r="E20" i="8" s="1"/>
  <c r="L14" i="5"/>
  <c r="K14"/>
  <c r="E18" i="8" s="1"/>
  <c r="L13" i="5"/>
  <c r="F17" i="8" s="1"/>
  <c r="K13" i="5"/>
  <c r="E17" i="8" s="1"/>
  <c r="L12" i="5"/>
  <c r="K12"/>
  <c r="E16" i="8" s="1"/>
  <c r="L11" i="5"/>
  <c r="F15" i="8" s="1"/>
  <c r="K11" i="5"/>
  <c r="E15" i="8" s="1"/>
  <c r="F10" i="5"/>
  <c r="E10"/>
  <c r="L8"/>
  <c r="K8"/>
  <c r="E31" i="4"/>
  <c r="F29"/>
  <c r="E25"/>
  <c r="E21"/>
  <c r="G33"/>
  <c r="F37" i="3"/>
  <c r="E37"/>
  <c r="E30" i="4"/>
  <c r="F25"/>
  <c r="W40" i="1"/>
  <c r="V40"/>
  <c r="U40"/>
  <c r="X40" s="1"/>
  <c r="F40"/>
  <c r="W38"/>
  <c r="V38"/>
  <c r="U38"/>
  <c r="X38" s="1"/>
  <c r="F38"/>
  <c r="W37"/>
  <c r="V37"/>
  <c r="V35" s="1"/>
  <c r="U37"/>
  <c r="X37" s="1"/>
  <c r="F37"/>
  <c r="X36"/>
  <c r="W36"/>
  <c r="W35" s="1"/>
  <c r="V36"/>
  <c r="U36"/>
  <c r="F36"/>
  <c r="F35" s="1"/>
  <c r="U35"/>
  <c r="T35"/>
  <c r="S35"/>
  <c r="R35"/>
  <c r="Q35"/>
  <c r="P35"/>
  <c r="O35"/>
  <c r="N35"/>
  <c r="M35"/>
  <c r="L35"/>
  <c r="K35"/>
  <c r="J35"/>
  <c r="I35"/>
  <c r="H35"/>
  <c r="G35"/>
  <c r="E35"/>
  <c r="D35"/>
  <c r="C35"/>
  <c r="W33"/>
  <c r="V33"/>
  <c r="U33"/>
  <c r="X33" s="1"/>
  <c r="F33"/>
  <c r="X32"/>
  <c r="W32"/>
  <c r="V32"/>
  <c r="U32"/>
  <c r="F32"/>
  <c r="F29" s="1"/>
  <c r="W31"/>
  <c r="V31"/>
  <c r="U31"/>
  <c r="X31" s="1"/>
  <c r="F31"/>
  <c r="W30"/>
  <c r="V30"/>
  <c r="V29" s="1"/>
  <c r="U30"/>
  <c r="X30" s="1"/>
  <c r="F30"/>
  <c r="W29"/>
  <c r="T29"/>
  <c r="S29"/>
  <c r="R29"/>
  <c r="Q29"/>
  <c r="P29"/>
  <c r="O29"/>
  <c r="N29"/>
  <c r="M29"/>
  <c r="L29"/>
  <c r="K29"/>
  <c r="J29"/>
  <c r="I29"/>
  <c r="H29"/>
  <c r="G29"/>
  <c r="E29"/>
  <c r="D29"/>
  <c r="C29"/>
  <c r="W27"/>
  <c r="V27"/>
  <c r="U27"/>
  <c r="X27" s="1"/>
  <c r="F27"/>
  <c r="W26"/>
  <c r="V26"/>
  <c r="V25" s="1"/>
  <c r="U26"/>
  <c r="X26" s="1"/>
  <c r="X25" s="1"/>
  <c r="F33" i="3" s="1"/>
  <c r="F27" i="4" s="1"/>
  <c r="F26" i="1"/>
  <c r="W25"/>
  <c r="T25"/>
  <c r="S25"/>
  <c r="S42" s="1"/>
  <c r="R25"/>
  <c r="Q25"/>
  <c r="P25"/>
  <c r="O25"/>
  <c r="O42" s="1"/>
  <c r="N25"/>
  <c r="M25"/>
  <c r="L25"/>
  <c r="K25"/>
  <c r="K42" s="1"/>
  <c r="J25"/>
  <c r="I25"/>
  <c r="H25"/>
  <c r="G25"/>
  <c r="G42" s="1"/>
  <c r="F25"/>
  <c r="E25"/>
  <c r="D25"/>
  <c r="C25"/>
  <c r="C42" s="1"/>
  <c r="W23"/>
  <c r="V23"/>
  <c r="U23"/>
  <c r="X23" s="1"/>
  <c r="F23"/>
  <c r="W22"/>
  <c r="V22"/>
  <c r="U22"/>
  <c r="X22" s="1"/>
  <c r="F22"/>
  <c r="W21"/>
  <c r="V21"/>
  <c r="U21"/>
  <c r="X21" s="1"/>
  <c r="F21"/>
  <c r="X20"/>
  <c r="W20"/>
  <c r="V20"/>
  <c r="U20"/>
  <c r="F20"/>
  <c r="W19"/>
  <c r="V19"/>
  <c r="U19"/>
  <c r="X19" s="1"/>
  <c r="F19"/>
  <c r="W18"/>
  <c r="V18"/>
  <c r="U18"/>
  <c r="X18" s="1"/>
  <c r="F18"/>
  <c r="W17"/>
  <c r="V17"/>
  <c r="U17"/>
  <c r="X17" s="1"/>
  <c r="F17"/>
  <c r="X16"/>
  <c r="W16"/>
  <c r="W14" s="1"/>
  <c r="V16"/>
  <c r="U16"/>
  <c r="F16"/>
  <c r="W15"/>
  <c r="V15"/>
  <c r="U15"/>
  <c r="X15" s="1"/>
  <c r="F15"/>
  <c r="V14"/>
  <c r="T14"/>
  <c r="T42" s="1"/>
  <c r="S14"/>
  <c r="R14"/>
  <c r="Q14"/>
  <c r="Q42" s="1"/>
  <c r="P14"/>
  <c r="P42" s="1"/>
  <c r="O14"/>
  <c r="N14"/>
  <c r="N42" s="1"/>
  <c r="M14"/>
  <c r="M42" s="1"/>
  <c r="L14"/>
  <c r="L42" s="1"/>
  <c r="K14"/>
  <c r="J14"/>
  <c r="J42" s="1"/>
  <c r="I14"/>
  <c r="I42" s="1"/>
  <c r="H14"/>
  <c r="H42" s="1"/>
  <c r="G14"/>
  <c r="F14"/>
  <c r="E14"/>
  <c r="E42" s="1"/>
  <c r="D14"/>
  <c r="D42" s="1"/>
  <c r="C14"/>
  <c r="X12"/>
  <c r="W12"/>
  <c r="V12"/>
  <c r="U12"/>
  <c r="F12"/>
  <c r="F42" s="1"/>
  <c r="K30" i="5" l="1"/>
  <c r="E34" i="8" s="1"/>
  <c r="U61" i="6"/>
  <c r="K48"/>
  <c r="K45" s="1"/>
  <c r="K23" i="5"/>
  <c r="E27" i="8" s="1"/>
  <c r="E26" s="1"/>
  <c r="E30"/>
  <c r="X38" i="6"/>
  <c r="X37" s="1"/>
  <c r="V61"/>
  <c r="R42" i="1"/>
  <c r="R43" s="1"/>
  <c r="X14"/>
  <c r="F32" i="3" s="1"/>
  <c r="F26" i="4" s="1"/>
  <c r="X23" i="6"/>
  <c r="X18" s="1"/>
  <c r="T37"/>
  <c r="L48"/>
  <c r="L45" s="1"/>
  <c r="S37"/>
  <c r="K22" i="5"/>
  <c r="F40"/>
  <c r="E40"/>
  <c r="E14" i="8"/>
  <c r="H23" i="5"/>
  <c r="W38" i="6"/>
  <c r="W37" s="1"/>
  <c r="G10" i="5"/>
  <c r="H15"/>
  <c r="S18" i="6"/>
  <c r="S61" s="1"/>
  <c r="W61" s="1"/>
  <c r="L26" i="5"/>
  <c r="G36" i="3"/>
  <c r="G30" i="4"/>
  <c r="G29"/>
  <c r="G35" i="3"/>
  <c r="V42" i="1"/>
  <c r="W42"/>
  <c r="X29"/>
  <c r="F34" i="3" s="1"/>
  <c r="F28" i="4" s="1"/>
  <c r="N43" i="1"/>
  <c r="X35"/>
  <c r="G25" i="4"/>
  <c r="K10" i="5"/>
  <c r="I10"/>
  <c r="I40" s="1"/>
  <c r="G22"/>
  <c r="T33" i="7"/>
  <c r="T567" s="1"/>
  <c r="H45" i="6"/>
  <c r="U14" i="1"/>
  <c r="E32" i="3" s="1"/>
  <c r="G32" i="4"/>
  <c r="U25" i="1"/>
  <c r="E33" i="3" s="1"/>
  <c r="E27" i="4" s="1"/>
  <c r="G27" s="1"/>
  <c r="U29" i="1"/>
  <c r="E34" i="3" s="1"/>
  <c r="E28" i="4" s="1"/>
  <c r="J10" i="5"/>
  <c r="G33" i="3" l="1"/>
  <c r="F24" i="4"/>
  <c r="E30" i="3"/>
  <c r="E41" s="1"/>
  <c r="G34"/>
  <c r="K26" i="5"/>
  <c r="J23"/>
  <c r="J22" s="1"/>
  <c r="J40" s="1"/>
  <c r="H22"/>
  <c r="G32" i="3"/>
  <c r="G30" s="1"/>
  <c r="G41" s="1"/>
  <c r="E26" i="4"/>
  <c r="G26" s="1"/>
  <c r="G24" s="1"/>
  <c r="G35" s="1"/>
  <c r="X42" i="1"/>
  <c r="F30" i="3"/>
  <c r="F41" s="1"/>
  <c r="U42" i="1"/>
  <c r="K40" i="5"/>
  <c r="T18" i="6"/>
  <c r="T61" s="1"/>
  <c r="X61" s="1"/>
  <c r="E47" i="8"/>
  <c r="L15" i="5"/>
  <c r="H10"/>
  <c r="H40" s="1"/>
  <c r="G40"/>
  <c r="L23" l="1"/>
  <c r="E24" i="4"/>
  <c r="E35" s="1"/>
  <c r="L10" i="5"/>
  <c r="F19" i="8"/>
  <c r="F14" s="1"/>
  <c r="F27" l="1"/>
  <c r="F26" s="1"/>
  <c r="F47" s="1"/>
  <c r="L22" i="5"/>
  <c r="L40" s="1"/>
</calcChain>
</file>

<file path=xl/sharedStrings.xml><?xml version="1.0" encoding="utf-8"?>
<sst xmlns="http://schemas.openxmlformats.org/spreadsheetml/2006/main" count="6701" uniqueCount="928">
  <si>
    <t>I.</t>
  </si>
  <si>
    <t>REKONSILIASI KARTU INVENTARIS BARANG DAN NERACA</t>
  </si>
  <si>
    <t>NO</t>
  </si>
  <si>
    <t>JENIS BARANG</t>
  </si>
  <si>
    <t>SALDO AWAL</t>
  </si>
  <si>
    <t>MUTASI</t>
  </si>
  <si>
    <t>KIB - NERACA</t>
  </si>
  <si>
    <t>SALDO AKHIR</t>
  </si>
  <si>
    <t>KIB</t>
  </si>
  <si>
    <t>ASET LAINNYA</t>
  </si>
  <si>
    <t>EKSTRA                   KOMPTABLE</t>
  </si>
  <si>
    <t>NERACA</t>
  </si>
  <si>
    <t>PENAMBAHAN</t>
  </si>
  <si>
    <t>PENGURANGAN</t>
  </si>
  <si>
    <t xml:space="preserve">ASET LAINNYA      </t>
  </si>
  <si>
    <t>EKSTRA       KOMPTABEL</t>
  </si>
  <si>
    <t>BELANJA MODAL</t>
  </si>
  <si>
    <t xml:space="preserve">BELANJA NON MODAL               </t>
  </si>
  <si>
    <t>HIBAH</t>
  </si>
  <si>
    <t>MUTASI SKPD TAMBAH</t>
  </si>
  <si>
    <t>KOREKSI</t>
  </si>
  <si>
    <t>PENGHAPUSAN</t>
  </si>
  <si>
    <t>MUTASI SKPD KELUAR</t>
  </si>
  <si>
    <t>EKSTRA   KOMPTABEL</t>
  </si>
  <si>
    <t>ATRIBUSI</t>
  </si>
  <si>
    <t>SALAH PENGGANGGARAN (BELANJA YG MEMBENTUK ASET)</t>
  </si>
  <si>
    <t xml:space="preserve">APBN </t>
  </si>
  <si>
    <t>APBD PROP.</t>
  </si>
  <si>
    <t>SPI</t>
  </si>
  <si>
    <t>PIHAK KE III</t>
  </si>
  <si>
    <t>3= (4+5+6)</t>
  </si>
  <si>
    <t>6=(3-4-5)</t>
  </si>
  <si>
    <t>17= (3) + (7 s/d 11)  -       (12 s/d 14 )</t>
  </si>
  <si>
    <t>18= (4+16)</t>
  </si>
  <si>
    <t>19= (5+15)</t>
  </si>
  <si>
    <t>20= (17-18-19)</t>
  </si>
  <si>
    <t>A.1</t>
  </si>
  <si>
    <t>TANAH</t>
  </si>
  <si>
    <t xml:space="preserve"> </t>
  </si>
  <si>
    <t>B</t>
  </si>
  <si>
    <t>PERALATAN DAN MESIN</t>
  </si>
  <si>
    <t>ALAT BESAR</t>
  </si>
  <si>
    <t>ALAT ANGKUTAN</t>
  </si>
  <si>
    <t>ALAT BENGKEL DAN UKUR</t>
  </si>
  <si>
    <t>ALAT PERTANIAN</t>
  </si>
  <si>
    <t>ALAT KANTOR DAN RUMAH TANGGA</t>
  </si>
  <si>
    <t>ALAT STUDIO DAN KOMUNIKASI</t>
  </si>
  <si>
    <t>ALAT KEDOKTERAN</t>
  </si>
  <si>
    <t>ALAT LABORATORIUM</t>
  </si>
  <si>
    <t>ALAT PERSENJATAAN/KEAMANAN</t>
  </si>
  <si>
    <t>C</t>
  </si>
  <si>
    <t>GEDUNG DAN BANGUNAN</t>
  </si>
  <si>
    <t>BANGUNAN GEDUNG</t>
  </si>
  <si>
    <t>MONUMEN</t>
  </si>
  <si>
    <t>D</t>
  </si>
  <si>
    <t>JALAN, JEMBATAN DAN JARINGAN</t>
  </si>
  <si>
    <t>JALAN DAN JEMBATAN</t>
  </si>
  <si>
    <t>BANGUNAN AIR/IRIGASI</t>
  </si>
  <si>
    <t>INSTALASI</t>
  </si>
  <si>
    <t>JARINGAN</t>
  </si>
  <si>
    <t>E</t>
  </si>
  <si>
    <t>ASET TETAP LAINNYA</t>
  </si>
  <si>
    <t>BUKU DAN PERPUSTAKAAN</t>
  </si>
  <si>
    <t>BARANG BERCORAK KEBUDAYAAN</t>
  </si>
  <si>
    <t>HEWAN DAN TERNAK SERTA TANAMAN</t>
  </si>
  <si>
    <t>F.20</t>
  </si>
  <si>
    <t>KONSTRUKSI DALAM PENGERJAAN</t>
  </si>
  <si>
    <t>TOTAL ASET (A+B+C+D+E+F)</t>
  </si>
  <si>
    <t>JUMLAH MUTASI TAMBAH =</t>
  </si>
  <si>
    <t>JUMLAH MUTASI KURANG =</t>
  </si>
  <si>
    <t>IV.</t>
  </si>
  <si>
    <t>PENGUNGKAPAN LAIN-LAIN</t>
  </si>
  <si>
    <t>JUMLAH BARANG</t>
  </si>
  <si>
    <t>KETERANGAN</t>
  </si>
  <si>
    <t>Implan Kit</t>
  </si>
  <si>
    <t>VO2 MAX (Spirometer)</t>
  </si>
  <si>
    <t>EKG</t>
  </si>
  <si>
    <t>Emergency Set</t>
  </si>
  <si>
    <t>Glukometer Stik</t>
  </si>
  <si>
    <t>Nebulizer</t>
  </si>
  <si>
    <t>Oxygen Concentrator</t>
  </si>
  <si>
    <t>Blood Group Selorogi</t>
  </si>
  <si>
    <t>Gynopologi Bed</t>
  </si>
  <si>
    <t>Bed Sreen 2 Panel</t>
  </si>
  <si>
    <t>Examinator Table</t>
  </si>
  <si>
    <t>Instrumen Table</t>
  </si>
  <si>
    <t>Generator</t>
  </si>
  <si>
    <t>Microscop</t>
  </si>
  <si>
    <t>Fotometer</t>
  </si>
  <si>
    <t>cold cain</t>
  </si>
  <si>
    <t>DKK</t>
  </si>
  <si>
    <t>Timbangan badan / dacin</t>
  </si>
  <si>
    <t>antropometri kit</t>
  </si>
  <si>
    <t>alat sanitasi</t>
  </si>
  <si>
    <t>bangunan ipal</t>
  </si>
  <si>
    <t>gedung pkm rawat jalan</t>
  </si>
  <si>
    <t>Instalasi sanitasi</t>
  </si>
  <si>
    <t>jaringan listrik gedung rawat jalan</t>
  </si>
  <si>
    <t>AC</t>
  </si>
  <si>
    <t>gedung pustu babat</t>
  </si>
  <si>
    <t>gedung insenerator</t>
  </si>
  <si>
    <t>Gedung smoking area</t>
  </si>
  <si>
    <t>Pagar puskesmas kebonagung</t>
  </si>
  <si>
    <t>Area parkir</t>
  </si>
  <si>
    <t>Bangunan pilon</t>
  </si>
  <si>
    <t>No</t>
  </si>
  <si>
    <t>-Partus set</t>
  </si>
  <si>
    <t>-Perawatan set</t>
  </si>
  <si>
    <t>-Incubator with servo</t>
  </si>
  <si>
    <t>-Ranjang pasien</t>
  </si>
  <si>
    <t>-Kursi roda</t>
  </si>
  <si>
    <t>PEJABAT REKON KIB DAN NERACA</t>
  </si>
  <si>
    <t>TANDA TANGAN</t>
  </si>
  <si>
    <t>Dr. SITI NURHAYATI</t>
  </si>
  <si>
    <t xml:space="preserve">Kepala Puskesmas </t>
  </si>
  <si>
    <t>………………………</t>
  </si>
  <si>
    <t>NIP. 19710408 200604 2 012</t>
  </si>
  <si>
    <t>SRI MARDINAH</t>
  </si>
  <si>
    <t>Bendahara Pengeluaran</t>
  </si>
  <si>
    <t>NIP.19820902 200701 2 002</t>
  </si>
  <si>
    <t>SHOLEKUL HADI</t>
  </si>
  <si>
    <t>Pengurus Barang</t>
  </si>
  <si>
    <t>NIP.19761018 200604 1 008</t>
  </si>
  <si>
    <t>PEMERINTAH  KABUPATEN DEMAK</t>
  </si>
  <si>
    <t>BERITA ACARA REKONSILIASI INTERNAL DATA BARANG MILIK DAERAH</t>
  </si>
  <si>
    <t>PADA PUSKESMAS KEBONAGUNG KABUPATEN DEMAK</t>
  </si>
  <si>
    <t xml:space="preserve">I. </t>
  </si>
  <si>
    <t>Nama</t>
  </si>
  <si>
    <t>:</t>
  </si>
  <si>
    <t>SHOLEKUL HADI, Skep</t>
  </si>
  <si>
    <t>NIP</t>
  </si>
  <si>
    <t>19761018 200604 1 008</t>
  </si>
  <si>
    <t>Jabatan</t>
  </si>
  <si>
    <t>Bendahara Barang</t>
  </si>
  <si>
    <t>dalam hal ini bertindak untuk dan atas nama penanggung jawab Barang pada Puskesmas Kebonagung Kab. Demak untuk selanjutnya disebut Pihak Pertama ;</t>
  </si>
  <si>
    <t>II.</t>
  </si>
  <si>
    <t>19820902 200701 2 002</t>
  </si>
  <si>
    <t>dalam hal ini bertindak untuk dan atas nama penanggung jawab Keuangan pada Puskesmas Kebonagung                                                                 Kab. Demak, untuk selanjutnya disebut Pihak Kedua ;</t>
  </si>
  <si>
    <t>Hasil Rekonsiliasi Data :</t>
  </si>
  <si>
    <t>Akun Neraca</t>
  </si>
  <si>
    <t>SELISIH</t>
  </si>
  <si>
    <t>(1)</t>
  </si>
  <si>
    <t>(2)</t>
  </si>
  <si>
    <t>(3)</t>
  </si>
  <si>
    <t>(4)</t>
  </si>
  <si>
    <t xml:space="preserve">(5) </t>
  </si>
  <si>
    <t>A</t>
  </si>
  <si>
    <t>ASET TETAP</t>
  </si>
  <si>
    <t>Tanah</t>
  </si>
  <si>
    <t>Peralatan dan Mesin</t>
  </si>
  <si>
    <t>Gedung dan Bangunan</t>
  </si>
  <si>
    <t>jalan, Irigasi dan Jaringan</t>
  </si>
  <si>
    <t>Aset Tetap Lainnya</t>
  </si>
  <si>
    <t>Konstruksi Dalam Pengerjaan</t>
  </si>
  <si>
    <t>Aset Lain-Lain</t>
  </si>
  <si>
    <t>EKSTRAKOMPTABLE</t>
  </si>
  <si>
    <t xml:space="preserve">TOTAL ASET </t>
  </si>
  <si>
    <t>Rincian terlampir</t>
  </si>
  <si>
    <t>Hal-hal penting lainnya mengenai data BMD terkait penyusunan laporan keuangan disajikan dalam Lampiran berita Acara ini, yang merupakan bagian yang tidak terpisahkan dari Berita Acara ini.</t>
  </si>
  <si>
    <t>NIP: 19761018 200604 1 008</t>
  </si>
  <si>
    <t>NIP: 19820902 200701 2 002</t>
  </si>
  <si>
    <t>Mengetahui;</t>
  </si>
  <si>
    <t>Kepala Puskesmas Kebonagung Kabupaten Demak</t>
  </si>
  <si>
    <t>dr. SITI NURHAYATI</t>
  </si>
  <si>
    <t>Nip. 19710408 200604 2 012</t>
  </si>
  <si>
    <t>PEMERINTAH KABUPATEN DEMAK</t>
  </si>
  <si>
    <t>BERITA ACARA REKONSILIASI BARANG MILIK DAERAH</t>
  </si>
  <si>
    <t>Dengan hasil sebagai berikut :</t>
  </si>
  <si>
    <t xml:space="preserve">Rekonsiliasi dilaksanakan secara bersama-sama yang hasilnya dituangkan dalam Berita Acara Rekonsiliasi ini dengan dilampiri laporan hasil Rekonsiliasi Internal OPD yang merupakan bagian yang tidak terpisahkan dari Berita Acara Rekonsiliasi ini. </t>
  </si>
  <si>
    <t>Demikian Berita Acara ini dibuat untuk dilaksanakan, dan apabila di kemudian hari terdapat kekeliruan akan dilakukan perbaikan sebagaimana mestinya.</t>
  </si>
  <si>
    <t>An. Pembantu Pengelola Barang</t>
  </si>
  <si>
    <t>Pengguna Barang</t>
  </si>
  <si>
    <t>Kepala Bidang Aset Daerah</t>
  </si>
  <si>
    <t>Ka. PUSKESMAS KEBONAGUMG</t>
  </si>
  <si>
    <t>KABUPATEN DEMAK</t>
  </si>
  <si>
    <t>No. Urut</t>
  </si>
  <si>
    <t>GOL</t>
  </si>
  <si>
    <t>Nama Bidang Barang</t>
  </si>
  <si>
    <t>Mutasi/Perubahan selama</t>
  </si>
  <si>
    <t>Keadaan AKHIR</t>
  </si>
  <si>
    <t>Kode</t>
  </si>
  <si>
    <t>Bidang</t>
  </si>
  <si>
    <t>Jumlah</t>
  </si>
  <si>
    <t>Bertambah</t>
  </si>
  <si>
    <t>Berkurang</t>
  </si>
  <si>
    <t>Barang</t>
  </si>
  <si>
    <t>Harga</t>
  </si>
  <si>
    <t xml:space="preserve">Jumlah </t>
  </si>
  <si>
    <t>01</t>
  </si>
  <si>
    <t>02</t>
  </si>
  <si>
    <t>a. Alat-alat Besar</t>
  </si>
  <si>
    <t>03</t>
  </si>
  <si>
    <t>b. Alat-alat Angkutan</t>
  </si>
  <si>
    <t>04</t>
  </si>
  <si>
    <t>c. Alat-alat Bengkel dan Alat Ukur</t>
  </si>
  <si>
    <t>05</t>
  </si>
  <si>
    <t>d. Alat-alat Pertanian/Peternakan</t>
  </si>
  <si>
    <t>06</t>
  </si>
  <si>
    <t>e. Alat-alat Kantor dan Rumah Tangga &amp;</t>
  </si>
  <si>
    <t xml:space="preserve">   Alat Komputer</t>
  </si>
  <si>
    <t>07</t>
  </si>
  <si>
    <t>g. Alat-alat Studio dan Komunikasi</t>
  </si>
  <si>
    <t>08</t>
  </si>
  <si>
    <t>h. Alat-alat Kedokteran</t>
  </si>
  <si>
    <t>09</t>
  </si>
  <si>
    <t>i. Alat-alat Laboratorium</t>
  </si>
  <si>
    <t>j. Alat-alat Keamanan</t>
  </si>
  <si>
    <t>a. Bangunan Gedung</t>
  </si>
  <si>
    <t>b. Bangunan Monumen</t>
  </si>
  <si>
    <t>JALAN, IRIGASI DAN JARINGAN</t>
  </si>
  <si>
    <t>a. Jalan dan Jembatan</t>
  </si>
  <si>
    <t>b. Bangunan Air/Irigasi</t>
  </si>
  <si>
    <t>c. Instalasi</t>
  </si>
  <si>
    <t>d. Jaringan</t>
  </si>
  <si>
    <t>a. Buku Perpustakaan</t>
  </si>
  <si>
    <t>b. Barang Bercorak Kesenian/Kebudayaan</t>
  </si>
  <si>
    <t>c. Hewan Ternak dan Tumbuhan</t>
  </si>
  <si>
    <t>d. Aset Tak berwujud</t>
  </si>
  <si>
    <t>Mengetahui :</t>
  </si>
  <si>
    <t>Kepala Puskesmas Kebonagung</t>
  </si>
  <si>
    <t>Kabupaten Demak</t>
  </si>
  <si>
    <t xml:space="preserve">          NIP. 19710408 200604 2 012</t>
  </si>
  <si>
    <t>NIP. 19761018 200604 1 008</t>
  </si>
  <si>
    <t>DAFTAR MUTASI BARANG MILIK DAERAH</t>
  </si>
  <si>
    <t xml:space="preserve"> SEMESTER 1 TAHUN ANGGARAN 2016</t>
  </si>
  <si>
    <t>PROPINSI</t>
  </si>
  <si>
    <t>:  JAWA TENGAH</t>
  </si>
  <si>
    <t>KABUPATEN/KOTA</t>
  </si>
  <si>
    <t>:  Demak</t>
  </si>
  <si>
    <t>UNIT KERJA</t>
  </si>
  <si>
    <t>:  DINAS KESEHATAN KABUPATEN DEMAK</t>
  </si>
  <si>
    <t>SATUAN KERJA</t>
  </si>
  <si>
    <t>:  PUSKESMAS KEBONAGUNG</t>
  </si>
  <si>
    <t>NO. KODE LOKASI</t>
  </si>
  <si>
    <t>:  12.11.02.07.00.27</t>
  </si>
  <si>
    <t>N O M O R</t>
  </si>
  <si>
    <t>SPESIFIKASI BARANG</t>
  </si>
  <si>
    <t>Bahan</t>
  </si>
  <si>
    <t>Ukuran</t>
  </si>
  <si>
    <t>Satuan/No. Pol</t>
  </si>
  <si>
    <t>JUMLAH ( Awal )</t>
  </si>
  <si>
    <t>JUMLAH ( Bertambah )</t>
  </si>
  <si>
    <t>Jumlah( Berkurang )</t>
  </si>
  <si>
    <t>Jumlah(Akhir )</t>
  </si>
  <si>
    <t>Keterangan</t>
  </si>
  <si>
    <t>Kode Barang</t>
  </si>
  <si>
    <t>Register</t>
  </si>
  <si>
    <t>No.Sertifikat</t>
  </si>
  <si>
    <t>Asal/Cara</t>
  </si>
  <si>
    <t>Tahun</t>
  </si>
  <si>
    <t>Barang /</t>
  </si>
  <si>
    <t>Keadaan</t>
  </si>
  <si>
    <t>Nama / Jenis</t>
  </si>
  <si>
    <t>Merk /</t>
  </si>
  <si>
    <t>No.Pabrik</t>
  </si>
  <si>
    <t>Perolehan</t>
  </si>
  <si>
    <t>Konstruksi</t>
  </si>
  <si>
    <t>Type</t>
  </si>
  <si>
    <t>N0.Chasis</t>
  </si>
  <si>
    <t>(P, S, D)</t>
  </si>
  <si>
    <t>(B/KB/RB)</t>
  </si>
  <si>
    <t>( Rp.)</t>
  </si>
  <si>
    <t>No.Mesin</t>
  </si>
  <si>
    <t>e. Alat-alat Kantor dan Rumah Tangga &amp;  Alat Komputer</t>
  </si>
  <si>
    <t>Rak obat</t>
  </si>
  <si>
    <t>besi</t>
  </si>
  <si>
    <t>Oprasional</t>
  </si>
  <si>
    <t>buah</t>
  </si>
  <si>
    <t>Kulkas</t>
  </si>
  <si>
    <t>Campuran</t>
  </si>
  <si>
    <t>Buah</t>
  </si>
  <si>
    <t>LED display (raning teks)</t>
  </si>
  <si>
    <t>JKN/BPJS</t>
  </si>
  <si>
    <t>Kursi tunggu</t>
  </si>
  <si>
    <t>DMS-05</t>
  </si>
  <si>
    <t>Almari alokon</t>
  </si>
  <si>
    <t>BAPERMADES</t>
  </si>
  <si>
    <t>AC 1,5 pk</t>
  </si>
  <si>
    <t>Panasonic CS/CU PN 125KU</t>
  </si>
  <si>
    <t>Lemari Narkotika</t>
  </si>
  <si>
    <t>alat pemadam kebakaran Ringan</t>
  </si>
  <si>
    <t>g. Alat-Alat Kedokteran</t>
  </si>
  <si>
    <t>Tanda rambu jarak</t>
  </si>
  <si>
    <t>Tanda rambu masuk keluar</t>
  </si>
  <si>
    <t>Tanda titik kumpul</t>
  </si>
  <si>
    <t>JUMLAH TOTAL</t>
  </si>
  <si>
    <t>BUKU INVENTARIS</t>
  </si>
  <si>
    <t xml:space="preserve"> TAHUN 2015</t>
  </si>
  <si>
    <t>KABUPATEN</t>
  </si>
  <si>
    <t xml:space="preserve">NO. KODE </t>
  </si>
  <si>
    <t>:  12.11.02.07.00</t>
  </si>
  <si>
    <t>Nomor</t>
  </si>
  <si>
    <t>Spesifikasi Barang</t>
  </si>
  <si>
    <t>Asal / Cara Perolehan Barang</t>
  </si>
  <si>
    <t>Tahun Beli/ Perolehan</t>
  </si>
  <si>
    <t>Ukuran Barang / Konstruksi PSD</t>
  </si>
  <si>
    <t>Satuan</t>
  </si>
  <si>
    <t>Keadaan Barang B/RR/RB</t>
  </si>
  <si>
    <t>KODE_GAB</t>
  </si>
  <si>
    <t>Nama / Jenis Barang</t>
  </si>
  <si>
    <t>Merk / Type</t>
  </si>
  <si>
    <t xml:space="preserve">Bahan </t>
  </si>
  <si>
    <t>No. BPKB</t>
  </si>
  <si>
    <t>No. Polisi</t>
  </si>
  <si>
    <t>No.Chasis</t>
  </si>
  <si>
    <t>02.03</t>
  </si>
  <si>
    <t>Sepeda Motor</t>
  </si>
  <si>
    <t xml:space="preserve">YAMAHA Vega R </t>
  </si>
  <si>
    <t>4ST-1412306</t>
  </si>
  <si>
    <t>Besi</t>
  </si>
  <si>
    <t>Drop DKK</t>
  </si>
  <si>
    <t>Pkm Kebonagung</t>
  </si>
  <si>
    <t>Honda NF 100 SLD</t>
  </si>
  <si>
    <t>MHIHBA1126K767267</t>
  </si>
  <si>
    <t>Honda NF 125 TD</t>
  </si>
  <si>
    <t>MHIHB81127K022014</t>
  </si>
  <si>
    <t>Honda Supra XNF 125 TFR</t>
  </si>
  <si>
    <t>MHIJB01118K033198</t>
  </si>
  <si>
    <t>Mobil Ambulance</t>
  </si>
  <si>
    <t>suzuki APV</t>
  </si>
  <si>
    <t>MHYGDN42VT</t>
  </si>
  <si>
    <t>02.06</t>
  </si>
  <si>
    <t>02.06.04.01.009 Meja Kerja Pejabat Lain-lain</t>
  </si>
  <si>
    <t>Meja Kerja</t>
  </si>
  <si>
    <t>-</t>
  </si>
  <si>
    <t>APBD</t>
  </si>
  <si>
    <t>02.06.02.01.001 Lemari Kayu</t>
  </si>
  <si>
    <t>Almari Buku</t>
  </si>
  <si>
    <t>Almari Etalase</t>
  </si>
  <si>
    <t>Almari Obat</t>
  </si>
  <si>
    <t>02.06.02.04.001 Lemari Es</t>
  </si>
  <si>
    <t>02.06.02.04.006 Kipas Angin</t>
  </si>
  <si>
    <t>Kipas Angin</t>
  </si>
  <si>
    <t>02.06.02.05.014 Alat Dapur Lain-lain</t>
  </si>
  <si>
    <t>Magic Com</t>
  </si>
  <si>
    <t>Meja kerja</t>
  </si>
  <si>
    <t>02.06.02.01.037 Meja Komputer</t>
  </si>
  <si>
    <t>Meja komputer</t>
  </si>
  <si>
    <t>02.06.02.01.024 Meja Suntik</t>
  </si>
  <si>
    <t>Meja Troli</t>
  </si>
  <si>
    <t>Almari kayu</t>
  </si>
  <si>
    <t>Almari buku</t>
  </si>
  <si>
    <t>Almari obat</t>
  </si>
  <si>
    <t>02.06.01.04.003 Rak Kayu</t>
  </si>
  <si>
    <t>Rak status</t>
  </si>
  <si>
    <t>02.06.02.01.031 Kursi Biasa</t>
  </si>
  <si>
    <t>Kursi eselon</t>
  </si>
  <si>
    <t>02.06.02.04.003 AC Unit</t>
  </si>
  <si>
    <t>Megic com</t>
  </si>
  <si>
    <t>elektronik</t>
  </si>
  <si>
    <t>Almari Kaca</t>
  </si>
  <si>
    <t>Almari</t>
  </si>
  <si>
    <t>Air Conditoiner 1/2 PK</t>
  </si>
  <si>
    <t>Kipas angin</t>
  </si>
  <si>
    <t>02.06.03.02.002 Lap Top</t>
  </si>
  <si>
    <t>Laptop</t>
  </si>
  <si>
    <t>02.06.03.04.011 Computer Compatible</t>
  </si>
  <si>
    <t>Komputer</t>
  </si>
  <si>
    <t>02.06.03.02.003 Note Book</t>
  </si>
  <si>
    <t>Note book</t>
  </si>
  <si>
    <t>02.06.03.05.002 Monitor</t>
  </si>
  <si>
    <t>Monitor</t>
  </si>
  <si>
    <t>Computer / PC asus core</t>
  </si>
  <si>
    <t>Notebook</t>
  </si>
  <si>
    <t>White Board + Penghapus</t>
  </si>
  <si>
    <t>Harbot</t>
  </si>
  <si>
    <t>Ops. PKM</t>
  </si>
  <si>
    <t>Lemari kayu</t>
  </si>
  <si>
    <t>Kayu</t>
  </si>
  <si>
    <t>Lemari Register Kayu</t>
  </si>
  <si>
    <t>Almari Kayu</t>
  </si>
  <si>
    <t>Almari Kecil</t>
  </si>
  <si>
    <t>Meja Kerja Kayu</t>
  </si>
  <si>
    <t>Meja Kursi Tamu</t>
  </si>
  <si>
    <t>Kursi</t>
  </si>
  <si>
    <t>Tempat Tidur</t>
  </si>
  <si>
    <t>Meja Telepon</t>
  </si>
  <si>
    <t>Meja Panjang Kayu</t>
  </si>
  <si>
    <t>Meja Periksa</t>
  </si>
  <si>
    <t>Lokal</t>
  </si>
  <si>
    <t>Meja Bayi</t>
  </si>
  <si>
    <t>Kursi Panjang Kayu</t>
  </si>
  <si>
    <t>Kursi Tunggu Pasien</t>
  </si>
  <si>
    <t>Kasur Kapas</t>
  </si>
  <si>
    <t>Kasur Baby</t>
  </si>
  <si>
    <t>Busa</t>
  </si>
  <si>
    <t>Tenda</t>
  </si>
  <si>
    <t>Parasut</t>
  </si>
  <si>
    <t>Terpal</t>
  </si>
  <si>
    <t>Sofa</t>
  </si>
  <si>
    <t>Kaca Rias</t>
  </si>
  <si>
    <t>Kaca+Kayu</t>
  </si>
  <si>
    <t>Almari Plastik</t>
  </si>
  <si>
    <t>Plastik</t>
  </si>
  <si>
    <t>Termos Kecil</t>
  </si>
  <si>
    <t>Kontener Tempat Obat</t>
  </si>
  <si>
    <t>Karpet Besar</t>
  </si>
  <si>
    <t>Woll</t>
  </si>
  <si>
    <t>Kursi Plastik</t>
  </si>
  <si>
    <t>Rak Sepatu Plastik</t>
  </si>
  <si>
    <t>Jemuran handuk</t>
  </si>
  <si>
    <t>Jam Dinding</t>
  </si>
  <si>
    <t>Mesin Pemotong Rumput</t>
  </si>
  <si>
    <t>Lemari Pendingin</t>
  </si>
  <si>
    <t>Elextrolux Lionstar</t>
  </si>
  <si>
    <t>Cosmos</t>
  </si>
  <si>
    <t>Maspion</t>
  </si>
  <si>
    <t>Kompor Gas</t>
  </si>
  <si>
    <t>Rinai</t>
  </si>
  <si>
    <t>Tabung Gas</t>
  </si>
  <si>
    <t>Rak Alat makan</t>
  </si>
  <si>
    <t>Tempat Makan Stenlis</t>
  </si>
  <si>
    <t>Halco</t>
  </si>
  <si>
    <t>Stainlis</t>
  </si>
  <si>
    <t>Baki Stenlis</t>
  </si>
  <si>
    <t>Sharp 21</t>
  </si>
  <si>
    <t>TV</t>
  </si>
  <si>
    <t>Digitec</t>
  </si>
  <si>
    <t>Tens</t>
  </si>
  <si>
    <t>Tape Recorder</t>
  </si>
  <si>
    <t>Micropon</t>
  </si>
  <si>
    <t>Gambar Pres+ Wapres</t>
  </si>
  <si>
    <t>Kertas</t>
  </si>
  <si>
    <t>Seterika</t>
  </si>
  <si>
    <t>Bufet Kayu</t>
  </si>
  <si>
    <t>Bufet Kaca</t>
  </si>
  <si>
    <t>Kayu+Kaca</t>
  </si>
  <si>
    <t>Almari Kaca + Kayu</t>
  </si>
  <si>
    <t>Stiek Lampu</t>
  </si>
  <si>
    <t>Aluminium</t>
  </si>
  <si>
    <t>Rak TV</t>
  </si>
  <si>
    <t>Master</t>
  </si>
  <si>
    <t>Rak Obat</t>
  </si>
  <si>
    <t>Meja Kursi Kayu</t>
  </si>
  <si>
    <t>Kursi Meja Kayu</t>
  </si>
  <si>
    <t xml:space="preserve"> Almari Dapur</t>
  </si>
  <si>
    <t>Sound Sistem</t>
  </si>
  <si>
    <t>Meja Komputer</t>
  </si>
  <si>
    <t>Kursi Kerja Kayu</t>
  </si>
  <si>
    <t xml:space="preserve">Dispenser  </t>
  </si>
  <si>
    <t>Genset</t>
  </si>
  <si>
    <t>Sanafuji Elemax/ SH6500EX</t>
  </si>
  <si>
    <t>DAK Kes. 2009</t>
  </si>
  <si>
    <t>Elemax / SH</t>
  </si>
  <si>
    <t>Drop DKK 2007</t>
  </si>
  <si>
    <t>Lemari Etalase</t>
  </si>
  <si>
    <t xml:space="preserve"> Kaca</t>
  </si>
  <si>
    <t>Kasur</t>
  </si>
  <si>
    <t>UPS</t>
  </si>
  <si>
    <t>Three Teck</t>
  </si>
  <si>
    <t>Frolin</t>
  </si>
  <si>
    <t>Olimpic</t>
  </si>
  <si>
    <t>Troli Instrumen</t>
  </si>
  <si>
    <t>LG</t>
  </si>
  <si>
    <t>Meja Kerja Pegawai</t>
  </si>
  <si>
    <t>V-Pro</t>
  </si>
  <si>
    <t>Fron Line</t>
  </si>
  <si>
    <t xml:space="preserve">Kursi Kerja  </t>
  </si>
  <si>
    <t>Kursi Eselon</t>
  </si>
  <si>
    <t>Coitose ET171</t>
  </si>
  <si>
    <t>Rak Buku</t>
  </si>
  <si>
    <t>APBD Tk II</t>
  </si>
  <si>
    <t>Printer</t>
  </si>
  <si>
    <t>Epson ME</t>
  </si>
  <si>
    <t>Note Book</t>
  </si>
  <si>
    <t>Acer</t>
  </si>
  <si>
    <t>Almari 2 Pintu</t>
  </si>
  <si>
    <t>Meja Saji</t>
  </si>
  <si>
    <t>Almari Pasien</t>
  </si>
  <si>
    <t>Canon</t>
  </si>
  <si>
    <t>Modem</t>
  </si>
  <si>
    <t>ZTE</t>
  </si>
  <si>
    <t>Trolly Barang</t>
  </si>
  <si>
    <t>Krisbow</t>
  </si>
  <si>
    <t>Kontainer</t>
  </si>
  <si>
    <t>Nepolly</t>
  </si>
  <si>
    <t>Proplylere</t>
  </si>
  <si>
    <t>HP-Photosmart/C 3180</t>
  </si>
  <si>
    <t>Kursi Kerja</t>
  </si>
  <si>
    <t>Kursi Deret</t>
  </si>
  <si>
    <t>Stabilizer</t>
  </si>
  <si>
    <t>Komputer/PC</t>
  </si>
  <si>
    <t>Bed Pasien Dimensi</t>
  </si>
  <si>
    <t>Alamari Filling</t>
  </si>
  <si>
    <t>Printer Epson L120</t>
  </si>
  <si>
    <t>Printer Epson L110</t>
  </si>
  <si>
    <t>Laptop ACER</t>
  </si>
  <si>
    <t>Pallet Obay Kayu</t>
  </si>
  <si>
    <t>AC 1 PK SHARP</t>
  </si>
  <si>
    <t>AC 1/2 PK SAMSUNG</t>
  </si>
  <si>
    <t xml:space="preserve">Printer L120 </t>
  </si>
  <si>
    <t>Kursi Rapat Futura</t>
  </si>
  <si>
    <t>LED Politron</t>
  </si>
  <si>
    <t>Kipas Angin turboi</t>
  </si>
  <si>
    <t>Printer Hp Laserjet P1102</t>
  </si>
  <si>
    <t>Hp</t>
  </si>
  <si>
    <t>Note Book Acer EL 410</t>
  </si>
  <si>
    <t>kayu</t>
  </si>
  <si>
    <t>Kipas Angin turbo</t>
  </si>
  <si>
    <t>Kursi putar</t>
  </si>
  <si>
    <t>Teralis</t>
  </si>
  <si>
    <t>Alamari sorong</t>
  </si>
  <si>
    <t>Mesin Cuci</t>
  </si>
  <si>
    <t>Camera</t>
  </si>
  <si>
    <t>Papan informasi</t>
  </si>
  <si>
    <t>APBD II</t>
  </si>
  <si>
    <t xml:space="preserve">Fillling Kabinet </t>
  </si>
  <si>
    <t>Kursi Panjang</t>
  </si>
  <si>
    <t>penyaring air</t>
  </si>
  <si>
    <t>mesin antrian pasien</t>
  </si>
  <si>
    <t>Almari  (pallet obat)</t>
  </si>
  <si>
    <t>kaca</t>
  </si>
  <si>
    <t>alat pemadam kebakaran</t>
  </si>
  <si>
    <t>air coller</t>
  </si>
  <si>
    <t>dispenser</t>
  </si>
  <si>
    <t>leptop</t>
  </si>
  <si>
    <t>dektop</t>
  </si>
  <si>
    <t>monitor</t>
  </si>
  <si>
    <t>layar LCD</t>
  </si>
  <si>
    <t>printer</t>
  </si>
  <si>
    <t>stabilizer</t>
  </si>
  <si>
    <t>PH Meter Digital</t>
  </si>
  <si>
    <t>HYGROMETER</t>
  </si>
  <si>
    <t>meja kayu resepsionis</t>
  </si>
  <si>
    <t>meja rapat</t>
  </si>
  <si>
    <t>alat pengering tangan</t>
  </si>
  <si>
    <t>kipas angin turbo</t>
  </si>
  <si>
    <t xml:space="preserve">kipas angin </t>
  </si>
  <si>
    <t>almari kaca</t>
  </si>
  <si>
    <t>loker</t>
  </si>
  <si>
    <t>Ac</t>
  </si>
  <si>
    <t>DAK DEMAK</t>
  </si>
  <si>
    <t>brang kas</t>
  </si>
  <si>
    <t>02.07</t>
  </si>
  <si>
    <t>02.06.02.06.008 Sound System</t>
  </si>
  <si>
    <t>Sound System Equalizer</t>
  </si>
  <si>
    <t>Elektronik</t>
  </si>
  <si>
    <t>Telepon</t>
  </si>
  <si>
    <t>Nira</t>
  </si>
  <si>
    <t>Ops PKM</t>
  </si>
  <si>
    <t>DVD Player</t>
  </si>
  <si>
    <t>DVD</t>
  </si>
  <si>
    <t>LCD Proyektor</t>
  </si>
  <si>
    <t>Micropon meeting</t>
  </si>
  <si>
    <t>Spiker plapon</t>
  </si>
  <si>
    <t>unit</t>
  </si>
  <si>
    <t>amplifier</t>
  </si>
  <si>
    <t>mikrofon</t>
  </si>
  <si>
    <t>02.08</t>
  </si>
  <si>
    <t>02.08.01.01.068 ALat Kedokteran Umum Lain Lain</t>
  </si>
  <si>
    <t>068</t>
  </si>
  <si>
    <t>Papsmear Kit:</t>
  </si>
  <si>
    <t>One Med</t>
  </si>
  <si>
    <t>Poskesdes Kit:</t>
  </si>
  <si>
    <t>49</t>
  </si>
  <si>
    <t>001</t>
  </si>
  <si>
    <t>Pengukur TB/BB</t>
  </si>
  <si>
    <t>010</t>
  </si>
  <si>
    <t>Timbangan Bayi</t>
  </si>
  <si>
    <t>Doppler</t>
  </si>
  <si>
    <t>One Med/PenType</t>
  </si>
  <si>
    <t>02.08.01.08.013 Operating Lamp</t>
  </si>
  <si>
    <t>013</t>
  </si>
  <si>
    <t>Bed Pasien</t>
  </si>
  <si>
    <t>MAK N/C</t>
  </si>
  <si>
    <t>Halogen Examination Set</t>
  </si>
  <si>
    <t>Choongwae</t>
  </si>
  <si>
    <t>003</t>
  </si>
  <si>
    <t>Diagnostic Set</t>
  </si>
  <si>
    <t>Reister</t>
  </si>
  <si>
    <t>19</t>
  </si>
  <si>
    <t>005</t>
  </si>
  <si>
    <t>Sterilisator</t>
  </si>
  <si>
    <t>Ellitech</t>
  </si>
  <si>
    <t>031</t>
  </si>
  <si>
    <t>Bak Instrumen Besar</t>
  </si>
  <si>
    <t>Plata</t>
  </si>
  <si>
    <t>009</t>
  </si>
  <si>
    <t>Alat Isihara Tes</t>
  </si>
  <si>
    <t>Geha</t>
  </si>
  <si>
    <t>02.08.01.02.055 Alat Kedokteran Gigi Lain Lain</t>
  </si>
  <si>
    <t>055</t>
  </si>
  <si>
    <t>Pencabut Gigi Dewasa Set</t>
  </si>
  <si>
    <t>Long Life</t>
  </si>
  <si>
    <t>Penambal Gigi dewasa Set</t>
  </si>
  <si>
    <t>ASA</t>
  </si>
  <si>
    <t xml:space="preserve">Skeler Dewasa </t>
  </si>
  <si>
    <t>015</t>
  </si>
  <si>
    <t>Minor Surgery Set</t>
  </si>
  <si>
    <t>Aesculap</t>
  </si>
  <si>
    <t>02.08.01.09.069 Examination Table</t>
  </si>
  <si>
    <t>EXAMINATION TABLE</t>
  </si>
  <si>
    <t>02.08.01.19.003 Examination Lamp</t>
  </si>
  <si>
    <t>HALOGEN EXAMINATION LAMP</t>
  </si>
  <si>
    <t>02.08.01.10.032 Spymamanometer</t>
  </si>
  <si>
    <t>SPHYGMAMOMETER</t>
  </si>
  <si>
    <t>02.08.01.01.004 Stetoscope</t>
  </si>
  <si>
    <t>STETHOSCOPE</t>
  </si>
  <si>
    <t>02.08.01.13.006 Thermometer Oral, Air Raksa</t>
  </si>
  <si>
    <t>Thermometer AIR RAKSA</t>
  </si>
  <si>
    <t>Thermometer DIGITAL</t>
  </si>
  <si>
    <t>02.08.01.01.009 Timbangan Badan</t>
  </si>
  <si>
    <t>- TIMBANGAN + PENGUKUR TINGGI BADAN</t>
  </si>
  <si>
    <t>02.08.01.01.010 Timbangan Bayi</t>
  </si>
  <si>
    <t>- TIMBANGAN BAYI MECANICAL</t>
  </si>
  <si>
    <t>02.08.01.08.002 Mayor Surgeri Set</t>
  </si>
  <si>
    <t>MAYOR SURGERY SET</t>
  </si>
  <si>
    <t>02.08.02.01.001 Nurset Set</t>
  </si>
  <si>
    <t>PARTUS SET</t>
  </si>
  <si>
    <t>02.08.01.01.019 Instrument Kabinet</t>
  </si>
  <si>
    <t>BAK INSTRUMENT</t>
  </si>
  <si>
    <t>BENGKOK</t>
  </si>
  <si>
    <t>02.08.01.01.008 Waskom</t>
  </si>
  <si>
    <t>KOM</t>
  </si>
  <si>
    <t>WASKOM</t>
  </si>
  <si>
    <t>PISPOT / STICK PANK</t>
  </si>
  <si>
    <t>02.08.01.13.003 Bed Pan for Adult 310 mm Complete</t>
  </si>
  <si>
    <t>BED PAN + TUTUP</t>
  </si>
  <si>
    <t>URINAL (MALE/FEMALE)</t>
  </si>
  <si>
    <t>TROMOL KASSA</t>
  </si>
  <si>
    <t>HOSPITAL BED 1 CRANK</t>
  </si>
  <si>
    <t>BED SIDE KABINET</t>
  </si>
  <si>
    <t>BABY COAT</t>
  </si>
  <si>
    <t>INFUSE STAND (TIANG INFUSE 5 RODA)</t>
  </si>
  <si>
    <t>02.08.02.03.019 O2 Master</t>
  </si>
  <si>
    <t>OXYGEN SET</t>
  </si>
  <si>
    <t>STERILISATOR KERING</t>
  </si>
  <si>
    <t>02.08.01.01.005 Tensi Meter</t>
  </si>
  <si>
    <t>Tensimeter</t>
  </si>
  <si>
    <t>Tensimeter air raksa</t>
  </si>
  <si>
    <t>02.08.01.09.027 Oxygen Regulator</t>
  </si>
  <si>
    <t>Tensimeter air raksa beroda</t>
  </si>
  <si>
    <t>02.08.01.01.036 Infusing Stand</t>
  </si>
  <si>
    <t>036</t>
  </si>
  <si>
    <t>Standart Infus Beroda</t>
  </si>
  <si>
    <t>Dacin Timbangan</t>
  </si>
  <si>
    <t>Kuningan</t>
  </si>
  <si>
    <t>Dacin + Kotak Timbangan</t>
  </si>
  <si>
    <t>Dacin + Sarung</t>
  </si>
  <si>
    <t>JBKMM</t>
  </si>
  <si>
    <t>Timbangan BB + TB</t>
  </si>
  <si>
    <t>Stetoskop</t>
  </si>
  <si>
    <t xml:space="preserve">Reister </t>
  </si>
  <si>
    <t>Stetoskop Duplex</t>
  </si>
  <si>
    <t>Tensi Meter</t>
  </si>
  <si>
    <t>Waskom</t>
  </si>
  <si>
    <t>Timbangan Injak</t>
  </si>
  <si>
    <t>Timbangan Bayi dan Kain</t>
  </si>
  <si>
    <t>Tong Spatel</t>
  </si>
  <si>
    <t>Nerbeken</t>
  </si>
  <si>
    <t>Alat Pencabut Gigi Set Dewasa</t>
  </si>
  <si>
    <t>Alat Tes Gula Darah</t>
  </si>
  <si>
    <t>Olympus</t>
  </si>
  <si>
    <t>Aspirasi Vakum Manual</t>
  </si>
  <si>
    <t>Medele/Bird</t>
  </si>
  <si>
    <t>Bak Instrumen Besar Tertutup</t>
  </si>
  <si>
    <t>Plata/325 x 260 x 63 mm</t>
  </si>
  <si>
    <t>Bak Instrumen Tanggung</t>
  </si>
  <si>
    <t>Bak Instrumen Kecil</t>
  </si>
  <si>
    <t>One Mas/Pen Type</t>
  </si>
  <si>
    <t>Food Model</t>
  </si>
  <si>
    <t>Lokal/Exotica</t>
  </si>
  <si>
    <t>Heacting Set</t>
  </si>
  <si>
    <t>Kelengkapan/Innerator</t>
  </si>
  <si>
    <t>Lampu Operasi</t>
  </si>
  <si>
    <t>Choongwae/CHS-SL 87 A</t>
  </si>
  <si>
    <t>Mini Bedah Set</t>
  </si>
  <si>
    <t>Mini Incinerator</t>
  </si>
  <si>
    <t>Papsmear Kit</t>
  </si>
  <si>
    <t>One Mas</t>
  </si>
  <si>
    <t>Resusitator Infant</t>
  </si>
  <si>
    <t>Sterilisator Rebus</t>
  </si>
  <si>
    <t>Sterilisator Kering 2 Pintu</t>
  </si>
  <si>
    <t>Ellitech/ZTP-80</t>
  </si>
  <si>
    <t>IUD Kit</t>
  </si>
  <si>
    <t>Drop Bapermas KB</t>
  </si>
  <si>
    <t>Vaccine Storage</t>
  </si>
  <si>
    <t>Domestic/RCW 4</t>
  </si>
  <si>
    <t>Dak Kes 08</t>
  </si>
  <si>
    <t>Poskesdes Set</t>
  </si>
  <si>
    <t>One Med/Various</t>
  </si>
  <si>
    <t>Moicrotolse</t>
  </si>
  <si>
    <t>Budi/MT 701</t>
  </si>
  <si>
    <t>Peralatan Tindakan Bedah dan emergency</t>
  </si>
  <si>
    <t>Dental Cair</t>
  </si>
  <si>
    <t>Dental Caik + Compresor</t>
  </si>
  <si>
    <t>Alat Penambal Gigi</t>
  </si>
  <si>
    <t>Alat Skeler Set Dewasa</t>
  </si>
  <si>
    <t>Instrumen Gigi</t>
  </si>
  <si>
    <t>Patwal/Various</t>
  </si>
  <si>
    <t>Alat Penambal Gigi Dewasa</t>
  </si>
  <si>
    <t>Ishihara Tes</t>
  </si>
  <si>
    <t>GEA/Kanehara</t>
  </si>
  <si>
    <t>Morter dan Posite</t>
  </si>
  <si>
    <t>Minor Set</t>
  </si>
  <si>
    <t>O2 Set</t>
  </si>
  <si>
    <t>Emergency Kit Penanggulangan KIPI</t>
  </si>
  <si>
    <t>Various</t>
  </si>
  <si>
    <t>Nodle Destroyer</t>
  </si>
  <si>
    <t>Dr. Morton</t>
  </si>
  <si>
    <t>Timbangan Dacin</t>
  </si>
  <si>
    <t>Budi/DL Balita</t>
  </si>
  <si>
    <t>DAK KES 08</t>
  </si>
  <si>
    <t>Sterilisator Uap Double Rack</t>
  </si>
  <si>
    <t>My Live</t>
  </si>
  <si>
    <t>Drop Bapenas KB</t>
  </si>
  <si>
    <t>My Live/MA 678</t>
  </si>
  <si>
    <t>Diagnostik Set</t>
  </si>
  <si>
    <t>Reister/Econom</t>
  </si>
  <si>
    <t>Prister</t>
  </si>
  <si>
    <t>Tensi Meter Air Raksa</t>
  </si>
  <si>
    <t>ABN/Precision</t>
  </si>
  <si>
    <t>Tensi Meter Anak</t>
  </si>
  <si>
    <t>Reister/Nova Desk</t>
  </si>
  <si>
    <t>Plata/325 x 300 x 80 mm</t>
  </si>
  <si>
    <t>Vacine Storage</t>
  </si>
  <si>
    <t>Domestic Luxembung/RCW8</t>
  </si>
  <si>
    <t>APBD Kab</t>
  </si>
  <si>
    <t>Minato Austopinol/AS-507</t>
  </si>
  <si>
    <t>DBHCHT Th. 2009</t>
  </si>
  <si>
    <t>Mediana/YM 412</t>
  </si>
  <si>
    <t>Vitalograp/24350</t>
  </si>
  <si>
    <t>Isotec</t>
  </si>
  <si>
    <t>Econeb</t>
  </si>
  <si>
    <t>Sequal</t>
  </si>
  <si>
    <t>Sifin</t>
  </si>
  <si>
    <t>Gris</t>
  </si>
  <si>
    <t>Lexamination Tabel</t>
  </si>
  <si>
    <t>Halogen Examination Lamp</t>
  </si>
  <si>
    <t>Sphygmamometer</t>
  </si>
  <si>
    <t>Stethoscope</t>
  </si>
  <si>
    <t>Thermometer Air Raksa</t>
  </si>
  <si>
    <t>Thermometer Digital</t>
  </si>
  <si>
    <t>Timbangan Pengukur Tinggi Badan</t>
  </si>
  <si>
    <t>Timbangan bayi mekanikal</t>
  </si>
  <si>
    <t>Mayor Surgery Set</t>
  </si>
  <si>
    <t>Bak Instrument</t>
  </si>
  <si>
    <t>Bengkoh</t>
  </si>
  <si>
    <t>Kom</t>
  </si>
  <si>
    <t>Pispot/Stick Pank</t>
  </si>
  <si>
    <t>Bed Pan + Tutup</t>
  </si>
  <si>
    <t>Urinal</t>
  </si>
  <si>
    <t>Tromol Kassa</t>
  </si>
  <si>
    <t>Hospital Bed 1 Crank</t>
  </si>
  <si>
    <t>Bed Side Kabinet</t>
  </si>
  <si>
    <t>Baby Coat</t>
  </si>
  <si>
    <t>Infuse Stand (Tiang Infuse 5 Roda)</t>
  </si>
  <si>
    <t>Oxygen Set</t>
  </si>
  <si>
    <t>Sterilisator Kering</t>
  </si>
  <si>
    <t>Bidan Kit</t>
  </si>
  <si>
    <t>Peralatan gigi set</t>
  </si>
  <si>
    <t>Dopler biston BT-200</t>
  </si>
  <si>
    <t>IUD KIT</t>
  </si>
  <si>
    <t>THT Set Diagnostik</t>
  </si>
  <si>
    <t>Stenlist</t>
  </si>
  <si>
    <t>Stetoscope</t>
  </si>
  <si>
    <t>bed pasien</t>
  </si>
  <si>
    <t>Timbangan badan</t>
  </si>
  <si>
    <t>Regulator tabung oksigen set</t>
  </si>
  <si>
    <t>Minor surgeri set</t>
  </si>
  <si>
    <t>Puskesling  kit</t>
  </si>
  <si>
    <t>alat farmasi/PUYER</t>
  </si>
  <si>
    <t>Sketsel</t>
  </si>
  <si>
    <t>troli anestesi</t>
  </si>
  <si>
    <t>almari pasien</t>
  </si>
  <si>
    <t>emergensi troli</t>
  </si>
  <si>
    <t>almari obat 1 pintu</t>
  </si>
  <si>
    <t>almari obat 2 pintu</t>
  </si>
  <si>
    <t>bed tempat tidur</t>
  </si>
  <si>
    <t>matras/kasur dewasa</t>
  </si>
  <si>
    <t>kursi roda</t>
  </si>
  <si>
    <t xml:space="preserve">standar infus </t>
  </si>
  <si>
    <t>meja periksa</t>
  </si>
  <si>
    <t xml:space="preserve">brangkar </t>
  </si>
  <si>
    <t>food troly</t>
  </si>
  <si>
    <t>troli instrumen</t>
  </si>
  <si>
    <t>troli pakean</t>
  </si>
  <si>
    <t>spekulum telinga</t>
  </si>
  <si>
    <t>linen hampair carige</t>
  </si>
  <si>
    <t>compresor gigi</t>
  </si>
  <si>
    <t>regulator oksigen</t>
  </si>
  <si>
    <t>termos vaksin set</t>
  </si>
  <si>
    <t>sterilisator kering</t>
  </si>
  <si>
    <t>anuscup</t>
  </si>
  <si>
    <t>lampu kepala</t>
  </si>
  <si>
    <t>optalmoscope</t>
  </si>
  <si>
    <t>otoscope</t>
  </si>
  <si>
    <t>stetoscope bayi</t>
  </si>
  <si>
    <t>set diagnostic</t>
  </si>
  <si>
    <t>02.09</t>
  </si>
  <si>
    <t>Elemex/SH</t>
  </si>
  <si>
    <t>Pkm Keboanagung</t>
  </si>
  <si>
    <t>Hera</t>
  </si>
  <si>
    <t>02.05.02.04.009 Alat Laboratorium Lain-lain</t>
  </si>
  <si>
    <t>007</t>
  </si>
  <si>
    <t>PH Tail</t>
  </si>
  <si>
    <t>Comperator Kimia Air</t>
  </si>
  <si>
    <t>Hanna</t>
  </si>
  <si>
    <t>Botol Sample Bakteriologis</t>
  </si>
  <si>
    <t>Germany</t>
  </si>
  <si>
    <t>Jerigen Plastik</t>
  </si>
  <si>
    <t>Tas Peralatan</t>
  </si>
  <si>
    <t>Miskroskop dan bilik hitung</t>
  </si>
  <si>
    <t>Hematologi analiser</t>
  </si>
  <si>
    <t xml:space="preserve">RD Pusk.Kb.agung </t>
  </si>
  <si>
    <t>Pusk. Kebonagung</t>
  </si>
  <si>
    <t>Pusk.Kb.agung</t>
  </si>
  <si>
    <t>Gedung PUSTU Werdoyo Kec. Kebonagung</t>
  </si>
  <si>
    <t>Beton</t>
  </si>
  <si>
    <t>b</t>
  </si>
  <si>
    <t>Gedung Poskesdes Suko Kidul</t>
  </si>
  <si>
    <t>Rehabilitasi Pustu Ds. Tlogosih Kec. Keboagung +</t>
  </si>
  <si>
    <t>Unit</t>
  </si>
  <si>
    <t>Biaya Perencanaan &amp; Pengawasan</t>
  </si>
  <si>
    <t>RB</t>
  </si>
  <si>
    <t>JALAN IRIGASI DAN JARINGAN</t>
  </si>
  <si>
    <t>04.16.03.01.004 Jaringan Telepon Di atas Tanah Lain-lain</t>
  </si>
  <si>
    <t>16</t>
  </si>
  <si>
    <t>004</t>
  </si>
  <si>
    <t>Telpon</t>
  </si>
  <si>
    <t>Tambah Daya Listrik 900 VA-2200 VA</t>
  </si>
  <si>
    <t>UNIT</t>
  </si>
  <si>
    <t>tambahn daya 2016 Rp. 2099000</t>
  </si>
  <si>
    <t>Tambah Daya ke 3.500 VA</t>
  </si>
  <si>
    <t>Intalasi Listrik</t>
  </si>
  <si>
    <t>Wifi Router</t>
  </si>
  <si>
    <t>jaringan listrik  rawat jalan</t>
  </si>
  <si>
    <t>TOTAL ASET</t>
  </si>
  <si>
    <t>Kepala SKPD Puakesmas Kebonagung</t>
  </si>
  <si>
    <t>dr. Siti Nurhayati</t>
  </si>
  <si>
    <t xml:space="preserve"> Nip. 19710408 200604 2 012</t>
  </si>
  <si>
    <t>Nip.19761018 200604 1 008</t>
  </si>
  <si>
    <t>SKPD</t>
  </si>
  <si>
    <t xml:space="preserve"> : PUSKESMAS KEBONAGUNG</t>
  </si>
  <si>
    <t xml:space="preserve"> : Demak</t>
  </si>
  <si>
    <t>PROVINSI</t>
  </si>
  <si>
    <t xml:space="preserve"> : Jawa Tengah</t>
  </si>
  <si>
    <t>KODE LOKASI :12.11.02.07.00</t>
  </si>
  <si>
    <t>REKAPITULASI BUKU INVENTARIS</t>
  </si>
  <si>
    <t>NO. URUT</t>
  </si>
  <si>
    <t>KODE</t>
  </si>
  <si>
    <t>NAMA BIDANG BARANG</t>
  </si>
  <si>
    <t>JUMLAH HARGA</t>
  </si>
  <si>
    <t>BIDANG</t>
  </si>
  <si>
    <t>DLM RIBUAN</t>
  </si>
  <si>
    <t>BARANG</t>
  </si>
  <si>
    <t>(Rp.)</t>
  </si>
  <si>
    <t xml:space="preserve">    Alat Komputer</t>
  </si>
  <si>
    <t>d. Bangunan Air/Irigasi</t>
  </si>
  <si>
    <t>ASSET TAK BERWUJUD</t>
  </si>
  <si>
    <t>Total</t>
  </si>
  <si>
    <t>KEPALA PUSKESMAS KEBONAGUNG</t>
  </si>
  <si>
    <t>Nip. 19761018 200604 1 008</t>
  </si>
  <si>
    <t>KARTU INVENTARIS BARANG ( KIB ) A</t>
  </si>
  <si>
    <t>A. TANAH</t>
  </si>
  <si>
    <t>TAHUN 2015</t>
  </si>
  <si>
    <t xml:space="preserve">Nip. 19580224 198902 2001 </t>
  </si>
  <si>
    <t>LAMPIRAN JAWABAN TEMUAN XII</t>
  </si>
  <si>
    <t>KARTU INVENTARIS BARANG ( KIB ) B</t>
  </si>
  <si>
    <t>B. PERALATAN DAN MESIN</t>
  </si>
  <si>
    <t>Yamaha Force 1</t>
  </si>
  <si>
    <t>3XA171354</t>
  </si>
  <si>
    <t>SUZUKI/APV DLX</t>
  </si>
  <si>
    <t>MHYGDN42VDJ-386544</t>
  </si>
  <si>
    <t>02.06.02.06.014 Microphone</t>
  </si>
  <si>
    <t>Standar Mikropon</t>
  </si>
  <si>
    <t>Radio Komunikasi VHF 136-174 MHz</t>
  </si>
  <si>
    <t>Alinco/DR-135</t>
  </si>
  <si>
    <t>Power Suplly</t>
  </si>
  <si>
    <t>Suicom/DMZ 330</t>
  </si>
  <si>
    <t>Antena VHF Omnidirectional</t>
  </si>
  <si>
    <t>Hygain/V2R</t>
  </si>
  <si>
    <t>Kabel Coaxial RG-8,50 Ohm</t>
  </si>
  <si>
    <t>Andrew/Cinta Amphenol</t>
  </si>
  <si>
    <t>Pipa Galvanis dan Kawat Spaner</t>
  </si>
  <si>
    <t>HB Sahli</t>
  </si>
  <si>
    <t>KARTU INVENTARIS BARANG ( KIB ) C</t>
  </si>
  <si>
    <t xml:space="preserve">  GEDUNG  DAN  BANGUNAN</t>
  </si>
  <si>
    <t>LUAS</t>
  </si>
  <si>
    <t>30 juni 2016</t>
  </si>
  <si>
    <t>Sholekul Hadi</t>
  </si>
  <si>
    <t>KARTU INVENTARIS BARANG ( KIB ) D</t>
  </si>
  <si>
    <t>D.  JALAN, IRIGASI  DAN  JARINGAN</t>
  </si>
  <si>
    <t>: PUSKESMAS KEBONAGUNG</t>
  </si>
  <si>
    <t>KARTU INVENTARIS BARANG ( KIB ) E</t>
  </si>
  <si>
    <t>E. ASET LAINNYA</t>
  </si>
  <si>
    <t>TAHUN    2015</t>
  </si>
  <si>
    <t>KARTU INVENTARS BARANG ( KIB ) F</t>
  </si>
  <si>
    <t>F.  KONSTRUKSI  DALAM  PENGERJAAN</t>
  </si>
  <si>
    <t>Nama Barang / Jenis Barang</t>
  </si>
  <si>
    <t>Bangunan (P, SP, D)</t>
  </si>
  <si>
    <t>Konstruksi Bangunan</t>
  </si>
  <si>
    <t>Luas Lantai (M2)</t>
  </si>
  <si>
    <t>Letak / Lokasi/Alamat</t>
  </si>
  <si>
    <t xml:space="preserve">Dokumen </t>
  </si>
  <si>
    <t>Tgl.Bln, Tahun Mulai</t>
  </si>
  <si>
    <t>Status Tanah</t>
  </si>
  <si>
    <t>Nomor Kode Tanah</t>
  </si>
  <si>
    <t>Asal Usul Pembiayaan</t>
  </si>
  <si>
    <t>Nilai Kontrak (Rp)</t>
  </si>
  <si>
    <t>Bertingkat/Tidak</t>
  </si>
  <si>
    <t>Beton/Tidak</t>
  </si>
  <si>
    <t>Tanggal</t>
  </si>
  <si>
    <t>Mutasi dari DKK</t>
  </si>
  <si>
    <t>Mutasi DINPERMASDES-P2KB</t>
  </si>
  <si>
    <t>No.</t>
  </si>
  <si>
    <t>Nama Barang</t>
  </si>
  <si>
    <t>Merk</t>
  </si>
  <si>
    <t>Jumlah Barang</t>
  </si>
  <si>
    <t>Jumlah Harga</t>
  </si>
  <si>
    <t>Alat Kantor dan Rumahtangga</t>
  </si>
  <si>
    <t>Terdapat Mutasi Tambah dari Dinas Kesehatan dan DINPERMASDES P2KB pada Alat Kantor dan Rumahtangga Sebesar Rp. 15.174.000,-</t>
  </si>
  <si>
    <t>NOMOR : 440 /      / 2017</t>
  </si>
  <si>
    <t>Pada hari ini Senin  tanggal tujuh Belas Bulan Juli tahun Dua Ribu Tujuh belas  bertempat di Puskesmas Kebonagung Kabupaten Demak kami yang bertanda tangan di bawah ini:</t>
  </si>
  <si>
    <t>Per 30 Juni 2017</t>
  </si>
  <si>
    <t>menyatakan  bahwa  telah  melakukan  Rekonsiliasi  Data  Barang  Milik  Daerah  (BMD)  pada lingkup internal Puskesmas Kebonagung Kabupaten Demak dengan cara membandingkan data BMD  pada Laporan Barang Pengguna/Kuasa Pengguna yang disusun oleh Bendahara  Barang dengan Laporan Keuangan OPD  yang disusun oleh Pejabat Penatausahaan Keuangan/Bendaraha Pengeluaran untuk periode 17 Juli 2017, dengan hasil sebagai berikut:</t>
  </si>
  <si>
    <t>Demikian Berita Acara ini dibuat untuk bahan penyusunan Laporan BMD  Periode 17 Juli 2017 dan apabila di kemudian hari terdapat kekeliruan akan dilakukan perbaikan sebagaimana mestinya.</t>
  </si>
  <si>
    <t>Pada hari ini Senin, tanggal Tujuh Belas bulan Juli tahun Dua ribu tujuh belas  telah diselenggarakan rekonsiliasi barang milik daerah antara Puskesmas Kebonagung kabupaten Demak, yang selanjutnya disebut Pengguna Barang, dengan Badan Pengelolaan Keuangan Pendapatan dan Aset Daerah Kabupaten Demak, yang selanjutnya disebut Pembantu Pengelola Barang Milik Pemerintah Kabupaten Demak.</t>
  </si>
  <si>
    <t>Keadaan 01 Januari 2017</t>
  </si>
  <si>
    <t>Demak, 17 Juli 2017</t>
  </si>
  <si>
    <t>FATCHUL IMAM, SE, M.Si, MA</t>
  </si>
  <si>
    <t>NIP. 19810520 200604 1 010</t>
  </si>
  <si>
    <t>Terdapat koreksi keluar sebesar Rp. 4.298.300 dikarenakan bahan habis pakai sebesar Rp. 4.050.000 berupa  tanda rambu jarak 2 biji @ Rp. 1.200.000, tanda rambu masuk/keluar 2 biji @ 450.000, tanda titik kumpul 1 biji @ 750.000 dan kapitalisasi tambah daya listrik sebesar Rp. 248.300</t>
  </si>
  <si>
    <t xml:space="preserve">Terdapat koreksi masuk  sebesar Rp. 248.300 dikarenakan salah catat  yang seharusnya dikapitalisasi pada tambah daya sebelumnya </t>
  </si>
  <si>
    <t xml:space="preserve">JARINGAN </t>
  </si>
  <si>
    <t>KODE BRG</t>
  </si>
  <si>
    <t>BANGUNAN DAN GEDUNG</t>
  </si>
  <si>
    <t>Tanda rambu masuk/keluar</t>
  </si>
</sst>
</file>

<file path=xl/styles.xml><?xml version="1.0" encoding="utf-8"?>
<styleSheet xmlns="http://schemas.openxmlformats.org/spreadsheetml/2006/main">
  <numFmts count="14">
    <numFmt numFmtId="5" formatCode="&quot;Rp&quot;#,##0_);\(&quot;Rp&quot;#,##0\)"/>
    <numFmt numFmtId="41" formatCode="_(* #,##0_);_(* \(#,##0\);_(* &quot;-&quot;_);_(@_)"/>
    <numFmt numFmtId="43" formatCode="_(* #,##0.00_);_(* \(#,##0.00\);_(* &quot;-&quot;??_);_(@_)"/>
    <numFmt numFmtId="164" formatCode="_(* #,##0_);_(* \(#,##0\);_(* &quot;-&quot;??_);_(@_)"/>
    <numFmt numFmtId="165" formatCode="_(* #,##0.00_);_(* \(#,##0.00\);_(* &quot;-&quot;_);_(@_)"/>
    <numFmt numFmtId="166" formatCode="_(* #,##0.000_);_(* \(#,##0.000\);_(* &quot;-&quot;_);_(@_)"/>
    <numFmt numFmtId="167" formatCode="[$-421]dd\ mmmm\ yyyy;@"/>
    <numFmt numFmtId="168" formatCode="_(* #,##0.00000_);_(* \(#,##0.00000\);_(* &quot;-&quot;??_);_(@_)"/>
    <numFmt numFmtId="169" formatCode="00"/>
    <numFmt numFmtId="170" formatCode="_-* #,##0_-;\-* #,##0_-;_-* &quot;-&quot;_-;_-@_-"/>
    <numFmt numFmtId="171" formatCode="dd/mm/yyyy;@"/>
    <numFmt numFmtId="172" formatCode="_-* #,##0.00_-;\-* #,##0.00_-;_-* &quot;-&quot;_-;_-@_-"/>
    <numFmt numFmtId="173" formatCode="[$€-2]\ #,##0.00_);[Red]\([$€-2]\ #,##0.00\)"/>
    <numFmt numFmtId="174" formatCode="#,##0;\(#,##0\)"/>
  </numFmts>
  <fonts count="69">
    <font>
      <sz val="11"/>
      <color theme="1"/>
      <name val="Calibri"/>
      <family val="2"/>
      <scheme val="minor"/>
    </font>
    <font>
      <sz val="11"/>
      <color theme="1"/>
      <name val="Calibri"/>
      <family val="2"/>
      <charset val="1"/>
      <scheme val="minor"/>
    </font>
    <font>
      <sz val="11"/>
      <color theme="1"/>
      <name val="Calibri"/>
      <family val="2"/>
      <charset val="1"/>
      <scheme val="minor"/>
    </font>
    <font>
      <sz val="11"/>
      <color theme="1"/>
      <name val="Calibri"/>
      <family val="2"/>
      <charset val="1"/>
      <scheme val="minor"/>
    </font>
    <font>
      <b/>
      <sz val="14"/>
      <color theme="1"/>
      <name val="Calibri"/>
      <family val="2"/>
      <scheme val="minor"/>
    </font>
    <font>
      <sz val="11"/>
      <color indexed="8"/>
      <name val="Arial"/>
      <family val="2"/>
    </font>
    <font>
      <sz val="11"/>
      <color theme="1"/>
      <name val="Arial"/>
      <family val="2"/>
    </font>
    <font>
      <sz val="12"/>
      <color theme="1"/>
      <name val="Calibri"/>
      <family val="2"/>
      <scheme val="minor"/>
    </font>
    <font>
      <b/>
      <sz val="11"/>
      <color theme="1"/>
      <name val="Calibri"/>
      <family val="2"/>
      <scheme val="minor"/>
    </font>
    <font>
      <b/>
      <sz val="9"/>
      <color theme="1"/>
      <name val="Calibri"/>
      <family val="2"/>
      <scheme val="minor"/>
    </font>
    <font>
      <sz val="11"/>
      <color theme="1"/>
      <name val="Calibri"/>
      <family val="2"/>
      <scheme val="minor"/>
    </font>
    <font>
      <b/>
      <sz val="9"/>
      <color indexed="8"/>
      <name val="Arial"/>
      <family val="2"/>
    </font>
    <font>
      <sz val="10"/>
      <color indexed="8"/>
      <name val="Arial"/>
      <family val="2"/>
    </font>
    <font>
      <b/>
      <u/>
      <sz val="11"/>
      <color theme="1"/>
      <name val="Calibri"/>
      <family val="2"/>
      <scheme val="minor"/>
    </font>
    <font>
      <sz val="10"/>
      <name val="Arial"/>
      <family val="2"/>
    </font>
    <font>
      <sz val="9"/>
      <color indexed="8"/>
      <name val="Arial"/>
      <family val="2"/>
    </font>
    <font>
      <sz val="11"/>
      <color indexed="8"/>
      <name val="Calibri"/>
      <family val="2"/>
      <charset val="1"/>
    </font>
    <font>
      <sz val="9"/>
      <color theme="0"/>
      <name val="Arial"/>
      <family val="2"/>
    </font>
    <font>
      <sz val="11"/>
      <color indexed="8"/>
      <name val="Calibri"/>
      <family val="2"/>
    </font>
    <font>
      <sz val="9"/>
      <color theme="1"/>
      <name val="Arial"/>
      <family val="2"/>
    </font>
    <font>
      <sz val="12"/>
      <color indexed="8"/>
      <name val="Arial"/>
      <family val="2"/>
    </font>
    <font>
      <b/>
      <u/>
      <sz val="9"/>
      <color indexed="8"/>
      <name val="Arial"/>
      <family val="2"/>
    </font>
    <font>
      <b/>
      <sz val="10"/>
      <color indexed="8"/>
      <name val="Arial"/>
      <family val="2"/>
    </font>
    <font>
      <b/>
      <u/>
      <sz val="10"/>
      <color indexed="8"/>
      <name val="Arial"/>
      <family val="2"/>
    </font>
    <font>
      <b/>
      <u val="singleAccounting"/>
      <sz val="9"/>
      <color indexed="8"/>
      <name val="Arial"/>
      <family val="2"/>
    </font>
    <font>
      <b/>
      <u/>
      <sz val="11"/>
      <color indexed="8"/>
      <name val="Arial"/>
      <family val="2"/>
    </font>
    <font>
      <b/>
      <i/>
      <sz val="11"/>
      <color indexed="8"/>
      <name val="Arial"/>
      <family val="2"/>
    </font>
    <font>
      <i/>
      <sz val="11"/>
      <color indexed="8"/>
      <name val="Arial"/>
      <family val="2"/>
    </font>
    <font>
      <b/>
      <sz val="17"/>
      <color indexed="8"/>
      <name val="Times New Roman"/>
      <family val="1"/>
    </font>
    <font>
      <b/>
      <sz val="16"/>
      <color indexed="8"/>
      <name val="Times New Roman"/>
      <family val="1"/>
    </font>
    <font>
      <b/>
      <sz val="14"/>
      <color indexed="8"/>
      <name val="Times New Roman"/>
      <family val="1"/>
    </font>
    <font>
      <b/>
      <sz val="12"/>
      <color indexed="8"/>
      <name val="Times New Roman"/>
      <family val="1"/>
    </font>
    <font>
      <b/>
      <sz val="15"/>
      <color indexed="8"/>
      <name val="Arial Black"/>
      <family val="2"/>
    </font>
    <font>
      <b/>
      <sz val="16"/>
      <color indexed="8"/>
      <name val="Arial"/>
      <family val="2"/>
    </font>
    <font>
      <b/>
      <sz val="12"/>
      <color indexed="8"/>
      <name val="Arial"/>
      <family val="2"/>
    </font>
    <font>
      <sz val="11"/>
      <color indexed="8"/>
      <name val="Times New Roman"/>
      <family val="1"/>
    </font>
    <font>
      <b/>
      <sz val="18"/>
      <color indexed="8"/>
      <name val="Calibri"/>
      <family val="2"/>
    </font>
    <font>
      <b/>
      <u/>
      <sz val="12"/>
      <color indexed="8"/>
      <name val="Arial"/>
      <family val="2"/>
    </font>
    <font>
      <b/>
      <sz val="11"/>
      <color indexed="8"/>
      <name val="Arial"/>
      <family val="2"/>
    </font>
    <font>
      <b/>
      <sz val="9"/>
      <color theme="1"/>
      <name val="Arial"/>
      <family val="2"/>
    </font>
    <font>
      <u/>
      <sz val="12"/>
      <color indexed="8"/>
      <name val="Arial"/>
      <family val="2"/>
    </font>
    <font>
      <b/>
      <sz val="14"/>
      <color indexed="8"/>
      <name val="Arial"/>
      <family val="2"/>
    </font>
    <font>
      <sz val="9"/>
      <color indexed="8"/>
      <name val="Calibri"/>
      <family val="2"/>
    </font>
    <font>
      <sz val="14"/>
      <color indexed="8"/>
      <name val="Arial"/>
      <family val="2"/>
    </font>
    <font>
      <sz val="12"/>
      <color indexed="8"/>
      <name val="Calibri"/>
      <family val="2"/>
    </font>
    <font>
      <sz val="9"/>
      <name val="Arial"/>
      <family val="2"/>
    </font>
    <font>
      <sz val="12"/>
      <color theme="1"/>
      <name val="Arial"/>
      <family val="2"/>
    </font>
    <font>
      <b/>
      <sz val="11"/>
      <color theme="1"/>
      <name val="Arial"/>
      <family val="2"/>
    </font>
    <font>
      <b/>
      <sz val="12"/>
      <color theme="1"/>
      <name val="Arial"/>
      <family val="2"/>
    </font>
    <font>
      <sz val="16"/>
      <color theme="1"/>
      <name val="Calibri"/>
      <family val="2"/>
      <scheme val="minor"/>
    </font>
    <font>
      <sz val="12"/>
      <color theme="1"/>
      <name val="Calibri"/>
      <family val="2"/>
    </font>
    <font>
      <sz val="20"/>
      <color indexed="8"/>
      <name val="Calibri"/>
      <family val="2"/>
    </font>
    <font>
      <sz val="16"/>
      <color indexed="8"/>
      <name val="Arial"/>
      <family val="2"/>
    </font>
    <font>
      <b/>
      <i/>
      <sz val="10"/>
      <color indexed="8"/>
      <name val="Arial"/>
      <family val="2"/>
    </font>
    <font>
      <u/>
      <sz val="10"/>
      <color indexed="8"/>
      <name val="Arial"/>
      <family val="2"/>
    </font>
    <font>
      <u/>
      <sz val="11"/>
      <color indexed="8"/>
      <name val="Arial"/>
      <family val="2"/>
    </font>
    <font>
      <b/>
      <sz val="8"/>
      <color indexed="8"/>
      <name val="Arial"/>
      <family val="2"/>
    </font>
    <font>
      <sz val="8"/>
      <color indexed="8"/>
      <name val="Calibri"/>
      <family val="2"/>
    </font>
    <font>
      <sz val="8"/>
      <color indexed="8"/>
      <name val="Arial"/>
      <family val="2"/>
    </font>
    <font>
      <u/>
      <sz val="8"/>
      <color indexed="8"/>
      <name val="Arial"/>
      <family val="2"/>
    </font>
    <font>
      <u/>
      <sz val="9"/>
      <color indexed="8"/>
      <name val="Arial"/>
      <family val="2"/>
    </font>
    <font>
      <sz val="9"/>
      <color indexed="8"/>
      <name val="Cambria"/>
      <family val="2"/>
      <charset val="1"/>
    </font>
    <font>
      <sz val="10"/>
      <name val="Arial"/>
      <family val="2"/>
      <charset val="134"/>
    </font>
    <font>
      <b/>
      <sz val="9"/>
      <color rgb="FF000000"/>
      <name val="Arial"/>
      <family val="2"/>
    </font>
    <font>
      <b/>
      <sz val="8"/>
      <color rgb="FF000000"/>
      <name val="Arial"/>
      <family val="2"/>
    </font>
    <font>
      <sz val="8"/>
      <color rgb="FF000000"/>
      <name val="Arial"/>
      <family val="2"/>
    </font>
    <font>
      <b/>
      <u/>
      <sz val="8"/>
      <color rgb="FF000000"/>
      <name val="Arial"/>
      <family val="2"/>
    </font>
    <font>
      <b/>
      <sz val="10"/>
      <color theme="1"/>
      <name val="Arial"/>
      <family val="2"/>
    </font>
    <font>
      <b/>
      <u/>
      <sz val="12"/>
      <color theme="1"/>
      <name val="Arial"/>
      <family val="2"/>
    </font>
  </fonts>
  <fills count="1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6"/>
        <bgColor indexed="64"/>
      </patternFill>
    </fill>
    <fill>
      <patternFill patternType="solid">
        <fgColor theme="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indexed="9"/>
        <bgColor indexed="64"/>
      </patternFill>
    </fill>
    <fill>
      <patternFill patternType="solid">
        <fgColor rgb="FF00B0F0"/>
        <bgColor indexed="64"/>
      </patternFill>
    </fill>
    <fill>
      <patternFill patternType="solid">
        <fgColor theme="2"/>
        <bgColor indexed="64"/>
      </patternFill>
    </fill>
    <fill>
      <patternFill patternType="solid">
        <fgColor theme="4" tint="0.39997558519241921"/>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s>
  <borders count="8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thin">
        <color indexed="64"/>
      </left>
      <right style="thin">
        <color indexed="64"/>
      </right>
      <top/>
      <bottom/>
      <diagonal/>
    </border>
    <border>
      <left style="thin">
        <color indexed="64"/>
      </left>
      <right style="double">
        <color indexed="64"/>
      </right>
      <top/>
      <bottom/>
      <diagonal/>
    </border>
    <border>
      <left style="double">
        <color indexed="64"/>
      </left>
      <right style="thin">
        <color indexed="64"/>
      </right>
      <top style="thin">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right/>
      <top/>
      <bottom style="double">
        <color indexed="64"/>
      </bottom>
      <diagonal/>
    </border>
    <border>
      <left/>
      <right/>
      <top style="double">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hair">
        <color indexed="64"/>
      </bottom>
      <diagonal/>
    </border>
    <border>
      <left/>
      <right style="thin">
        <color indexed="64"/>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s>
  <cellStyleXfs count="312">
    <xf numFmtId="0" fontId="0" fillId="0" borderId="0"/>
    <xf numFmtId="43" fontId="18" fillId="0" borderId="0" applyFont="0" applyFill="0" applyBorder="0" applyAlignment="0" applyProtection="0"/>
    <xf numFmtId="41" fontId="18" fillId="0" borderId="0" applyFont="0" applyFill="0" applyBorder="0" applyAlignment="0" applyProtection="0"/>
    <xf numFmtId="0" fontId="3" fillId="0" borderId="0"/>
    <xf numFmtId="43" fontId="3" fillId="0" borderId="0" applyFont="0" applyFill="0" applyBorder="0" applyAlignment="0" applyProtection="0"/>
    <xf numFmtId="0" fontId="2" fillId="0" borderId="0"/>
    <xf numFmtId="43" fontId="16" fillId="0" borderId="0" applyFont="0" applyFill="0" applyBorder="0" applyAlignment="0" applyProtection="0"/>
    <xf numFmtId="0" fontId="10" fillId="0" borderId="0"/>
    <xf numFmtId="0" fontId="14" fillId="0" borderId="0">
      <alignment vertical="center"/>
    </xf>
    <xf numFmtId="0" fontId="14" fillId="0" borderId="0"/>
    <xf numFmtId="0" fontId="2" fillId="0" borderId="0"/>
    <xf numFmtId="43" fontId="16" fillId="0" borderId="0" applyFont="0" applyFill="0" applyBorder="0" applyAlignment="0" applyProtection="0"/>
    <xf numFmtId="41" fontId="16" fillId="0" borderId="0" applyFont="0" applyFill="0" applyBorder="0" applyAlignment="0" applyProtection="0"/>
    <xf numFmtId="0" fontId="14" fillId="0" borderId="0"/>
    <xf numFmtId="41" fontId="18" fillId="0" borderId="0" applyFont="0" applyFill="0" applyBorder="0" applyAlignment="0" applyProtection="0"/>
    <xf numFmtId="43" fontId="18" fillId="0" borderId="0" applyFont="0" applyFill="0" applyBorder="0" applyAlignment="0" applyProtection="0"/>
    <xf numFmtId="0" fontId="14" fillId="0" borderId="0"/>
    <xf numFmtId="0" fontId="14" fillId="0" borderId="0"/>
    <xf numFmtId="0" fontId="10" fillId="0" borderId="0"/>
    <xf numFmtId="41" fontId="18" fillId="0" borderId="0" applyFont="0" applyFill="0" applyBorder="0" applyAlignment="0" applyProtection="0"/>
    <xf numFmtId="41" fontId="18" fillId="0" borderId="0" applyFont="0" applyFill="0" applyBorder="0" applyAlignment="0" applyProtection="0"/>
    <xf numFmtId="41" fontId="10" fillId="0" borderId="0" applyFont="0" applyFill="0" applyBorder="0" applyAlignment="0" applyProtection="0"/>
    <xf numFmtId="173" fontId="14" fillId="0" borderId="0" applyFont="0" applyFill="0" applyBorder="0" applyAlignment="0" applyProtection="0"/>
    <xf numFmtId="173" fontId="14" fillId="0" borderId="0" applyFont="0" applyFill="0" applyBorder="0" applyAlignment="0" applyProtection="0"/>
    <xf numFmtId="173" fontId="14" fillId="0" borderId="0" applyFont="0" applyFill="0" applyBorder="0" applyAlignment="0" applyProtection="0"/>
    <xf numFmtId="173" fontId="14" fillId="0" borderId="0" applyFont="0" applyFill="0" applyBorder="0" applyAlignment="0" applyProtection="0"/>
    <xf numFmtId="173" fontId="14" fillId="0" borderId="0" applyFont="0" applyFill="0" applyBorder="0" applyAlignment="0" applyProtection="0"/>
    <xf numFmtId="173" fontId="14" fillId="0" borderId="0" applyFont="0" applyFill="0" applyBorder="0" applyAlignment="0" applyProtection="0"/>
    <xf numFmtId="173" fontId="14" fillId="0" borderId="0" applyFont="0" applyFill="0" applyBorder="0" applyAlignment="0" applyProtection="0"/>
    <xf numFmtId="173"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8" fillId="0" borderId="0" applyFont="0" applyFill="0" applyBorder="0" applyAlignment="0" applyProtection="0"/>
    <xf numFmtId="41" fontId="14" fillId="0" borderId="0" applyFont="0" applyFill="0" applyBorder="0" applyAlignment="0" applyProtection="0"/>
    <xf numFmtId="41" fontId="18"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2" fillId="0" borderId="0" applyFont="0" applyFill="0" applyBorder="0" applyAlignment="0" applyProtection="0">
      <alignment vertical="top"/>
    </xf>
    <xf numFmtId="41" fontId="12" fillId="0" borderId="0" applyFont="0" applyFill="0" applyBorder="0" applyAlignment="0" applyProtection="0">
      <alignment vertical="top"/>
    </xf>
    <xf numFmtId="170" fontId="14" fillId="0" borderId="0" applyFont="0" applyFill="0" applyBorder="0" applyAlignment="0" applyProtection="0"/>
    <xf numFmtId="170" fontId="14" fillId="0" borderId="0" applyFont="0" applyFill="0" applyBorder="0" applyAlignment="0" applyProtection="0"/>
    <xf numFmtId="170" fontId="14" fillId="0" borderId="0" applyFont="0" applyFill="0" applyBorder="0" applyAlignment="0" applyProtection="0"/>
    <xf numFmtId="170" fontId="14" fillId="0" borderId="0" applyFont="0" applyFill="0" applyBorder="0" applyAlignment="0" applyProtection="0"/>
    <xf numFmtId="170" fontId="14" fillId="0" borderId="0" applyFont="0" applyFill="0" applyBorder="0" applyAlignment="0" applyProtection="0"/>
    <xf numFmtId="41" fontId="2"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0" fontId="14" fillId="0" borderId="0" applyFont="0" applyFill="0" applyBorder="0" applyAlignment="0" applyProtection="0"/>
    <xf numFmtId="173" fontId="14" fillId="0" borderId="0" applyFont="0" applyFill="0" applyBorder="0" applyAlignment="0" applyProtection="0"/>
    <xf numFmtId="41" fontId="16" fillId="0" borderId="0" applyFont="0" applyFill="0" applyBorder="0" applyAlignment="0" applyProtection="0"/>
    <xf numFmtId="41" fontId="18" fillId="0" borderId="0" applyFont="0" applyFill="0" applyBorder="0" applyAlignment="0" applyProtection="0"/>
    <xf numFmtId="41" fontId="10" fillId="0" borderId="0" applyFont="0" applyFill="0" applyBorder="0" applyAlignment="0" applyProtection="0"/>
    <xf numFmtId="41" fontId="61"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169" fontId="14" fillId="0" borderId="0" applyFont="0" applyFill="0" applyBorder="0" applyAlignment="0" applyProtection="0"/>
    <xf numFmtId="41" fontId="61" fillId="0" borderId="0" applyFont="0" applyFill="0" applyBorder="0" applyAlignment="0" applyProtection="0"/>
    <xf numFmtId="5" fontId="14" fillId="0" borderId="0" applyFont="0" applyFill="0" applyBorder="0" applyAlignment="0" applyProtection="0"/>
    <xf numFmtId="41" fontId="18" fillId="0" borderId="0" applyFont="0" applyFill="0" applyBorder="0" applyAlignment="0" applyProtection="0"/>
    <xf numFmtId="170" fontId="14" fillId="0" borderId="0" applyFont="0" applyFill="0" applyBorder="0" applyAlignment="0" applyProtection="0"/>
    <xf numFmtId="41" fontId="18" fillId="0" borderId="0" applyFont="0" applyFill="0" applyBorder="0" applyAlignment="0" applyProtection="0"/>
    <xf numFmtId="170" fontId="14" fillId="0" borderId="0" applyFont="0" applyFill="0" applyBorder="0" applyAlignment="0" applyProtection="0"/>
    <xf numFmtId="41" fontId="18" fillId="0" borderId="0" applyFont="0" applyFill="0" applyBorder="0" applyAlignment="0" applyProtection="0"/>
    <xf numFmtId="41" fontId="10"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0" fontId="14" fillId="0" borderId="0" applyFont="0" applyFill="0" applyBorder="0" applyAlignment="0" applyProtection="0"/>
    <xf numFmtId="169" fontId="14" fillId="0" borderId="0" applyFont="0" applyFill="0" applyBorder="0" applyAlignment="0" applyProtection="0"/>
    <xf numFmtId="173" fontId="14" fillId="0" borderId="0" applyFont="0" applyFill="0" applyBorder="0" applyAlignment="0" applyProtection="0"/>
    <xf numFmtId="43" fontId="10"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4" fillId="0" borderId="0" applyFont="0" applyFill="0" applyBorder="0" applyAlignment="0" applyProtection="0"/>
    <xf numFmtId="43" fontId="16" fillId="0" borderId="0" applyFont="0" applyFill="0" applyBorder="0" applyAlignment="0" applyProtection="0"/>
    <xf numFmtId="5" fontId="14" fillId="0" borderId="0" applyFont="0" applyFill="0" applyBorder="0" applyAlignment="0" applyProtection="0"/>
    <xf numFmtId="43" fontId="14"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5"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8" fillId="0" borderId="0" applyFont="0" applyFill="0" applyBorder="0" applyAlignment="0" applyProtection="0"/>
    <xf numFmtId="43" fontId="16" fillId="0" borderId="0" applyFont="0" applyFill="0" applyBorder="0" applyAlignment="0" applyProtection="0"/>
    <xf numFmtId="43" fontId="14"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8" fillId="0" borderId="0" applyFont="0" applyFill="0" applyBorder="0" applyAlignment="0" applyProtection="0"/>
    <xf numFmtId="43" fontId="10" fillId="0" borderId="0" applyFont="0" applyFill="0" applyBorder="0" applyAlignment="0" applyProtection="0"/>
    <xf numFmtId="174" fontId="14" fillId="0" borderId="0" applyFont="0" applyFill="0" applyBorder="0" applyAlignment="0" applyProtection="0"/>
    <xf numFmtId="0" fontId="62" fillId="0" borderId="0">
      <alignment vertical="center"/>
    </xf>
    <xf numFmtId="0" fontId="10" fillId="0" borderId="0"/>
    <xf numFmtId="0" fontId="2" fillId="0" borderId="0"/>
    <xf numFmtId="0" fontId="2" fillId="0" borderId="0"/>
    <xf numFmtId="0" fontId="2" fillId="0" borderId="0"/>
    <xf numFmtId="0" fontId="14" fillId="0" borderId="0"/>
    <xf numFmtId="0" fontId="10" fillId="0" borderId="0"/>
    <xf numFmtId="0" fontId="14" fillId="0" borderId="0"/>
    <xf numFmtId="0" fontId="10" fillId="0" borderId="0"/>
    <xf numFmtId="0" fontId="14" fillId="0" borderId="0"/>
    <xf numFmtId="0" fontId="14" fillId="0" borderId="0"/>
    <xf numFmtId="0" fontId="14" fillId="0" borderId="0"/>
    <xf numFmtId="0" fontId="10" fillId="0" borderId="0"/>
    <xf numFmtId="0" fontId="14" fillId="0" borderId="0"/>
    <xf numFmtId="0" fontId="14" fillId="0" borderId="0"/>
    <xf numFmtId="0" fontId="14" fillId="0" borderId="0"/>
    <xf numFmtId="0" fontId="2" fillId="0" borderId="0"/>
    <xf numFmtId="0" fontId="2" fillId="0" borderId="0"/>
    <xf numFmtId="0" fontId="2" fillId="0" borderId="0"/>
    <xf numFmtId="0" fontId="12"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4" fillId="0" borderId="0"/>
    <xf numFmtId="0" fontId="2" fillId="0" borderId="0"/>
    <xf numFmtId="0" fontId="2" fillId="0" borderId="0"/>
    <xf numFmtId="0" fontId="2"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0" fillId="0" borderId="0"/>
    <xf numFmtId="0" fontId="10"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4" fillId="0" borderId="0">
      <alignment vertical="center"/>
    </xf>
    <xf numFmtId="0" fontId="14" fillId="0" borderId="0"/>
    <xf numFmtId="0" fontId="10" fillId="0" borderId="0"/>
    <xf numFmtId="0" fontId="10" fillId="0" borderId="0"/>
    <xf numFmtId="0" fontId="10" fillId="0" borderId="0"/>
    <xf numFmtId="0" fontId="14" fillId="0" borderId="0"/>
    <xf numFmtId="0" fontId="14" fillId="0" borderId="0"/>
    <xf numFmtId="0" fontId="14" fillId="0" borderId="0"/>
    <xf numFmtId="0" fontId="10" fillId="0" borderId="0"/>
    <xf numFmtId="0" fontId="10" fillId="0" borderId="0"/>
    <xf numFmtId="0" fontId="10" fillId="0" borderId="0"/>
    <xf numFmtId="0" fontId="10" fillId="0" borderId="0"/>
    <xf numFmtId="0" fontId="18" fillId="0" borderId="0"/>
    <xf numFmtId="0" fontId="14" fillId="0" borderId="0"/>
    <xf numFmtId="0" fontId="14" fillId="0" borderId="0"/>
    <xf numFmtId="0" fontId="14" fillId="0" borderId="0"/>
    <xf numFmtId="0" fontId="2" fillId="0" borderId="0"/>
    <xf numFmtId="0" fontId="2" fillId="0" borderId="0"/>
    <xf numFmtId="0" fontId="14" fillId="0" borderId="0"/>
    <xf numFmtId="0" fontId="14" fillId="0" borderId="0"/>
    <xf numFmtId="0" fontId="10" fillId="0" borderId="0"/>
    <xf numFmtId="0" fontId="14" fillId="0" borderId="0"/>
    <xf numFmtId="0" fontId="10" fillId="0" borderId="0"/>
    <xf numFmtId="0" fontId="14" fillId="0" borderId="0"/>
    <xf numFmtId="0" fontId="14" fillId="0" borderId="0"/>
    <xf numFmtId="0" fontId="14" fillId="0" borderId="0"/>
    <xf numFmtId="0" fontId="63" fillId="0" borderId="0">
      <alignment horizontal="center" vertical="center"/>
    </xf>
    <xf numFmtId="0" fontId="64" fillId="0" borderId="0">
      <alignment horizontal="left" vertical="center"/>
    </xf>
    <xf numFmtId="0" fontId="64" fillId="0" borderId="0">
      <alignment horizontal="center" vertical="center"/>
    </xf>
    <xf numFmtId="0" fontId="65" fillId="0" borderId="0">
      <alignment horizontal="center" vertical="top"/>
    </xf>
    <xf numFmtId="0" fontId="65" fillId="0" borderId="0">
      <alignment horizontal="left" vertical="top"/>
    </xf>
    <xf numFmtId="0" fontId="65" fillId="0" borderId="0">
      <alignment horizontal="right" vertical="top"/>
    </xf>
    <xf numFmtId="0" fontId="65" fillId="0" borderId="0">
      <alignment horizontal="right" vertical="top"/>
    </xf>
    <xf numFmtId="0" fontId="64" fillId="0" borderId="0">
      <alignment horizontal="center" vertical="top"/>
    </xf>
    <xf numFmtId="0" fontId="66" fillId="0" borderId="0">
      <alignment horizontal="center" vertical="top"/>
    </xf>
  </cellStyleXfs>
  <cellXfs count="1433">
    <xf numFmtId="0" fontId="0" fillId="0" borderId="0" xfId="0"/>
    <xf numFmtId="0" fontId="4" fillId="0" borderId="0" xfId="3" applyFont="1" applyAlignment="1" applyProtection="1">
      <protection locked="0"/>
    </xf>
    <xf numFmtId="0" fontId="3" fillId="0" borderId="0" xfId="3" applyProtection="1">
      <protection locked="0"/>
    </xf>
    <xf numFmtId="0" fontId="5" fillId="0" borderId="0" xfId="3" applyFont="1" applyBorder="1" applyAlignment="1"/>
    <xf numFmtId="0" fontId="3" fillId="0" borderId="0" xfId="3"/>
    <xf numFmtId="0" fontId="6" fillId="0" borderId="0" xfId="3" applyFont="1" applyBorder="1" applyAlignment="1">
      <alignment horizontal="left"/>
    </xf>
    <xf numFmtId="0" fontId="7" fillId="0" borderId="0" xfId="3" applyFont="1" applyAlignment="1" applyProtection="1">
      <alignment vertical="center"/>
      <protection locked="0"/>
    </xf>
    <xf numFmtId="0" fontId="7" fillId="0" borderId="0" xfId="3" applyFont="1" applyAlignment="1">
      <alignment vertical="center"/>
    </xf>
    <xf numFmtId="0" fontId="4" fillId="0" borderId="1" xfId="3" applyFont="1" applyBorder="1" applyAlignment="1" applyProtection="1">
      <protection locked="0"/>
    </xf>
    <xf numFmtId="0" fontId="3" fillId="0" borderId="0" xfId="3" applyAlignment="1" applyProtection="1">
      <protection locked="0"/>
    </xf>
    <xf numFmtId="0" fontId="7" fillId="2" borderId="2" xfId="3" applyFont="1" applyFill="1" applyBorder="1" applyAlignment="1" applyProtection="1">
      <alignment horizontal="center" vertical="center"/>
      <protection locked="0"/>
    </xf>
    <xf numFmtId="0" fontId="7" fillId="2" borderId="3" xfId="3" applyFont="1" applyFill="1" applyBorder="1" applyAlignment="1" applyProtection="1">
      <alignment vertical="center"/>
      <protection locked="0"/>
    </xf>
    <xf numFmtId="0" fontId="3" fillId="2" borderId="3" xfId="3" applyFill="1" applyBorder="1" applyAlignment="1" applyProtection="1">
      <alignment vertical="center"/>
      <protection locked="0"/>
    </xf>
    <xf numFmtId="0" fontId="3" fillId="2" borderId="4" xfId="3" applyFill="1" applyBorder="1" applyAlignment="1" applyProtection="1">
      <alignment vertical="center"/>
      <protection locked="0"/>
    </xf>
    <xf numFmtId="0" fontId="3" fillId="0" borderId="0" xfId="3" applyAlignment="1">
      <alignment vertical="center"/>
    </xf>
    <xf numFmtId="0" fontId="8" fillId="3" borderId="4" xfId="3" applyFont="1" applyFill="1" applyBorder="1" applyAlignment="1">
      <alignment horizontal="center" vertical="center" wrapText="1"/>
    </xf>
    <xf numFmtId="43" fontId="9" fillId="3" borderId="8" xfId="4" applyFont="1" applyFill="1" applyBorder="1" applyAlignment="1" applyProtection="1">
      <alignment horizontal="center" vertical="center" wrapText="1" shrinkToFit="1"/>
      <protection locked="0"/>
    </xf>
    <xf numFmtId="0" fontId="8" fillId="3" borderId="20" xfId="3" applyFont="1" applyFill="1" applyBorder="1" applyAlignment="1">
      <alignment horizontal="center" vertical="center" wrapText="1"/>
    </xf>
    <xf numFmtId="0" fontId="8" fillId="3" borderId="8" xfId="3" applyFont="1" applyFill="1" applyBorder="1" applyAlignment="1">
      <alignment horizontal="center" vertical="center" wrapText="1"/>
    </xf>
    <xf numFmtId="0" fontId="8" fillId="3" borderId="2" xfId="3" applyFont="1" applyFill="1" applyBorder="1" applyAlignment="1">
      <alignment horizontal="center" vertical="center" wrapText="1"/>
    </xf>
    <xf numFmtId="0" fontId="8" fillId="3" borderId="7" xfId="3" applyFont="1" applyFill="1" applyBorder="1" applyAlignment="1">
      <alignment horizontal="center" vertical="center" wrapText="1"/>
    </xf>
    <xf numFmtId="0" fontId="8" fillId="3" borderId="9" xfId="3" applyFont="1" applyFill="1" applyBorder="1" applyAlignment="1">
      <alignment horizontal="center" vertical="center" wrapText="1"/>
    </xf>
    <xf numFmtId="0" fontId="3" fillId="0" borderId="8" xfId="3" applyBorder="1" applyAlignment="1">
      <alignment horizontal="center" vertical="top" wrapText="1"/>
    </xf>
    <xf numFmtId="0" fontId="3" fillId="0" borderId="2" xfId="3" applyBorder="1" applyAlignment="1">
      <alignment horizontal="center" vertical="top" wrapText="1"/>
    </xf>
    <xf numFmtId="0" fontId="3" fillId="0" borderId="7" xfId="3" applyBorder="1" applyAlignment="1" applyProtection="1">
      <alignment horizontal="center" vertical="top" wrapText="1"/>
    </xf>
    <xf numFmtId="0" fontId="3" fillId="0" borderId="9" xfId="3" applyBorder="1" applyAlignment="1" applyProtection="1">
      <alignment horizontal="center" vertical="top" wrapText="1"/>
    </xf>
    <xf numFmtId="0" fontId="3" fillId="0" borderId="7" xfId="3" applyBorder="1" applyAlignment="1">
      <alignment horizontal="center" vertical="top" wrapText="1"/>
    </xf>
    <xf numFmtId="0" fontId="3" fillId="0" borderId="4" xfId="3" applyBorder="1" applyAlignment="1" applyProtection="1">
      <alignment horizontal="center" vertical="top" wrapText="1"/>
      <protection locked="0"/>
    </xf>
    <xf numFmtId="0" fontId="3" fillId="0" borderId="9" xfId="3" applyBorder="1" applyAlignment="1">
      <alignment horizontal="center" vertical="top" wrapText="1"/>
    </xf>
    <xf numFmtId="0" fontId="3" fillId="0" borderId="4" xfId="3" applyBorder="1" applyAlignment="1" applyProtection="1">
      <alignment horizontal="center" vertical="top" wrapText="1"/>
    </xf>
    <xf numFmtId="0" fontId="3" fillId="0" borderId="8" xfId="3" applyBorder="1" applyAlignment="1" applyProtection="1">
      <alignment horizontal="center" vertical="top" wrapText="1"/>
    </xf>
    <xf numFmtId="0" fontId="8" fillId="2" borderId="8" xfId="3" applyFont="1" applyFill="1" applyBorder="1" applyAlignment="1" applyProtection="1">
      <alignment horizontal="center" vertical="center"/>
      <protection locked="0"/>
    </xf>
    <xf numFmtId="0" fontId="8" fillId="2" borderId="2" xfId="3" applyFont="1" applyFill="1" applyBorder="1" applyProtection="1">
      <protection locked="0"/>
    </xf>
    <xf numFmtId="43" fontId="8" fillId="2" borderId="7" xfId="4" applyFont="1" applyFill="1" applyBorder="1" applyAlignment="1" applyProtection="1">
      <alignment horizontal="left" shrinkToFit="1"/>
      <protection locked="0"/>
    </xf>
    <xf numFmtId="43" fontId="8" fillId="2" borderId="8" xfId="4" applyFont="1" applyFill="1" applyBorder="1" applyAlignment="1" applyProtection="1">
      <alignment shrinkToFit="1"/>
      <protection locked="0"/>
    </xf>
    <xf numFmtId="43" fontId="8" fillId="2" borderId="8" xfId="4" applyFont="1" applyFill="1" applyBorder="1" applyAlignment="1" applyProtection="1">
      <alignment shrinkToFit="1"/>
    </xf>
    <xf numFmtId="43" fontId="8" fillId="2" borderId="7" xfId="4" applyFont="1" applyFill="1" applyBorder="1" applyAlignment="1" applyProtection="1">
      <alignment shrinkToFit="1"/>
      <protection locked="0"/>
    </xf>
    <xf numFmtId="43" fontId="8" fillId="2" borderId="4" xfId="4" applyFont="1" applyFill="1" applyBorder="1" applyAlignment="1" applyProtection="1">
      <alignment shrinkToFit="1"/>
      <protection locked="0"/>
    </xf>
    <xf numFmtId="43" fontId="8" fillId="2" borderId="9" xfId="4" applyFont="1" applyFill="1" applyBorder="1" applyAlignment="1" applyProtection="1">
      <alignment shrinkToFit="1"/>
      <protection locked="0"/>
    </xf>
    <xf numFmtId="43" fontId="8" fillId="2" borderId="4" xfId="4" applyFont="1" applyFill="1" applyBorder="1" applyAlignment="1" applyProtection="1">
      <alignment shrinkToFit="1"/>
    </xf>
    <xf numFmtId="0" fontId="3" fillId="0" borderId="8" xfId="3" applyBorder="1"/>
    <xf numFmtId="0" fontId="3" fillId="0" borderId="2" xfId="3" applyBorder="1"/>
    <xf numFmtId="43" fontId="10" fillId="0" borderId="7" xfId="4" applyFont="1" applyBorder="1" applyAlignment="1" applyProtection="1">
      <alignment shrinkToFit="1"/>
    </xf>
    <xf numFmtId="43" fontId="10" fillId="0" borderId="8" xfId="4" applyFont="1" applyBorder="1" applyAlignment="1">
      <alignment shrinkToFit="1"/>
    </xf>
    <xf numFmtId="43" fontId="10" fillId="0" borderId="9" xfId="4" applyFont="1" applyBorder="1" applyAlignment="1" applyProtection="1">
      <alignment shrinkToFit="1"/>
    </xf>
    <xf numFmtId="43" fontId="10" fillId="0" borderId="7" xfId="4" applyFont="1" applyBorder="1" applyAlignment="1">
      <alignment shrinkToFit="1"/>
    </xf>
    <xf numFmtId="43" fontId="10" fillId="0" borderId="4" xfId="4" applyFont="1" applyBorder="1" applyAlignment="1" applyProtection="1">
      <alignment shrinkToFit="1"/>
      <protection locked="0"/>
    </xf>
    <xf numFmtId="43" fontId="10" fillId="0" borderId="9" xfId="4" applyFont="1" applyBorder="1" applyAlignment="1">
      <alignment shrinkToFit="1"/>
    </xf>
    <xf numFmtId="43" fontId="10" fillId="0" borderId="4" xfId="4" applyFont="1" applyBorder="1" applyAlignment="1" applyProtection="1">
      <alignment shrinkToFit="1"/>
    </xf>
    <xf numFmtId="43" fontId="10" fillId="0" borderId="8" xfId="4" applyFont="1" applyBorder="1" applyAlignment="1" applyProtection="1">
      <alignment shrinkToFit="1"/>
    </xf>
    <xf numFmtId="0" fontId="8" fillId="2" borderId="8" xfId="3" applyFont="1" applyFill="1" applyBorder="1" applyAlignment="1">
      <alignment horizontal="center" vertical="center"/>
    </xf>
    <xf numFmtId="0" fontId="3" fillId="2" borderId="2" xfId="3" applyFill="1" applyBorder="1"/>
    <xf numFmtId="43" fontId="8" fillId="2" borderId="7" xfId="4" applyFont="1" applyFill="1" applyBorder="1" applyAlignment="1" applyProtection="1">
      <alignment shrinkToFit="1"/>
    </xf>
    <xf numFmtId="43" fontId="8" fillId="2" borderId="8" xfId="4" applyFont="1" applyFill="1" applyBorder="1" applyAlignment="1">
      <alignment shrinkToFit="1"/>
    </xf>
    <xf numFmtId="43" fontId="8" fillId="2" borderId="7" xfId="4" applyFont="1" applyFill="1" applyBorder="1" applyAlignment="1">
      <alignment shrinkToFit="1"/>
    </xf>
    <xf numFmtId="43" fontId="8" fillId="2" borderId="9" xfId="4" applyFont="1" applyFill="1" applyBorder="1" applyAlignment="1">
      <alignment shrinkToFit="1"/>
    </xf>
    <xf numFmtId="0" fontId="3" fillId="0" borderId="2" xfId="3" applyBorder="1" applyAlignment="1">
      <alignment shrinkToFit="1"/>
    </xf>
    <xf numFmtId="43" fontId="10" fillId="0" borderId="7" xfId="4" applyFont="1" applyBorder="1" applyAlignment="1" applyProtection="1">
      <alignment shrinkToFit="1"/>
      <protection locked="0"/>
    </xf>
    <xf numFmtId="43" fontId="10" fillId="0" borderId="8" xfId="4" applyFont="1" applyBorder="1" applyAlignment="1" applyProtection="1">
      <alignment shrinkToFit="1"/>
      <protection locked="0"/>
    </xf>
    <xf numFmtId="43" fontId="10" fillId="0" borderId="9" xfId="4" applyFont="1" applyBorder="1" applyAlignment="1" applyProtection="1">
      <alignment shrinkToFit="1"/>
      <protection locked="0"/>
    </xf>
    <xf numFmtId="0" fontId="8" fillId="2" borderId="2" xfId="3" applyFont="1" applyFill="1" applyBorder="1"/>
    <xf numFmtId="43" fontId="8" fillId="2" borderId="9" xfId="4" applyFont="1" applyFill="1" applyBorder="1" applyAlignment="1" applyProtection="1">
      <alignment shrinkToFit="1"/>
    </xf>
    <xf numFmtId="0" fontId="3" fillId="3" borderId="0" xfId="3" applyFill="1"/>
    <xf numFmtId="0" fontId="11" fillId="0" borderId="0" xfId="3" applyFont="1" applyAlignment="1">
      <alignment vertical="center"/>
    </xf>
    <xf numFmtId="0" fontId="12" fillId="0" borderId="0" xfId="3" applyFont="1" applyAlignment="1" applyProtection="1">
      <alignment vertical="top" wrapText="1"/>
      <protection locked="0"/>
    </xf>
    <xf numFmtId="0" fontId="12" fillId="0" borderId="0" xfId="3" applyFont="1" applyAlignment="1" applyProtection="1">
      <alignment vertical="center"/>
      <protection locked="0"/>
    </xf>
    <xf numFmtId="0" fontId="12" fillId="0" borderId="0" xfId="3" applyFont="1" applyAlignment="1">
      <alignment vertical="top" wrapText="1"/>
    </xf>
    <xf numFmtId="43" fontId="8" fillId="2" borderId="10" xfId="4" applyFont="1" applyFill="1" applyBorder="1" applyAlignment="1">
      <alignment vertical="center" shrinkToFit="1"/>
    </xf>
    <xf numFmtId="43" fontId="8" fillId="2" borderId="8" xfId="4" applyFont="1" applyFill="1" applyBorder="1" applyAlignment="1">
      <alignment vertical="center" shrinkToFit="1"/>
    </xf>
    <xf numFmtId="43" fontId="8" fillId="2" borderId="4" xfId="4" applyFont="1" applyFill="1" applyBorder="1" applyAlignment="1">
      <alignment vertical="center" shrinkToFit="1"/>
    </xf>
    <xf numFmtId="43" fontId="8" fillId="2" borderId="9" xfId="4" applyFont="1" applyFill="1" applyBorder="1" applyAlignment="1">
      <alignment vertical="center" shrinkToFit="1"/>
    </xf>
    <xf numFmtId="43" fontId="8" fillId="2" borderId="7" xfId="4" applyFont="1" applyFill="1" applyBorder="1" applyAlignment="1">
      <alignment vertical="center" shrinkToFit="1"/>
    </xf>
    <xf numFmtId="43" fontId="8" fillId="2" borderId="11" xfId="4" applyFont="1" applyFill="1" applyBorder="1" applyAlignment="1">
      <alignment vertical="center" shrinkToFit="1"/>
    </xf>
    <xf numFmtId="0" fontId="13" fillId="0" borderId="0" xfId="3" applyFont="1" applyAlignment="1" applyProtection="1">
      <protection locked="0"/>
    </xf>
    <xf numFmtId="0" fontId="14" fillId="0" borderId="0" xfId="3" applyFont="1" applyAlignment="1" applyProtection="1">
      <protection locked="0"/>
    </xf>
    <xf numFmtId="0" fontId="3" fillId="0" borderId="0" xfId="3" applyAlignment="1" applyProtection="1">
      <alignment horizontal="center"/>
      <protection locked="0"/>
    </xf>
    <xf numFmtId="0" fontId="15" fillId="0" borderId="0" xfId="5" applyFont="1" applyFill="1" applyBorder="1" applyAlignment="1" applyProtection="1">
      <alignment horizontal="center"/>
      <protection locked="0"/>
    </xf>
    <xf numFmtId="0" fontId="11" fillId="0" borderId="0" xfId="5" applyFont="1" applyFill="1" applyBorder="1" applyAlignment="1" applyProtection="1">
      <alignment horizontal="center" vertical="center"/>
      <protection locked="0"/>
    </xf>
    <xf numFmtId="43" fontId="15" fillId="0" borderId="0" xfId="6" applyNumberFormat="1" applyFont="1" applyFill="1" applyBorder="1" applyAlignment="1" applyProtection="1">
      <alignment horizontal="center" vertical="center"/>
      <protection locked="0"/>
    </xf>
    <xf numFmtId="43" fontId="15" fillId="0" borderId="0" xfId="6" applyFont="1" applyFill="1" applyBorder="1" applyAlignment="1" applyProtection="1">
      <alignment horizontal="center" vertical="center"/>
      <protection locked="0"/>
    </xf>
    <xf numFmtId="0" fontId="17" fillId="0" borderId="0" xfId="5" applyFont="1" applyFill="1"/>
    <xf numFmtId="164" fontId="19" fillId="0" borderId="0" xfId="1" applyNumberFormat="1" applyFont="1" applyFill="1"/>
    <xf numFmtId="0" fontId="19" fillId="0" borderId="0" xfId="5" applyFont="1" applyFill="1"/>
    <xf numFmtId="0" fontId="15" fillId="0" borderId="0" xfId="5" applyFont="1" applyFill="1"/>
    <xf numFmtId="0" fontId="11" fillId="0" borderId="0" xfId="5" applyFont="1" applyFill="1" applyAlignment="1" applyProtection="1">
      <alignment horizontal="center"/>
      <protection locked="0"/>
    </xf>
    <xf numFmtId="0" fontId="11" fillId="0" borderId="0" xfId="5" applyFont="1" applyFill="1" applyAlignment="1">
      <alignment vertical="center"/>
    </xf>
    <xf numFmtId="43" fontId="11" fillId="0" borderId="0" xfId="5" applyNumberFormat="1" applyFont="1" applyFill="1" applyAlignment="1">
      <alignment vertical="center"/>
    </xf>
    <xf numFmtId="0" fontId="20" fillId="0" borderId="0" xfId="7" applyFont="1" applyFill="1"/>
    <xf numFmtId="0" fontId="20" fillId="4" borderId="0" xfId="7" applyFont="1" applyFill="1"/>
    <xf numFmtId="0" fontId="20" fillId="5" borderId="0" xfId="7" applyFont="1" applyFill="1" applyBorder="1"/>
    <xf numFmtId="0" fontId="20" fillId="5" borderId="0" xfId="7" applyFont="1" applyFill="1"/>
    <xf numFmtId="0" fontId="20" fillId="6" borderId="0" xfId="7" applyFont="1" applyFill="1"/>
    <xf numFmtId="0" fontId="20" fillId="7" borderId="0" xfId="7" applyFont="1" applyFill="1" applyBorder="1"/>
    <xf numFmtId="0" fontId="20" fillId="7" borderId="0" xfId="7" applyFont="1" applyFill="1"/>
    <xf numFmtId="0" fontId="15" fillId="0" borderId="0" xfId="5" applyFont="1" applyFill="1" applyAlignment="1" applyProtection="1">
      <alignment horizontal="center"/>
      <protection locked="0"/>
    </xf>
    <xf numFmtId="0" fontId="15" fillId="0" borderId="0" xfId="5" applyFont="1" applyFill="1" applyAlignment="1" applyProtection="1">
      <alignment vertical="center"/>
      <protection locked="0"/>
    </xf>
    <xf numFmtId="0" fontId="21" fillId="0" borderId="0" xfId="5" applyFont="1" applyFill="1" applyAlignment="1">
      <alignment vertical="center"/>
    </xf>
    <xf numFmtId="0" fontId="23" fillId="0" borderId="0" xfId="5" applyFont="1" applyFill="1" applyAlignment="1">
      <alignment vertical="center"/>
    </xf>
    <xf numFmtId="43" fontId="24" fillId="0" borderId="0" xfId="5" applyNumberFormat="1" applyFont="1" applyFill="1" applyAlignment="1" applyProtection="1">
      <alignment horizontal="center" vertical="center"/>
      <protection locked="0"/>
    </xf>
    <xf numFmtId="0" fontId="15" fillId="0" borderId="0" xfId="5" applyFont="1" applyFill="1" applyProtection="1">
      <protection locked="0"/>
    </xf>
    <xf numFmtId="43" fontId="15" fillId="0" borderId="0" xfId="5" applyNumberFormat="1" applyFont="1" applyFill="1" applyProtection="1">
      <protection locked="0"/>
    </xf>
    <xf numFmtId="0" fontId="11" fillId="0" borderId="0" xfId="5" applyFont="1" applyFill="1" applyProtection="1">
      <protection locked="0"/>
    </xf>
    <xf numFmtId="0" fontId="5" fillId="0" borderId="0" xfId="8" applyFont="1" applyFill="1" applyAlignment="1" applyProtection="1">
      <protection locked="0"/>
    </xf>
    <xf numFmtId="0" fontId="5" fillId="0" borderId="0" xfId="5" applyFont="1" applyFill="1" applyProtection="1">
      <protection locked="0"/>
    </xf>
    <xf numFmtId="43" fontId="15" fillId="0" borderId="0" xfId="5" applyNumberFormat="1" applyFont="1" applyFill="1"/>
    <xf numFmtId="0" fontId="5" fillId="0" borderId="0" xfId="5" applyFont="1" applyFill="1" applyAlignment="1" applyProtection="1">
      <alignment horizontal="center"/>
      <protection locked="0"/>
    </xf>
    <xf numFmtId="0" fontId="26" fillId="0" borderId="0" xfId="9" applyFont="1" applyFill="1" applyBorder="1"/>
    <xf numFmtId="0" fontId="5" fillId="0" borderId="0" xfId="9" applyFont="1" applyFill="1" applyBorder="1" applyAlignment="1">
      <alignment horizontal="left"/>
    </xf>
    <xf numFmtId="0" fontId="5" fillId="0" borderId="0" xfId="5" applyFont="1" applyFill="1" applyAlignment="1" applyProtection="1">
      <protection locked="0"/>
    </xf>
    <xf numFmtId="0" fontId="21" fillId="0" borderId="0" xfId="8" applyFont="1" applyFill="1" applyAlignment="1" applyProtection="1">
      <protection locked="0"/>
    </xf>
    <xf numFmtId="0" fontId="5" fillId="0" borderId="0" xfId="5" applyFont="1" applyFill="1" applyAlignment="1" applyProtection="1">
      <alignment horizontal="left" vertical="center"/>
      <protection locked="0"/>
    </xf>
    <xf numFmtId="0" fontId="15" fillId="0" borderId="0" xfId="8" applyFont="1" applyFill="1" applyAlignment="1" applyProtection="1">
      <protection locked="0"/>
    </xf>
    <xf numFmtId="0" fontId="26" fillId="0" borderId="0" xfId="0" applyFont="1" applyFill="1" applyProtection="1">
      <protection locked="0"/>
    </xf>
    <xf numFmtId="0" fontId="27" fillId="0" borderId="0" xfId="0" applyFont="1" applyFill="1" applyProtection="1">
      <protection locked="0"/>
    </xf>
    <xf numFmtId="0" fontId="25" fillId="0" borderId="0" xfId="5" applyFont="1" applyFill="1" applyAlignment="1" applyProtection="1">
      <protection locked="0"/>
    </xf>
    <xf numFmtId="0" fontId="21" fillId="0" borderId="0" xfId="5" applyFont="1" applyFill="1" applyAlignment="1" applyProtection="1">
      <protection locked="0"/>
    </xf>
    <xf numFmtId="0" fontId="20" fillId="0" borderId="0" xfId="10" applyFont="1" applyFill="1" applyBorder="1" applyAlignment="1">
      <alignment horizontal="center"/>
    </xf>
    <xf numFmtId="0" fontId="29" fillId="0" borderId="0" xfId="10" applyFont="1" applyFill="1" applyAlignment="1"/>
    <xf numFmtId="0" fontId="16" fillId="0" borderId="0" xfId="10" applyFont="1" applyFill="1"/>
    <xf numFmtId="0" fontId="31" fillId="0" borderId="0" xfId="10" applyFont="1" applyFill="1" applyAlignment="1"/>
    <xf numFmtId="0" fontId="20" fillId="0" borderId="0" xfId="10" applyFont="1" applyFill="1"/>
    <xf numFmtId="0" fontId="12" fillId="0" borderId="0" xfId="10" applyFont="1" applyFill="1"/>
    <xf numFmtId="0" fontId="33" fillId="0" borderId="0" xfId="10" applyFont="1" applyFill="1" applyBorder="1" applyAlignment="1">
      <alignment horizontal="center"/>
    </xf>
    <xf numFmtId="0" fontId="12" fillId="0" borderId="0" xfId="10" applyFont="1" applyFill="1" applyBorder="1" applyAlignment="1">
      <alignment horizontal="center"/>
    </xf>
    <xf numFmtId="0" fontId="20" fillId="0" borderId="0" xfId="10" applyFont="1" applyFill="1" applyAlignment="1"/>
    <xf numFmtId="20" fontId="20" fillId="0" borderId="0" xfId="10" applyNumberFormat="1" applyFont="1" applyFill="1"/>
    <xf numFmtId="0" fontId="16" fillId="0" borderId="0" xfId="10" applyFont="1" applyFill="1" applyAlignment="1">
      <alignment vertical="center"/>
    </xf>
    <xf numFmtId="0" fontId="0" fillId="0" borderId="0" xfId="0" applyFont="1" applyFill="1" applyAlignment="1"/>
    <xf numFmtId="0" fontId="16" fillId="0" borderId="0" xfId="10" applyFont="1" applyFill="1" applyAlignment="1"/>
    <xf numFmtId="0" fontId="34" fillId="0" borderId="0" xfId="10" applyFont="1" applyFill="1" applyAlignment="1"/>
    <xf numFmtId="0" fontId="34" fillId="0" borderId="0" xfId="0" applyFont="1" applyFill="1" applyAlignment="1" applyProtection="1">
      <alignment horizontal="center"/>
      <protection locked="0"/>
    </xf>
    <xf numFmtId="0" fontId="34" fillId="0" borderId="0" xfId="10" applyFont="1" applyFill="1" applyAlignment="1">
      <alignment horizontal="center"/>
    </xf>
    <xf numFmtId="0" fontId="16" fillId="0" borderId="0" xfId="10" applyFont="1" applyFill="1" applyProtection="1">
      <protection locked="0"/>
    </xf>
    <xf numFmtId="0" fontId="16" fillId="0" borderId="0" xfId="10" applyFont="1" applyFill="1" applyAlignment="1" applyProtection="1">
      <alignment horizontal="center"/>
      <protection locked="0"/>
    </xf>
    <xf numFmtId="0" fontId="16" fillId="0" borderId="0" xfId="10" applyFont="1" applyFill="1" applyAlignment="1" applyProtection="1">
      <protection locked="0"/>
    </xf>
    <xf numFmtId="0" fontId="5" fillId="0" borderId="0" xfId="10" applyFont="1" applyFill="1" applyProtection="1">
      <protection locked="0"/>
    </xf>
    <xf numFmtId="0" fontId="5" fillId="0" borderId="0" xfId="10" applyFont="1" applyFill="1" applyAlignment="1" applyProtection="1">
      <alignment horizontal="center"/>
      <protection locked="0"/>
    </xf>
    <xf numFmtId="0" fontId="5" fillId="0" borderId="0" xfId="10" applyFont="1" applyFill="1"/>
    <xf numFmtId="0" fontId="5" fillId="0" borderId="0" xfId="10" applyFont="1" applyFill="1" applyAlignment="1">
      <alignment horizontal="center"/>
    </xf>
    <xf numFmtId="0" fontId="22" fillId="0" borderId="8" xfId="10" applyFont="1" applyFill="1" applyBorder="1" applyAlignment="1">
      <alignment horizontal="center"/>
    </xf>
    <xf numFmtId="0" fontId="12" fillId="0" borderId="8" xfId="10" quotePrefix="1" applyFont="1" applyFill="1" applyBorder="1" applyAlignment="1">
      <alignment horizontal="center"/>
    </xf>
    <xf numFmtId="0" fontId="22" fillId="0" borderId="8" xfId="10" applyFont="1" applyFill="1" applyBorder="1" applyAlignment="1">
      <alignment horizontal="center" vertical="center"/>
    </xf>
    <xf numFmtId="43" fontId="22" fillId="0" borderId="8" xfId="11" applyFont="1" applyFill="1" applyBorder="1" applyAlignment="1">
      <alignment vertical="center"/>
    </xf>
    <xf numFmtId="0" fontId="12" fillId="0" borderId="8" xfId="10" applyFont="1" applyFill="1" applyBorder="1" applyAlignment="1">
      <alignment horizontal="center"/>
    </xf>
    <xf numFmtId="43" fontId="12" fillId="0" borderId="8" xfId="11" applyFont="1" applyFill="1" applyBorder="1" applyProtection="1">
      <protection locked="0"/>
    </xf>
    <xf numFmtId="43" fontId="16" fillId="0" borderId="0" xfId="11" applyFont="1" applyFill="1"/>
    <xf numFmtId="0" fontId="16" fillId="0" borderId="0" xfId="10" applyFont="1" applyFill="1" applyAlignment="1">
      <alignment horizontal="justify"/>
    </xf>
    <xf numFmtId="43" fontId="22" fillId="0" borderId="8" xfId="1" applyFont="1" applyFill="1" applyBorder="1" applyAlignment="1">
      <alignment vertical="center"/>
    </xf>
    <xf numFmtId="0" fontId="12" fillId="0" borderId="8" xfId="10" applyFont="1" applyFill="1" applyBorder="1" applyAlignment="1">
      <alignment horizontal="center" vertical="center"/>
    </xf>
    <xf numFmtId="43" fontId="12" fillId="5" borderId="8" xfId="1" applyFont="1" applyFill="1" applyBorder="1" applyAlignment="1">
      <alignment vertical="center"/>
    </xf>
    <xf numFmtId="43" fontId="22" fillId="5" borderId="8" xfId="1" applyFont="1" applyFill="1" applyBorder="1" applyAlignment="1">
      <alignment vertical="center"/>
    </xf>
    <xf numFmtId="0" fontId="22" fillId="0" borderId="2" xfId="10" applyFont="1" applyFill="1" applyBorder="1" applyAlignment="1">
      <alignment horizontal="left"/>
    </xf>
    <xf numFmtId="0" fontId="22" fillId="0" borderId="4" xfId="10" applyFont="1" applyFill="1" applyBorder="1" applyAlignment="1">
      <alignment horizontal="left"/>
    </xf>
    <xf numFmtId="43" fontId="22" fillId="0" borderId="8" xfId="11" applyFont="1" applyFill="1" applyBorder="1"/>
    <xf numFmtId="41" fontId="22" fillId="0" borderId="8" xfId="12" applyFont="1" applyFill="1" applyBorder="1"/>
    <xf numFmtId="165" fontId="22" fillId="0" borderId="8" xfId="12" applyNumberFormat="1" applyFont="1" applyFill="1" applyBorder="1"/>
    <xf numFmtId="165" fontId="5" fillId="0" borderId="0" xfId="2" applyNumberFormat="1" applyFont="1" applyFill="1"/>
    <xf numFmtId="0" fontId="27" fillId="0" borderId="0" xfId="10" applyFont="1" applyFill="1"/>
    <xf numFmtId="0" fontId="5" fillId="0" borderId="0" xfId="10" applyFont="1" applyFill="1" applyAlignment="1">
      <alignment horizontal="left"/>
    </xf>
    <xf numFmtId="165" fontId="5" fillId="0" borderId="0" xfId="2" applyNumberFormat="1" applyFont="1" applyFill="1" applyAlignment="1">
      <alignment horizontal="left"/>
    </xf>
    <xf numFmtId="0" fontId="35" fillId="0" borderId="0" xfId="0" applyFont="1" applyFill="1" applyAlignment="1" applyProtection="1">
      <alignment horizontal="left" indent="8"/>
      <protection locked="0"/>
    </xf>
    <xf numFmtId="0" fontId="35" fillId="0" borderId="0" xfId="0" applyFont="1" applyFill="1" applyProtection="1">
      <protection locked="0"/>
    </xf>
    <xf numFmtId="0" fontId="35" fillId="0" borderId="0" xfId="0" applyFont="1" applyFill="1" applyAlignment="1" applyProtection="1">
      <alignment horizontal="left" indent="12"/>
      <protection locked="0"/>
    </xf>
    <xf numFmtId="0" fontId="25" fillId="0" borderId="0" xfId="0" applyFont="1" applyFill="1" applyProtection="1">
      <protection locked="0"/>
    </xf>
    <xf numFmtId="0" fontId="5" fillId="0" borderId="0" xfId="0" applyFont="1" applyFill="1" applyProtection="1">
      <protection locked="0"/>
    </xf>
    <xf numFmtId="0" fontId="16" fillId="0" borderId="0" xfId="10" applyFont="1" applyFill="1" applyAlignment="1">
      <alignment horizontal="center"/>
    </xf>
    <xf numFmtId="0" fontId="16" fillId="0" borderId="31" xfId="10" applyFont="1" applyFill="1" applyBorder="1"/>
    <xf numFmtId="0" fontId="16" fillId="0" borderId="31" xfId="10" applyFont="1" applyFill="1" applyBorder="1" applyAlignment="1">
      <alignment horizontal="center"/>
    </xf>
    <xf numFmtId="0" fontId="34" fillId="0" borderId="0" xfId="10" applyFont="1" applyFill="1" applyAlignment="1" applyProtection="1">
      <alignment horizontal="center"/>
      <protection locked="0"/>
    </xf>
    <xf numFmtId="0" fontId="38" fillId="0" borderId="0" xfId="10" applyFont="1" applyFill="1"/>
    <xf numFmtId="165" fontId="12" fillId="0" borderId="8" xfId="2" applyNumberFormat="1" applyFont="1" applyFill="1" applyBorder="1" applyProtection="1">
      <protection locked="0"/>
    </xf>
    <xf numFmtId="2" fontId="16" fillId="0" borderId="0" xfId="10" applyNumberFormat="1" applyFont="1" applyFill="1"/>
    <xf numFmtId="43" fontId="12" fillId="0" borderId="8" xfId="1" applyFont="1" applyFill="1" applyBorder="1" applyProtection="1">
      <protection locked="0"/>
    </xf>
    <xf numFmtId="165" fontId="22" fillId="0" borderId="8" xfId="2" applyNumberFormat="1" applyFont="1" applyFill="1" applyBorder="1" applyAlignment="1">
      <alignment vertical="center"/>
    </xf>
    <xf numFmtId="165" fontId="22" fillId="0" borderId="8" xfId="2" applyNumberFormat="1" applyFont="1" applyFill="1" applyBorder="1"/>
    <xf numFmtId="43" fontId="5" fillId="0" borderId="0" xfId="10" applyNumberFormat="1" applyFont="1" applyFill="1"/>
    <xf numFmtId="0" fontId="5" fillId="0" borderId="0" xfId="10" applyFont="1" applyFill="1" applyAlignment="1" applyProtection="1">
      <alignment horizontal="left" indent="8"/>
      <protection locked="0"/>
    </xf>
    <xf numFmtId="0" fontId="5" fillId="0" borderId="0" xfId="0" applyFont="1" applyFill="1" applyAlignment="1" applyProtection="1">
      <alignment horizontal="left" indent="12"/>
      <protection locked="0"/>
    </xf>
    <xf numFmtId="0" fontId="20" fillId="0" borderId="0" xfId="10" applyFont="1" applyFill="1" applyProtection="1">
      <protection locked="0"/>
    </xf>
    <xf numFmtId="0" fontId="5" fillId="0" borderId="0" xfId="10" applyFont="1" applyFill="1" applyAlignment="1"/>
    <xf numFmtId="0" fontId="5" fillId="0" borderId="0" xfId="10" applyFont="1" applyFill="1" applyAlignment="1" applyProtection="1">
      <alignment horizontal="left"/>
      <protection locked="0"/>
    </xf>
    <xf numFmtId="0" fontId="25" fillId="0" borderId="0" xfId="10" applyFont="1" applyFill="1" applyAlignment="1" applyProtection="1">
      <alignment horizontal="left"/>
      <protection locked="0"/>
    </xf>
    <xf numFmtId="0" fontId="15" fillId="0" borderId="33" xfId="0" applyFont="1" applyFill="1" applyBorder="1" applyAlignment="1">
      <alignment horizontal="center"/>
    </xf>
    <xf numFmtId="43" fontId="10" fillId="0" borderId="0" xfId="1" applyFont="1" applyFill="1"/>
    <xf numFmtId="0" fontId="0" fillId="0" borderId="0" xfId="0" applyFont="1" applyFill="1"/>
    <xf numFmtId="0" fontId="15" fillId="0" borderId="14" xfId="0" applyFont="1" applyFill="1" applyBorder="1" applyAlignment="1">
      <alignment horizontal="center"/>
    </xf>
    <xf numFmtId="41" fontId="15" fillId="0" borderId="5" xfId="0" applyNumberFormat="1" applyFont="1" applyFill="1" applyBorder="1" applyAlignment="1">
      <alignment horizontal="center" vertical="center"/>
    </xf>
    <xf numFmtId="43" fontId="15" fillId="0" borderId="5" xfId="0" applyNumberFormat="1" applyFont="1" applyFill="1" applyBorder="1" applyAlignment="1">
      <alignment horizontal="center" vertical="center"/>
    </xf>
    <xf numFmtId="41" fontId="15" fillId="0" borderId="14" xfId="0" applyNumberFormat="1" applyFont="1" applyFill="1" applyBorder="1" applyAlignment="1">
      <alignment horizontal="center" vertical="center"/>
    </xf>
    <xf numFmtId="43" fontId="15" fillId="0" borderId="14" xfId="0" applyNumberFormat="1" applyFont="1" applyFill="1" applyBorder="1" applyAlignment="1">
      <alignment horizontal="center" vertical="center"/>
    </xf>
    <xf numFmtId="41" fontId="15" fillId="0" borderId="20" xfId="0" applyNumberFormat="1" applyFont="1" applyFill="1" applyBorder="1" applyAlignment="1">
      <alignment horizontal="center" vertical="center"/>
    </xf>
    <xf numFmtId="43" fontId="15" fillId="0" borderId="20" xfId="0" applyNumberFormat="1" applyFont="1" applyFill="1" applyBorder="1" applyAlignment="1">
      <alignment horizontal="center" vertical="center"/>
    </xf>
    <xf numFmtId="43" fontId="15" fillId="0" borderId="14" xfId="0" applyNumberFormat="1" applyFont="1" applyFill="1" applyBorder="1" applyAlignment="1">
      <alignment horizontal="center"/>
    </xf>
    <xf numFmtId="0" fontId="11" fillId="0" borderId="41" xfId="0" applyFont="1" applyFill="1" applyBorder="1" applyAlignment="1">
      <alignment horizontal="center"/>
    </xf>
    <xf numFmtId="0" fontId="11" fillId="0" borderId="8" xfId="0" applyFont="1" applyFill="1" applyBorder="1" applyAlignment="1">
      <alignment horizontal="center"/>
    </xf>
    <xf numFmtId="41" fontId="11" fillId="0" borderId="8" xfId="0" applyNumberFormat="1" applyFont="1" applyFill="1" applyBorder="1" applyAlignment="1">
      <alignment horizontal="center"/>
    </xf>
    <xf numFmtId="0" fontId="11" fillId="0" borderId="8" xfId="0" quotePrefix="1" applyNumberFormat="1" applyFont="1" applyFill="1" applyBorder="1" applyAlignment="1">
      <alignment horizontal="center"/>
    </xf>
    <xf numFmtId="0" fontId="15" fillId="0" borderId="39" xfId="0" applyFont="1" applyFill="1" applyBorder="1"/>
    <xf numFmtId="0" fontId="15" fillId="0" borderId="14" xfId="0" applyFont="1" applyFill="1" applyBorder="1"/>
    <xf numFmtId="41" fontId="15" fillId="0" borderId="14" xfId="0" applyNumberFormat="1" applyFont="1" applyFill="1" applyBorder="1"/>
    <xf numFmtId="43" fontId="15" fillId="0" borderId="14" xfId="0" applyNumberFormat="1" applyFont="1" applyFill="1" applyBorder="1"/>
    <xf numFmtId="0" fontId="11" fillId="0" borderId="14" xfId="0" quotePrefix="1" applyFont="1" applyFill="1" applyBorder="1" applyAlignment="1">
      <alignment horizontal="center"/>
    </xf>
    <xf numFmtId="0" fontId="11" fillId="0" borderId="14" xfId="0" applyFont="1" applyFill="1" applyBorder="1" applyAlignment="1">
      <alignment horizontal="left"/>
    </xf>
    <xf numFmtId="41" fontId="11" fillId="0" borderId="14" xfId="2" applyNumberFormat="1" applyFont="1" applyFill="1" applyBorder="1" applyAlignment="1"/>
    <xf numFmtId="43" fontId="11" fillId="0" borderId="14" xfId="2" applyNumberFormat="1" applyFont="1" applyFill="1" applyBorder="1" applyAlignment="1"/>
    <xf numFmtId="164" fontId="11" fillId="0" borderId="14" xfId="2" applyNumberFormat="1" applyFont="1" applyFill="1" applyBorder="1" applyAlignment="1"/>
    <xf numFmtId="41" fontId="11" fillId="0" borderId="14" xfId="2" applyFont="1" applyFill="1" applyBorder="1" applyAlignment="1"/>
    <xf numFmtId="165" fontId="0" fillId="0" borderId="0" xfId="0" applyNumberFormat="1" applyFont="1" applyFill="1"/>
    <xf numFmtId="0" fontId="15" fillId="0" borderId="14" xfId="0" applyFont="1" applyFill="1" applyBorder="1" applyAlignment="1">
      <alignment horizontal="left"/>
    </xf>
    <xf numFmtId="41" fontId="15" fillId="0" borderId="14" xfId="0" applyNumberFormat="1" applyFont="1" applyFill="1" applyBorder="1" applyAlignment="1">
      <alignment horizontal="left" indent="1"/>
    </xf>
    <xf numFmtId="43" fontId="15" fillId="0" borderId="14" xfId="0" applyNumberFormat="1" applyFont="1" applyFill="1" applyBorder="1" applyAlignment="1"/>
    <xf numFmtId="41" fontId="15" fillId="0" borderId="14" xfId="2" applyFont="1" applyFill="1" applyBorder="1" applyAlignment="1">
      <alignment horizontal="left" indent="1"/>
    </xf>
    <xf numFmtId="165" fontId="15" fillId="0" borderId="14" xfId="2" applyNumberFormat="1" applyFont="1" applyFill="1" applyBorder="1" applyAlignment="1">
      <alignment horizontal="left" indent="1"/>
    </xf>
    <xf numFmtId="164" fontId="15" fillId="0" borderId="14" xfId="2" applyNumberFormat="1" applyFont="1" applyFill="1" applyBorder="1"/>
    <xf numFmtId="41" fontId="15" fillId="0" borderId="14" xfId="2" applyFont="1" applyFill="1" applyBorder="1"/>
    <xf numFmtId="165" fontId="15" fillId="0" borderId="14" xfId="2" applyNumberFormat="1" applyFont="1" applyFill="1" applyBorder="1"/>
    <xf numFmtId="164" fontId="0" fillId="0" borderId="0" xfId="0" applyNumberFormat="1" applyFont="1" applyFill="1"/>
    <xf numFmtId="165" fontId="11" fillId="0" borderId="14" xfId="2" applyNumberFormat="1" applyFont="1" applyFill="1" applyBorder="1" applyAlignment="1"/>
    <xf numFmtId="164" fontId="10" fillId="0" borderId="0" xfId="1" applyNumberFormat="1" applyFont="1" applyFill="1"/>
    <xf numFmtId="0" fontId="15" fillId="0" borderId="14" xfId="0" quotePrefix="1" applyFont="1" applyFill="1" applyBorder="1" applyAlignment="1">
      <alignment horizontal="center"/>
    </xf>
    <xf numFmtId="41" fontId="11" fillId="0" borderId="14" xfId="2" applyFont="1" applyFill="1" applyBorder="1" applyAlignment="1">
      <alignment horizontal="left" indent="1"/>
    </xf>
    <xf numFmtId="165" fontId="11" fillId="0" borderId="42" xfId="2" applyNumberFormat="1" applyFont="1" applyFill="1" applyBorder="1" applyAlignment="1"/>
    <xf numFmtId="41" fontId="11" fillId="0" borderId="43" xfId="2" applyFont="1" applyFill="1" applyBorder="1" applyAlignment="1">
      <alignment horizontal="left" indent="1"/>
    </xf>
    <xf numFmtId="165" fontId="11" fillId="0" borderId="44" xfId="2" applyNumberFormat="1" applyFont="1" applyFill="1" applyBorder="1" applyAlignment="1">
      <alignment horizontal="left" indent="1"/>
    </xf>
    <xf numFmtId="165" fontId="10" fillId="0" borderId="0" xfId="2" applyNumberFormat="1" applyFont="1" applyFill="1"/>
    <xf numFmtId="41" fontId="15" fillId="0" borderId="14" xfId="2" applyFont="1" applyFill="1" applyBorder="1" applyAlignment="1"/>
    <xf numFmtId="165" fontId="18" fillId="0" borderId="14" xfId="2" applyNumberFormat="1" applyFont="1" applyFill="1" applyBorder="1"/>
    <xf numFmtId="41" fontId="15" fillId="0" borderId="27" xfId="2" applyFont="1" applyFill="1" applyBorder="1" applyAlignment="1">
      <alignment horizontal="center"/>
    </xf>
    <xf numFmtId="165" fontId="15" fillId="0" borderId="44" xfId="2" applyNumberFormat="1" applyFont="1" applyFill="1" applyBorder="1" applyAlignment="1"/>
    <xf numFmtId="41" fontId="15" fillId="0" borderId="44" xfId="2" applyFont="1" applyFill="1" applyBorder="1" applyAlignment="1"/>
    <xf numFmtId="168" fontId="10" fillId="0" borderId="0" xfId="1" applyNumberFormat="1" applyFont="1" applyFill="1"/>
    <xf numFmtId="43" fontId="0" fillId="0" borderId="0" xfId="0" applyNumberFormat="1" applyFont="1" applyFill="1"/>
    <xf numFmtId="41" fontId="11" fillId="0" borderId="27" xfId="2" applyFont="1" applyFill="1" applyBorder="1" applyAlignment="1">
      <alignment horizontal="left" indent="1"/>
    </xf>
    <xf numFmtId="41" fontId="11" fillId="0" borderId="28" xfId="2" applyFont="1" applyFill="1" applyBorder="1" applyAlignment="1">
      <alignment horizontal="left" indent="1"/>
    </xf>
    <xf numFmtId="165" fontId="15" fillId="0" borderId="14" xfId="2" applyNumberFormat="1" applyFont="1" applyFill="1" applyBorder="1" applyAlignment="1"/>
    <xf numFmtId="2" fontId="0" fillId="0" borderId="0" xfId="0" applyNumberFormat="1" applyFont="1" applyFill="1"/>
    <xf numFmtId="41" fontId="15" fillId="5" borderId="14" xfId="2" applyFont="1" applyFill="1" applyBorder="1" applyAlignment="1"/>
    <xf numFmtId="165" fontId="18" fillId="5" borderId="14" xfId="2" applyNumberFormat="1" applyFont="1" applyFill="1" applyBorder="1"/>
    <xf numFmtId="168" fontId="19" fillId="0" borderId="14" xfId="0" applyNumberFormat="1" applyFont="1" applyFill="1" applyBorder="1" applyAlignment="1"/>
    <xf numFmtId="0" fontId="15" fillId="0" borderId="14" xfId="0" quotePrefix="1" applyFont="1" applyFill="1" applyBorder="1"/>
    <xf numFmtId="168" fontId="39" fillId="0" borderId="0" xfId="1" applyNumberFormat="1" applyFont="1" applyFill="1" applyBorder="1" applyAlignment="1"/>
    <xf numFmtId="165" fontId="11" fillId="0" borderId="14" xfId="2" applyNumberFormat="1" applyFont="1" applyFill="1" applyBorder="1" applyAlignment="1">
      <alignment horizontal="left" indent="1"/>
    </xf>
    <xf numFmtId="41" fontId="0" fillId="0" borderId="0" xfId="0" applyNumberFormat="1" applyFont="1" applyFill="1"/>
    <xf numFmtId="165" fontId="18" fillId="0" borderId="0" xfId="2" applyNumberFormat="1" applyFont="1" applyFill="1"/>
    <xf numFmtId="165" fontId="15" fillId="0" borderId="14" xfId="2" applyNumberFormat="1" applyFont="1" applyFill="1" applyBorder="1" applyAlignment="1">
      <alignment horizontal="center"/>
    </xf>
    <xf numFmtId="41" fontId="15" fillId="0" borderId="14" xfId="2" applyFont="1" applyFill="1" applyBorder="1" applyAlignment="1">
      <alignment horizontal="right" indent="1"/>
    </xf>
    <xf numFmtId="165" fontId="15" fillId="0" borderId="14" xfId="2" applyNumberFormat="1" applyFont="1" applyFill="1" applyBorder="1" applyAlignment="1">
      <alignment horizontal="right" indent="1"/>
    </xf>
    <xf numFmtId="0" fontId="11" fillId="0" borderId="8" xfId="0" applyFont="1" applyFill="1" applyBorder="1"/>
    <xf numFmtId="0" fontId="11" fillId="0" borderId="8" xfId="0" applyFont="1" applyFill="1" applyBorder="1" applyAlignment="1">
      <alignment horizontal="left"/>
    </xf>
    <xf numFmtId="41" fontId="18" fillId="0" borderId="8" xfId="2" applyFont="1" applyFill="1" applyBorder="1"/>
    <xf numFmtId="165" fontId="18" fillId="0" borderId="8" xfId="2" applyNumberFormat="1" applyFont="1" applyFill="1" applyBorder="1"/>
    <xf numFmtId="43" fontId="0" fillId="0" borderId="0" xfId="0" applyNumberFormat="1" applyProtection="1">
      <protection locked="0"/>
    </xf>
    <xf numFmtId="165" fontId="0" fillId="0" borderId="0" xfId="2" applyNumberFormat="1" applyFont="1" applyFill="1"/>
    <xf numFmtId="0" fontId="5" fillId="0" borderId="0" xfId="0" applyFont="1" applyFill="1"/>
    <xf numFmtId="41" fontId="5" fillId="0" borderId="0" xfId="0" applyNumberFormat="1" applyFont="1" applyFill="1"/>
    <xf numFmtId="0" fontId="20" fillId="0" borderId="0" xfId="0" applyFont="1" applyFill="1" applyAlignment="1">
      <alignment horizontal="center"/>
    </xf>
    <xf numFmtId="41" fontId="20" fillId="0" borderId="0" xfId="0" applyNumberFormat="1" applyFont="1" applyFill="1" applyAlignment="1"/>
    <xf numFmtId="41" fontId="20" fillId="0" borderId="0" xfId="0" applyNumberFormat="1" applyFont="1" applyFill="1"/>
    <xf numFmtId="43" fontId="20" fillId="0" borderId="0" xfId="0" applyNumberFormat="1" applyFont="1" applyFill="1"/>
    <xf numFmtId="43" fontId="15" fillId="0" borderId="0" xfId="0" applyNumberFormat="1" applyFont="1" applyFill="1"/>
    <xf numFmtId="0" fontId="20" fillId="0" borderId="0" xfId="0" applyFont="1" applyFill="1"/>
    <xf numFmtId="43" fontId="34" fillId="0" borderId="0" xfId="0" applyNumberFormat="1" applyFont="1" applyFill="1" applyBorder="1" applyAlignment="1">
      <alignment horizontal="center" vertical="center" wrapText="1" shrinkToFit="1"/>
    </xf>
    <xf numFmtId="0" fontId="40" fillId="0" borderId="0" xfId="0" applyFont="1" applyFill="1" applyAlignment="1">
      <alignment horizontal="center"/>
    </xf>
    <xf numFmtId="41" fontId="40" fillId="0" borderId="0" xfId="0" applyNumberFormat="1" applyFont="1" applyFill="1" applyAlignment="1">
      <alignment horizontal="center"/>
    </xf>
    <xf numFmtId="43" fontId="40" fillId="0" borderId="0" xfId="0" applyNumberFormat="1" applyFont="1" applyFill="1" applyAlignment="1"/>
    <xf numFmtId="43" fontId="20" fillId="0" borderId="0" xfId="0" applyNumberFormat="1" applyFont="1" applyFill="1" applyAlignment="1"/>
    <xf numFmtId="0" fontId="41" fillId="0" borderId="0" xfId="0" applyFont="1" applyFill="1" applyAlignment="1">
      <alignment horizontal="center"/>
    </xf>
    <xf numFmtId="0" fontId="15" fillId="0" borderId="0" xfId="0" applyFont="1" applyFill="1" applyBorder="1"/>
    <xf numFmtId="0" fontId="15" fillId="8" borderId="0" xfId="0" applyFont="1" applyFill="1"/>
    <xf numFmtId="0" fontId="15" fillId="8" borderId="0" xfId="0" applyFont="1" applyFill="1" applyAlignment="1">
      <alignment horizontal="left"/>
    </xf>
    <xf numFmtId="0" fontId="15" fillId="8" borderId="0" xfId="0" applyFont="1" applyFill="1" applyAlignment="1">
      <alignment horizontal="center"/>
    </xf>
    <xf numFmtId="0" fontId="15" fillId="8" borderId="0" xfId="0" applyFont="1" applyFill="1" applyBorder="1" applyAlignment="1">
      <alignment horizontal="center"/>
    </xf>
    <xf numFmtId="0" fontId="15" fillId="8" borderId="0" xfId="0" applyFont="1" applyFill="1" applyBorder="1"/>
    <xf numFmtId="0" fontId="42" fillId="8" borderId="0" xfId="0" applyFont="1" applyFill="1" applyBorder="1"/>
    <xf numFmtId="0" fontId="0" fillId="8" borderId="0" xfId="0" applyFont="1" applyFill="1"/>
    <xf numFmtId="0" fontId="15" fillId="8" borderId="0" xfId="0" applyFont="1" applyFill="1" applyAlignment="1">
      <alignment horizontal="centerContinuous"/>
    </xf>
    <xf numFmtId="41" fontId="43" fillId="8" borderId="0" xfId="2" applyFont="1" applyFill="1"/>
    <xf numFmtId="41" fontId="43" fillId="8" borderId="0" xfId="2" applyFont="1" applyFill="1" applyAlignment="1">
      <alignment horizontal="left"/>
    </xf>
    <xf numFmtId="0" fontId="15" fillId="8" borderId="0" xfId="13" applyFont="1" applyFill="1" applyBorder="1"/>
    <xf numFmtId="0" fontId="15" fillId="8" borderId="0" xfId="13" applyFont="1" applyFill="1" applyBorder="1" applyAlignment="1">
      <alignment horizontal="center" vertical="center"/>
    </xf>
    <xf numFmtId="0" fontId="5" fillId="8" borderId="33" xfId="13" applyFont="1" applyFill="1" applyBorder="1" applyAlignment="1">
      <alignment horizontal="center"/>
    </xf>
    <xf numFmtId="0" fontId="5" fillId="8" borderId="35" xfId="13" applyFont="1" applyFill="1" applyBorder="1" applyAlignment="1">
      <alignment horizontal="center"/>
    </xf>
    <xf numFmtId="0" fontId="5" fillId="8" borderId="33" xfId="13" applyFont="1" applyFill="1" applyBorder="1" applyAlignment="1">
      <alignment horizontal="center" vertical="center"/>
    </xf>
    <xf numFmtId="0" fontId="5" fillId="8" borderId="36" xfId="13" applyFont="1" applyFill="1" applyBorder="1" applyAlignment="1"/>
    <xf numFmtId="0" fontId="5" fillId="8" borderId="38" xfId="13" applyFont="1" applyFill="1" applyBorder="1" applyAlignment="1"/>
    <xf numFmtId="0" fontId="5" fillId="8" borderId="2" xfId="13" applyFont="1" applyFill="1" applyBorder="1" applyAlignment="1"/>
    <xf numFmtId="0" fontId="5" fillId="8" borderId="4" xfId="13" applyFont="1" applyFill="1" applyBorder="1" applyAlignment="1"/>
    <xf numFmtId="165" fontId="20" fillId="5" borderId="8" xfId="0" applyNumberFormat="1" applyFont="1" applyFill="1" applyBorder="1"/>
    <xf numFmtId="0" fontId="5" fillId="8" borderId="14" xfId="13" applyFont="1" applyFill="1" applyBorder="1" applyAlignment="1">
      <alignment horizontal="center" vertical="center"/>
    </xf>
    <xf numFmtId="0" fontId="5" fillId="8" borderId="14" xfId="13" applyFont="1" applyFill="1" applyBorder="1" applyAlignment="1">
      <alignment vertical="center"/>
    </xf>
    <xf numFmtId="0" fontId="5" fillId="8" borderId="14" xfId="13" applyFont="1" applyFill="1" applyBorder="1" applyAlignment="1">
      <alignment horizontal="center"/>
    </xf>
    <xf numFmtId="0" fontId="5" fillId="8" borderId="44" xfId="13" applyFont="1" applyFill="1" applyBorder="1" applyAlignment="1">
      <alignment horizontal="center"/>
    </xf>
    <xf numFmtId="0" fontId="5" fillId="8" borderId="23" xfId="13" applyFont="1" applyFill="1" applyBorder="1" applyAlignment="1">
      <alignment vertical="center" wrapText="1"/>
    </xf>
    <xf numFmtId="0" fontId="5" fillId="8" borderId="42" xfId="13" applyFont="1" applyFill="1" applyBorder="1" applyAlignment="1">
      <alignment horizontal="center" vertical="center" wrapText="1"/>
    </xf>
    <xf numFmtId="0" fontId="5" fillId="8" borderId="42" xfId="13" applyFont="1" applyFill="1" applyBorder="1" applyAlignment="1">
      <alignment vertical="center" wrapText="1"/>
    </xf>
    <xf numFmtId="0" fontId="5" fillId="8" borderId="8" xfId="13" applyFont="1" applyFill="1" applyBorder="1" applyAlignment="1">
      <alignment horizontal="center"/>
    </xf>
    <xf numFmtId="0" fontId="5" fillId="8" borderId="8" xfId="13" applyFont="1" applyFill="1" applyBorder="1" applyAlignment="1">
      <alignment horizontal="center" vertical="center"/>
    </xf>
    <xf numFmtId="0" fontId="5" fillId="8" borderId="2" xfId="13" applyFont="1" applyFill="1" applyBorder="1" applyAlignment="1">
      <alignment horizontal="center"/>
    </xf>
    <xf numFmtId="0" fontId="15" fillId="9" borderId="48" xfId="0" applyFont="1" applyFill="1" applyBorder="1" applyAlignment="1"/>
    <xf numFmtId="164" fontId="11" fillId="9" borderId="48" xfId="14" applyNumberFormat="1" applyFont="1" applyFill="1" applyBorder="1" applyAlignment="1"/>
    <xf numFmtId="43" fontId="11" fillId="9" borderId="48" xfId="14" applyNumberFormat="1" applyFont="1" applyFill="1" applyBorder="1" applyAlignment="1"/>
    <xf numFmtId="43" fontId="10" fillId="9" borderId="48" xfId="15" applyFont="1" applyFill="1" applyBorder="1"/>
    <xf numFmtId="0" fontId="0" fillId="9" borderId="48" xfId="0" applyFont="1" applyFill="1" applyBorder="1"/>
    <xf numFmtId="165" fontId="0" fillId="9" borderId="48" xfId="0" applyNumberFormat="1" applyFont="1" applyFill="1" applyBorder="1"/>
    <xf numFmtId="165" fontId="10" fillId="9" borderId="48" xfId="2" applyNumberFormat="1" applyFont="1" applyFill="1" applyBorder="1"/>
    <xf numFmtId="165" fontId="20" fillId="9" borderId="8" xfId="0" applyNumberFormat="1" applyFont="1" applyFill="1" applyBorder="1"/>
    <xf numFmtId="0" fontId="0" fillId="9" borderId="0" xfId="0" applyFont="1" applyFill="1"/>
    <xf numFmtId="0" fontId="5" fillId="9" borderId="27" xfId="13" applyFont="1" applyFill="1" applyBorder="1" applyAlignment="1"/>
    <xf numFmtId="0" fontId="5" fillId="9" borderId="27" xfId="13" applyFont="1" applyFill="1" applyBorder="1" applyAlignment="1">
      <alignment horizontal="center"/>
    </xf>
    <xf numFmtId="0" fontId="5" fillId="9" borderId="27" xfId="13" applyFont="1" applyFill="1" applyBorder="1" applyAlignment="1">
      <alignment horizontal="center" vertical="center"/>
    </xf>
    <xf numFmtId="164" fontId="5" fillId="9" borderId="27" xfId="1" applyNumberFormat="1" applyFont="1" applyFill="1" applyBorder="1" applyAlignment="1">
      <alignment horizontal="center"/>
    </xf>
    <xf numFmtId="0" fontId="0" fillId="0" borderId="27" xfId="0" applyFont="1" applyFill="1" applyBorder="1"/>
    <xf numFmtId="0" fontId="38" fillId="0" borderId="27" xfId="0" applyFont="1" applyFill="1" applyBorder="1" applyAlignment="1"/>
    <xf numFmtId="0" fontId="15" fillId="0" borderId="27" xfId="0" applyFont="1" applyFill="1" applyBorder="1" applyAlignment="1"/>
    <xf numFmtId="164" fontId="11" fillId="0" borderId="27" xfId="14" applyNumberFormat="1" applyFont="1" applyFill="1" applyBorder="1" applyAlignment="1">
      <alignment horizontal="left" indent="1"/>
    </xf>
    <xf numFmtId="43" fontId="11" fillId="0" borderId="27" xfId="14" applyNumberFormat="1" applyFont="1" applyFill="1" applyBorder="1" applyAlignment="1">
      <alignment horizontal="left" indent="1"/>
    </xf>
    <xf numFmtId="43" fontId="10" fillId="0" borderId="27" xfId="15" applyFont="1" applyFill="1" applyBorder="1"/>
    <xf numFmtId="164" fontId="10" fillId="0" borderId="27" xfId="15" applyNumberFormat="1" applyFont="1" applyFill="1" applyBorder="1"/>
    <xf numFmtId="165" fontId="0" fillId="0" borderId="27" xfId="0" applyNumberFormat="1" applyFont="1" applyFill="1" applyBorder="1"/>
    <xf numFmtId="41" fontId="10" fillId="0" borderId="27" xfId="2" applyFont="1" applyFill="1" applyBorder="1"/>
    <xf numFmtId="165" fontId="10" fillId="0" borderId="27" xfId="2" applyNumberFormat="1" applyFont="1" applyFill="1" applyBorder="1"/>
    <xf numFmtId="0" fontId="5" fillId="8" borderId="27" xfId="13" applyFont="1" applyFill="1" applyBorder="1" applyAlignment="1">
      <alignment horizontal="center"/>
    </xf>
    <xf numFmtId="0" fontId="26" fillId="8" borderId="27" xfId="16" applyFont="1" applyFill="1" applyBorder="1"/>
    <xf numFmtId="0" fontId="5" fillId="8" borderId="27" xfId="13" applyFont="1" applyFill="1" applyBorder="1"/>
    <xf numFmtId="0" fontId="5" fillId="8" borderId="27" xfId="13" applyFont="1" applyFill="1" applyBorder="1" applyAlignment="1">
      <alignment horizontal="center" vertical="center"/>
    </xf>
    <xf numFmtId="41" fontId="5" fillId="8" borderId="27" xfId="2" applyFont="1" applyFill="1" applyBorder="1" applyAlignment="1">
      <alignment horizontal="center"/>
    </xf>
    <xf numFmtId="165" fontId="5" fillId="8" borderId="27" xfId="2" applyNumberFormat="1" applyFont="1" applyFill="1" applyBorder="1" applyAlignment="1">
      <alignment horizontal="center"/>
    </xf>
    <xf numFmtId="41" fontId="5" fillId="8" borderId="27" xfId="13" applyNumberFormat="1" applyFont="1" applyFill="1" applyBorder="1" applyAlignment="1">
      <alignment horizontal="center"/>
    </xf>
    <xf numFmtId="0" fontId="20" fillId="8" borderId="27" xfId="7" applyFont="1" applyFill="1" applyBorder="1" applyAlignment="1">
      <alignment horizontal="right"/>
    </xf>
    <xf numFmtId="0" fontId="38" fillId="0" borderId="27" xfId="0" applyFont="1" applyFill="1" applyBorder="1" applyAlignment="1">
      <alignment horizontal="left"/>
    </xf>
    <xf numFmtId="169" fontId="20" fillId="8" borderId="27" xfId="13" applyNumberFormat="1" applyFont="1" applyFill="1" applyBorder="1" applyAlignment="1">
      <alignment horizontal="center"/>
    </xf>
    <xf numFmtId="0" fontId="20" fillId="8" borderId="27" xfId="0" applyFont="1" applyFill="1" applyBorder="1"/>
    <xf numFmtId="41" fontId="44" fillId="8" borderId="27" xfId="2" applyFont="1" applyFill="1" applyBorder="1"/>
    <xf numFmtId="165" fontId="20" fillId="8" borderId="27" xfId="2" applyNumberFormat="1" applyFont="1" applyFill="1" applyBorder="1"/>
    <xf numFmtId="0" fontId="44" fillId="8" borderId="27" xfId="0" applyFont="1" applyFill="1" applyBorder="1"/>
    <xf numFmtId="165" fontId="20" fillId="8" borderId="27" xfId="0" applyNumberFormat="1" applyFont="1" applyFill="1" applyBorder="1"/>
    <xf numFmtId="165" fontId="10" fillId="8" borderId="27" xfId="2" applyNumberFormat="1" applyFont="1" applyFill="1" applyBorder="1"/>
    <xf numFmtId="0" fontId="0" fillId="8" borderId="27" xfId="0" applyFont="1" applyFill="1" applyBorder="1"/>
    <xf numFmtId="165" fontId="20" fillId="0" borderId="0" xfId="0" applyNumberFormat="1" applyFont="1" applyFill="1" applyBorder="1" applyAlignment="1">
      <alignment horizontal="right"/>
    </xf>
    <xf numFmtId="0" fontId="20" fillId="0" borderId="27" xfId="7" applyFont="1" applyFill="1" applyBorder="1" applyAlignment="1">
      <alignment horizontal="right"/>
    </xf>
    <xf numFmtId="169" fontId="20" fillId="0" borderId="27" xfId="13" applyNumberFormat="1" applyFont="1" applyFill="1" applyBorder="1" applyAlignment="1">
      <alignment horizontal="center"/>
    </xf>
    <xf numFmtId="0" fontId="20" fillId="0" borderId="27" xfId="0" applyFont="1" applyFill="1" applyBorder="1"/>
    <xf numFmtId="165" fontId="20" fillId="0" borderId="27" xfId="2" applyNumberFormat="1" applyFont="1" applyFill="1" applyBorder="1" applyAlignment="1">
      <alignment horizontal="left" vertical="center"/>
    </xf>
    <xf numFmtId="0" fontId="20" fillId="0" borderId="8" xfId="7" applyFont="1" applyFill="1" applyBorder="1" applyAlignment="1">
      <alignment horizontal="right"/>
    </xf>
    <xf numFmtId="0" fontId="20" fillId="0" borderId="8" xfId="7" applyFont="1" applyFill="1" applyBorder="1" applyAlignment="1">
      <alignment wrapText="1"/>
    </xf>
    <xf numFmtId="169" fontId="20" fillId="0" borderId="8" xfId="0" applyNumberFormat="1" applyFont="1" applyFill="1" applyBorder="1"/>
    <xf numFmtId="0" fontId="20" fillId="0" borderId="8" xfId="0" applyFont="1" applyFill="1" applyBorder="1"/>
    <xf numFmtId="0" fontId="20" fillId="0" borderId="8" xfId="0" applyFont="1" applyFill="1" applyBorder="1" applyAlignment="1">
      <alignment horizontal="center"/>
    </xf>
    <xf numFmtId="0" fontId="20" fillId="0" borderId="8" xfId="17" applyFont="1" applyFill="1" applyBorder="1" applyAlignment="1">
      <alignment horizontal="center" vertical="top"/>
    </xf>
    <xf numFmtId="0" fontId="20" fillId="0" borderId="8" xfId="18" applyFont="1" applyFill="1" applyBorder="1" applyAlignment="1">
      <alignment horizontal="center"/>
    </xf>
    <xf numFmtId="170" fontId="20" fillId="0" borderId="8" xfId="0" applyNumberFormat="1" applyFont="1" applyFill="1" applyBorder="1"/>
    <xf numFmtId="165" fontId="20" fillId="0" borderId="8" xfId="0" applyNumberFormat="1" applyFont="1" applyFill="1" applyBorder="1" applyAlignment="1">
      <alignment horizontal="right"/>
    </xf>
    <xf numFmtId="0" fontId="20" fillId="0" borderId="2" xfId="0" applyFont="1" applyFill="1" applyBorder="1"/>
    <xf numFmtId="170" fontId="20" fillId="0" borderId="0" xfId="0" applyNumberFormat="1" applyFont="1" applyFill="1" applyBorder="1"/>
    <xf numFmtId="0" fontId="20" fillId="0" borderId="0" xfId="0" applyFont="1" applyFill="1" applyBorder="1"/>
    <xf numFmtId="0" fontId="20" fillId="0" borderId="0" xfId="7" applyFont="1" applyFill="1" applyBorder="1"/>
    <xf numFmtId="43" fontId="20" fillId="0" borderId="0" xfId="1" applyFont="1" applyFill="1" applyBorder="1"/>
    <xf numFmtId="0" fontId="38" fillId="0" borderId="27" xfId="13" applyFont="1" applyFill="1" applyBorder="1" applyAlignment="1">
      <alignment horizontal="right"/>
    </xf>
    <xf numFmtId="169" fontId="38" fillId="0" borderId="27" xfId="13" applyNumberFormat="1" applyFont="1" applyFill="1" applyBorder="1" applyAlignment="1">
      <alignment horizontal="right"/>
    </xf>
    <xf numFmtId="0" fontId="38" fillId="0" borderId="27" xfId="16" quotePrefix="1" applyFont="1" applyFill="1" applyBorder="1" applyAlignment="1">
      <alignment horizontal="center"/>
    </xf>
    <xf numFmtId="0" fontId="38" fillId="0" borderId="27" xfId="0" applyFont="1" applyFill="1" applyBorder="1" applyAlignment="1">
      <alignment horizontal="center"/>
    </xf>
    <xf numFmtId="0" fontId="5" fillId="0" borderId="27" xfId="0" applyFont="1" applyFill="1" applyBorder="1"/>
    <xf numFmtId="0" fontId="5" fillId="0" borderId="27" xfId="0" applyFont="1" applyFill="1" applyBorder="1" applyAlignment="1">
      <alignment horizontal="center"/>
    </xf>
    <xf numFmtId="0" fontId="38" fillId="0" borderId="27" xfId="0" applyFont="1" applyFill="1" applyBorder="1" applyAlignment="1">
      <alignment horizontal="center" vertical="top" wrapText="1"/>
    </xf>
    <xf numFmtId="41" fontId="38" fillId="0" borderId="27" xfId="2" applyFont="1" applyFill="1" applyBorder="1" applyAlignment="1">
      <alignment horizontal="center"/>
    </xf>
    <xf numFmtId="165" fontId="38" fillId="0" borderId="27" xfId="2" applyNumberFormat="1" applyFont="1" applyFill="1" applyBorder="1"/>
    <xf numFmtId="170" fontId="38" fillId="0" borderId="27" xfId="2" applyNumberFormat="1" applyFont="1" applyFill="1" applyBorder="1" applyAlignment="1">
      <alignment horizontal="center"/>
    </xf>
    <xf numFmtId="4" fontId="38" fillId="0" borderId="27" xfId="2" applyNumberFormat="1" applyFont="1" applyFill="1" applyBorder="1"/>
    <xf numFmtId="3" fontId="5" fillId="0" borderId="27" xfId="16" quotePrefix="1" applyNumberFormat="1" applyFont="1" applyFill="1" applyBorder="1" applyAlignment="1">
      <alignment horizontal="right"/>
    </xf>
    <xf numFmtId="0" fontId="38" fillId="8" borderId="27" xfId="13" applyFont="1" applyFill="1" applyBorder="1" applyAlignment="1">
      <alignment horizontal="center"/>
    </xf>
    <xf numFmtId="0" fontId="8" fillId="8" borderId="27" xfId="0" applyFont="1" applyFill="1" applyBorder="1"/>
    <xf numFmtId="0" fontId="0" fillId="8" borderId="27" xfId="0" applyFont="1" applyFill="1" applyBorder="1" applyAlignment="1">
      <alignment horizontal="center"/>
    </xf>
    <xf numFmtId="41" fontId="10" fillId="8" borderId="27" xfId="2" applyFont="1" applyFill="1" applyBorder="1" applyAlignment="1">
      <alignment horizontal="center"/>
    </xf>
    <xf numFmtId="164" fontId="10" fillId="8" borderId="27" xfId="1" applyNumberFormat="1" applyFont="1" applyFill="1" applyBorder="1" applyAlignment="1">
      <alignment horizontal="center"/>
    </xf>
    <xf numFmtId="0" fontId="5" fillId="8" borderId="27" xfId="13" applyFont="1" applyFill="1" applyBorder="1" applyAlignment="1">
      <alignment horizontal="center" wrapText="1"/>
    </xf>
    <xf numFmtId="169" fontId="20" fillId="0" borderId="27" xfId="7" applyNumberFormat="1" applyFont="1" applyFill="1" applyBorder="1" applyAlignment="1" applyProtection="1">
      <alignment horizontal="center"/>
      <protection hidden="1"/>
    </xf>
    <xf numFmtId="0" fontId="34" fillId="0" borderId="27" xfId="7" quotePrefix="1" applyFont="1" applyFill="1" applyBorder="1"/>
    <xf numFmtId="0" fontId="20" fillId="0" borderId="27" xfId="7" applyFont="1" applyFill="1" applyBorder="1"/>
    <xf numFmtId="0" fontId="20" fillId="0" borderId="27" xfId="7" applyFont="1" applyFill="1" applyBorder="1" applyAlignment="1">
      <alignment horizontal="center"/>
    </xf>
    <xf numFmtId="0" fontId="20" fillId="0" borderId="27" xfId="7" quotePrefix="1" applyFont="1" applyFill="1" applyBorder="1" applyAlignment="1">
      <alignment horizontal="center"/>
    </xf>
    <xf numFmtId="41" fontId="38" fillId="0" borderId="27" xfId="2" applyFont="1" applyFill="1" applyBorder="1"/>
    <xf numFmtId="164" fontId="11" fillId="0" borderId="27" xfId="7" applyNumberFormat="1" applyFont="1" applyFill="1" applyBorder="1"/>
    <xf numFmtId="165" fontId="20" fillId="8" borderId="27" xfId="2" applyNumberFormat="1" applyFont="1" applyFill="1" applyBorder="1" applyAlignment="1">
      <alignment horizontal="center"/>
    </xf>
    <xf numFmtId="165" fontId="11" fillId="0" borderId="27" xfId="2" applyNumberFormat="1" applyFont="1" applyFill="1" applyBorder="1"/>
    <xf numFmtId="0" fontId="20" fillId="8" borderId="27" xfId="7" applyFont="1" applyFill="1" applyBorder="1" applyAlignment="1">
      <alignment horizontal="right" vertical="center"/>
    </xf>
    <xf numFmtId="169" fontId="20" fillId="8" borderId="27" xfId="7" applyNumberFormat="1" applyFont="1" applyFill="1" applyBorder="1" applyAlignment="1" applyProtection="1">
      <alignment horizontal="center" vertical="center"/>
      <protection hidden="1"/>
    </xf>
    <xf numFmtId="0" fontId="20" fillId="8" borderId="27" xfId="7" quotePrefix="1" applyFont="1" applyFill="1" applyBorder="1" applyAlignment="1">
      <alignment horizontal="left"/>
    </xf>
    <xf numFmtId="0" fontId="20" fillId="8" borderId="27" xfId="7" applyFont="1" applyFill="1" applyBorder="1"/>
    <xf numFmtId="0" fontId="20" fillId="8" borderId="27" xfId="7" applyFont="1" applyFill="1" applyBorder="1" applyAlignment="1">
      <alignment horizontal="center"/>
    </xf>
    <xf numFmtId="0" fontId="20" fillId="8" borderId="27" xfId="7" quotePrefix="1" applyFont="1" applyFill="1" applyBorder="1" applyAlignment="1">
      <alignment horizontal="center" vertical="center"/>
    </xf>
    <xf numFmtId="165" fontId="20" fillId="8" borderId="27" xfId="2" applyNumberFormat="1" applyFont="1" applyFill="1" applyBorder="1" applyAlignment="1">
      <alignment horizontal="center" vertical="center"/>
    </xf>
    <xf numFmtId="43" fontId="20" fillId="8" borderId="27" xfId="7" applyNumberFormat="1" applyFont="1" applyFill="1" applyBorder="1" applyAlignment="1">
      <alignment horizontal="center" vertical="center"/>
    </xf>
    <xf numFmtId="165" fontId="20" fillId="8" borderId="27" xfId="2" applyNumberFormat="1" applyFont="1" applyFill="1" applyBorder="1" applyAlignment="1">
      <alignment horizontal="left" vertical="center"/>
    </xf>
    <xf numFmtId="0" fontId="45" fillId="8" borderId="27" xfId="13" applyFont="1" applyFill="1" applyBorder="1" applyAlignment="1">
      <alignment horizontal="left" wrapText="1"/>
    </xf>
    <xf numFmtId="0" fontId="20" fillId="8" borderId="0" xfId="7" applyFont="1" applyFill="1"/>
    <xf numFmtId="0" fontId="20" fillId="9" borderId="27" xfId="7" applyFont="1" applyFill="1" applyBorder="1" applyAlignment="1">
      <alignment horizontal="right" vertical="center"/>
    </xf>
    <xf numFmtId="0" fontId="38" fillId="9" borderId="27" xfId="0" applyFont="1" applyFill="1" applyBorder="1" applyAlignment="1">
      <alignment horizontal="left"/>
    </xf>
    <xf numFmtId="169" fontId="20" fillId="9" borderId="27" xfId="7" applyNumberFormat="1" applyFont="1" applyFill="1" applyBorder="1" applyAlignment="1" applyProtection="1">
      <alignment horizontal="center" vertical="center"/>
      <protection hidden="1"/>
    </xf>
    <xf numFmtId="0" fontId="20" fillId="9" borderId="27" xfId="7" quotePrefix="1" applyFont="1" applyFill="1" applyBorder="1" applyAlignment="1">
      <alignment horizontal="left"/>
    </xf>
    <xf numFmtId="0" fontId="20" fillId="9" borderId="27" xfId="7" applyFont="1" applyFill="1" applyBorder="1"/>
    <xf numFmtId="0" fontId="20" fillId="9" borderId="27" xfId="7" applyFont="1" applyFill="1" applyBorder="1" applyAlignment="1">
      <alignment horizontal="center"/>
    </xf>
    <xf numFmtId="41" fontId="20" fillId="9" borderId="27" xfId="7" quotePrefix="1" applyNumberFormat="1" applyFont="1" applyFill="1" applyBorder="1" applyAlignment="1">
      <alignment horizontal="center" vertical="center"/>
    </xf>
    <xf numFmtId="165" fontId="20" fillId="9" borderId="27" xfId="7" quotePrefix="1" applyNumberFormat="1" applyFont="1" applyFill="1" applyBorder="1" applyAlignment="1">
      <alignment horizontal="center" vertical="center"/>
    </xf>
    <xf numFmtId="0" fontId="45" fillId="9" borderId="27" xfId="13" applyFont="1" applyFill="1" applyBorder="1" applyAlignment="1">
      <alignment horizontal="left" wrapText="1"/>
    </xf>
    <xf numFmtId="0" fontId="46" fillId="0" borderId="27" xfId="7" applyFont="1" applyFill="1" applyBorder="1" applyAlignment="1">
      <alignment horizontal="right"/>
    </xf>
    <xf numFmtId="0" fontId="47" fillId="0" borderId="27" xfId="0" applyFont="1" applyFill="1" applyBorder="1" applyAlignment="1">
      <alignment horizontal="left"/>
    </xf>
    <xf numFmtId="169" fontId="46" fillId="0" borderId="27" xfId="7" applyNumberFormat="1" applyFont="1" applyFill="1" applyBorder="1" applyAlignment="1" applyProtection="1">
      <alignment horizontal="center"/>
      <protection hidden="1"/>
    </xf>
    <xf numFmtId="0" fontId="46" fillId="0" borderId="27" xfId="7" applyFont="1" applyFill="1" applyBorder="1"/>
    <xf numFmtId="0" fontId="46" fillId="0" borderId="27" xfId="7" quotePrefix="1" applyFont="1" applyFill="1" applyBorder="1" applyAlignment="1">
      <alignment horizontal="center"/>
    </xf>
    <xf numFmtId="0" fontId="48" fillId="0" borderId="27" xfId="7" applyFont="1" applyFill="1" applyBorder="1"/>
    <xf numFmtId="0" fontId="46" fillId="0" borderId="27" xfId="7" applyFont="1" applyFill="1" applyBorder="1" applyAlignment="1">
      <alignment horizontal="center"/>
    </xf>
    <xf numFmtId="41" fontId="46" fillId="0" borderId="27" xfId="2" applyFont="1" applyFill="1" applyBorder="1" applyAlignment="1">
      <alignment horizontal="center"/>
    </xf>
    <xf numFmtId="165" fontId="46" fillId="0" borderId="27" xfId="2" applyNumberFormat="1" applyFont="1" applyFill="1" applyBorder="1" applyAlignment="1">
      <alignment horizontal="center"/>
    </xf>
    <xf numFmtId="41" fontId="46" fillId="0" borderId="27" xfId="7" applyNumberFormat="1" applyFont="1" applyFill="1" applyBorder="1" applyAlignment="1">
      <alignment horizontal="center"/>
    </xf>
    <xf numFmtId="0" fontId="46" fillId="0" borderId="27" xfId="0" applyFont="1" applyFill="1" applyBorder="1" applyAlignment="1">
      <alignment vertical="center"/>
    </xf>
    <xf numFmtId="41" fontId="46" fillId="0" borderId="0" xfId="2" applyFont="1" applyFill="1"/>
    <xf numFmtId="43" fontId="46" fillId="0" borderId="0" xfId="7" applyNumberFormat="1" applyFont="1" applyFill="1"/>
    <xf numFmtId="0" fontId="46" fillId="0" borderId="0" xfId="7" applyFont="1" applyFill="1"/>
    <xf numFmtId="0" fontId="46" fillId="0" borderId="8" xfId="13" applyFont="1" applyFill="1" applyBorder="1" applyAlignment="1">
      <alignment horizontal="right" vertical="center"/>
    </xf>
    <xf numFmtId="0" fontId="46" fillId="0" borderId="5" xfId="7" applyFont="1" applyFill="1" applyBorder="1" applyAlignment="1">
      <alignment vertical="center" wrapText="1"/>
    </xf>
    <xf numFmtId="169" fontId="46" fillId="0" borderId="5" xfId="13" applyNumberFormat="1" applyFont="1" applyFill="1" applyBorder="1" applyAlignment="1">
      <alignment horizontal="center" vertical="center"/>
    </xf>
    <xf numFmtId="0" fontId="46" fillId="0" borderId="5" xfId="0" applyFont="1" applyFill="1" applyBorder="1" applyAlignment="1">
      <alignment vertical="center"/>
    </xf>
    <xf numFmtId="0" fontId="46" fillId="0" borderId="5" xfId="0" applyFont="1" applyFill="1" applyBorder="1" applyAlignment="1">
      <alignment horizontal="center" vertical="center"/>
    </xf>
    <xf numFmtId="170" fontId="46" fillId="0" borderId="5" xfId="0" applyNumberFormat="1" applyFont="1" applyFill="1" applyBorder="1" applyAlignment="1">
      <alignment horizontal="center" vertical="center"/>
    </xf>
    <xf numFmtId="165" fontId="46" fillId="0" borderId="5" xfId="0" applyNumberFormat="1" applyFont="1" applyFill="1" applyBorder="1" applyAlignment="1">
      <alignment horizontal="left" vertical="center"/>
    </xf>
    <xf numFmtId="0" fontId="46" fillId="0" borderId="23" xfId="13" applyFont="1" applyFill="1" applyBorder="1" applyAlignment="1">
      <alignment horizontal="left" vertical="center" wrapText="1"/>
    </xf>
    <xf numFmtId="0" fontId="46" fillId="0" borderId="0" xfId="7" applyFont="1" applyFill="1" applyBorder="1"/>
    <xf numFmtId="0" fontId="46" fillId="0" borderId="8" xfId="7" applyFont="1" applyFill="1" applyBorder="1" applyAlignment="1">
      <alignment vertical="center" wrapText="1"/>
    </xf>
    <xf numFmtId="169" fontId="46" fillId="0" borderId="8" xfId="13" applyNumberFormat="1" applyFont="1" applyFill="1" applyBorder="1" applyAlignment="1">
      <alignment horizontal="center" vertical="center"/>
    </xf>
    <xf numFmtId="0" fontId="46" fillId="0" borderId="8" xfId="0" applyFont="1" applyFill="1" applyBorder="1" applyAlignment="1">
      <alignment vertical="center"/>
    </xf>
    <xf numFmtId="0" fontId="46" fillId="0" borderId="8" xfId="0" applyFont="1" applyFill="1" applyBorder="1" applyAlignment="1">
      <alignment horizontal="center" vertical="center"/>
    </xf>
    <xf numFmtId="170" fontId="46" fillId="0" borderId="8" xfId="0" applyNumberFormat="1" applyFont="1" applyFill="1" applyBorder="1" applyAlignment="1">
      <alignment horizontal="center" vertical="center"/>
    </xf>
    <xf numFmtId="165" fontId="46" fillId="0" borderId="8" xfId="0" applyNumberFormat="1" applyFont="1" applyFill="1" applyBorder="1" applyAlignment="1">
      <alignment horizontal="left" vertical="center"/>
    </xf>
    <xf numFmtId="0" fontId="46" fillId="0" borderId="8" xfId="13" applyFont="1" applyFill="1" applyBorder="1" applyAlignment="1">
      <alignment horizontal="left" vertical="center" wrapText="1"/>
    </xf>
    <xf numFmtId="0" fontId="46" fillId="0" borderId="8" xfId="7" applyFont="1" applyFill="1" applyBorder="1"/>
    <xf numFmtId="0" fontId="46" fillId="0" borderId="43" xfId="7" applyFont="1" applyFill="1" applyBorder="1" applyAlignment="1">
      <alignment horizontal="right" vertical="center"/>
    </xf>
    <xf numFmtId="0" fontId="46" fillId="0" borderId="43" xfId="0" applyFont="1" applyFill="1" applyBorder="1" applyAlignment="1">
      <alignment vertical="center"/>
    </xf>
    <xf numFmtId="0" fontId="46" fillId="0" borderId="43" xfId="0" applyFont="1" applyFill="1" applyBorder="1" applyAlignment="1">
      <alignment horizontal="center" vertical="center"/>
    </xf>
    <xf numFmtId="170" fontId="46" fillId="0" borderId="43" xfId="0" applyNumberFormat="1" applyFont="1" applyFill="1" applyBorder="1" applyAlignment="1">
      <alignment vertical="center"/>
    </xf>
    <xf numFmtId="165" fontId="46" fillId="0" borderId="43" xfId="2" applyNumberFormat="1" applyFont="1" applyFill="1" applyBorder="1" applyAlignment="1">
      <alignment horizontal="right" vertical="center"/>
    </xf>
    <xf numFmtId="0" fontId="46" fillId="0" borderId="43" xfId="7" applyFont="1" applyFill="1" applyBorder="1"/>
    <xf numFmtId="165" fontId="46" fillId="0" borderId="43" xfId="2" applyNumberFormat="1" applyFont="1" applyFill="1" applyBorder="1"/>
    <xf numFmtId="0" fontId="46" fillId="0" borderId="49" xfId="0" applyFont="1" applyFill="1" applyBorder="1" applyAlignment="1">
      <alignment vertical="center"/>
    </xf>
    <xf numFmtId="165" fontId="46" fillId="0" borderId="0" xfId="0" applyNumberFormat="1" applyFont="1" applyFill="1" applyBorder="1" applyAlignment="1">
      <alignment horizontal="right" vertical="center"/>
    </xf>
    <xf numFmtId="0" fontId="34" fillId="8" borderId="27" xfId="7" applyFont="1" applyFill="1" applyBorder="1" applyAlignment="1">
      <alignment horizontal="right"/>
    </xf>
    <xf numFmtId="0" fontId="20" fillId="8" borderId="27" xfId="0" applyFont="1" applyFill="1" applyBorder="1" applyAlignment="1">
      <alignment horizontal="center"/>
    </xf>
    <xf numFmtId="170" fontId="20" fillId="8" borderId="27" xfId="0" applyNumberFormat="1" applyFont="1" applyFill="1" applyBorder="1"/>
    <xf numFmtId="0" fontId="20" fillId="8" borderId="29" xfId="0" applyFont="1" applyFill="1" applyBorder="1" applyAlignment="1">
      <alignment vertical="center"/>
    </xf>
    <xf numFmtId="0" fontId="15" fillId="9" borderId="27" xfId="0" applyFont="1" applyFill="1" applyBorder="1"/>
    <xf numFmtId="0" fontId="5" fillId="9" borderId="27" xfId="0" applyFont="1" applyFill="1" applyBorder="1" applyAlignment="1">
      <alignment horizontal="left"/>
    </xf>
    <xf numFmtId="0" fontId="0" fillId="9" borderId="27" xfId="0" applyFont="1" applyFill="1" applyBorder="1"/>
    <xf numFmtId="41" fontId="11" fillId="9" borderId="27" xfId="0" applyNumberFormat="1" applyFont="1" applyFill="1" applyBorder="1" applyAlignment="1"/>
    <xf numFmtId="165" fontId="11" fillId="9" borderId="27" xfId="14" applyNumberFormat="1" applyFont="1" applyFill="1" applyBorder="1" applyAlignment="1"/>
    <xf numFmtId="41" fontId="11" fillId="9" borderId="27" xfId="14" applyNumberFormat="1" applyFont="1" applyFill="1" applyBorder="1" applyAlignment="1"/>
    <xf numFmtId="43" fontId="10" fillId="9" borderId="27" xfId="15" applyFont="1" applyFill="1" applyBorder="1"/>
    <xf numFmtId="165" fontId="0" fillId="9" borderId="27" xfId="0" applyNumberFormat="1" applyFont="1" applyFill="1" applyBorder="1"/>
    <xf numFmtId="165" fontId="10" fillId="9" borderId="27" xfId="2" applyNumberFormat="1" applyFont="1" applyFill="1" applyBorder="1"/>
    <xf numFmtId="41" fontId="0" fillId="9" borderId="27" xfId="0" applyNumberFormat="1" applyFont="1" applyFill="1" applyBorder="1"/>
    <xf numFmtId="0" fontId="15" fillId="0" borderId="27" xfId="0" applyFont="1" applyFill="1" applyBorder="1"/>
    <xf numFmtId="0" fontId="5" fillId="0" borderId="27" xfId="0" applyFont="1" applyFill="1" applyBorder="1" applyAlignment="1">
      <alignment horizontal="left"/>
    </xf>
    <xf numFmtId="0" fontId="15" fillId="0" borderId="27" xfId="0" applyFont="1" applyFill="1" applyBorder="1" applyAlignment="1">
      <alignment horizontal="center"/>
    </xf>
    <xf numFmtId="41" fontId="11" fillId="0" borderId="27" xfId="14" applyNumberFormat="1" applyFont="1" applyFill="1" applyBorder="1" applyAlignment="1">
      <alignment horizontal="left" indent="1"/>
    </xf>
    <xf numFmtId="43" fontId="11" fillId="0" borderId="27" xfId="14" applyNumberFormat="1" applyFont="1" applyFill="1" applyBorder="1" applyAlignment="1"/>
    <xf numFmtId="41" fontId="11" fillId="0" borderId="27" xfId="14" applyFont="1" applyFill="1" applyBorder="1" applyAlignment="1">
      <alignment horizontal="left" indent="1"/>
    </xf>
    <xf numFmtId="41" fontId="0" fillId="0" borderId="27" xfId="0" applyNumberFormat="1" applyFont="1" applyFill="1" applyBorder="1"/>
    <xf numFmtId="165" fontId="18" fillId="0" borderId="27" xfId="14" applyNumberFormat="1" applyFont="1" applyFill="1" applyBorder="1"/>
    <xf numFmtId="164" fontId="15" fillId="0" borderId="27" xfId="14" applyNumberFormat="1" applyFont="1" applyFill="1" applyBorder="1" applyAlignment="1">
      <alignment horizontal="left" indent="1"/>
    </xf>
    <xf numFmtId="43" fontId="15" fillId="0" borderId="27" xfId="14" applyNumberFormat="1" applyFont="1" applyFill="1" applyBorder="1" applyAlignment="1">
      <alignment horizontal="left" indent="1"/>
    </xf>
    <xf numFmtId="165" fontId="11" fillId="0" borderId="27" xfId="14" applyNumberFormat="1" applyFont="1" applyFill="1" applyBorder="1" applyAlignment="1">
      <alignment horizontal="left" indent="1"/>
    </xf>
    <xf numFmtId="0" fontId="5" fillId="9" borderId="27" xfId="0" applyFont="1" applyFill="1" applyBorder="1"/>
    <xf numFmtId="41" fontId="15" fillId="0" borderId="27" xfId="0" applyNumberFormat="1" applyFont="1" applyFill="1" applyBorder="1" applyAlignment="1">
      <alignment horizontal="left" indent="1"/>
    </xf>
    <xf numFmtId="43" fontId="15" fillId="0" borderId="27" xfId="0" applyNumberFormat="1" applyFont="1" applyFill="1" applyBorder="1" applyAlignment="1"/>
    <xf numFmtId="164" fontId="15" fillId="0" borderId="27" xfId="14" applyNumberFormat="1" applyFont="1" applyFill="1" applyBorder="1" applyAlignment="1">
      <alignment horizontal="center"/>
    </xf>
    <xf numFmtId="43" fontId="15" fillId="0" borderId="27" xfId="14" applyNumberFormat="1" applyFont="1" applyFill="1" applyBorder="1" applyAlignment="1">
      <alignment horizontal="center"/>
    </xf>
    <xf numFmtId="164" fontId="11" fillId="0" borderId="27" xfId="14" applyNumberFormat="1" applyFont="1" applyFill="1" applyBorder="1" applyAlignment="1"/>
    <xf numFmtId="41" fontId="15" fillId="0" borderId="27" xfId="0" applyNumberFormat="1" applyFont="1" applyFill="1" applyBorder="1" applyAlignment="1">
      <alignment horizontal="right" indent="1"/>
    </xf>
    <xf numFmtId="164" fontId="15" fillId="0" borderId="27" xfId="0" applyNumberFormat="1" applyFont="1" applyFill="1" applyBorder="1" applyAlignment="1">
      <alignment horizontal="right" indent="1"/>
    </xf>
    <xf numFmtId="164" fontId="15" fillId="0" borderId="27" xfId="0" applyNumberFormat="1" applyFont="1" applyFill="1" applyBorder="1" applyAlignment="1"/>
    <xf numFmtId="164" fontId="15" fillId="0" borderId="27" xfId="0" applyNumberFormat="1" applyFont="1" applyFill="1" applyBorder="1" applyAlignment="1">
      <alignment horizontal="left" indent="1"/>
    </xf>
    <xf numFmtId="43" fontId="15" fillId="0" borderId="27" xfId="0" applyNumberFormat="1" applyFont="1" applyFill="1" applyBorder="1" applyAlignment="1">
      <alignment horizontal="left" indent="1"/>
    </xf>
    <xf numFmtId="164" fontId="15" fillId="0" borderId="27" xfId="14" applyNumberFormat="1" applyFont="1" applyFill="1" applyBorder="1"/>
    <xf numFmtId="164" fontId="15" fillId="0" borderId="27" xfId="0" applyNumberFormat="1" applyFont="1" applyFill="1" applyBorder="1"/>
    <xf numFmtId="41" fontId="11" fillId="9" borderId="27" xfId="14" applyNumberFormat="1" applyFont="1" applyFill="1" applyBorder="1" applyAlignment="1">
      <alignment horizontal="left" indent="1"/>
    </xf>
    <xf numFmtId="164" fontId="11" fillId="9" borderId="27" xfId="14" applyNumberFormat="1" applyFont="1" applyFill="1" applyBorder="1" applyAlignment="1"/>
    <xf numFmtId="164" fontId="11" fillId="9" borderId="27" xfId="0" applyNumberFormat="1" applyFont="1" applyFill="1" applyBorder="1" applyAlignment="1">
      <alignment horizontal="left" indent="1"/>
    </xf>
    <xf numFmtId="43" fontId="11" fillId="9" borderId="27" xfId="0" applyNumberFormat="1" applyFont="1" applyFill="1" applyBorder="1" applyAlignment="1">
      <alignment horizontal="left" indent="1"/>
    </xf>
    <xf numFmtId="164" fontId="15" fillId="9" borderId="27" xfId="14" applyNumberFormat="1" applyFont="1" applyFill="1" applyBorder="1" applyAlignment="1">
      <alignment horizontal="center"/>
    </xf>
    <xf numFmtId="164" fontId="15" fillId="9" borderId="27" xfId="0" applyNumberFormat="1" applyFont="1" applyFill="1" applyBorder="1"/>
    <xf numFmtId="0" fontId="15" fillId="9" borderId="28" xfId="0" applyFont="1" applyFill="1" applyBorder="1"/>
    <xf numFmtId="0" fontId="38" fillId="9" borderId="28" xfId="0" applyFont="1" applyFill="1" applyBorder="1" applyAlignment="1">
      <alignment horizontal="left"/>
    </xf>
    <xf numFmtId="0" fontId="5" fillId="9" borderId="28" xfId="0" applyFont="1" applyFill="1" applyBorder="1"/>
    <xf numFmtId="0" fontId="0" fillId="9" borderId="28" xfId="0" applyFont="1" applyFill="1" applyBorder="1"/>
    <xf numFmtId="41" fontId="11" fillId="9" borderId="28" xfId="14" applyNumberFormat="1" applyFont="1" applyFill="1" applyBorder="1" applyAlignment="1">
      <alignment horizontal="left" indent="1"/>
    </xf>
    <xf numFmtId="164" fontId="11" fillId="9" borderId="28" xfId="14" applyNumberFormat="1" applyFont="1" applyFill="1" applyBorder="1" applyAlignment="1"/>
    <xf numFmtId="164" fontId="11" fillId="9" borderId="28" xfId="0" applyNumberFormat="1" applyFont="1" applyFill="1" applyBorder="1" applyAlignment="1">
      <alignment horizontal="left" indent="1"/>
    </xf>
    <xf numFmtId="43" fontId="11" fillId="9" borderId="28" xfId="0" applyNumberFormat="1" applyFont="1" applyFill="1" applyBorder="1" applyAlignment="1">
      <alignment horizontal="left" indent="1"/>
    </xf>
    <xf numFmtId="164" fontId="15" fillId="9" borderId="28" xfId="14" applyNumberFormat="1" applyFont="1" applyFill="1" applyBorder="1" applyAlignment="1">
      <alignment horizontal="center"/>
    </xf>
    <xf numFmtId="164" fontId="15" fillId="9" borderId="28" xfId="0" applyNumberFormat="1" applyFont="1" applyFill="1" applyBorder="1"/>
    <xf numFmtId="43" fontId="10" fillId="9" borderId="28" xfId="15" applyFont="1" applyFill="1" applyBorder="1"/>
    <xf numFmtId="165" fontId="0" fillId="9" borderId="28" xfId="0" applyNumberFormat="1" applyFont="1" applyFill="1" applyBorder="1"/>
    <xf numFmtId="165" fontId="10" fillId="9" borderId="28" xfId="2" applyNumberFormat="1" applyFont="1" applyFill="1" applyBorder="1"/>
    <xf numFmtId="0" fontId="20" fillId="8" borderId="50" xfId="7" applyFont="1" applyFill="1" applyBorder="1" applyAlignment="1">
      <alignment horizontal="right"/>
    </xf>
    <xf numFmtId="0" fontId="20" fillId="8" borderId="50" xfId="7" applyFont="1" applyFill="1" applyBorder="1" applyAlignment="1">
      <alignment wrapText="1"/>
    </xf>
    <xf numFmtId="169" fontId="20" fillId="8" borderId="50" xfId="7" applyNumberFormat="1" applyFont="1" applyFill="1" applyBorder="1" applyAlignment="1" applyProtection="1">
      <alignment horizontal="center"/>
      <protection hidden="1"/>
    </xf>
    <xf numFmtId="0" fontId="34" fillId="8" borderId="50" xfId="7" applyFont="1" applyFill="1" applyBorder="1"/>
    <xf numFmtId="41" fontId="20" fillId="8" borderId="50" xfId="7" applyNumberFormat="1" applyFont="1" applyFill="1" applyBorder="1" applyAlignment="1">
      <alignment horizontal="center"/>
    </xf>
    <xf numFmtId="41" fontId="10" fillId="8" borderId="0" xfId="2" applyFont="1" applyFill="1"/>
    <xf numFmtId="43" fontId="10" fillId="8" borderId="0" xfId="1" applyFont="1" applyFill="1"/>
    <xf numFmtId="41" fontId="49" fillId="8" borderId="0" xfId="2" applyFont="1" applyFill="1"/>
    <xf numFmtId="43" fontId="5" fillId="0" borderId="0" xfId="0" applyNumberFormat="1" applyFont="1" applyFill="1"/>
    <xf numFmtId="0" fontId="20" fillId="0" borderId="0" xfId="7" applyFont="1" applyFill="1" applyAlignment="1">
      <alignment horizontal="right"/>
    </xf>
    <xf numFmtId="0" fontId="20" fillId="0" borderId="0" xfId="7" applyFont="1" applyFill="1" applyAlignment="1">
      <alignment horizontal="left"/>
    </xf>
    <xf numFmtId="0" fontId="20" fillId="0" borderId="0" xfId="7" applyFont="1" applyFill="1" applyAlignment="1">
      <alignment horizontal="center"/>
    </xf>
    <xf numFmtId="0" fontId="20" fillId="0" borderId="0" xfId="7" applyFont="1" applyFill="1" applyBorder="1" applyAlignment="1">
      <alignment horizontal="center"/>
    </xf>
    <xf numFmtId="43" fontId="20" fillId="0" borderId="0" xfId="7" applyNumberFormat="1" applyFont="1" applyFill="1"/>
    <xf numFmtId="0" fontId="20" fillId="0" borderId="34" xfId="7" applyFont="1" applyFill="1" applyBorder="1" applyAlignment="1">
      <alignment horizontal="center" vertical="center" wrapText="1"/>
    </xf>
    <xf numFmtId="0" fontId="20" fillId="0" borderId="14" xfId="7" applyFont="1" applyFill="1" applyBorder="1" applyAlignment="1">
      <alignment horizontal="center" vertical="center" wrapText="1"/>
    </xf>
    <xf numFmtId="0" fontId="20" fillId="0" borderId="14" xfId="7" applyFont="1" applyFill="1" applyBorder="1" applyAlignment="1">
      <alignment horizontal="center"/>
    </xf>
    <xf numFmtId="0" fontId="20" fillId="0" borderId="42" xfId="7" applyFont="1" applyFill="1" applyBorder="1" applyAlignment="1">
      <alignment horizontal="center" vertical="center" wrapText="1"/>
    </xf>
    <xf numFmtId="0" fontId="20" fillId="0" borderId="25" xfId="7" applyFont="1" applyFill="1" applyBorder="1" applyAlignment="1">
      <alignment horizontal="center" vertical="center" wrapText="1"/>
    </xf>
    <xf numFmtId="41" fontId="34" fillId="0" borderId="41" xfId="7" applyNumberFormat="1" applyFont="1" applyFill="1" applyBorder="1" applyAlignment="1">
      <alignment horizontal="right"/>
    </xf>
    <xf numFmtId="41" fontId="34" fillId="0" borderId="4" xfId="7" applyNumberFormat="1" applyFont="1" applyFill="1" applyBorder="1" applyAlignment="1"/>
    <xf numFmtId="41" fontId="34" fillId="0" borderId="8" xfId="7" applyNumberFormat="1" applyFont="1" applyFill="1" applyBorder="1" applyAlignment="1"/>
    <xf numFmtId="41" fontId="20" fillId="0" borderId="3" xfId="7" applyNumberFormat="1" applyFont="1" applyFill="1" applyBorder="1" applyAlignment="1"/>
    <xf numFmtId="41" fontId="20" fillId="0" borderId="0" xfId="7" applyNumberFormat="1" applyFont="1" applyFill="1" applyBorder="1" applyAlignment="1"/>
    <xf numFmtId="41" fontId="20" fillId="0" borderId="0" xfId="7" applyNumberFormat="1" applyFont="1" applyFill="1" applyAlignment="1"/>
    <xf numFmtId="0" fontId="34" fillId="0" borderId="55" xfId="7" applyFont="1" applyFill="1" applyBorder="1" applyAlignment="1">
      <alignment horizontal="right" indent="1"/>
    </xf>
    <xf numFmtId="0" fontId="34" fillId="0" borderId="56" xfId="7" applyFont="1" applyFill="1" applyBorder="1" applyAlignment="1">
      <alignment horizontal="left" indent="1"/>
    </xf>
    <xf numFmtId="0" fontId="34" fillId="0" borderId="56" xfId="7" applyFont="1" applyFill="1" applyBorder="1" applyAlignment="1">
      <alignment horizontal="center"/>
    </xf>
    <xf numFmtId="0" fontId="34" fillId="0" borderId="56" xfId="7" applyFont="1" applyFill="1" applyBorder="1"/>
    <xf numFmtId="0" fontId="20" fillId="0" borderId="56" xfId="7" applyFont="1" applyFill="1" applyBorder="1"/>
    <xf numFmtId="0" fontId="20" fillId="0" borderId="56" xfId="7" applyFont="1" applyFill="1" applyBorder="1" applyAlignment="1">
      <alignment horizontal="center"/>
    </xf>
    <xf numFmtId="170" fontId="34" fillId="0" borderId="56" xfId="19" applyNumberFormat="1" applyFont="1" applyFill="1" applyBorder="1" applyAlignment="1"/>
    <xf numFmtId="0" fontId="20" fillId="0" borderId="57" xfId="7" applyFont="1" applyFill="1" applyBorder="1" applyAlignment="1">
      <alignment horizontal="center"/>
    </xf>
    <xf numFmtId="0" fontId="20" fillId="0" borderId="58" xfId="7" applyFont="1" applyFill="1" applyBorder="1" applyAlignment="1">
      <alignment horizontal="right"/>
    </xf>
    <xf numFmtId="0" fontId="20" fillId="0" borderId="27" xfId="7" applyFont="1" applyFill="1" applyBorder="1" applyAlignment="1">
      <alignment vertical="center" wrapText="1"/>
    </xf>
    <xf numFmtId="0" fontId="20" fillId="0" borderId="27" xfId="7" applyFont="1" applyFill="1" applyBorder="1" applyAlignment="1">
      <alignment vertical="center"/>
    </xf>
    <xf numFmtId="0" fontId="20" fillId="0" borderId="27" xfId="7" applyFont="1" applyFill="1" applyBorder="1" applyAlignment="1">
      <alignment horizontal="left" vertical="center"/>
    </xf>
    <xf numFmtId="0" fontId="20" fillId="0" borderId="27" xfId="7" applyFont="1" applyFill="1" applyBorder="1" applyAlignment="1">
      <alignment horizontal="center" vertical="center"/>
    </xf>
    <xf numFmtId="170" fontId="20" fillId="0" borderId="27" xfId="19" applyNumberFormat="1" applyFont="1" applyFill="1" applyBorder="1" applyAlignment="1">
      <alignment horizontal="center" vertical="center"/>
    </xf>
    <xf numFmtId="170" fontId="20" fillId="0" borderId="27" xfId="19" applyNumberFormat="1" applyFont="1" applyFill="1" applyBorder="1" applyAlignment="1"/>
    <xf numFmtId="43" fontId="20" fillId="0" borderId="27" xfId="19" applyNumberFormat="1" applyFont="1" applyFill="1" applyBorder="1" applyAlignment="1"/>
    <xf numFmtId="0" fontId="20" fillId="0" borderId="29" xfId="7" applyFont="1" applyFill="1" applyBorder="1" applyAlignment="1">
      <alignment horizontal="left" vertical="center"/>
    </xf>
    <xf numFmtId="0" fontId="20" fillId="0" borderId="55" xfId="7" applyFont="1" applyFill="1" applyBorder="1" applyAlignment="1">
      <alignment horizontal="right"/>
    </xf>
    <xf numFmtId="0" fontId="20" fillId="0" borderId="56" xfId="7" applyFont="1" applyFill="1" applyBorder="1" applyAlignment="1">
      <alignment wrapText="1"/>
    </xf>
    <xf numFmtId="169" fontId="20" fillId="0" borderId="56" xfId="7" applyNumberFormat="1" applyFont="1" applyFill="1" applyBorder="1" applyAlignment="1" applyProtection="1">
      <alignment horizontal="center"/>
      <protection hidden="1"/>
    </xf>
    <xf numFmtId="49" fontId="20" fillId="0" borderId="56" xfId="7" applyNumberFormat="1" applyFont="1" applyFill="1" applyBorder="1" applyAlignment="1">
      <alignment horizontal="center"/>
    </xf>
    <xf numFmtId="0" fontId="20" fillId="0" borderId="56" xfId="7" quotePrefix="1" applyFont="1" applyFill="1" applyBorder="1" applyAlignment="1">
      <alignment horizontal="center"/>
    </xf>
    <xf numFmtId="170" fontId="34" fillId="0" borderId="56" xfId="7" applyNumberFormat="1" applyFont="1" applyFill="1" applyBorder="1" applyAlignment="1">
      <alignment horizontal="center"/>
    </xf>
    <xf numFmtId="43" fontId="34" fillId="0" borderId="56" xfId="7" applyNumberFormat="1" applyFont="1" applyFill="1" applyBorder="1" applyAlignment="1">
      <alignment horizontal="center"/>
    </xf>
    <xf numFmtId="43" fontId="20" fillId="0" borderId="57" xfId="1" applyFont="1" applyFill="1" applyBorder="1" applyAlignment="1">
      <alignment horizontal="left"/>
    </xf>
    <xf numFmtId="43" fontId="20" fillId="0" borderId="0" xfId="7" applyNumberFormat="1" applyFont="1" applyFill="1" applyBorder="1"/>
    <xf numFmtId="0" fontId="34" fillId="0" borderId="56" xfId="7" quotePrefix="1" applyFont="1" applyFill="1" applyBorder="1"/>
    <xf numFmtId="0" fontId="20" fillId="0" borderId="57" xfId="7" applyFont="1" applyFill="1" applyBorder="1" applyAlignment="1">
      <alignment horizontal="left"/>
    </xf>
    <xf numFmtId="0" fontId="20" fillId="0" borderId="27" xfId="7" applyFont="1" applyFill="1" applyBorder="1" applyAlignment="1">
      <alignment wrapText="1"/>
    </xf>
    <xf numFmtId="169" fontId="20" fillId="0" borderId="8" xfId="13" applyNumberFormat="1" applyFont="1" applyFill="1" applyBorder="1" applyAlignment="1">
      <alignment horizontal="center"/>
    </xf>
    <xf numFmtId="170" fontId="44" fillId="0" borderId="8" xfId="0" applyNumberFormat="1" applyFont="1" applyFill="1" applyBorder="1"/>
    <xf numFmtId="165" fontId="20" fillId="0" borderId="8" xfId="0" applyNumberFormat="1" applyFont="1" applyFill="1" applyBorder="1"/>
    <xf numFmtId="0" fontId="20" fillId="5" borderId="58" xfId="7" applyFont="1" applyFill="1" applyBorder="1" applyAlignment="1">
      <alignment horizontal="right"/>
    </xf>
    <xf numFmtId="0" fontId="20" fillId="5" borderId="27" xfId="7" applyFont="1" applyFill="1" applyBorder="1" applyAlignment="1">
      <alignment wrapText="1"/>
    </xf>
    <xf numFmtId="169" fontId="20" fillId="5" borderId="8" xfId="13" applyNumberFormat="1" applyFont="1" applyFill="1" applyBorder="1" applyAlignment="1">
      <alignment horizontal="center"/>
    </xf>
    <xf numFmtId="0" fontId="20" fillId="5" borderId="8" xfId="0" applyFont="1" applyFill="1" applyBorder="1"/>
    <xf numFmtId="0" fontId="44" fillId="5" borderId="0" xfId="0" applyFont="1" applyFill="1" applyBorder="1"/>
    <xf numFmtId="165" fontId="20" fillId="5" borderId="0" xfId="0" applyNumberFormat="1" applyFont="1" applyFill="1" applyBorder="1"/>
    <xf numFmtId="41" fontId="20" fillId="5" borderId="0" xfId="0" applyNumberFormat="1" applyFont="1" applyFill="1" applyBorder="1"/>
    <xf numFmtId="0" fontId="20" fillId="5" borderId="0" xfId="0" applyFont="1" applyFill="1" applyBorder="1"/>
    <xf numFmtId="165" fontId="20" fillId="5" borderId="0" xfId="0" applyNumberFormat="1" applyFont="1" applyFill="1" applyBorder="1" applyAlignment="1">
      <alignment horizontal="right"/>
    </xf>
    <xf numFmtId="170" fontId="34" fillId="0" borderId="56" xfId="7" applyNumberFormat="1" applyFont="1" applyFill="1" applyBorder="1"/>
    <xf numFmtId="2" fontId="20" fillId="0" borderId="0" xfId="7" applyNumberFormat="1" applyFont="1" applyFill="1" applyBorder="1"/>
    <xf numFmtId="170" fontId="20" fillId="0" borderId="27" xfId="7" quotePrefix="1" applyNumberFormat="1" applyFont="1" applyFill="1" applyBorder="1" applyAlignment="1">
      <alignment horizontal="center"/>
    </xf>
    <xf numFmtId="43" fontId="20" fillId="0" borderId="27" xfId="7" applyNumberFormat="1" applyFont="1" applyFill="1" applyBorder="1"/>
    <xf numFmtId="41" fontId="20" fillId="0" borderId="59" xfId="7" applyNumberFormat="1" applyFont="1" applyFill="1" applyBorder="1" applyAlignment="1">
      <alignment horizontal="left"/>
    </xf>
    <xf numFmtId="49" fontId="20" fillId="0" borderId="59" xfId="7" applyNumberFormat="1" applyFont="1" applyFill="1" applyBorder="1" applyAlignment="1">
      <alignment horizontal="left"/>
    </xf>
    <xf numFmtId="170" fontId="20" fillId="0" borderId="27" xfId="7" applyNumberFormat="1" applyFont="1" applyFill="1" applyBorder="1" applyAlignment="1">
      <alignment horizontal="center" vertical="center"/>
    </xf>
    <xf numFmtId="43" fontId="20" fillId="0" borderId="27" xfId="7" applyNumberFormat="1" applyFont="1" applyFill="1" applyBorder="1" applyAlignment="1">
      <alignment horizontal="right" vertical="center"/>
    </xf>
    <xf numFmtId="0" fontId="20" fillId="0" borderId="59" xfId="7" applyFont="1" applyFill="1" applyBorder="1" applyAlignment="1">
      <alignment horizontal="left" vertical="center"/>
    </xf>
    <xf numFmtId="170" fontId="20" fillId="0" borderId="27" xfId="7" applyNumberFormat="1" applyFont="1" applyFill="1" applyBorder="1" applyAlignment="1">
      <alignment vertical="center"/>
    </xf>
    <xf numFmtId="169" fontId="20" fillId="0" borderId="8" xfId="13" applyNumberFormat="1" applyFont="1" applyFill="1" applyBorder="1" applyAlignment="1">
      <alignment horizontal="right"/>
    </xf>
    <xf numFmtId="0" fontId="20" fillId="0" borderId="8" xfId="17" applyFont="1" applyFill="1" applyBorder="1" applyAlignment="1">
      <alignment vertical="top"/>
    </xf>
    <xf numFmtId="0" fontId="20" fillId="0" borderId="8" xfId="17" applyFont="1" applyFill="1" applyBorder="1" applyAlignment="1">
      <alignment horizontal="left" vertical="top"/>
    </xf>
    <xf numFmtId="170" fontId="20" fillId="0" borderId="8" xfId="0" applyNumberFormat="1" applyFont="1" applyFill="1" applyBorder="1" applyAlignment="1">
      <alignment horizontal="center"/>
    </xf>
    <xf numFmtId="4" fontId="20" fillId="0" borderId="8" xfId="17" applyNumberFormat="1" applyFont="1" applyFill="1" applyBorder="1" applyAlignment="1">
      <alignment horizontal="right"/>
    </xf>
    <xf numFmtId="0" fontId="20" fillId="0" borderId="8" xfId="0" applyFont="1" applyFill="1" applyBorder="1" applyAlignment="1">
      <alignment horizontal="left" vertical="center"/>
    </xf>
    <xf numFmtId="169" fontId="20" fillId="0" borderId="8" xfId="13" applyNumberFormat="1" applyFont="1" applyFill="1" applyBorder="1" applyAlignment="1">
      <alignment horizontal="right" vertical="center"/>
    </xf>
    <xf numFmtId="0" fontId="20" fillId="0" borderId="27" xfId="0" applyFont="1" applyFill="1" applyBorder="1" applyAlignment="1">
      <alignment vertical="center"/>
    </xf>
    <xf numFmtId="171" fontId="20" fillId="0" borderId="8" xfId="0" applyNumberFormat="1" applyFont="1" applyFill="1" applyBorder="1" applyAlignment="1">
      <alignment horizontal="center" vertical="center"/>
    </xf>
    <xf numFmtId="0" fontId="20" fillId="0" borderId="27" xfId="0" applyFont="1" applyFill="1" applyBorder="1" applyAlignment="1">
      <alignment horizontal="left" vertical="center"/>
    </xf>
    <xf numFmtId="169" fontId="20" fillId="5" borderId="8" xfId="0" applyNumberFormat="1" applyFont="1" applyFill="1" applyBorder="1"/>
    <xf numFmtId="0" fontId="20" fillId="5" borderId="27" xfId="0" applyFont="1" applyFill="1" applyBorder="1" applyAlignment="1">
      <alignment vertical="center"/>
    </xf>
    <xf numFmtId="171" fontId="20" fillId="5" borderId="14" xfId="0" applyNumberFormat="1" applyFont="1" applyFill="1" applyBorder="1" applyAlignment="1">
      <alignment horizontal="center" vertical="center"/>
    </xf>
    <xf numFmtId="0" fontId="20" fillId="5" borderId="14" xfId="0" applyFont="1" applyFill="1" applyBorder="1" applyAlignment="1">
      <alignment horizontal="center"/>
    </xf>
    <xf numFmtId="0" fontId="20" fillId="5" borderId="8" xfId="0" applyFont="1" applyFill="1" applyBorder="1" applyAlignment="1">
      <alignment horizontal="center"/>
    </xf>
    <xf numFmtId="170" fontId="20" fillId="5" borderId="14" xfId="0" applyNumberFormat="1" applyFont="1" applyFill="1" applyBorder="1"/>
    <xf numFmtId="165" fontId="20" fillId="5" borderId="14" xfId="0" applyNumberFormat="1" applyFont="1" applyFill="1" applyBorder="1"/>
    <xf numFmtId="0" fontId="20" fillId="5" borderId="29" xfId="0" applyFont="1" applyFill="1" applyBorder="1" applyAlignment="1">
      <alignment horizontal="left" vertical="center"/>
    </xf>
    <xf numFmtId="169" fontId="20" fillId="5" borderId="8" xfId="13" applyNumberFormat="1" applyFont="1" applyFill="1" applyBorder="1" applyAlignment="1">
      <alignment horizontal="right"/>
    </xf>
    <xf numFmtId="169" fontId="20" fillId="5" borderId="14" xfId="13" applyNumberFormat="1" applyFont="1" applyFill="1" applyBorder="1" applyAlignment="1">
      <alignment horizontal="right"/>
    </xf>
    <xf numFmtId="0" fontId="20" fillId="5" borderId="8" xfId="17" applyFont="1" applyFill="1" applyBorder="1" applyAlignment="1">
      <alignment vertical="top"/>
    </xf>
    <xf numFmtId="0" fontId="20" fillId="5" borderId="8" xfId="17" applyFont="1" applyFill="1" applyBorder="1" applyAlignment="1">
      <alignment horizontal="left" vertical="top"/>
    </xf>
    <xf numFmtId="0" fontId="20" fillId="5" borderId="8" xfId="17" applyFont="1" applyFill="1" applyBorder="1" applyAlignment="1">
      <alignment horizontal="center" vertical="top"/>
    </xf>
    <xf numFmtId="170" fontId="20" fillId="5" borderId="8" xfId="0" applyNumberFormat="1" applyFont="1" applyFill="1" applyBorder="1" applyAlignment="1">
      <alignment horizontal="center"/>
    </xf>
    <xf numFmtId="4" fontId="20" fillId="5" borderId="8" xfId="17" applyNumberFormat="1" applyFont="1" applyFill="1" applyBorder="1" applyAlignment="1">
      <alignment horizontal="right"/>
    </xf>
    <xf numFmtId="0" fontId="20" fillId="5" borderId="8" xfId="0" applyFont="1" applyFill="1" applyBorder="1" applyAlignment="1">
      <alignment horizontal="left" vertical="center"/>
    </xf>
    <xf numFmtId="170" fontId="20" fillId="5" borderId="8" xfId="0" applyNumberFormat="1" applyFont="1" applyFill="1" applyBorder="1"/>
    <xf numFmtId="165" fontId="20" fillId="5" borderId="8" xfId="0" applyNumberFormat="1" applyFont="1" applyFill="1" applyBorder="1" applyAlignment="1">
      <alignment horizontal="right"/>
    </xf>
    <xf numFmtId="169" fontId="20" fillId="5" borderId="14" xfId="0" applyNumberFormat="1" applyFont="1" applyFill="1" applyBorder="1"/>
    <xf numFmtId="0" fontId="20" fillId="5" borderId="14" xfId="0" applyFont="1" applyFill="1" applyBorder="1"/>
    <xf numFmtId="165" fontId="20" fillId="5" borderId="14" xfId="0" applyNumberFormat="1" applyFont="1" applyFill="1" applyBorder="1" applyAlignment="1">
      <alignment horizontal="right"/>
    </xf>
    <xf numFmtId="43" fontId="20" fillId="5" borderId="0" xfId="1" applyFont="1" applyFill="1"/>
    <xf numFmtId="0" fontId="20" fillId="5" borderId="27" xfId="7" applyFont="1" applyFill="1" applyBorder="1" applyAlignment="1">
      <alignment horizontal="right"/>
    </xf>
    <xf numFmtId="0" fontId="38" fillId="5" borderId="27" xfId="0" applyFont="1" applyFill="1" applyBorder="1" applyAlignment="1">
      <alignment horizontal="left"/>
    </xf>
    <xf numFmtId="169" fontId="20" fillId="5" borderId="27" xfId="13" applyNumberFormat="1" applyFont="1" applyFill="1" applyBorder="1" applyAlignment="1">
      <alignment horizontal="center"/>
    </xf>
    <xf numFmtId="0" fontId="0" fillId="5" borderId="0" xfId="0" applyFont="1" applyFill="1"/>
    <xf numFmtId="0" fontId="20" fillId="5" borderId="27" xfId="0" applyFont="1" applyFill="1" applyBorder="1"/>
    <xf numFmtId="41" fontId="44" fillId="5" borderId="27" xfId="2" applyFont="1" applyFill="1" applyBorder="1"/>
    <xf numFmtId="165" fontId="20" fillId="5" borderId="27" xfId="2" applyNumberFormat="1" applyFont="1" applyFill="1" applyBorder="1"/>
    <xf numFmtId="165" fontId="44" fillId="5" borderId="27" xfId="2" applyNumberFormat="1" applyFont="1" applyFill="1" applyBorder="1"/>
    <xf numFmtId="170" fontId="44" fillId="5" borderId="27" xfId="0" applyNumberFormat="1" applyFont="1" applyFill="1" applyBorder="1"/>
    <xf numFmtId="0" fontId="0" fillId="5" borderId="27" xfId="0" applyFont="1" applyFill="1" applyBorder="1"/>
    <xf numFmtId="0" fontId="20" fillId="4" borderId="8" xfId="7" applyFont="1" applyFill="1" applyBorder="1" applyAlignment="1">
      <alignment horizontal="right"/>
    </xf>
    <xf numFmtId="0" fontId="20" fillId="4" borderId="8" xfId="7" applyFont="1" applyFill="1" applyBorder="1" applyAlignment="1">
      <alignment wrapText="1"/>
    </xf>
    <xf numFmtId="169" fontId="20" fillId="4" borderId="8" xfId="0" applyNumberFormat="1" applyFont="1" applyFill="1" applyBorder="1"/>
    <xf numFmtId="0" fontId="20" fillId="4" borderId="0" xfId="7" applyFont="1" applyFill="1" applyBorder="1"/>
    <xf numFmtId="0" fontId="20" fillId="4" borderId="8" xfId="0" applyFont="1" applyFill="1" applyBorder="1"/>
    <xf numFmtId="0" fontId="20" fillId="4" borderId="8" xfId="0" applyFont="1" applyFill="1" applyBorder="1" applyAlignment="1">
      <alignment horizontal="center"/>
    </xf>
    <xf numFmtId="0" fontId="20" fillId="4" borderId="8" xfId="17" applyFont="1" applyFill="1" applyBorder="1" applyAlignment="1">
      <alignment horizontal="center" vertical="top"/>
    </xf>
    <xf numFmtId="170" fontId="20" fillId="4" borderId="8" xfId="0" applyNumberFormat="1" applyFont="1" applyFill="1" applyBorder="1"/>
    <xf numFmtId="165" fontId="20" fillId="4" borderId="8" xfId="0" applyNumberFormat="1" applyFont="1" applyFill="1" applyBorder="1" applyAlignment="1">
      <alignment horizontal="right"/>
    </xf>
    <xf numFmtId="0" fontId="20" fillId="4" borderId="0" xfId="0" applyFont="1" applyFill="1" applyBorder="1"/>
    <xf numFmtId="43" fontId="20" fillId="4" borderId="0" xfId="1" applyFont="1" applyFill="1" applyBorder="1"/>
    <xf numFmtId="169" fontId="20" fillId="4" borderId="8" xfId="13" applyNumberFormat="1" applyFont="1" applyFill="1" applyBorder="1" applyAlignment="1">
      <alignment horizontal="right"/>
    </xf>
    <xf numFmtId="0" fontId="20" fillId="10" borderId="8" xfId="0" applyFont="1" applyFill="1" applyBorder="1" applyAlignment="1">
      <alignment horizontal="center"/>
    </xf>
    <xf numFmtId="0" fontId="20" fillId="11" borderId="8" xfId="7" applyFont="1" applyFill="1" applyBorder="1" applyAlignment="1">
      <alignment horizontal="right"/>
    </xf>
    <xf numFmtId="0" fontId="20" fillId="11" borderId="8" xfId="7" applyFont="1" applyFill="1" applyBorder="1" applyAlignment="1">
      <alignment wrapText="1"/>
    </xf>
    <xf numFmtId="169" fontId="20" fillId="11" borderId="8" xfId="13" applyNumberFormat="1" applyFont="1" applyFill="1" applyBorder="1" applyAlignment="1">
      <alignment horizontal="center"/>
    </xf>
    <xf numFmtId="169" fontId="20" fillId="11" borderId="8" xfId="13" applyNumberFormat="1" applyFont="1" applyFill="1" applyBorder="1" applyAlignment="1">
      <alignment horizontal="right"/>
    </xf>
    <xf numFmtId="169" fontId="20" fillId="11" borderId="8" xfId="0" applyNumberFormat="1" applyFont="1" applyFill="1" applyBorder="1"/>
    <xf numFmtId="0" fontId="20" fillId="11" borderId="0" xfId="7" applyFont="1" applyFill="1" applyBorder="1"/>
    <xf numFmtId="0" fontId="20" fillId="11" borderId="8" xfId="0" applyFont="1" applyFill="1" applyBorder="1"/>
    <xf numFmtId="0" fontId="20" fillId="11" borderId="8" xfId="0" applyFont="1" applyFill="1" applyBorder="1" applyAlignment="1">
      <alignment horizontal="center"/>
    </xf>
    <xf numFmtId="0" fontId="20" fillId="11" borderId="8" xfId="17" applyFont="1" applyFill="1" applyBorder="1" applyAlignment="1">
      <alignment horizontal="center" vertical="top"/>
    </xf>
    <xf numFmtId="170" fontId="20" fillId="11" borderId="8" xfId="0" applyNumberFormat="1" applyFont="1" applyFill="1" applyBorder="1"/>
    <xf numFmtId="165" fontId="20" fillId="11" borderId="8" xfId="0" applyNumberFormat="1" applyFont="1" applyFill="1" applyBorder="1" applyAlignment="1">
      <alignment horizontal="right"/>
    </xf>
    <xf numFmtId="0" fontId="20" fillId="11" borderId="2" xfId="0" applyFont="1" applyFill="1" applyBorder="1"/>
    <xf numFmtId="0" fontId="20" fillId="11" borderId="0" xfId="0" applyFont="1" applyFill="1" applyBorder="1"/>
    <xf numFmtId="43" fontId="20" fillId="11" borderId="0" xfId="1" applyFont="1" applyFill="1" applyBorder="1"/>
    <xf numFmtId="0" fontId="20" fillId="6" borderId="8" xfId="0" applyFont="1" applyFill="1" applyBorder="1" applyAlignment="1">
      <alignment vertical="center"/>
    </xf>
    <xf numFmtId="0" fontId="15" fillId="6" borderId="0" xfId="7" applyFont="1" applyFill="1"/>
    <xf numFmtId="0" fontId="20" fillId="6" borderId="2" xfId="0" applyFont="1" applyFill="1" applyBorder="1" applyAlignment="1">
      <alignment vertical="center"/>
    </xf>
    <xf numFmtId="0" fontId="15" fillId="6" borderId="0" xfId="7" applyFont="1" applyFill="1" applyBorder="1"/>
    <xf numFmtId="0" fontId="45" fillId="6" borderId="8" xfId="0" applyFont="1" applyFill="1" applyBorder="1" applyAlignment="1"/>
    <xf numFmtId="0" fontId="45" fillId="6" borderId="2" xfId="0" applyFont="1" applyFill="1" applyBorder="1" applyAlignment="1"/>
    <xf numFmtId="0" fontId="20" fillId="6" borderId="0" xfId="7" applyFont="1" applyFill="1" applyBorder="1"/>
    <xf numFmtId="0" fontId="20" fillId="12" borderId="8" xfId="7" applyFont="1" applyFill="1" applyBorder="1" applyAlignment="1">
      <alignment horizontal="right"/>
    </xf>
    <xf numFmtId="0" fontId="20" fillId="12" borderId="8" xfId="7" applyFont="1" applyFill="1" applyBorder="1" applyAlignment="1">
      <alignment wrapText="1"/>
    </xf>
    <xf numFmtId="169" fontId="20" fillId="12" borderId="8" xfId="0" applyNumberFormat="1" applyFont="1" applyFill="1" applyBorder="1"/>
    <xf numFmtId="0" fontId="20" fillId="12" borderId="0" xfId="7" applyFont="1" applyFill="1" applyBorder="1"/>
    <xf numFmtId="0" fontId="20" fillId="12" borderId="8" xfId="0" applyFont="1" applyFill="1" applyBorder="1"/>
    <xf numFmtId="0" fontId="20" fillId="12" borderId="8" xfId="0" applyFont="1" applyFill="1" applyBorder="1" applyAlignment="1">
      <alignment horizontal="center"/>
    </xf>
    <xf numFmtId="0" fontId="20" fillId="12" borderId="8" xfId="17" applyFont="1" applyFill="1" applyBorder="1" applyAlignment="1">
      <alignment horizontal="center" vertical="top"/>
    </xf>
    <xf numFmtId="170" fontId="20" fillId="12" borderId="8" xfId="0" applyNumberFormat="1" applyFont="1" applyFill="1" applyBorder="1"/>
    <xf numFmtId="165" fontId="20" fillId="12" borderId="8" xfId="0" applyNumberFormat="1" applyFont="1" applyFill="1" applyBorder="1" applyAlignment="1">
      <alignment horizontal="right"/>
    </xf>
    <xf numFmtId="0" fontId="20" fillId="12" borderId="2" xfId="0" applyFont="1" applyFill="1" applyBorder="1"/>
    <xf numFmtId="165" fontId="20" fillId="12" borderId="0" xfId="7" applyNumberFormat="1" applyFont="1" applyFill="1" applyBorder="1"/>
    <xf numFmtId="165" fontId="20" fillId="12" borderId="0" xfId="0" applyNumberFormat="1" applyFont="1" applyFill="1" applyBorder="1"/>
    <xf numFmtId="43" fontId="20" fillId="12" borderId="0" xfId="1" applyFont="1" applyFill="1" applyBorder="1"/>
    <xf numFmtId="0" fontId="20" fillId="12" borderId="0" xfId="0" applyFont="1" applyFill="1" applyBorder="1"/>
    <xf numFmtId="43" fontId="34" fillId="0" borderId="56" xfId="7" applyNumberFormat="1" applyFont="1" applyFill="1" applyBorder="1"/>
    <xf numFmtId="41" fontId="34" fillId="0" borderId="57" xfId="7" applyNumberFormat="1" applyFont="1" applyFill="1" applyBorder="1" applyAlignment="1">
      <alignment horizontal="left"/>
    </xf>
    <xf numFmtId="41" fontId="20" fillId="0" borderId="29" xfId="7" applyNumberFormat="1" applyFont="1" applyFill="1" applyBorder="1" applyAlignment="1">
      <alignment horizontal="left"/>
    </xf>
    <xf numFmtId="0" fontId="12" fillId="0" borderId="0" xfId="0" applyFont="1" applyFill="1" applyBorder="1"/>
    <xf numFmtId="170" fontId="12" fillId="0" borderId="0" xfId="0" applyNumberFormat="1" applyFont="1" applyFill="1" applyBorder="1"/>
    <xf numFmtId="165" fontId="12" fillId="12" borderId="0" xfId="0" applyNumberFormat="1" applyFont="1" applyFill="1" applyBorder="1"/>
    <xf numFmtId="0" fontId="20" fillId="0" borderId="8" xfId="13" applyFont="1" applyFill="1" applyBorder="1" applyAlignment="1">
      <alignment horizontal="center"/>
    </xf>
    <xf numFmtId="0" fontId="12" fillId="0" borderId="0" xfId="13" applyFont="1" applyFill="1" applyBorder="1" applyAlignment="1">
      <alignment horizontal="center"/>
    </xf>
    <xf numFmtId="0" fontId="20" fillId="0" borderId="2" xfId="0" applyFont="1" applyFill="1" applyBorder="1" applyAlignment="1">
      <alignment horizontal="left" vertical="center"/>
    </xf>
    <xf numFmtId="0" fontId="20" fillId="5" borderId="27" xfId="7" quotePrefix="1" applyFont="1" applyFill="1" applyBorder="1" applyAlignment="1">
      <alignment horizontal="center"/>
    </xf>
    <xf numFmtId="0" fontId="20" fillId="5" borderId="8" xfId="18" applyFont="1" applyFill="1" applyBorder="1" applyAlignment="1">
      <alignment horizontal="center"/>
    </xf>
    <xf numFmtId="0" fontId="20" fillId="5" borderId="2" xfId="0" applyFont="1" applyFill="1" applyBorder="1" applyAlignment="1">
      <alignment horizontal="left" vertical="center"/>
    </xf>
    <xf numFmtId="0" fontId="20" fillId="11" borderId="58" xfId="7" applyFont="1" applyFill="1" applyBorder="1" applyAlignment="1">
      <alignment horizontal="right"/>
    </xf>
    <xf numFmtId="0" fontId="20" fillId="11" borderId="27" xfId="7" applyFont="1" applyFill="1" applyBorder="1" applyAlignment="1">
      <alignment wrapText="1"/>
    </xf>
    <xf numFmtId="0" fontId="20" fillId="11" borderId="27" xfId="7" quotePrefix="1" applyFont="1" applyFill="1" applyBorder="1" applyAlignment="1">
      <alignment horizontal="center"/>
    </xf>
    <xf numFmtId="0" fontId="20" fillId="11" borderId="8" xfId="17" applyFont="1" applyFill="1" applyBorder="1" applyAlignment="1">
      <alignment vertical="top"/>
    </xf>
    <xf numFmtId="0" fontId="20" fillId="11" borderId="8" xfId="18" applyFont="1" applyFill="1" applyBorder="1" applyAlignment="1">
      <alignment horizontal="center"/>
    </xf>
    <xf numFmtId="170" fontId="20" fillId="11" borderId="8" xfId="0" applyNumberFormat="1" applyFont="1" applyFill="1" applyBorder="1" applyAlignment="1">
      <alignment horizontal="center"/>
    </xf>
    <xf numFmtId="4" fontId="20" fillId="11" borderId="8" xfId="17" applyNumberFormat="1" applyFont="1" applyFill="1" applyBorder="1" applyAlignment="1">
      <alignment horizontal="right"/>
    </xf>
    <xf numFmtId="0" fontId="20" fillId="11" borderId="2" xfId="0" applyFont="1" applyFill="1" applyBorder="1" applyAlignment="1">
      <alignment horizontal="left" vertical="center"/>
    </xf>
    <xf numFmtId="0" fontId="20" fillId="11" borderId="0" xfId="7" applyFont="1" applyFill="1"/>
    <xf numFmtId="0" fontId="20" fillId="11" borderId="8" xfId="17" applyFont="1" applyFill="1" applyBorder="1" applyAlignment="1">
      <alignment horizontal="left" vertical="top"/>
    </xf>
    <xf numFmtId="4" fontId="20" fillId="11" borderId="0" xfId="7" applyNumberFormat="1" applyFont="1" applyFill="1" applyBorder="1"/>
    <xf numFmtId="0" fontId="20" fillId="0" borderId="32" xfId="7" applyFont="1" applyFill="1" applyBorder="1" applyAlignment="1">
      <alignment horizontal="right"/>
    </xf>
    <xf numFmtId="0" fontId="20" fillId="0" borderId="33" xfId="7" applyFont="1" applyFill="1" applyBorder="1"/>
    <xf numFmtId="169" fontId="20" fillId="0" borderId="33" xfId="7" applyNumberFormat="1" applyFont="1" applyFill="1" applyBorder="1" applyAlignment="1" applyProtection="1">
      <alignment horizontal="center"/>
      <protection hidden="1"/>
    </xf>
    <xf numFmtId="0" fontId="20" fillId="0" borderId="33" xfId="7" applyFont="1" applyFill="1" applyBorder="1" applyAlignment="1">
      <alignment horizontal="center"/>
    </xf>
    <xf numFmtId="0" fontId="34" fillId="0" borderId="33" xfId="7" quotePrefix="1" applyFont="1" applyFill="1" applyBorder="1"/>
    <xf numFmtId="0" fontId="34" fillId="0" borderId="33" xfId="7" applyFont="1" applyFill="1" applyBorder="1"/>
    <xf numFmtId="164" fontId="20" fillId="0" borderId="8" xfId="7" applyNumberFormat="1" applyFont="1" applyFill="1" applyBorder="1" applyAlignment="1">
      <alignment horizontal="center" vertical="center"/>
    </xf>
    <xf numFmtId="41" fontId="20" fillId="0" borderId="34" xfId="7" applyNumberFormat="1" applyFont="1" applyFill="1" applyBorder="1" applyAlignment="1">
      <alignment horizontal="left"/>
    </xf>
    <xf numFmtId="0" fontId="20" fillId="0" borderId="60" xfId="7" applyFont="1" applyFill="1" applyBorder="1" applyAlignment="1">
      <alignment horizontal="right" vertical="center"/>
    </xf>
    <xf numFmtId="0" fontId="20" fillId="0" borderId="28" xfId="7" applyFont="1" applyFill="1" applyBorder="1" applyAlignment="1">
      <alignment horizontal="left" vertical="center" wrapText="1"/>
    </xf>
    <xf numFmtId="169" fontId="20" fillId="0" borderId="28" xfId="7" applyNumberFormat="1" applyFont="1" applyFill="1" applyBorder="1" applyAlignment="1" applyProtection="1">
      <alignment horizontal="center" vertical="center"/>
      <protection hidden="1"/>
    </xf>
    <xf numFmtId="0" fontId="20" fillId="0" borderId="5" xfId="7" applyFont="1" applyFill="1" applyBorder="1"/>
    <xf numFmtId="0" fontId="20" fillId="0" borderId="5" xfId="7" applyFont="1" applyFill="1" applyBorder="1" applyAlignment="1">
      <alignment horizontal="center"/>
    </xf>
    <xf numFmtId="0" fontId="20" fillId="0" borderId="8" xfId="0" applyFont="1" applyFill="1" applyBorder="1" applyAlignment="1"/>
    <xf numFmtId="0" fontId="20" fillId="0" borderId="43" xfId="0" applyFont="1" applyFill="1" applyBorder="1" applyAlignment="1"/>
    <xf numFmtId="170" fontId="20" fillId="0" borderId="27" xfId="9" applyNumberFormat="1" applyFont="1" applyFill="1" applyBorder="1" applyAlignment="1">
      <alignment horizontal="center" vertical="top"/>
    </xf>
    <xf numFmtId="43" fontId="20" fillId="0" borderId="43" xfId="7" applyNumberFormat="1" applyFont="1" applyFill="1" applyBorder="1"/>
    <xf numFmtId="0" fontId="20" fillId="0" borderId="27" xfId="7" applyFont="1" applyFill="1" applyBorder="1" applyAlignment="1">
      <alignment horizontal="left" vertical="top" wrapText="1"/>
    </xf>
    <xf numFmtId="0" fontId="20" fillId="0" borderId="27" xfId="7" applyFont="1" applyFill="1" applyBorder="1" applyAlignment="1">
      <alignment horizontal="left" vertical="top"/>
    </xf>
    <xf numFmtId="0" fontId="20" fillId="0" borderId="43" xfId="7" applyFont="1" applyFill="1" applyBorder="1" applyAlignment="1">
      <alignment wrapText="1"/>
    </xf>
    <xf numFmtId="169" fontId="20" fillId="0" borderId="43" xfId="7" applyNumberFormat="1" applyFont="1" applyFill="1" applyBorder="1" applyAlignment="1" applyProtection="1">
      <alignment horizontal="center"/>
      <protection hidden="1"/>
    </xf>
    <xf numFmtId="0" fontId="20" fillId="0" borderId="43" xfId="7" applyFont="1" applyFill="1" applyBorder="1" applyAlignment="1">
      <alignment vertical="center"/>
    </xf>
    <xf numFmtId="0" fontId="20" fillId="0" borderId="43" xfId="7" applyFont="1" applyFill="1" applyBorder="1" applyAlignment="1">
      <alignment horizontal="center"/>
    </xf>
    <xf numFmtId="0" fontId="20" fillId="0" borderId="43" xfId="7" applyFont="1" applyFill="1" applyBorder="1"/>
    <xf numFmtId="170" fontId="20" fillId="0" borderId="43" xfId="7" applyNumberFormat="1" applyFont="1" applyFill="1" applyBorder="1" applyAlignment="1">
      <alignment vertical="center"/>
    </xf>
    <xf numFmtId="170" fontId="44" fillId="0" borderId="8" xfId="0" applyNumberFormat="1" applyFont="1" applyFill="1" applyBorder="1" applyAlignment="1">
      <alignment horizontal="center"/>
    </xf>
    <xf numFmtId="0" fontId="20" fillId="12" borderId="8" xfId="7" quotePrefix="1" applyFont="1" applyFill="1" applyBorder="1" applyAlignment="1">
      <alignment horizontal="center"/>
    </xf>
    <xf numFmtId="0" fontId="20" fillId="12" borderId="0" xfId="7" applyFont="1" applyFill="1"/>
    <xf numFmtId="170" fontId="44" fillId="12" borderId="8" xfId="0" applyNumberFormat="1" applyFont="1" applyFill="1" applyBorder="1"/>
    <xf numFmtId="170" fontId="44" fillId="13" borderId="8" xfId="0" applyNumberFormat="1" applyFont="1" applyFill="1" applyBorder="1"/>
    <xf numFmtId="165" fontId="20" fillId="13" borderId="8" xfId="0" applyNumberFormat="1" applyFont="1" applyFill="1" applyBorder="1"/>
    <xf numFmtId="165" fontId="20" fillId="12" borderId="0" xfId="2" applyNumberFormat="1" applyFont="1" applyFill="1" applyBorder="1"/>
    <xf numFmtId="170" fontId="50" fillId="12" borderId="8" xfId="0" applyNumberFormat="1" applyFont="1" applyFill="1" applyBorder="1"/>
    <xf numFmtId="165" fontId="46" fillId="12" borderId="8" xfId="0" applyNumberFormat="1" applyFont="1" applyFill="1" applyBorder="1"/>
    <xf numFmtId="0" fontId="20" fillId="0" borderId="8" xfId="7" quotePrefix="1" applyFont="1" applyFill="1" applyBorder="1" applyAlignment="1">
      <alignment horizontal="center"/>
    </xf>
    <xf numFmtId="170" fontId="44" fillId="5" borderId="8" xfId="0" applyNumberFormat="1" applyFont="1" applyFill="1" applyBorder="1"/>
    <xf numFmtId="0" fontId="20" fillId="5" borderId="8" xfId="7" applyFont="1" applyFill="1" applyBorder="1" applyAlignment="1">
      <alignment horizontal="right" vertical="center"/>
    </xf>
    <xf numFmtId="0" fontId="20" fillId="5" borderId="8" xfId="7" applyFont="1" applyFill="1" applyBorder="1" applyAlignment="1">
      <alignment horizontal="left" vertical="center" wrapText="1"/>
    </xf>
    <xf numFmtId="0" fontId="44" fillId="14" borderId="27" xfId="0" applyFont="1" applyFill="1" applyBorder="1" applyAlignment="1">
      <alignment horizontal="center"/>
    </xf>
    <xf numFmtId="0" fontId="44" fillId="14" borderId="8" xfId="0" applyFont="1" applyFill="1" applyBorder="1" applyAlignment="1">
      <alignment horizontal="center"/>
    </xf>
    <xf numFmtId="0" fontId="44" fillId="14" borderId="27" xfId="0" applyFont="1" applyFill="1" applyBorder="1" applyAlignment="1">
      <alignment horizontal="left"/>
    </xf>
    <xf numFmtId="165" fontId="20" fillId="14" borderId="27" xfId="2" applyNumberFormat="1" applyFont="1" applyFill="1" applyBorder="1" applyAlignment="1">
      <alignment horizontal="right"/>
    </xf>
    <xf numFmtId="4" fontId="20" fillId="14" borderId="4" xfId="17" applyNumberFormat="1" applyFont="1" applyFill="1" applyBorder="1" applyAlignment="1">
      <alignment horizontal="right"/>
    </xf>
    <xf numFmtId="170" fontId="20" fillId="11" borderId="0" xfId="0" applyNumberFormat="1" applyFont="1" applyFill="1" applyBorder="1"/>
    <xf numFmtId="165" fontId="20" fillId="11" borderId="0" xfId="0" applyNumberFormat="1" applyFont="1" applyFill="1" applyBorder="1" applyAlignment="1">
      <alignment horizontal="right"/>
    </xf>
    <xf numFmtId="41" fontId="51" fillId="14" borderId="8" xfId="2" applyFont="1" applyFill="1" applyBorder="1" applyAlignment="1">
      <alignment horizontal="center"/>
    </xf>
    <xf numFmtId="43" fontId="44" fillId="14" borderId="8" xfId="0" applyNumberFormat="1" applyFont="1" applyFill="1" applyBorder="1" applyAlignment="1">
      <alignment horizontal="center"/>
    </xf>
    <xf numFmtId="0" fontId="20" fillId="0" borderId="8" xfId="7" applyFont="1" applyFill="1" applyBorder="1" applyAlignment="1">
      <alignment horizontal="right" vertical="center"/>
    </xf>
    <xf numFmtId="0" fontId="20" fillId="0" borderId="8" xfId="7" applyFont="1" applyFill="1" applyBorder="1" applyAlignment="1">
      <alignment horizontal="left" vertical="center" wrapText="1"/>
    </xf>
    <xf numFmtId="169" fontId="20" fillId="0" borderId="8" xfId="7" applyNumberFormat="1" applyFont="1" applyFill="1" applyBorder="1" applyAlignment="1" applyProtection="1">
      <alignment horizontal="center" vertical="center"/>
      <protection hidden="1"/>
    </xf>
    <xf numFmtId="0" fontId="20" fillId="0" borderId="8" xfId="7" applyFont="1" applyFill="1" applyBorder="1" applyAlignment="1">
      <alignment horizontal="center"/>
    </xf>
    <xf numFmtId="0" fontId="20" fillId="0" borderId="8" xfId="7" quotePrefix="1" applyFont="1" applyFill="1" applyBorder="1" applyAlignment="1">
      <alignment horizontal="left"/>
    </xf>
    <xf numFmtId="0" fontId="20" fillId="0" borderId="8" xfId="7" applyFont="1" applyFill="1" applyBorder="1"/>
    <xf numFmtId="170" fontId="20" fillId="0" borderId="8" xfId="7" quotePrefix="1" applyNumberFormat="1" applyFont="1" applyFill="1" applyBorder="1" applyAlignment="1">
      <alignment horizontal="center" vertical="center"/>
    </xf>
    <xf numFmtId="43" fontId="20" fillId="0" borderId="8" xfId="7" applyNumberFormat="1" applyFont="1" applyFill="1" applyBorder="1" applyAlignment="1">
      <alignment horizontal="center" vertical="center"/>
    </xf>
    <xf numFmtId="0" fontId="20" fillId="0" borderId="2" xfId="7" applyFont="1" applyFill="1" applyBorder="1" applyAlignment="1">
      <alignment horizontal="left" vertical="center"/>
    </xf>
    <xf numFmtId="4" fontId="20" fillId="0" borderId="0" xfId="7" applyNumberFormat="1" applyFont="1" applyFill="1" applyBorder="1"/>
    <xf numFmtId="0" fontId="20" fillId="0" borderId="8" xfId="0" applyFont="1" applyFill="1" applyBorder="1" applyAlignment="1">
      <alignment vertical="center"/>
    </xf>
    <xf numFmtId="0" fontId="20" fillId="0" borderId="2" xfId="0" applyFont="1" applyFill="1" applyBorder="1" applyAlignment="1">
      <alignment vertical="center"/>
    </xf>
    <xf numFmtId="0" fontId="15" fillId="8" borderId="0" xfId="7" applyFont="1" applyFill="1" applyBorder="1"/>
    <xf numFmtId="0" fontId="15" fillId="8" borderId="0" xfId="7" applyFont="1" applyFill="1"/>
    <xf numFmtId="41" fontId="20" fillId="0" borderId="8" xfId="2" applyFont="1" applyFill="1" applyBorder="1" applyAlignment="1">
      <alignment vertical="center"/>
    </xf>
    <xf numFmtId="0" fontId="20" fillId="8" borderId="0" xfId="7" applyFont="1" applyFill="1" applyBorder="1"/>
    <xf numFmtId="165" fontId="20" fillId="8" borderId="0" xfId="2" applyNumberFormat="1" applyFont="1" applyFill="1" applyBorder="1"/>
    <xf numFmtId="43" fontId="15" fillId="8" borderId="0" xfId="7" applyNumberFormat="1" applyFont="1" applyFill="1" applyBorder="1"/>
    <xf numFmtId="165" fontId="20" fillId="5" borderId="0" xfId="2" applyNumberFormat="1" applyFont="1" applyFill="1" applyBorder="1"/>
    <xf numFmtId="0" fontId="15" fillId="5" borderId="0" xfId="7" applyFont="1" applyFill="1" applyBorder="1"/>
    <xf numFmtId="0" fontId="15" fillId="5" borderId="0" xfId="7" applyFont="1" applyFill="1"/>
    <xf numFmtId="43" fontId="15" fillId="6" borderId="0" xfId="7" applyNumberFormat="1" applyFont="1" applyFill="1" applyBorder="1"/>
    <xf numFmtId="0" fontId="20" fillId="0" borderId="33" xfId="7" applyFont="1" applyFill="1" applyBorder="1" applyAlignment="1">
      <alignment wrapText="1"/>
    </xf>
    <xf numFmtId="0" fontId="20" fillId="0" borderId="33" xfId="7" quotePrefix="1" applyFont="1" applyFill="1" applyBorder="1" applyAlignment="1">
      <alignment horizontal="center"/>
    </xf>
    <xf numFmtId="170" fontId="34" fillId="0" borderId="33" xfId="7" applyNumberFormat="1" applyFont="1" applyFill="1" applyBorder="1"/>
    <xf numFmtId="43" fontId="34" fillId="0" borderId="33" xfId="7" applyNumberFormat="1" applyFont="1" applyFill="1" applyBorder="1"/>
    <xf numFmtId="0" fontId="20" fillId="0" borderId="8" xfId="7" applyFont="1" applyFill="1" applyBorder="1" applyAlignment="1">
      <alignment vertical="center" wrapText="1"/>
    </xf>
    <xf numFmtId="0" fontId="20" fillId="0" borderId="8" xfId="0" applyFont="1" applyFill="1" applyBorder="1" applyAlignment="1">
      <alignment horizontal="center" vertical="center"/>
    </xf>
    <xf numFmtId="170" fontId="20" fillId="0" borderId="8" xfId="0" applyNumberFormat="1" applyFont="1" applyFill="1" applyBorder="1" applyAlignment="1">
      <alignment vertical="center"/>
    </xf>
    <xf numFmtId="165" fontId="20" fillId="0" borderId="8" xfId="0" applyNumberFormat="1" applyFont="1" applyFill="1" applyBorder="1" applyAlignment="1">
      <alignment horizontal="right" vertical="center"/>
    </xf>
    <xf numFmtId="0" fontId="52" fillId="0" borderId="0" xfId="7" applyFont="1" applyFill="1" applyBorder="1"/>
    <xf numFmtId="43" fontId="52" fillId="8" borderId="0" xfId="7" applyNumberFormat="1" applyFont="1" applyFill="1" applyBorder="1"/>
    <xf numFmtId="0" fontId="20" fillId="4" borderId="8" xfId="7" applyFont="1" applyFill="1" applyBorder="1" applyAlignment="1">
      <alignment horizontal="right" vertical="center"/>
    </xf>
    <xf numFmtId="0" fontId="20" fillId="4" borderId="8" xfId="0" applyFont="1" applyFill="1" applyBorder="1" applyAlignment="1">
      <alignment vertical="center"/>
    </xf>
    <xf numFmtId="0" fontId="20" fillId="4" borderId="8" xfId="0" applyFont="1" applyFill="1" applyBorder="1" applyAlignment="1">
      <alignment horizontal="center" vertical="center"/>
    </xf>
    <xf numFmtId="165" fontId="20" fillId="4" borderId="8" xfId="0" applyNumberFormat="1" applyFont="1" applyFill="1" applyBorder="1" applyAlignment="1">
      <alignment horizontal="right" vertical="center"/>
    </xf>
    <xf numFmtId="0" fontId="20" fillId="4" borderId="0" xfId="0" applyFont="1" applyFill="1" applyBorder="1" applyAlignment="1">
      <alignment vertical="center"/>
    </xf>
    <xf numFmtId="165" fontId="20" fillId="4" borderId="0" xfId="0" applyNumberFormat="1" applyFont="1" applyFill="1" applyBorder="1" applyAlignment="1">
      <alignment horizontal="right" vertical="center"/>
    </xf>
    <xf numFmtId="0" fontId="20" fillId="8" borderId="0" xfId="0" applyFont="1" applyFill="1" applyBorder="1" applyAlignment="1">
      <alignment vertical="center"/>
    </xf>
    <xf numFmtId="165" fontId="20" fillId="4" borderId="0" xfId="7" applyNumberFormat="1" applyFont="1" applyFill="1" applyBorder="1"/>
    <xf numFmtId="0" fontId="20" fillId="0" borderId="14" xfId="7" applyFont="1" applyFill="1" applyBorder="1" applyAlignment="1">
      <alignment vertical="center" wrapText="1"/>
    </xf>
    <xf numFmtId="0" fontId="20" fillId="0" borderId="5" xfId="9" applyFont="1" applyFill="1" applyBorder="1" applyAlignment="1">
      <alignment vertical="top" wrapText="1"/>
    </xf>
    <xf numFmtId="0" fontId="20" fillId="0" borderId="5" xfId="0" applyFont="1" applyFill="1" applyBorder="1" applyAlignment="1">
      <alignment horizontal="center" vertical="center"/>
    </xf>
    <xf numFmtId="0" fontId="20" fillId="0" borderId="5" xfId="0" applyFont="1" applyFill="1" applyBorder="1" applyAlignment="1">
      <alignment vertical="center"/>
    </xf>
    <xf numFmtId="0" fontId="20" fillId="0" borderId="14" xfId="0" applyFont="1" applyFill="1" applyBorder="1" applyAlignment="1">
      <alignment vertical="center"/>
    </xf>
    <xf numFmtId="0" fontId="20" fillId="0" borderId="14" xfId="0" applyFont="1" applyFill="1" applyBorder="1" applyAlignment="1">
      <alignment horizontal="center" vertical="center"/>
    </xf>
    <xf numFmtId="0" fontId="20" fillId="7" borderId="8" xfId="13" applyFont="1" applyFill="1" applyBorder="1" applyAlignment="1">
      <alignment horizontal="right" vertical="center"/>
    </xf>
    <xf numFmtId="0" fontId="20" fillId="7" borderId="8" xfId="7" applyFont="1" applyFill="1" applyBorder="1" applyAlignment="1">
      <alignment vertical="center" wrapText="1"/>
    </xf>
    <xf numFmtId="169" fontId="20" fillId="7" borderId="8" xfId="13" applyNumberFormat="1" applyFont="1" applyFill="1" applyBorder="1" applyAlignment="1">
      <alignment horizontal="center" vertical="center"/>
    </xf>
    <xf numFmtId="0" fontId="20" fillId="7" borderId="8" xfId="0" applyFont="1" applyFill="1" applyBorder="1" applyAlignment="1">
      <alignment horizontal="center"/>
    </xf>
    <xf numFmtId="0" fontId="20" fillId="7" borderId="8" xfId="0" applyFont="1" applyFill="1" applyBorder="1" applyAlignment="1">
      <alignment vertical="center"/>
    </xf>
    <xf numFmtId="0" fontId="20" fillId="7" borderId="8" xfId="0" applyFont="1" applyFill="1" applyBorder="1" applyAlignment="1">
      <alignment horizontal="center" vertical="center"/>
    </xf>
    <xf numFmtId="170" fontId="20" fillId="7" borderId="8" xfId="0" applyNumberFormat="1" applyFont="1" applyFill="1" applyBorder="1" applyAlignment="1">
      <alignment horizontal="center" vertical="center"/>
    </xf>
    <xf numFmtId="165" fontId="20" fillId="7" borderId="8" xfId="0" applyNumberFormat="1" applyFont="1" applyFill="1" applyBorder="1" applyAlignment="1">
      <alignment horizontal="left" vertical="center"/>
    </xf>
    <xf numFmtId="0" fontId="20" fillId="7" borderId="2" xfId="13" applyFont="1" applyFill="1" applyBorder="1" applyAlignment="1">
      <alignment horizontal="left" vertical="center" wrapText="1"/>
    </xf>
    <xf numFmtId="43" fontId="15" fillId="7" borderId="0" xfId="7" applyNumberFormat="1" applyFont="1" applyFill="1" applyBorder="1"/>
    <xf numFmtId="0" fontId="20" fillId="0" borderId="61" xfId="7" applyFont="1" applyFill="1" applyBorder="1" applyAlignment="1">
      <alignment horizontal="right"/>
    </xf>
    <xf numFmtId="0" fontId="20" fillId="0" borderId="62" xfId="7" applyFont="1" applyFill="1" applyBorder="1" applyAlignment="1">
      <alignment wrapText="1"/>
    </xf>
    <xf numFmtId="169" fontId="20" fillId="0" borderId="62" xfId="7" applyNumberFormat="1" applyFont="1" applyFill="1" applyBorder="1" applyAlignment="1" applyProtection="1">
      <alignment horizontal="center"/>
      <protection hidden="1"/>
    </xf>
    <xf numFmtId="0" fontId="20" fillId="0" borderId="62" xfId="7" quotePrefix="1" applyFont="1" applyFill="1" applyBorder="1" applyAlignment="1">
      <alignment horizontal="center"/>
    </xf>
    <xf numFmtId="0" fontId="34" fillId="0" borderId="62" xfId="7" applyFont="1" applyFill="1" applyBorder="1"/>
    <xf numFmtId="0" fontId="20" fillId="0" borderId="62" xfId="7" applyFont="1" applyFill="1" applyBorder="1" applyAlignment="1">
      <alignment horizontal="center"/>
    </xf>
    <xf numFmtId="170" fontId="34" fillId="0" borderId="62" xfId="7" quotePrefix="1" applyNumberFormat="1" applyFont="1" applyFill="1" applyBorder="1" applyAlignment="1">
      <alignment horizontal="center"/>
    </xf>
    <xf numFmtId="43" fontId="34" fillId="0" borderId="62" xfId="7" quotePrefix="1" applyNumberFormat="1" applyFont="1" applyFill="1" applyBorder="1" applyAlignment="1">
      <alignment horizontal="center"/>
    </xf>
    <xf numFmtId="41" fontId="20" fillId="0" borderId="63" xfId="7" applyNumberFormat="1" applyFont="1" applyFill="1" applyBorder="1" applyAlignment="1">
      <alignment horizontal="left"/>
    </xf>
    <xf numFmtId="41" fontId="20" fillId="0" borderId="29" xfId="7" applyNumberFormat="1" applyFont="1" applyFill="1" applyBorder="1"/>
    <xf numFmtId="0" fontId="20" fillId="4" borderId="2" xfId="0" applyFont="1" applyFill="1" applyBorder="1"/>
    <xf numFmtId="43" fontId="34" fillId="0" borderId="62" xfId="7" quotePrefix="1" applyNumberFormat="1" applyFont="1" applyFill="1" applyBorder="1" applyAlignment="1">
      <alignment horizontal="center" vertical="center" wrapText="1"/>
    </xf>
    <xf numFmtId="170" fontId="44" fillId="0" borderId="8" xfId="2" applyNumberFormat="1" applyFont="1" applyFill="1" applyBorder="1" applyAlignment="1">
      <alignment horizontal="center" vertical="center"/>
    </xf>
    <xf numFmtId="0" fontId="20" fillId="5" borderId="0" xfId="7" applyFont="1" applyFill="1" applyBorder="1" applyAlignment="1">
      <alignment horizontal="right"/>
    </xf>
    <xf numFmtId="0" fontId="20" fillId="5" borderId="0" xfId="7" applyFont="1" applyFill="1" applyBorder="1" applyAlignment="1">
      <alignment wrapText="1"/>
    </xf>
    <xf numFmtId="0" fontId="20" fillId="5" borderId="0" xfId="7" quotePrefix="1" applyFont="1" applyFill="1" applyBorder="1" applyAlignment="1">
      <alignment horizontal="center"/>
    </xf>
    <xf numFmtId="170" fontId="44" fillId="5" borderId="8" xfId="2" applyNumberFormat="1" applyFont="1" applyFill="1" applyBorder="1" applyAlignment="1">
      <alignment horizontal="center" vertical="center"/>
    </xf>
    <xf numFmtId="0" fontId="20" fillId="5" borderId="2" xfId="0" applyFont="1" applyFill="1" applyBorder="1"/>
    <xf numFmtId="43" fontId="15" fillId="5" borderId="0" xfId="7" applyNumberFormat="1" applyFont="1" applyFill="1" applyBorder="1"/>
    <xf numFmtId="0" fontId="20" fillId="6" borderId="0" xfId="7" applyFont="1" applyFill="1" applyBorder="1" applyAlignment="1">
      <alignment horizontal="right"/>
    </xf>
    <xf numFmtId="0" fontId="20" fillId="6" borderId="0" xfId="7" applyFont="1" applyFill="1" applyBorder="1" applyAlignment="1">
      <alignment wrapText="1"/>
    </xf>
    <xf numFmtId="169" fontId="20" fillId="6" borderId="0" xfId="0" applyNumberFormat="1" applyFont="1" applyFill="1" applyBorder="1"/>
    <xf numFmtId="0" fontId="20" fillId="6" borderId="8" xfId="0" applyFont="1" applyFill="1" applyBorder="1"/>
    <xf numFmtId="165" fontId="20" fillId="6" borderId="8" xfId="0" applyNumberFormat="1" applyFont="1" applyFill="1" applyBorder="1"/>
    <xf numFmtId="169" fontId="20" fillId="5" borderId="0" xfId="0" applyNumberFormat="1" applyFont="1" applyFill="1" applyBorder="1"/>
    <xf numFmtId="165" fontId="20" fillId="4" borderId="8" xfId="0" applyNumberFormat="1" applyFont="1" applyFill="1" applyBorder="1"/>
    <xf numFmtId="0" fontId="20" fillId="6" borderId="2" xfId="0" applyFont="1" applyFill="1" applyBorder="1"/>
    <xf numFmtId="170" fontId="20" fillId="0" borderId="0" xfId="0" applyNumberFormat="1" applyFont="1" applyFill="1"/>
    <xf numFmtId="170" fontId="34" fillId="0" borderId="33" xfId="7" quotePrefix="1" applyNumberFormat="1" applyFont="1" applyFill="1" applyBorder="1" applyAlignment="1">
      <alignment horizontal="center"/>
    </xf>
    <xf numFmtId="43" fontId="34" fillId="0" borderId="33" xfId="7" quotePrefix="1" applyNumberFormat="1" applyFont="1" applyFill="1" applyBorder="1" applyAlignment="1">
      <alignment horizontal="center"/>
    </xf>
    <xf numFmtId="0" fontId="20" fillId="0" borderId="63" xfId="7" applyFont="1" applyFill="1" applyBorder="1" applyAlignment="1">
      <alignment wrapText="1"/>
    </xf>
    <xf numFmtId="169" fontId="20" fillId="0" borderId="64" xfId="7" applyNumberFormat="1" applyFont="1" applyFill="1" applyBorder="1" applyAlignment="1">
      <alignment horizontal="center" vertical="center" wrapText="1"/>
    </xf>
    <xf numFmtId="169" fontId="20" fillId="0" borderId="65" xfId="7" applyNumberFormat="1" applyFont="1" applyFill="1" applyBorder="1" applyAlignment="1">
      <alignment horizontal="center" vertical="center" wrapText="1"/>
    </xf>
    <xf numFmtId="169" fontId="20" fillId="0" borderId="66" xfId="7" applyNumberFormat="1" applyFont="1" applyFill="1" applyBorder="1" applyAlignment="1">
      <alignment horizontal="center" vertical="center" wrapText="1"/>
    </xf>
    <xf numFmtId="170" fontId="34" fillId="0" borderId="62" xfId="7" quotePrefix="1" applyNumberFormat="1" applyFont="1" applyFill="1" applyBorder="1" applyAlignment="1">
      <alignment horizontal="center" vertical="center" wrapText="1"/>
    </xf>
    <xf numFmtId="0" fontId="20" fillId="0" borderId="63" xfId="7" applyFont="1" applyFill="1" applyBorder="1" applyAlignment="1">
      <alignment horizontal="left" vertical="center" wrapText="1"/>
    </xf>
    <xf numFmtId="164" fontId="20" fillId="0" borderId="0" xfId="1" applyNumberFormat="1" applyFont="1" applyFill="1"/>
    <xf numFmtId="43" fontId="20" fillId="0" borderId="0" xfId="1" applyFont="1" applyFill="1"/>
    <xf numFmtId="0" fontId="40" fillId="0" borderId="0" xfId="7" applyFont="1" applyFill="1" applyAlignment="1">
      <alignment horizontal="center"/>
    </xf>
    <xf numFmtId="0" fontId="40" fillId="0" borderId="0" xfId="7" applyFont="1" applyFill="1" applyAlignment="1"/>
    <xf numFmtId="0" fontId="20" fillId="0" borderId="0" xfId="0" applyFont="1" applyFill="1" applyAlignment="1">
      <alignment horizontal="left"/>
    </xf>
    <xf numFmtId="0" fontId="20" fillId="0" borderId="0" xfId="7" applyFont="1" applyFill="1" applyAlignment="1"/>
    <xf numFmtId="0" fontId="15" fillId="0" borderId="0" xfId="7" applyFont="1" applyFill="1" applyAlignment="1">
      <alignment horizontal="right"/>
    </xf>
    <xf numFmtId="0" fontId="15" fillId="0" borderId="0" xfId="7" applyFont="1" applyFill="1"/>
    <xf numFmtId="0" fontId="15" fillId="0" borderId="0" xfId="7" applyFont="1" applyFill="1" applyAlignment="1">
      <alignment horizontal="center"/>
    </xf>
    <xf numFmtId="0" fontId="15" fillId="0" borderId="0" xfId="7" applyFont="1" applyFill="1" applyAlignment="1">
      <alignment horizontal="left"/>
    </xf>
    <xf numFmtId="0" fontId="0" fillId="0" borderId="0" xfId="0" applyFont="1" applyFill="1" applyAlignment="1">
      <alignment horizontal="left" indent="3"/>
    </xf>
    <xf numFmtId="0" fontId="22" fillId="0" borderId="0" xfId="0" applyFont="1" applyFill="1"/>
    <xf numFmtId="0" fontId="12" fillId="0" borderId="0" xfId="0" applyFont="1" applyFill="1" applyBorder="1" applyAlignment="1">
      <alignment horizontal="right"/>
    </xf>
    <xf numFmtId="0" fontId="22" fillId="0" borderId="0" xfId="0" applyFont="1" applyFill="1" applyAlignment="1"/>
    <xf numFmtId="0" fontId="15" fillId="0" borderId="0" xfId="0" applyFont="1" applyFill="1" applyAlignment="1">
      <alignment horizontal="right"/>
    </xf>
    <xf numFmtId="0" fontId="0" fillId="0" borderId="5" xfId="0" applyFont="1" applyFill="1" applyBorder="1" applyAlignment="1">
      <alignment horizontal="center"/>
    </xf>
    <xf numFmtId="43" fontId="0" fillId="0" borderId="5" xfId="0" applyNumberFormat="1" applyFont="1" applyFill="1" applyBorder="1" applyAlignment="1">
      <alignment horizontal="center"/>
    </xf>
    <xf numFmtId="0" fontId="0" fillId="0" borderId="14" xfId="0" applyFont="1" applyFill="1" applyBorder="1" applyAlignment="1">
      <alignment horizontal="center"/>
    </xf>
    <xf numFmtId="43" fontId="0" fillId="0" borderId="14" xfId="0" applyNumberFormat="1" applyFont="1" applyFill="1" applyBorder="1" applyAlignment="1">
      <alignment horizontal="center"/>
    </xf>
    <xf numFmtId="164" fontId="11" fillId="0" borderId="8" xfId="0" applyNumberFormat="1" applyFont="1" applyFill="1" applyBorder="1" applyAlignment="1">
      <alignment horizontal="center"/>
    </xf>
    <xf numFmtId="0" fontId="0" fillId="0" borderId="14" xfId="0" applyFont="1" applyFill="1" applyBorder="1"/>
    <xf numFmtId="43" fontId="0" fillId="0" borderId="14" xfId="0" applyNumberFormat="1" applyFont="1" applyFill="1" applyBorder="1"/>
    <xf numFmtId="0" fontId="22" fillId="0" borderId="14" xfId="0" quotePrefix="1" applyFont="1" applyFill="1" applyBorder="1" applyAlignment="1">
      <alignment horizontal="center"/>
    </xf>
    <xf numFmtId="0" fontId="12" fillId="0" borderId="14" xfId="0" quotePrefix="1" applyFont="1" applyFill="1" applyBorder="1" applyAlignment="1">
      <alignment horizontal="center"/>
    </xf>
    <xf numFmtId="0" fontId="22" fillId="0" borderId="14" xfId="0" applyFont="1" applyFill="1" applyBorder="1" applyAlignment="1">
      <alignment horizontal="left" indent="1"/>
    </xf>
    <xf numFmtId="170" fontId="53" fillId="0" borderId="14" xfId="2" applyNumberFormat="1" applyFont="1" applyFill="1" applyBorder="1"/>
    <xf numFmtId="172" fontId="53" fillId="0" borderId="14" xfId="2" applyNumberFormat="1" applyFont="1" applyFill="1" applyBorder="1"/>
    <xf numFmtId="0" fontId="0" fillId="0" borderId="14" xfId="0" applyFont="1" applyFill="1" applyBorder="1" applyAlignment="1">
      <alignment horizontal="left" indent="1"/>
    </xf>
    <xf numFmtId="170" fontId="18" fillId="0" borderId="14" xfId="2" applyNumberFormat="1" applyFont="1" applyFill="1" applyBorder="1"/>
    <xf numFmtId="172" fontId="0" fillId="0" borderId="14" xfId="0" applyNumberFormat="1" applyFont="1" applyFill="1" applyBorder="1"/>
    <xf numFmtId="170" fontId="0" fillId="0" borderId="0" xfId="0" applyNumberFormat="1" applyFont="1" applyFill="1"/>
    <xf numFmtId="0" fontId="0" fillId="0" borderId="14" xfId="0" quotePrefix="1" applyFont="1" applyFill="1" applyBorder="1" applyAlignment="1">
      <alignment horizontal="center"/>
    </xf>
    <xf numFmtId="170" fontId="18" fillId="0" borderId="14" xfId="2" applyNumberFormat="1" applyFont="1" applyFill="1" applyBorder="1" applyAlignment="1">
      <alignment horizontal="center"/>
    </xf>
    <xf numFmtId="172" fontId="18" fillId="0" borderId="14" xfId="2" applyNumberFormat="1" applyFont="1" applyFill="1" applyBorder="1"/>
    <xf numFmtId="172" fontId="18" fillId="0" borderId="14" xfId="2" applyNumberFormat="1" applyFont="1" applyFill="1" applyBorder="1" applyAlignment="1">
      <alignment horizontal="center"/>
    </xf>
    <xf numFmtId="0" fontId="12" fillId="0" borderId="14" xfId="0" applyFont="1" applyFill="1" applyBorder="1" applyAlignment="1">
      <alignment horizontal="left" indent="1"/>
    </xf>
    <xf numFmtId="43" fontId="18" fillId="0" borderId="14" xfId="1" applyFont="1" applyFill="1" applyBorder="1" applyAlignment="1">
      <alignment horizontal="center"/>
    </xf>
    <xf numFmtId="0" fontId="0" fillId="0" borderId="14" xfId="0" applyFill="1" applyBorder="1" applyAlignment="1">
      <alignment horizontal="left" indent="1"/>
    </xf>
    <xf numFmtId="170" fontId="53" fillId="0" borderId="14" xfId="2" applyNumberFormat="1" applyFont="1" applyFill="1" applyBorder="1" applyAlignment="1">
      <alignment horizontal="center"/>
    </xf>
    <xf numFmtId="43" fontId="53" fillId="0" borderId="14" xfId="2" applyNumberFormat="1" applyFont="1" applyFill="1" applyBorder="1" applyAlignment="1">
      <alignment horizontal="center"/>
    </xf>
    <xf numFmtId="43" fontId="0" fillId="0" borderId="14" xfId="0" applyNumberFormat="1" applyFont="1" applyFill="1" applyBorder="1" applyAlignment="1">
      <alignment horizontal="right"/>
    </xf>
    <xf numFmtId="43" fontId="18" fillId="0" borderId="14" xfId="2" applyNumberFormat="1" applyFont="1" applyFill="1" applyBorder="1" applyAlignment="1">
      <alignment horizontal="center"/>
    </xf>
    <xf numFmtId="43" fontId="0" fillId="0" borderId="14" xfId="0" applyNumberFormat="1" applyFont="1" applyFill="1" applyBorder="1" applyAlignment="1"/>
    <xf numFmtId="0" fontId="0" fillId="0" borderId="20" xfId="0" applyFont="1" applyFill="1" applyBorder="1"/>
    <xf numFmtId="0" fontId="0" fillId="0" borderId="20" xfId="0" applyFont="1" applyFill="1" applyBorder="1" applyAlignment="1">
      <alignment horizontal="left" indent="1"/>
    </xf>
    <xf numFmtId="170" fontId="18" fillId="0" borderId="20" xfId="2" applyNumberFormat="1" applyFont="1" applyFill="1" applyBorder="1"/>
    <xf numFmtId="43" fontId="0" fillId="0" borderId="20" xfId="0" applyNumberFormat="1" applyFont="1" applyFill="1" applyBorder="1"/>
    <xf numFmtId="0" fontId="22" fillId="0" borderId="20" xfId="0" applyFont="1" applyFill="1" applyBorder="1" applyAlignment="1">
      <alignment horizontal="center" vertical="center" wrapText="1" shrinkToFit="1"/>
    </xf>
    <xf numFmtId="170" fontId="22" fillId="0" borderId="20" xfId="0" applyNumberFormat="1" applyFont="1" applyFill="1" applyBorder="1" applyAlignment="1">
      <alignment horizontal="center" vertical="center" wrapText="1" shrinkToFit="1"/>
    </xf>
    <xf numFmtId="172" fontId="22" fillId="0" borderId="20" xfId="0" applyNumberFormat="1" applyFont="1" applyFill="1" applyBorder="1" applyAlignment="1">
      <alignment horizontal="center" vertical="center" wrapText="1" shrinkToFit="1"/>
    </xf>
    <xf numFmtId="41" fontId="18" fillId="0" borderId="0" xfId="2" applyFont="1" applyFill="1"/>
    <xf numFmtId="0" fontId="5" fillId="0" borderId="0" xfId="0" applyFont="1" applyFill="1" applyAlignment="1">
      <alignment horizontal="center"/>
    </xf>
    <xf numFmtId="164" fontId="15" fillId="0" borderId="0" xfId="1" applyNumberFormat="1" applyFont="1" applyFill="1"/>
    <xf numFmtId="43" fontId="15" fillId="0" borderId="0" xfId="1" applyNumberFormat="1" applyFont="1" applyFill="1"/>
    <xf numFmtId="43" fontId="38" fillId="0" borderId="0" xfId="0" applyNumberFormat="1" applyFont="1" applyFill="1" applyBorder="1" applyAlignment="1">
      <alignment horizontal="center" vertical="center" wrapText="1" shrinkToFit="1"/>
    </xf>
    <xf numFmtId="0" fontId="54" fillId="0" borderId="0" xfId="0" applyFont="1" applyFill="1" applyAlignment="1">
      <alignment horizontal="center"/>
    </xf>
    <xf numFmtId="0" fontId="55" fillId="0" borderId="0" xfId="0" applyFont="1" applyFill="1" applyAlignment="1">
      <alignment horizontal="center"/>
    </xf>
    <xf numFmtId="43" fontId="55" fillId="0" borderId="0" xfId="0" applyNumberFormat="1" applyFont="1" applyFill="1" applyAlignment="1"/>
    <xf numFmtId="43" fontId="5" fillId="0" borderId="0" xfId="0" applyNumberFormat="1" applyFont="1" applyFill="1" applyAlignment="1"/>
    <xf numFmtId="0" fontId="57" fillId="0" borderId="0" xfId="0" applyFont="1" applyFill="1"/>
    <xf numFmtId="0" fontId="58" fillId="0" borderId="0" xfId="0" applyFont="1" applyFill="1"/>
    <xf numFmtId="43" fontId="58" fillId="0" borderId="0" xfId="0" applyNumberFormat="1" applyFont="1" applyFill="1"/>
    <xf numFmtId="0" fontId="58" fillId="0" borderId="0" xfId="0" applyFont="1" applyFill="1" applyAlignment="1">
      <alignment horizontal="left"/>
    </xf>
    <xf numFmtId="0" fontId="58" fillId="0" borderId="0" xfId="0" applyFont="1" applyFill="1" applyAlignment="1">
      <alignment horizontal="centerContinuous"/>
    </xf>
    <xf numFmtId="0" fontId="58" fillId="0" borderId="70" xfId="7" applyFont="1" applyFill="1" applyBorder="1" applyAlignment="1">
      <alignment horizontal="center" vertical="center" wrapText="1"/>
    </xf>
    <xf numFmtId="0" fontId="58" fillId="0" borderId="0" xfId="7" applyFont="1" applyFill="1"/>
    <xf numFmtId="0" fontId="58" fillId="0" borderId="14" xfId="7" applyFont="1" applyFill="1" applyBorder="1" applyAlignment="1">
      <alignment horizontal="center"/>
    </xf>
    <xf numFmtId="0" fontId="58" fillId="0" borderId="71" xfId="7" applyFont="1" applyFill="1" applyBorder="1" applyAlignment="1">
      <alignment horizontal="center" vertical="center" wrapText="1"/>
    </xf>
    <xf numFmtId="0" fontId="58" fillId="0" borderId="72" xfId="7" applyFont="1" applyFill="1" applyBorder="1" applyAlignment="1">
      <alignment horizontal="center" vertical="center" wrapText="1"/>
    </xf>
    <xf numFmtId="41" fontId="56" fillId="0" borderId="41" xfId="7" applyNumberFormat="1" applyFont="1" applyFill="1" applyBorder="1" applyAlignment="1">
      <alignment horizontal="right"/>
    </xf>
    <xf numFmtId="41" fontId="56" fillId="0" borderId="4" xfId="7" applyNumberFormat="1" applyFont="1" applyFill="1" applyBorder="1" applyAlignment="1"/>
    <xf numFmtId="41" fontId="56" fillId="0" borderId="8" xfId="7" applyNumberFormat="1" applyFont="1" applyFill="1" applyBorder="1" applyAlignment="1"/>
    <xf numFmtId="41" fontId="58" fillId="0" borderId="3" xfId="7" applyNumberFormat="1" applyFont="1" applyFill="1" applyBorder="1" applyAlignment="1"/>
    <xf numFmtId="41" fontId="58" fillId="0" borderId="73" xfId="7" applyNumberFormat="1" applyFont="1" applyFill="1" applyBorder="1" applyAlignment="1"/>
    <xf numFmtId="41" fontId="58" fillId="0" borderId="0" xfId="7" applyNumberFormat="1" applyFont="1" applyFill="1" applyAlignment="1"/>
    <xf numFmtId="0" fontId="56" fillId="0" borderId="32" xfId="7" applyFont="1" applyFill="1" applyBorder="1" applyAlignment="1">
      <alignment horizontal="right" indent="1"/>
    </xf>
    <xf numFmtId="0" fontId="56" fillId="0" borderId="33" xfId="7" applyFont="1" applyFill="1" applyBorder="1" applyAlignment="1">
      <alignment horizontal="left" indent="1"/>
    </xf>
    <xf numFmtId="0" fontId="56" fillId="0" borderId="33" xfId="7" applyFont="1" applyFill="1" applyBorder="1" applyAlignment="1">
      <alignment horizontal="center"/>
    </xf>
    <xf numFmtId="0" fontId="56" fillId="0" borderId="33" xfId="7" applyFont="1" applyFill="1" applyBorder="1"/>
    <xf numFmtId="0" fontId="58" fillId="0" borderId="33" xfId="7" applyFont="1" applyFill="1" applyBorder="1"/>
    <xf numFmtId="0" fontId="58" fillId="0" borderId="33" xfId="7" applyFont="1" applyFill="1" applyBorder="1" applyAlignment="1">
      <alignment horizontal="center"/>
    </xf>
    <xf numFmtId="170" fontId="56" fillId="0" borderId="33" xfId="19" applyNumberFormat="1" applyFont="1" applyFill="1" applyBorder="1" applyAlignment="1"/>
    <xf numFmtId="0" fontId="58" fillId="0" borderId="70" xfId="7" applyFont="1" applyFill="1" applyBorder="1" applyAlignment="1">
      <alignment horizontal="center"/>
    </xf>
    <xf numFmtId="0" fontId="58" fillId="0" borderId="8" xfId="7" applyFont="1" applyFill="1" applyBorder="1" applyAlignment="1">
      <alignment horizontal="right"/>
    </xf>
    <xf numFmtId="0" fontId="58" fillId="0" borderId="8" xfId="7" applyFont="1" applyFill="1" applyBorder="1" applyAlignment="1">
      <alignment vertical="center" wrapText="1"/>
    </xf>
    <xf numFmtId="0" fontId="58" fillId="0" borderId="8" xfId="7" applyFont="1" applyFill="1" applyBorder="1"/>
    <xf numFmtId="0" fontId="58" fillId="0" borderId="8" xfId="7" applyFont="1" applyFill="1" applyBorder="1" applyAlignment="1">
      <alignment vertical="center"/>
    </xf>
    <xf numFmtId="0" fontId="58" fillId="0" borderId="8" xfId="7" applyFont="1" applyFill="1" applyBorder="1" applyAlignment="1">
      <alignment horizontal="left" vertical="center"/>
    </xf>
    <xf numFmtId="0" fontId="58" fillId="0" borderId="8" xfId="7" applyFont="1" applyFill="1" applyBorder="1" applyAlignment="1">
      <alignment horizontal="center"/>
    </xf>
    <xf numFmtId="0" fontId="58" fillId="0" borderId="8" xfId="7" applyFont="1" applyFill="1" applyBorder="1" applyAlignment="1">
      <alignment horizontal="center" vertical="center"/>
    </xf>
    <xf numFmtId="170" fontId="58" fillId="0" borderId="8" xfId="19" applyNumberFormat="1" applyFont="1" applyFill="1" applyBorder="1" applyAlignment="1">
      <alignment horizontal="center" vertical="center"/>
    </xf>
    <xf numFmtId="170" fontId="58" fillId="0" borderId="8" xfId="19" applyNumberFormat="1" applyFont="1" applyFill="1" applyBorder="1" applyAlignment="1"/>
    <xf numFmtId="43" fontId="58" fillId="0" borderId="8" xfId="19" applyNumberFormat="1" applyFont="1" applyFill="1" applyBorder="1" applyAlignment="1"/>
    <xf numFmtId="41" fontId="57" fillId="0" borderId="0" xfId="2" applyFont="1" applyFill="1"/>
    <xf numFmtId="43" fontId="57" fillId="0" borderId="0" xfId="0" applyNumberFormat="1" applyFont="1" applyFill="1"/>
    <xf numFmtId="0" fontId="58" fillId="0" borderId="0" xfId="0" applyFont="1" applyFill="1" applyAlignment="1">
      <alignment horizontal="center"/>
    </xf>
    <xf numFmtId="41" fontId="58" fillId="0" borderId="0" xfId="0" applyNumberFormat="1" applyFont="1" applyFill="1"/>
    <xf numFmtId="41" fontId="57" fillId="0" borderId="0" xfId="0" applyNumberFormat="1" applyFont="1" applyFill="1"/>
    <xf numFmtId="165" fontId="57" fillId="0" borderId="0" xfId="2" applyNumberFormat="1" applyFont="1" applyFill="1"/>
    <xf numFmtId="2" fontId="57" fillId="0" borderId="0" xfId="0" applyNumberFormat="1" applyFont="1" applyFill="1"/>
    <xf numFmtId="43" fontId="56" fillId="0" borderId="0" xfId="0" applyNumberFormat="1" applyFont="1" applyFill="1" applyBorder="1" applyAlignment="1">
      <alignment horizontal="center" vertical="center" wrapText="1" shrinkToFit="1"/>
    </xf>
    <xf numFmtId="0" fontId="59" fillId="0" borderId="0" xfId="0" applyFont="1" applyFill="1" applyAlignment="1">
      <alignment horizontal="center"/>
    </xf>
    <xf numFmtId="43" fontId="59" fillId="0" borderId="0" xfId="0" applyNumberFormat="1" applyFont="1" applyFill="1" applyAlignment="1"/>
    <xf numFmtId="43" fontId="58" fillId="0" borderId="0" xfId="0" applyNumberFormat="1" applyFont="1" applyFill="1" applyAlignment="1"/>
    <xf numFmtId="0" fontId="20" fillId="0" borderId="70" xfId="7" applyFont="1" applyFill="1" applyBorder="1" applyAlignment="1">
      <alignment horizontal="center" vertical="center" wrapText="1"/>
    </xf>
    <xf numFmtId="0" fontId="20" fillId="0" borderId="71" xfId="7" applyFont="1" applyFill="1" applyBorder="1" applyAlignment="1">
      <alignment horizontal="center" vertical="center" wrapText="1"/>
    </xf>
    <xf numFmtId="0" fontId="20" fillId="0" borderId="72" xfId="7" applyFont="1" applyFill="1" applyBorder="1" applyAlignment="1">
      <alignment horizontal="center" vertical="center" wrapText="1"/>
    </xf>
    <xf numFmtId="41" fontId="20" fillId="0" borderId="73" xfId="7" applyNumberFormat="1" applyFont="1" applyFill="1" applyBorder="1" applyAlignment="1"/>
    <xf numFmtId="0" fontId="20" fillId="0" borderId="74" xfId="7" applyFont="1" applyFill="1" applyBorder="1" applyAlignment="1">
      <alignment horizontal="left"/>
    </xf>
    <xf numFmtId="0" fontId="0" fillId="0" borderId="8" xfId="0" applyFill="1" applyBorder="1"/>
    <xf numFmtId="2" fontId="20" fillId="0" borderId="0" xfId="7" applyNumberFormat="1" applyFont="1" applyFill="1"/>
    <xf numFmtId="41" fontId="20" fillId="5" borderId="27" xfId="0" applyNumberFormat="1" applyFont="1" applyFill="1" applyBorder="1"/>
    <xf numFmtId="0" fontId="20" fillId="5" borderId="8" xfId="7" applyFont="1" applyFill="1" applyBorder="1" applyAlignment="1">
      <alignment horizontal="right"/>
    </xf>
    <xf numFmtId="0" fontId="20" fillId="5" borderId="8" xfId="7" applyFont="1" applyFill="1" applyBorder="1" applyAlignment="1">
      <alignment wrapText="1"/>
    </xf>
    <xf numFmtId="0" fontId="20" fillId="5" borderId="8" xfId="7" applyFont="1" applyFill="1" applyBorder="1"/>
    <xf numFmtId="0" fontId="20" fillId="5" borderId="0" xfId="0" applyFont="1" applyFill="1" applyBorder="1" applyAlignment="1">
      <alignment horizontal="left" vertical="center"/>
    </xf>
    <xf numFmtId="170" fontId="20" fillId="5" borderId="0" xfId="0" applyNumberFormat="1" applyFont="1" applyFill="1" applyBorder="1"/>
    <xf numFmtId="43" fontId="20" fillId="5" borderId="0" xfId="1" applyFont="1" applyFill="1" applyBorder="1"/>
    <xf numFmtId="0" fontId="20" fillId="0" borderId="75" xfId="7" applyFont="1" applyFill="1" applyBorder="1" applyAlignment="1">
      <alignment horizontal="right"/>
    </xf>
    <xf numFmtId="0" fontId="20" fillId="0" borderId="43" xfId="7" quotePrefix="1" applyFont="1" applyFill="1" applyBorder="1" applyAlignment="1">
      <alignment horizontal="center"/>
    </xf>
    <xf numFmtId="170" fontId="20" fillId="0" borderId="43" xfId="7" applyNumberFormat="1" applyFont="1" applyFill="1" applyBorder="1" applyAlignment="1"/>
    <xf numFmtId="43" fontId="20" fillId="0" borderId="43" xfId="7" applyNumberFormat="1" applyFont="1" applyFill="1" applyBorder="1" applyAlignment="1"/>
    <xf numFmtId="49" fontId="20" fillId="0" borderId="8" xfId="7" applyNumberFormat="1" applyFont="1" applyFill="1" applyBorder="1" applyAlignment="1">
      <alignment horizontal="left"/>
    </xf>
    <xf numFmtId="41" fontId="34" fillId="0" borderId="76" xfId="7" applyNumberFormat="1" applyFont="1" applyFill="1" applyBorder="1" applyAlignment="1">
      <alignment horizontal="left"/>
    </xf>
    <xf numFmtId="0" fontId="20" fillId="0" borderId="5" xfId="0" applyFont="1" applyFill="1" applyBorder="1" applyAlignment="1">
      <alignment horizontal="left" vertical="center"/>
    </xf>
    <xf numFmtId="41" fontId="20" fillId="0" borderId="8" xfId="7" applyNumberFormat="1" applyFont="1" applyFill="1" applyBorder="1" applyAlignment="1">
      <alignment horizontal="left"/>
    </xf>
    <xf numFmtId="0" fontId="20" fillId="0" borderId="8" xfId="7" applyFont="1" applyFill="1" applyBorder="1" applyAlignment="1">
      <alignment horizontal="left" vertical="center"/>
    </xf>
    <xf numFmtId="0" fontId="20" fillId="0" borderId="39" xfId="7" applyFont="1" applyFill="1" applyBorder="1" applyAlignment="1">
      <alignment horizontal="right"/>
    </xf>
    <xf numFmtId="0" fontId="20" fillId="0" borderId="14" xfId="7" applyFont="1" applyFill="1" applyBorder="1"/>
    <xf numFmtId="169" fontId="20" fillId="0" borderId="14" xfId="7" applyNumberFormat="1" applyFont="1" applyFill="1" applyBorder="1" applyAlignment="1" applyProtection="1">
      <alignment horizontal="center"/>
      <protection hidden="1"/>
    </xf>
    <xf numFmtId="0" fontId="34" fillId="0" borderId="14" xfId="7" quotePrefix="1" applyFont="1" applyFill="1" applyBorder="1"/>
    <xf numFmtId="0" fontId="20" fillId="0" borderId="14" xfId="7" quotePrefix="1" applyFont="1" applyFill="1" applyBorder="1" applyAlignment="1">
      <alignment horizontal="center"/>
    </xf>
    <xf numFmtId="170" fontId="11" fillId="0" borderId="14" xfId="7" applyNumberFormat="1" applyFont="1" applyFill="1" applyBorder="1"/>
    <xf numFmtId="43" fontId="34" fillId="0" borderId="14" xfId="7" applyNumberFormat="1" applyFont="1" applyFill="1" applyBorder="1"/>
    <xf numFmtId="0" fontId="45" fillId="8" borderId="8" xfId="7" applyFont="1" applyFill="1" applyBorder="1" applyAlignment="1">
      <alignment horizontal="right"/>
    </xf>
    <xf numFmtId="0" fontId="15" fillId="8" borderId="8" xfId="7" applyFont="1" applyFill="1" applyBorder="1" applyAlignment="1">
      <alignment wrapText="1"/>
    </xf>
    <xf numFmtId="169" fontId="45" fillId="8" borderId="8" xfId="0" applyNumberFormat="1" applyFont="1" applyFill="1" applyBorder="1"/>
    <xf numFmtId="0" fontId="45" fillId="8" borderId="8" xfId="0" applyFont="1" applyFill="1" applyBorder="1"/>
    <xf numFmtId="170" fontId="15" fillId="8" borderId="8" xfId="7" quotePrefix="1" applyNumberFormat="1" applyFont="1" applyFill="1" applyBorder="1" applyAlignment="1">
      <alignment horizontal="center"/>
    </xf>
    <xf numFmtId="43" fontId="15" fillId="8" borderId="8" xfId="7" applyNumberFormat="1" applyFont="1" applyFill="1" applyBorder="1"/>
    <xf numFmtId="0" fontId="45" fillId="8" borderId="8" xfId="13" applyFont="1" applyFill="1" applyBorder="1" applyAlignment="1">
      <alignment horizontal="left" wrapText="1"/>
    </xf>
    <xf numFmtId="169" fontId="45" fillId="8" borderId="8" xfId="7" applyNumberFormat="1" applyFont="1" applyFill="1" applyBorder="1" applyAlignment="1" applyProtection="1">
      <alignment horizontal="center"/>
      <protection hidden="1"/>
    </xf>
    <xf numFmtId="0" fontId="45" fillId="8" borderId="8" xfId="7" applyFont="1" applyFill="1" applyBorder="1"/>
    <xf numFmtId="0" fontId="45" fillId="8" borderId="8" xfId="0" applyFont="1" applyFill="1" applyBorder="1" applyAlignment="1"/>
    <xf numFmtId="0" fontId="45" fillId="8" borderId="8" xfId="7" applyFont="1" applyFill="1" applyBorder="1" applyAlignment="1">
      <alignment horizontal="center"/>
    </xf>
    <xf numFmtId="43" fontId="15" fillId="8" borderId="0" xfId="7" applyNumberFormat="1" applyFont="1" applyFill="1"/>
    <xf numFmtId="169" fontId="45" fillId="8" borderId="8" xfId="13" applyNumberFormat="1" applyFont="1" applyFill="1" applyBorder="1" applyAlignment="1">
      <alignment horizontal="right"/>
    </xf>
    <xf numFmtId="0" fontId="45" fillId="8" borderId="8" xfId="0" applyFont="1" applyFill="1" applyBorder="1" applyAlignment="1">
      <alignment horizontal="center"/>
    </xf>
    <xf numFmtId="0" fontId="45" fillId="8" borderId="44" xfId="7" applyFont="1" applyFill="1" applyBorder="1" applyAlignment="1">
      <alignment horizontal="right"/>
    </xf>
    <xf numFmtId="0" fontId="15" fillId="8" borderId="14" xfId="7" applyFont="1" applyFill="1" applyBorder="1" applyAlignment="1">
      <alignment wrapText="1"/>
    </xf>
    <xf numFmtId="0" fontId="45" fillId="8" borderId="8" xfId="17" applyFont="1" applyFill="1" applyBorder="1" applyAlignment="1"/>
    <xf numFmtId="170" fontId="34" fillId="0" borderId="14" xfId="7" applyNumberFormat="1" applyFont="1" applyFill="1" applyBorder="1"/>
    <xf numFmtId="41" fontId="20" fillId="0" borderId="71" xfId="7" applyNumberFormat="1" applyFont="1" applyFill="1" applyBorder="1" applyAlignment="1">
      <alignment horizontal="left"/>
    </xf>
    <xf numFmtId="170" fontId="20" fillId="0" borderId="43" xfId="7" quotePrefix="1" applyNumberFormat="1" applyFont="1" applyFill="1" applyBorder="1" applyAlignment="1">
      <alignment horizontal="center"/>
    </xf>
    <xf numFmtId="166" fontId="20" fillId="0" borderId="77" xfId="7" applyNumberFormat="1" applyFont="1" applyFill="1" applyBorder="1" applyAlignment="1">
      <alignment horizontal="left"/>
    </xf>
    <xf numFmtId="0" fontId="12" fillId="0" borderId="0" xfId="0" applyFont="1" applyFill="1"/>
    <xf numFmtId="0" fontId="12" fillId="0" borderId="0" xfId="0" applyFont="1" applyFill="1" applyAlignment="1">
      <alignment horizontal="left"/>
    </xf>
    <xf numFmtId="0" fontId="12" fillId="0" borderId="0" xfId="0" applyFont="1" applyFill="1" applyAlignment="1">
      <alignment horizontal="centerContinuous"/>
    </xf>
    <xf numFmtId="0" fontId="15" fillId="0" borderId="33" xfId="7" applyFont="1" applyFill="1" applyBorder="1" applyAlignment="1">
      <alignment horizontal="center" vertical="center" wrapText="1"/>
    </xf>
    <xf numFmtId="0" fontId="15" fillId="0" borderId="70" xfId="7" applyFont="1" applyFill="1" applyBorder="1" applyAlignment="1">
      <alignment horizontal="center" vertical="center" wrapText="1"/>
    </xf>
    <xf numFmtId="0" fontId="15" fillId="0" borderId="14" xfId="7" applyFont="1" applyFill="1" applyBorder="1" applyAlignment="1">
      <alignment horizontal="center"/>
    </xf>
    <xf numFmtId="0" fontId="15" fillId="0" borderId="71" xfId="7" applyFont="1" applyFill="1" applyBorder="1" applyAlignment="1">
      <alignment horizontal="center" vertical="center" wrapText="1"/>
    </xf>
    <xf numFmtId="0" fontId="15" fillId="0" borderId="20" xfId="7" applyFont="1" applyFill="1" applyBorder="1" applyAlignment="1">
      <alignment horizontal="center" vertical="center" wrapText="1"/>
    </xf>
    <xf numFmtId="0" fontId="15" fillId="0" borderId="72" xfId="7" applyFont="1" applyFill="1" applyBorder="1" applyAlignment="1">
      <alignment horizontal="center" vertical="center" wrapText="1"/>
    </xf>
    <xf numFmtId="41" fontId="11" fillId="0" borderId="41" xfId="7" applyNumberFormat="1" applyFont="1" applyFill="1" applyBorder="1" applyAlignment="1">
      <alignment horizontal="right"/>
    </xf>
    <xf numFmtId="41" fontId="11" fillId="0" borderId="4" xfId="7" applyNumberFormat="1" applyFont="1" applyFill="1" applyBorder="1" applyAlignment="1"/>
    <xf numFmtId="41" fontId="11" fillId="0" borderId="8" xfId="7" applyNumberFormat="1" applyFont="1" applyFill="1" applyBorder="1" applyAlignment="1"/>
    <xf numFmtId="41" fontId="15" fillId="0" borderId="3" xfId="7" applyNumberFormat="1" applyFont="1" applyFill="1" applyBorder="1" applyAlignment="1"/>
    <xf numFmtId="41" fontId="15" fillId="0" borderId="73" xfId="7" applyNumberFormat="1" applyFont="1" applyFill="1" applyBorder="1" applyAlignment="1"/>
    <xf numFmtId="41" fontId="15" fillId="0" borderId="0" xfId="7" applyNumberFormat="1" applyFont="1" applyFill="1" applyAlignment="1"/>
    <xf numFmtId="0" fontId="15" fillId="0" borderId="75" xfId="7" applyFont="1" applyFill="1" applyBorder="1" applyAlignment="1">
      <alignment horizontal="right"/>
    </xf>
    <xf numFmtId="0" fontId="15" fillId="0" borderId="43" xfId="7" applyFont="1" applyFill="1" applyBorder="1" applyAlignment="1">
      <alignment wrapText="1"/>
    </xf>
    <xf numFmtId="169" fontId="15" fillId="0" borderId="43" xfId="7" applyNumberFormat="1" applyFont="1" applyFill="1" applyBorder="1" applyAlignment="1" applyProtection="1">
      <alignment horizontal="center"/>
      <protection hidden="1"/>
    </xf>
    <xf numFmtId="0" fontId="15" fillId="0" borderId="43" xfId="7" quotePrefix="1" applyFont="1" applyFill="1" applyBorder="1" applyAlignment="1">
      <alignment horizontal="center"/>
    </xf>
    <xf numFmtId="0" fontId="15" fillId="0" borderId="43" xfId="7" applyFont="1" applyFill="1" applyBorder="1"/>
    <xf numFmtId="0" fontId="15" fillId="0" borderId="43" xfId="7" applyFont="1" applyFill="1" applyBorder="1" applyAlignment="1">
      <alignment horizontal="center"/>
    </xf>
    <xf numFmtId="166" fontId="15" fillId="0" borderId="77" xfId="7" applyNumberFormat="1" applyFont="1" applyFill="1" applyBorder="1" applyAlignment="1">
      <alignment horizontal="left"/>
    </xf>
    <xf numFmtId="0" fontId="15" fillId="0" borderId="32" xfId="7" applyFont="1" applyFill="1" applyBorder="1" applyAlignment="1">
      <alignment horizontal="right"/>
    </xf>
    <xf numFmtId="0" fontId="15" fillId="0" borderId="33" xfId="7" applyFont="1" applyFill="1" applyBorder="1" applyAlignment="1">
      <alignment wrapText="1"/>
    </xf>
    <xf numFmtId="169" fontId="15" fillId="0" borderId="33" xfId="7" applyNumberFormat="1" applyFont="1" applyFill="1" applyBorder="1" applyAlignment="1" applyProtection="1">
      <alignment horizontal="center"/>
      <protection hidden="1"/>
    </xf>
    <xf numFmtId="0" fontId="15" fillId="0" borderId="33" xfId="7" quotePrefix="1" applyFont="1" applyFill="1" applyBorder="1" applyAlignment="1">
      <alignment horizontal="center"/>
    </xf>
    <xf numFmtId="0" fontId="11" fillId="0" borderId="33" xfId="7" applyFont="1" applyFill="1" applyBorder="1"/>
    <xf numFmtId="0" fontId="15" fillId="0" borderId="33" xfId="7" applyFont="1" applyFill="1" applyBorder="1" applyAlignment="1">
      <alignment horizontal="center"/>
    </xf>
    <xf numFmtId="170" fontId="15" fillId="0" borderId="33" xfId="7" applyNumberFormat="1" applyFont="1" applyFill="1" applyBorder="1" applyAlignment="1">
      <alignment horizontal="center"/>
    </xf>
    <xf numFmtId="41" fontId="15" fillId="0" borderId="70" xfId="7" applyNumberFormat="1" applyFont="1" applyFill="1" applyBorder="1" applyAlignment="1">
      <alignment horizontal="left"/>
    </xf>
    <xf numFmtId="41" fontId="5" fillId="0" borderId="0" xfId="2" applyFont="1" applyFill="1"/>
    <xf numFmtId="170" fontId="20" fillId="0" borderId="5" xfId="0" applyNumberFormat="1" applyFont="1" applyFill="1" applyBorder="1" applyAlignment="1">
      <alignment horizontal="center" vertical="center"/>
    </xf>
    <xf numFmtId="170" fontId="20" fillId="0" borderId="14" xfId="0" applyNumberFormat="1" applyFont="1" applyFill="1" applyBorder="1" applyAlignment="1">
      <alignment horizontal="center" vertical="center"/>
    </xf>
    <xf numFmtId="0" fontId="20" fillId="0" borderId="5" xfId="7" applyFont="1" applyFill="1" applyBorder="1" applyAlignment="1">
      <alignment vertical="center" wrapText="1"/>
    </xf>
    <xf numFmtId="0" fontId="20" fillId="0" borderId="20" xfId="7" applyFont="1" applyFill="1" applyBorder="1" applyAlignment="1">
      <alignment vertical="center" wrapText="1"/>
    </xf>
    <xf numFmtId="0" fontId="20" fillId="0" borderId="20" xfId="0" applyFont="1" applyFill="1" applyBorder="1" applyAlignment="1">
      <alignment vertical="center"/>
    </xf>
    <xf numFmtId="43" fontId="15" fillId="0" borderId="0" xfId="0" applyNumberFormat="1" applyFont="1" applyFill="1" applyAlignment="1">
      <alignment horizontal="center"/>
    </xf>
    <xf numFmtId="0" fontId="15" fillId="0" borderId="0" xfId="0" applyFont="1" applyFill="1"/>
    <xf numFmtId="43" fontId="11" fillId="0" borderId="0" xfId="0" applyNumberFormat="1" applyFont="1" applyFill="1" applyBorder="1" applyAlignment="1">
      <alignment horizontal="center" vertical="center" wrapText="1" shrinkToFit="1"/>
    </xf>
    <xf numFmtId="43" fontId="60" fillId="0" borderId="0" xfId="0" applyNumberFormat="1" applyFont="1" applyFill="1" applyAlignment="1"/>
    <xf numFmtId="0" fontId="60" fillId="0" borderId="0" xfId="7" applyFont="1" applyFill="1" applyAlignment="1">
      <alignment horizontal="center"/>
    </xf>
    <xf numFmtId="0" fontId="60" fillId="0" borderId="0" xfId="7" applyFont="1" applyFill="1" applyAlignment="1"/>
    <xf numFmtId="43" fontId="15" fillId="0" borderId="0" xfId="0" applyNumberFormat="1" applyFont="1" applyFill="1" applyAlignment="1"/>
    <xf numFmtId="0" fontId="15" fillId="0" borderId="0" xfId="7" applyFont="1" applyFill="1" applyAlignment="1"/>
    <xf numFmtId="0" fontId="56" fillId="0" borderId="0" xfId="0" applyFont="1" applyFill="1" applyAlignment="1">
      <alignment horizontal="left"/>
    </xf>
    <xf numFmtId="0" fontId="12" fillId="0" borderId="0" xfId="0" quotePrefix="1" applyFont="1" applyFill="1" applyAlignment="1"/>
    <xf numFmtId="0" fontId="15" fillId="0" borderId="14" xfId="7" applyFont="1" applyFill="1" applyBorder="1" applyAlignment="1">
      <alignment horizontal="center" vertical="center" wrapText="1"/>
    </xf>
    <xf numFmtId="41" fontId="15" fillId="0" borderId="4" xfId="7" applyNumberFormat="1" applyFont="1" applyFill="1" applyBorder="1" applyAlignment="1"/>
    <xf numFmtId="0" fontId="15" fillId="0" borderId="58" xfId="7" applyFont="1" applyFill="1" applyBorder="1" applyAlignment="1">
      <alignment horizontal="right"/>
    </xf>
    <xf numFmtId="0" fontId="15" fillId="0" borderId="27" xfId="7" applyFont="1" applyFill="1" applyBorder="1" applyAlignment="1">
      <alignment wrapText="1"/>
    </xf>
    <xf numFmtId="0" fontId="15" fillId="0" borderId="0" xfId="0" applyFont="1" applyFill="1" applyAlignment="1">
      <alignment horizontal="center"/>
    </xf>
    <xf numFmtId="165" fontId="15" fillId="0" borderId="0" xfId="0" applyNumberFormat="1" applyFont="1" applyFill="1"/>
    <xf numFmtId="0" fontId="15" fillId="0" borderId="8" xfId="0" applyFont="1" applyFill="1" applyBorder="1"/>
    <xf numFmtId="0" fontId="15" fillId="0" borderId="55" xfId="7" applyFont="1" applyFill="1" applyBorder="1" applyAlignment="1">
      <alignment horizontal="right"/>
    </xf>
    <xf numFmtId="0" fontId="15" fillId="0" borderId="56" xfId="7" applyFont="1" applyFill="1" applyBorder="1" applyAlignment="1">
      <alignment wrapText="1"/>
    </xf>
    <xf numFmtId="169" fontId="15" fillId="0" borderId="56" xfId="7" applyNumberFormat="1" applyFont="1" applyFill="1" applyBorder="1" applyAlignment="1" applyProtection="1">
      <alignment horizontal="center"/>
      <protection hidden="1"/>
    </xf>
    <xf numFmtId="0" fontId="15" fillId="0" borderId="56" xfId="7" quotePrefix="1" applyFont="1" applyFill="1" applyBorder="1" applyAlignment="1">
      <alignment horizontal="center"/>
    </xf>
    <xf numFmtId="0" fontId="11" fillId="0" borderId="56" xfId="7" applyFont="1" applyFill="1" applyBorder="1"/>
    <xf numFmtId="0" fontId="15" fillId="0" borderId="56" xfId="7" applyFont="1" applyFill="1" applyBorder="1" applyAlignment="1">
      <alignment horizontal="center"/>
    </xf>
    <xf numFmtId="165" fontId="15" fillId="0" borderId="56" xfId="2" applyNumberFormat="1" applyFont="1" applyFill="1" applyBorder="1" applyAlignment="1">
      <alignment horizontal="center"/>
    </xf>
    <xf numFmtId="41" fontId="15" fillId="0" borderId="62" xfId="7" applyNumberFormat="1" applyFont="1" applyFill="1" applyBorder="1" applyAlignment="1">
      <alignment horizontal="left"/>
    </xf>
    <xf numFmtId="0" fontId="44" fillId="0" borderId="8" xfId="2" applyNumberFormat="1" applyFont="1" applyFill="1" applyBorder="1" applyAlignment="1">
      <alignment horizontal="center" vertical="center"/>
    </xf>
    <xf numFmtId="43" fontId="12" fillId="0" borderId="0" xfId="0" applyNumberFormat="1" applyFont="1" applyFill="1"/>
    <xf numFmtId="169" fontId="15" fillId="0" borderId="8" xfId="0" applyNumberFormat="1" applyFont="1" applyFill="1" applyBorder="1"/>
    <xf numFmtId="165" fontId="15" fillId="0" borderId="8" xfId="0" applyNumberFormat="1" applyFont="1" applyFill="1" applyBorder="1"/>
    <xf numFmtId="0" fontId="15" fillId="0" borderId="8" xfId="13" applyFont="1" applyFill="1" applyBorder="1" applyAlignment="1">
      <alignment horizontal="left" wrapText="1"/>
    </xf>
    <xf numFmtId="0" fontId="60" fillId="0" borderId="0" xfId="0" applyFont="1" applyFill="1"/>
    <xf numFmtId="0" fontId="12" fillId="0" borderId="5" xfId="0" applyFont="1" applyFill="1" applyBorder="1" applyAlignment="1">
      <alignment horizontal="center" vertical="center" wrapText="1"/>
    </xf>
    <xf numFmtId="41" fontId="12" fillId="0" borderId="48" xfId="2" applyFont="1" applyFill="1" applyBorder="1"/>
    <xf numFmtId="41" fontId="12" fillId="0" borderId="5" xfId="2" applyFont="1" applyFill="1" applyBorder="1" applyAlignment="1">
      <alignment wrapText="1"/>
    </xf>
    <xf numFmtId="49" fontId="12" fillId="0" borderId="48" xfId="2" applyNumberFormat="1" applyFont="1" applyFill="1" applyBorder="1" applyAlignment="1">
      <alignment horizontal="left" vertical="top" wrapText="1"/>
    </xf>
    <xf numFmtId="49" fontId="12" fillId="0" borderId="48" xfId="2" quotePrefix="1" applyNumberFormat="1" applyFont="1" applyFill="1" applyBorder="1" applyAlignment="1">
      <alignment horizontal="center"/>
    </xf>
    <xf numFmtId="49" fontId="12" fillId="0" borderId="48" xfId="2" applyNumberFormat="1" applyFont="1" applyFill="1" applyBorder="1" applyAlignment="1">
      <alignment horizontal="center"/>
    </xf>
    <xf numFmtId="41" fontId="12" fillId="0" borderId="48" xfId="2" applyFont="1" applyFill="1" applyBorder="1" applyAlignment="1">
      <alignment horizontal="center"/>
    </xf>
    <xf numFmtId="41" fontId="12" fillId="0" borderId="27" xfId="2" applyFont="1" applyFill="1" applyBorder="1"/>
    <xf numFmtId="41" fontId="12" fillId="0" borderId="27" xfId="2" applyFont="1" applyFill="1" applyBorder="1" applyAlignment="1">
      <alignment wrapText="1"/>
    </xf>
    <xf numFmtId="49" fontId="12" fillId="0" borderId="27" xfId="2" quotePrefix="1" applyNumberFormat="1" applyFont="1" applyFill="1" applyBorder="1" applyAlignment="1">
      <alignment horizontal="center"/>
    </xf>
    <xf numFmtId="41" fontId="12" fillId="0" borderId="27" xfId="2" applyFont="1" applyFill="1" applyBorder="1" applyAlignment="1">
      <alignment horizontal="center"/>
    </xf>
    <xf numFmtId="0" fontId="0" fillId="0" borderId="0" xfId="0" applyFont="1" applyFill="1"/>
    <xf numFmtId="49" fontId="12" fillId="0" borderId="28" xfId="2" quotePrefix="1" applyNumberFormat="1" applyFont="1" applyFill="1" applyBorder="1" applyAlignment="1">
      <alignment horizontal="center"/>
    </xf>
    <xf numFmtId="41" fontId="12" fillId="0" borderId="83" xfId="2" applyFont="1" applyFill="1" applyBorder="1"/>
    <xf numFmtId="41" fontId="12" fillId="0" borderId="50" xfId="2" applyFont="1" applyFill="1" applyBorder="1" applyAlignment="1">
      <alignment wrapText="1"/>
    </xf>
    <xf numFmtId="49" fontId="12" fillId="0" borderId="83" xfId="2" quotePrefix="1" applyNumberFormat="1" applyFont="1" applyFill="1" applyBorder="1" applyAlignment="1">
      <alignment horizontal="center"/>
    </xf>
    <xf numFmtId="41" fontId="12" fillId="0" borderId="83" xfId="2" applyFont="1" applyFill="1" applyBorder="1" applyAlignment="1">
      <alignment horizontal="center"/>
    </xf>
    <xf numFmtId="41" fontId="12" fillId="0" borderId="84" xfId="2" applyFont="1" applyFill="1" applyBorder="1"/>
    <xf numFmtId="0" fontId="12" fillId="0" borderId="85" xfId="0" applyFont="1" applyFill="1" applyBorder="1"/>
    <xf numFmtId="0" fontId="12" fillId="0" borderId="0" xfId="0" applyFont="1" applyFill="1" applyBorder="1" applyAlignment="1">
      <alignment horizontal="center"/>
    </xf>
    <xf numFmtId="41" fontId="12" fillId="0" borderId="0" xfId="2" applyFont="1" applyFill="1" applyBorder="1"/>
    <xf numFmtId="170" fontId="46" fillId="0" borderId="27" xfId="7" applyNumberFormat="1" applyFont="1" applyFill="1" applyBorder="1" applyAlignment="1">
      <alignment horizontal="center"/>
    </xf>
    <xf numFmtId="170" fontId="20" fillId="9" borderId="27" xfId="7" quotePrefix="1" applyNumberFormat="1" applyFont="1" applyFill="1" applyBorder="1" applyAlignment="1">
      <alignment horizontal="center" vertical="center"/>
    </xf>
    <xf numFmtId="0" fontId="20" fillId="13" borderId="8" xfId="7" applyFont="1" applyFill="1" applyBorder="1" applyAlignment="1">
      <alignment horizontal="right"/>
    </xf>
    <xf numFmtId="0" fontId="20" fillId="13" borderId="8" xfId="7" applyFont="1" applyFill="1" applyBorder="1" applyAlignment="1">
      <alignment wrapText="1"/>
    </xf>
    <xf numFmtId="169" fontId="20" fillId="13" borderId="8" xfId="0" applyNumberFormat="1" applyFont="1" applyFill="1" applyBorder="1"/>
    <xf numFmtId="0" fontId="20" fillId="13" borderId="8" xfId="0" applyFont="1" applyFill="1" applyBorder="1"/>
    <xf numFmtId="0" fontId="20" fillId="13" borderId="8" xfId="0" applyFont="1" applyFill="1" applyBorder="1" applyAlignment="1">
      <alignment horizontal="center"/>
    </xf>
    <xf numFmtId="0" fontId="20" fillId="13" borderId="8" xfId="17" applyFont="1" applyFill="1" applyBorder="1" applyAlignment="1">
      <alignment horizontal="center" vertical="top"/>
    </xf>
    <xf numFmtId="0" fontId="20" fillId="13" borderId="8" xfId="18" applyFont="1" applyFill="1" applyBorder="1" applyAlignment="1">
      <alignment horizontal="center"/>
    </xf>
    <xf numFmtId="170" fontId="20" fillId="13" borderId="8" xfId="0" applyNumberFormat="1" applyFont="1" applyFill="1" applyBorder="1"/>
    <xf numFmtId="165" fontId="20" fillId="13" borderId="8" xfId="0" applyNumberFormat="1" applyFont="1" applyFill="1" applyBorder="1" applyAlignment="1">
      <alignment horizontal="right"/>
    </xf>
    <xf numFmtId="0" fontId="20" fillId="13" borderId="2" xfId="0" applyFont="1" applyFill="1" applyBorder="1"/>
    <xf numFmtId="170" fontId="20" fillId="13" borderId="0" xfId="0" applyNumberFormat="1" applyFont="1" applyFill="1" applyBorder="1"/>
    <xf numFmtId="165" fontId="20" fillId="13" borderId="0" xfId="0" applyNumberFormat="1" applyFont="1" applyFill="1" applyBorder="1" applyAlignment="1">
      <alignment horizontal="right"/>
    </xf>
    <xf numFmtId="0" fontId="20" fillId="13" borderId="0" xfId="0" applyFont="1" applyFill="1" applyBorder="1"/>
    <xf numFmtId="0" fontId="20" fillId="13" borderId="0" xfId="7" applyFont="1" applyFill="1" applyBorder="1"/>
    <xf numFmtId="43" fontId="20" fillId="13" borderId="0" xfId="1" applyFont="1" applyFill="1" applyBorder="1"/>
    <xf numFmtId="0" fontId="20" fillId="13" borderId="8" xfId="0" applyFont="1" applyFill="1" applyBorder="1" applyAlignment="1">
      <alignment wrapText="1"/>
    </xf>
    <xf numFmtId="0" fontId="20" fillId="12" borderId="8" xfId="18" applyFont="1" applyFill="1" applyBorder="1" applyAlignment="1">
      <alignment horizontal="center"/>
    </xf>
    <xf numFmtId="170" fontId="20" fillId="12" borderId="0" xfId="0" applyNumberFormat="1" applyFont="1" applyFill="1" applyBorder="1"/>
    <xf numFmtId="165" fontId="20" fillId="12" borderId="0" xfId="0" applyNumberFormat="1" applyFont="1" applyFill="1" applyBorder="1" applyAlignment="1">
      <alignment horizontal="right"/>
    </xf>
    <xf numFmtId="172" fontId="20" fillId="12" borderId="8" xfId="0" applyNumberFormat="1" applyFont="1" applyFill="1" applyBorder="1"/>
    <xf numFmtId="41" fontId="3" fillId="0" borderId="0" xfId="2" applyFont="1" applyAlignment="1" applyProtection="1">
      <protection locked="0"/>
    </xf>
    <xf numFmtId="41" fontId="3" fillId="0" borderId="0" xfId="2" applyFont="1" applyProtection="1">
      <protection locked="0"/>
    </xf>
    <xf numFmtId="43" fontId="8" fillId="2" borderId="3" xfId="4" applyFont="1" applyFill="1" applyBorder="1" applyAlignment="1">
      <alignment vertical="center" shrinkToFit="1"/>
    </xf>
    <xf numFmtId="165" fontId="15" fillId="0" borderId="0" xfId="5" applyNumberFormat="1" applyFont="1" applyFill="1"/>
    <xf numFmtId="0" fontId="20" fillId="0" borderId="5" xfId="0" applyFont="1" applyFill="1" applyBorder="1"/>
    <xf numFmtId="0" fontId="20" fillId="0" borderId="5" xfId="17" applyFont="1" applyFill="1" applyBorder="1" applyAlignment="1">
      <alignment horizontal="center" vertical="top"/>
    </xf>
    <xf numFmtId="170" fontId="20" fillId="0" borderId="5" xfId="0" applyNumberFormat="1" applyFont="1" applyFill="1" applyBorder="1"/>
    <xf numFmtId="165" fontId="20" fillId="0" borderId="5" xfId="0" applyNumberFormat="1" applyFont="1" applyFill="1" applyBorder="1" applyAlignment="1">
      <alignment horizontal="right"/>
    </xf>
    <xf numFmtId="0" fontId="20" fillId="0" borderId="5" xfId="18" applyFont="1" applyFill="1" applyBorder="1" applyAlignment="1">
      <alignment horizontal="center"/>
    </xf>
    <xf numFmtId="0" fontId="20" fillId="0" borderId="23" xfId="0" applyFont="1" applyFill="1" applyBorder="1"/>
    <xf numFmtId="0" fontId="21" fillId="0" borderId="0" xfId="5" applyFont="1" applyFill="1" applyBorder="1" applyAlignment="1">
      <alignment vertical="center"/>
    </xf>
    <xf numFmtId="0" fontId="15" fillId="0" borderId="0" xfId="5" applyFont="1" applyFill="1" applyBorder="1" applyAlignment="1" applyProtection="1">
      <alignment vertical="center"/>
      <protection locked="0"/>
    </xf>
    <xf numFmtId="43" fontId="15" fillId="0" borderId="0" xfId="5" applyNumberFormat="1" applyFont="1" applyFill="1" applyBorder="1" applyAlignment="1" applyProtection="1">
      <alignment vertical="center"/>
      <protection locked="0"/>
    </xf>
    <xf numFmtId="0" fontId="17" fillId="0" borderId="0" xfId="5" applyFont="1" applyFill="1" applyBorder="1"/>
    <xf numFmtId="0" fontId="19" fillId="0" borderId="0" xfId="5" applyFont="1" applyFill="1" applyBorder="1"/>
    <xf numFmtId="0" fontId="15" fillId="0" borderId="0" xfId="5" applyFont="1" applyFill="1" applyBorder="1"/>
    <xf numFmtId="0" fontId="20" fillId="0" borderId="0" xfId="7" applyFont="1" applyFill="1" applyBorder="1" applyAlignment="1">
      <alignment horizontal="right"/>
    </xf>
    <xf numFmtId="0" fontId="20" fillId="0" borderId="0" xfId="7" applyFont="1" applyFill="1" applyBorder="1" applyAlignment="1">
      <alignment wrapText="1"/>
    </xf>
    <xf numFmtId="169" fontId="20" fillId="0" borderId="0" xfId="0" applyNumberFormat="1" applyFont="1" applyFill="1" applyBorder="1"/>
    <xf numFmtId="0" fontId="20" fillId="0" borderId="0" xfId="0" applyFont="1" applyFill="1" applyBorder="1" applyAlignment="1">
      <alignment horizontal="center"/>
    </xf>
    <xf numFmtId="0" fontId="20" fillId="0" borderId="0" xfId="17" applyFont="1" applyFill="1" applyBorder="1" applyAlignment="1">
      <alignment horizontal="center" vertical="top"/>
    </xf>
    <xf numFmtId="0" fontId="20" fillId="0" borderId="0" xfId="18" applyFont="1" applyFill="1" applyBorder="1" applyAlignment="1">
      <alignment horizontal="center"/>
    </xf>
    <xf numFmtId="0" fontId="67" fillId="2" borderId="8" xfId="5" applyFont="1" applyFill="1" applyBorder="1" applyAlignment="1">
      <alignment horizontal="center" vertical="center"/>
    </xf>
    <xf numFmtId="43" fontId="67" fillId="2" borderId="8" xfId="5" applyNumberFormat="1" applyFont="1" applyFill="1" applyBorder="1" applyAlignment="1">
      <alignment horizontal="center" vertical="center"/>
    </xf>
    <xf numFmtId="0" fontId="19" fillId="0" borderId="0" xfId="5" applyFont="1" applyFill="1" applyAlignment="1">
      <alignment horizontal="center" vertical="center"/>
    </xf>
    <xf numFmtId="0" fontId="17" fillId="0" borderId="0" xfId="5" applyFont="1" applyFill="1" applyAlignment="1">
      <alignment horizontal="center" vertical="center"/>
    </xf>
    <xf numFmtId="0" fontId="15" fillId="0" borderId="0" xfId="5" applyFont="1" applyFill="1" applyAlignment="1">
      <alignment horizontal="center" vertical="center"/>
    </xf>
    <xf numFmtId="0" fontId="12" fillId="0" borderId="8" xfId="17" applyFont="1" applyFill="1" applyBorder="1" applyAlignment="1">
      <alignment horizontal="center" vertical="center"/>
    </xf>
    <xf numFmtId="0" fontId="12" fillId="0" borderId="8" xfId="7" applyFont="1" applyFill="1" applyBorder="1" applyAlignment="1">
      <alignment horizontal="left" vertical="center"/>
    </xf>
    <xf numFmtId="0" fontId="12" fillId="0" borderId="8" xfId="0" applyFont="1" applyFill="1" applyBorder="1" applyAlignment="1">
      <alignment horizontal="left" vertical="center"/>
    </xf>
    <xf numFmtId="170" fontId="12" fillId="0" borderId="8" xfId="0" applyNumberFormat="1" applyFont="1" applyFill="1" applyBorder="1" applyAlignment="1">
      <alignment horizontal="left" vertical="center"/>
    </xf>
    <xf numFmtId="165" fontId="12" fillId="0" borderId="8" xfId="0" applyNumberFormat="1" applyFont="1" applyFill="1" applyBorder="1" applyAlignment="1">
      <alignment horizontal="left" vertical="center"/>
    </xf>
    <xf numFmtId="0" fontId="12" fillId="0" borderId="8" xfId="0" applyFont="1" applyFill="1" applyBorder="1" applyAlignment="1">
      <alignment horizontal="left" vertical="center" wrapText="1"/>
    </xf>
    <xf numFmtId="0" fontId="67" fillId="0" borderId="8" xfId="5" applyFont="1" applyFill="1" applyBorder="1" applyAlignment="1">
      <alignment horizontal="center" vertical="center"/>
    </xf>
    <xf numFmtId="0" fontId="67" fillId="0" borderId="2" xfId="5" applyFont="1" applyFill="1" applyBorder="1" applyAlignment="1">
      <alignment horizontal="center" vertical="center"/>
    </xf>
    <xf numFmtId="0" fontId="67" fillId="0" borderId="3" xfId="5" applyFont="1" applyFill="1" applyBorder="1" applyAlignment="1">
      <alignment horizontal="center" vertical="center"/>
    </xf>
    <xf numFmtId="0" fontId="67" fillId="0" borderId="4" xfId="5" applyFont="1" applyFill="1" applyBorder="1" applyAlignment="1">
      <alignment horizontal="center" vertical="center"/>
    </xf>
    <xf numFmtId="43" fontId="67" fillId="0" borderId="8" xfId="5" applyNumberFormat="1" applyFont="1" applyFill="1" applyBorder="1" applyAlignment="1">
      <alignment horizontal="center" vertical="center"/>
    </xf>
    <xf numFmtId="0" fontId="67" fillId="0" borderId="8" xfId="5" applyFont="1" applyFill="1" applyBorder="1" applyAlignment="1">
      <alignment horizontal="left" vertical="center"/>
    </xf>
    <xf numFmtId="170" fontId="22" fillId="0" borderId="8" xfId="0" applyNumberFormat="1" applyFont="1" applyFill="1" applyBorder="1" applyAlignment="1">
      <alignment horizontal="left" vertical="center"/>
    </xf>
    <xf numFmtId="0" fontId="6" fillId="0" borderId="0" xfId="102" applyFont="1" applyProtection="1">
      <protection locked="0"/>
    </xf>
    <xf numFmtId="0" fontId="46" fillId="0" borderId="0" xfId="102" applyFont="1" applyProtection="1">
      <protection locked="0"/>
    </xf>
    <xf numFmtId="0" fontId="6" fillId="0" borderId="0" xfId="102" applyFont="1" applyAlignment="1"/>
    <xf numFmtId="0" fontId="1" fillId="0" borderId="0" xfId="102" applyFont="1"/>
    <xf numFmtId="0" fontId="12" fillId="0" borderId="0" xfId="7" applyFont="1" applyFill="1" applyBorder="1" applyAlignment="1">
      <alignment horizontal="left" vertical="center"/>
    </xf>
    <xf numFmtId="0" fontId="22" fillId="0" borderId="0" xfId="0" applyFont="1" applyFill="1" applyBorder="1" applyAlignment="1">
      <alignment horizontal="center" vertical="center"/>
    </xf>
    <xf numFmtId="170" fontId="22" fillId="0" borderId="0" xfId="0" applyNumberFormat="1" applyFont="1" applyFill="1" applyBorder="1" applyAlignment="1">
      <alignment horizontal="left" vertical="center"/>
    </xf>
    <xf numFmtId="0" fontId="12" fillId="0" borderId="0" xfId="0" applyFont="1" applyFill="1" applyBorder="1" applyAlignment="1">
      <alignment horizontal="left" vertical="center" wrapText="1"/>
    </xf>
    <xf numFmtId="0" fontId="12" fillId="0" borderId="0" xfId="7" applyFont="1" applyFill="1" applyBorder="1" applyAlignment="1">
      <alignment vertical="top"/>
    </xf>
    <xf numFmtId="169" fontId="12" fillId="0" borderId="8" xfId="0" applyNumberFormat="1" applyFont="1" applyFill="1" applyBorder="1" applyAlignment="1">
      <alignment vertical="center" wrapText="1"/>
    </xf>
    <xf numFmtId="164" fontId="67" fillId="0" borderId="8" xfId="5" applyNumberFormat="1" applyFont="1" applyFill="1" applyBorder="1" applyAlignment="1">
      <alignment horizontal="center" vertical="center"/>
    </xf>
    <xf numFmtId="172" fontId="22" fillId="0" borderId="8" xfId="0" applyNumberFormat="1" applyFont="1" applyFill="1" applyBorder="1" applyAlignment="1">
      <alignment horizontal="left" vertical="center"/>
    </xf>
    <xf numFmtId="0" fontId="3" fillId="0" borderId="0" xfId="3" applyAlignment="1" applyProtection="1">
      <alignment horizontal="center"/>
      <protection locked="0"/>
    </xf>
    <xf numFmtId="0" fontId="8" fillId="3" borderId="5" xfId="3" applyFont="1" applyFill="1" applyBorder="1" applyAlignment="1">
      <alignment horizontal="center" vertical="center" wrapText="1"/>
    </xf>
    <xf numFmtId="0" fontId="8" fillId="3" borderId="14" xfId="3" applyFont="1" applyFill="1" applyBorder="1" applyAlignment="1">
      <alignment horizontal="center" vertical="center" wrapText="1"/>
    </xf>
    <xf numFmtId="0" fontId="8" fillId="3" borderId="20" xfId="3" applyFont="1" applyFill="1" applyBorder="1" applyAlignment="1">
      <alignment horizontal="center" vertical="center" wrapText="1"/>
    </xf>
    <xf numFmtId="0" fontId="8" fillId="3" borderId="6" xfId="3" applyFont="1" applyFill="1" applyBorder="1" applyAlignment="1">
      <alignment horizontal="center" vertical="center" wrapText="1"/>
    </xf>
    <xf numFmtId="0" fontId="8" fillId="3" borderId="15" xfId="3" applyFont="1" applyFill="1" applyBorder="1" applyAlignment="1">
      <alignment horizontal="center" vertical="center" wrapText="1"/>
    </xf>
    <xf numFmtId="0" fontId="8" fillId="3" borderId="21" xfId="3" applyFont="1" applyFill="1" applyBorder="1" applyAlignment="1">
      <alignment horizontal="center" vertical="center" wrapText="1"/>
    </xf>
    <xf numFmtId="0" fontId="8" fillId="3" borderId="7" xfId="3" applyFont="1" applyFill="1" applyBorder="1" applyAlignment="1">
      <alignment horizontal="center" vertical="center" wrapText="1"/>
    </xf>
    <xf numFmtId="0" fontId="8" fillId="3" borderId="8" xfId="3" applyFont="1" applyFill="1" applyBorder="1" applyAlignment="1">
      <alignment horizontal="center" vertical="center" wrapText="1"/>
    </xf>
    <xf numFmtId="0" fontId="8" fillId="3" borderId="9" xfId="3" applyFont="1" applyFill="1" applyBorder="1" applyAlignment="1">
      <alignment horizontal="center" vertical="center" wrapText="1"/>
    </xf>
    <xf numFmtId="0" fontId="8" fillId="3" borderId="10" xfId="3" applyFont="1" applyFill="1" applyBorder="1" applyAlignment="1">
      <alignment horizontal="center" vertical="center" wrapText="1"/>
    </xf>
    <xf numFmtId="0" fontId="8" fillId="3" borderId="3" xfId="3" applyFont="1" applyFill="1" applyBorder="1" applyAlignment="1">
      <alignment horizontal="center" vertical="center" wrapText="1"/>
    </xf>
    <xf numFmtId="0" fontId="8" fillId="3" borderId="11" xfId="3" applyFont="1" applyFill="1" applyBorder="1" applyAlignment="1">
      <alignment horizontal="center" vertical="center" wrapText="1"/>
    </xf>
    <xf numFmtId="0" fontId="8" fillId="3" borderId="12" xfId="3" applyFont="1" applyFill="1" applyBorder="1" applyAlignment="1">
      <alignment horizontal="center" vertical="center" wrapText="1"/>
    </xf>
    <xf numFmtId="0" fontId="8" fillId="3" borderId="13" xfId="3" applyFont="1" applyFill="1" applyBorder="1" applyAlignment="1">
      <alignment horizontal="center" vertical="center" wrapText="1"/>
    </xf>
    <xf numFmtId="0" fontId="8" fillId="3" borderId="17" xfId="3" applyFont="1" applyFill="1" applyBorder="1" applyAlignment="1">
      <alignment horizontal="center" vertical="center" wrapText="1"/>
    </xf>
    <xf numFmtId="0" fontId="8" fillId="3" borderId="18" xfId="3" applyFont="1" applyFill="1" applyBorder="1" applyAlignment="1">
      <alignment horizontal="center" vertical="center" wrapText="1"/>
    </xf>
    <xf numFmtId="0" fontId="8" fillId="3" borderId="4" xfId="3" applyFont="1" applyFill="1" applyBorder="1" applyAlignment="1">
      <alignment horizontal="center" vertical="center" wrapText="1"/>
    </xf>
    <xf numFmtId="0" fontId="8" fillId="3" borderId="16" xfId="3" applyFont="1" applyFill="1" applyBorder="1" applyAlignment="1">
      <alignment horizontal="center" vertical="center" wrapText="1"/>
    </xf>
    <xf numFmtId="0" fontId="8" fillId="3" borderId="19" xfId="3" applyFont="1" applyFill="1" applyBorder="1" applyAlignment="1">
      <alignment horizontal="center" vertical="center" wrapText="1"/>
    </xf>
    <xf numFmtId="0" fontId="8" fillId="3" borderId="22" xfId="3" applyFont="1" applyFill="1" applyBorder="1" applyAlignment="1">
      <alignment horizontal="center" vertical="center" wrapText="1"/>
    </xf>
    <xf numFmtId="43" fontId="8" fillId="2" borderId="6" xfId="4" applyFont="1" applyFill="1" applyBorder="1" applyAlignment="1" applyProtection="1">
      <alignment horizontal="center" vertical="center" shrinkToFit="1"/>
    </xf>
    <xf numFmtId="43" fontId="8" fillId="2" borderId="21" xfId="4" applyFont="1" applyFill="1" applyBorder="1" applyAlignment="1" applyProtection="1">
      <alignment horizontal="center" vertical="center" shrinkToFit="1"/>
    </xf>
    <xf numFmtId="43" fontId="8" fillId="2" borderId="16" xfId="4" applyFont="1" applyFill="1" applyBorder="1" applyAlignment="1">
      <alignment horizontal="center" vertical="center" shrinkToFit="1"/>
    </xf>
    <xf numFmtId="43" fontId="8" fillId="2" borderId="22" xfId="4" applyFont="1" applyFill="1" applyBorder="1" applyAlignment="1">
      <alignment horizontal="center" vertical="center" shrinkToFit="1"/>
    </xf>
    <xf numFmtId="0" fontId="8" fillId="3" borderId="2" xfId="3" applyFont="1" applyFill="1" applyBorder="1" applyAlignment="1">
      <alignment horizontal="center" vertical="center" wrapText="1"/>
    </xf>
    <xf numFmtId="43" fontId="8" fillId="2" borderId="10" xfId="4" applyFont="1" applyFill="1" applyBorder="1" applyAlignment="1">
      <alignment horizontal="right" vertical="center" shrinkToFit="1"/>
    </xf>
    <xf numFmtId="43" fontId="8" fillId="2" borderId="3" xfId="4" applyFont="1" applyFill="1" applyBorder="1" applyAlignment="1">
      <alignment horizontal="right" vertical="center" shrinkToFit="1"/>
    </xf>
    <xf numFmtId="0" fontId="8" fillId="2" borderId="23" xfId="3" applyFont="1" applyFill="1" applyBorder="1" applyAlignment="1">
      <alignment horizontal="center" vertical="center"/>
    </xf>
    <xf numFmtId="0" fontId="8" fillId="2" borderId="25" xfId="3" applyFont="1" applyFill="1" applyBorder="1" applyAlignment="1">
      <alignment horizontal="center" vertical="center"/>
    </xf>
    <xf numFmtId="0" fontId="8" fillId="2" borderId="24" xfId="3" applyFont="1" applyFill="1" applyBorder="1" applyAlignment="1">
      <alignment horizontal="center" vertical="center"/>
    </xf>
    <xf numFmtId="0" fontId="8" fillId="2" borderId="26" xfId="3" applyFont="1" applyFill="1" applyBorder="1" applyAlignment="1">
      <alignment horizontal="center" vertical="center"/>
    </xf>
    <xf numFmtId="43" fontId="8" fillId="2" borderId="5" xfId="4" applyFont="1" applyFill="1" applyBorder="1" applyAlignment="1">
      <alignment horizontal="center" vertical="center" shrinkToFit="1"/>
    </xf>
    <xf numFmtId="43" fontId="8" fillId="2" borderId="20" xfId="4" applyFont="1" applyFill="1" applyBorder="1" applyAlignment="1">
      <alignment horizontal="center" vertical="center" shrinkToFit="1"/>
    </xf>
    <xf numFmtId="0" fontId="12" fillId="0" borderId="0" xfId="3" applyFont="1" applyAlignment="1" applyProtection="1">
      <alignment horizontal="justify" vertical="top" wrapText="1"/>
      <protection locked="0"/>
    </xf>
    <xf numFmtId="43" fontId="8" fillId="2" borderId="6" xfId="4" applyFont="1" applyFill="1" applyBorder="1" applyAlignment="1">
      <alignment horizontal="center" vertical="center" shrinkToFit="1"/>
    </xf>
    <xf numFmtId="43" fontId="8" fillId="2" borderId="21" xfId="4" applyFont="1" applyFill="1" applyBorder="1" applyAlignment="1">
      <alignment horizontal="center" vertical="center" shrinkToFit="1"/>
    </xf>
    <xf numFmtId="43" fontId="8" fillId="2" borderId="16" xfId="4" applyFont="1" applyFill="1" applyBorder="1" applyAlignment="1" applyProtection="1">
      <alignment horizontal="center" vertical="center" shrinkToFit="1"/>
    </xf>
    <xf numFmtId="43" fontId="8" fillId="2" borderId="22" xfId="4" applyFont="1" applyFill="1" applyBorder="1" applyAlignment="1" applyProtection="1">
      <alignment horizontal="center" vertical="center" shrinkToFit="1"/>
    </xf>
    <xf numFmtId="43" fontId="8" fillId="2" borderId="5" xfId="4" applyFont="1" applyFill="1" applyBorder="1" applyAlignment="1" applyProtection="1">
      <alignment horizontal="center" vertical="center" shrinkToFit="1"/>
    </xf>
    <xf numFmtId="43" fontId="8" fillId="2" borderId="20" xfId="4" applyFont="1" applyFill="1" applyBorder="1" applyAlignment="1" applyProtection="1">
      <alignment horizontal="center" vertical="center" shrinkToFit="1"/>
    </xf>
    <xf numFmtId="0" fontId="67" fillId="2" borderId="2" xfId="5" applyFont="1" applyFill="1" applyBorder="1" applyAlignment="1">
      <alignment horizontal="center" vertical="center"/>
    </xf>
    <xf numFmtId="0" fontId="67" fillId="2" borderId="3" xfId="5" applyFont="1" applyFill="1" applyBorder="1" applyAlignment="1">
      <alignment horizontal="center" vertical="center"/>
    </xf>
    <xf numFmtId="0" fontId="67" fillId="2" borderId="4" xfId="5" applyFont="1" applyFill="1" applyBorder="1" applyAlignment="1">
      <alignment horizontal="center" vertical="center"/>
    </xf>
    <xf numFmtId="169" fontId="12" fillId="0" borderId="8" xfId="0" applyNumberFormat="1" applyFont="1" applyFill="1" applyBorder="1" applyAlignment="1">
      <alignment horizontal="center" vertical="center" wrapText="1"/>
    </xf>
    <xf numFmtId="0" fontId="5" fillId="0" borderId="0" xfId="5" applyFont="1" applyFill="1" applyAlignment="1" applyProtection="1">
      <alignment horizontal="left"/>
      <protection locked="0"/>
    </xf>
    <xf numFmtId="0" fontId="22" fillId="0" borderId="2" xfId="0" applyFont="1" applyFill="1" applyBorder="1" applyAlignment="1">
      <alignment horizontal="center" vertical="center"/>
    </xf>
    <xf numFmtId="0" fontId="22" fillId="0" borderId="3" xfId="0" applyFont="1" applyFill="1" applyBorder="1" applyAlignment="1">
      <alignment horizontal="center" vertical="center"/>
    </xf>
    <xf numFmtId="0" fontId="22" fillId="0" borderId="4" xfId="0" applyFont="1" applyFill="1" applyBorder="1" applyAlignment="1">
      <alignment horizontal="center" vertical="center"/>
    </xf>
    <xf numFmtId="0" fontId="12" fillId="0" borderId="0" xfId="7" applyFont="1" applyFill="1" applyBorder="1" applyAlignment="1">
      <alignment horizontal="left" vertical="center" wrapText="1"/>
    </xf>
    <xf numFmtId="43" fontId="24" fillId="0" borderId="0" xfId="5" applyNumberFormat="1" applyFont="1" applyFill="1" applyAlignment="1" applyProtection="1">
      <alignment horizontal="center" vertical="center"/>
      <protection locked="0"/>
    </xf>
    <xf numFmtId="0" fontId="25" fillId="0" borderId="0" xfId="5" applyFont="1" applyFill="1" applyAlignment="1" applyProtection="1">
      <alignment horizontal="left"/>
      <protection locked="0"/>
    </xf>
    <xf numFmtId="0" fontId="5" fillId="0" borderId="0" xfId="8" applyFont="1" applyFill="1" applyAlignment="1" applyProtection="1">
      <alignment horizontal="left"/>
      <protection locked="0"/>
    </xf>
    <xf numFmtId="0" fontId="34" fillId="0" borderId="0" xfId="0" applyFont="1" applyFill="1" applyAlignment="1" applyProtection="1">
      <alignment horizontal="center"/>
      <protection locked="0"/>
    </xf>
    <xf numFmtId="0" fontId="28" fillId="0" borderId="0" xfId="0" applyFont="1" applyFill="1" applyAlignment="1" applyProtection="1">
      <alignment horizontal="center"/>
      <protection locked="0"/>
    </xf>
    <xf numFmtId="0" fontId="30" fillId="0" borderId="0" xfId="0" applyFont="1" applyFill="1" applyAlignment="1" applyProtection="1">
      <alignment horizontal="center"/>
      <protection locked="0"/>
    </xf>
    <xf numFmtId="0" fontId="32" fillId="0" borderId="0" xfId="0" applyFont="1" applyFill="1" applyAlignment="1" applyProtection="1">
      <alignment horizontal="center"/>
      <protection locked="0"/>
    </xf>
    <xf numFmtId="0" fontId="12" fillId="0" borderId="0" xfId="0" applyFont="1" applyFill="1" applyAlignment="1" applyProtection="1">
      <alignment horizontal="center"/>
      <protection locked="0"/>
    </xf>
    <xf numFmtId="0" fontId="0" fillId="0" borderId="30" xfId="0" applyFont="1" applyFill="1" applyBorder="1" applyAlignment="1" applyProtection="1">
      <alignment horizontal="center" vertical="center"/>
      <protection locked="0"/>
    </xf>
    <xf numFmtId="0" fontId="12" fillId="0" borderId="2" xfId="10" quotePrefix="1" applyFont="1" applyFill="1" applyBorder="1" applyAlignment="1">
      <alignment horizontal="center"/>
    </xf>
    <xf numFmtId="0" fontId="12" fillId="0" borderId="4" xfId="10" quotePrefix="1" applyFont="1" applyFill="1" applyBorder="1" applyAlignment="1">
      <alignment horizontal="center"/>
    </xf>
    <xf numFmtId="0" fontId="34" fillId="0" borderId="0" xfId="10" applyFont="1" applyFill="1" applyAlignment="1">
      <alignment horizontal="center"/>
    </xf>
    <xf numFmtId="0" fontId="5" fillId="0" borderId="0" xfId="0" applyFont="1" applyFill="1" applyAlignment="1" applyProtection="1">
      <alignment horizontal="justify" vertical="top" wrapText="1"/>
      <protection locked="0"/>
    </xf>
    <xf numFmtId="0" fontId="5" fillId="0" borderId="0" xfId="0" applyFont="1" applyFill="1" applyAlignment="1" applyProtection="1">
      <alignment horizontal="justify" vertical="top"/>
      <protection locked="0"/>
    </xf>
    <xf numFmtId="0" fontId="22" fillId="0" borderId="8" xfId="10" applyFont="1" applyFill="1" applyBorder="1" applyAlignment="1">
      <alignment horizontal="center" vertical="center"/>
    </xf>
    <xf numFmtId="0" fontId="22" fillId="0" borderId="8" xfId="10" applyFont="1" applyFill="1" applyBorder="1" applyAlignment="1">
      <alignment horizontal="center"/>
    </xf>
    <xf numFmtId="0" fontId="5" fillId="0" borderId="0" xfId="10" applyFont="1" applyFill="1" applyAlignment="1" applyProtection="1">
      <alignment horizontal="justify" vertical="top"/>
      <protection locked="0"/>
    </xf>
    <xf numFmtId="0" fontId="22" fillId="0" borderId="8" xfId="10" applyFont="1" applyFill="1" applyBorder="1" applyAlignment="1">
      <alignment horizontal="left" vertical="center"/>
    </xf>
    <xf numFmtId="0" fontId="12" fillId="0" borderId="8" xfId="10" applyFont="1" applyFill="1" applyBorder="1" applyAlignment="1">
      <alignment horizontal="left"/>
    </xf>
    <xf numFmtId="0" fontId="22" fillId="0" borderId="2" xfId="10" applyFont="1" applyFill="1" applyBorder="1" applyAlignment="1">
      <alignment horizontal="left" vertical="center"/>
    </xf>
    <xf numFmtId="0" fontId="22" fillId="0" borderId="4" xfId="10" applyFont="1" applyFill="1" applyBorder="1" applyAlignment="1">
      <alignment horizontal="left" vertical="center"/>
    </xf>
    <xf numFmtId="0" fontId="12" fillId="0" borderId="2" xfId="10" applyFont="1" applyFill="1" applyBorder="1" applyAlignment="1">
      <alignment horizontal="left" vertical="center"/>
    </xf>
    <xf numFmtId="0" fontId="12" fillId="0" borderId="4" xfId="10" applyFont="1" applyFill="1" applyBorder="1" applyAlignment="1">
      <alignment horizontal="left" vertical="center"/>
    </xf>
    <xf numFmtId="0" fontId="5" fillId="0" borderId="0" xfId="10" applyFont="1" applyFill="1" applyAlignment="1" applyProtection="1">
      <alignment horizontal="center"/>
      <protection locked="0"/>
    </xf>
    <xf numFmtId="0" fontId="25" fillId="0" borderId="0" xfId="10" applyFont="1" applyFill="1" applyAlignment="1" applyProtection="1">
      <alignment horizontal="center"/>
      <protection locked="0"/>
    </xf>
    <xf numFmtId="0" fontId="25" fillId="0" borderId="0" xfId="9" applyFont="1" applyFill="1" applyBorder="1" applyAlignment="1">
      <alignment horizontal="center"/>
    </xf>
    <xf numFmtId="0" fontId="5" fillId="0" borderId="0" xfId="9" applyFont="1" applyFill="1" applyBorder="1" applyAlignment="1">
      <alignment horizontal="center"/>
    </xf>
    <xf numFmtId="0" fontId="36" fillId="0" borderId="30" xfId="10" applyFont="1" applyFill="1" applyBorder="1" applyAlignment="1">
      <alignment horizontal="center"/>
    </xf>
    <xf numFmtId="0" fontId="37" fillId="0" borderId="0" xfId="10" applyFont="1" applyFill="1" applyAlignment="1" applyProtection="1">
      <alignment horizontal="center"/>
      <protection locked="0"/>
    </xf>
    <xf numFmtId="0" fontId="20" fillId="0" borderId="0" xfId="10" applyFont="1" applyFill="1" applyAlignment="1" applyProtection="1">
      <alignment horizontal="center"/>
      <protection locked="0"/>
    </xf>
    <xf numFmtId="0" fontId="20" fillId="0" borderId="0" xfId="10" applyFont="1" applyFill="1" applyAlignment="1" applyProtection="1">
      <alignment horizontal="justify" vertical="top" wrapText="1"/>
      <protection locked="0"/>
    </xf>
    <xf numFmtId="0" fontId="12" fillId="0" borderId="2" xfId="10" applyFont="1" applyFill="1" applyBorder="1" applyAlignment="1">
      <alignment horizontal="left"/>
    </xf>
    <xf numFmtId="0" fontId="12" fillId="0" borderId="4" xfId="10" applyFont="1" applyFill="1" applyBorder="1" applyAlignment="1">
      <alignment horizontal="left"/>
    </xf>
    <xf numFmtId="0" fontId="22" fillId="0" borderId="23" xfId="10" applyFont="1" applyFill="1" applyBorder="1" applyAlignment="1">
      <alignment horizontal="center" vertical="center"/>
    </xf>
    <xf numFmtId="0" fontId="22" fillId="0" borderId="24" xfId="10" applyFont="1" applyFill="1" applyBorder="1" applyAlignment="1">
      <alignment horizontal="center" vertical="center"/>
    </xf>
    <xf numFmtId="0" fontId="22" fillId="0" borderId="25" xfId="10" applyFont="1" applyFill="1" applyBorder="1" applyAlignment="1">
      <alignment horizontal="center" vertical="center"/>
    </xf>
    <xf numFmtId="0" fontId="22" fillId="0" borderId="26" xfId="10" applyFont="1" applyFill="1" applyBorder="1" applyAlignment="1">
      <alignment horizontal="center" vertical="center"/>
    </xf>
    <xf numFmtId="0" fontId="20" fillId="0" borderId="0" xfId="10" applyFont="1" applyFill="1" applyAlignment="1" applyProtection="1">
      <alignment horizontal="justify" vertical="justify" wrapText="1"/>
      <protection locked="0"/>
    </xf>
    <xf numFmtId="0" fontId="20" fillId="0" borderId="0" xfId="10" applyFont="1" applyFill="1" applyAlignment="1" applyProtection="1">
      <alignment horizontal="justify" vertical="top"/>
      <protection locked="0"/>
    </xf>
    <xf numFmtId="0" fontId="20" fillId="0" borderId="0" xfId="0" applyFont="1" applyFill="1" applyAlignment="1" applyProtection="1">
      <alignment horizontal="center"/>
      <protection locked="0"/>
    </xf>
    <xf numFmtId="0" fontId="68" fillId="0" borderId="0" xfId="102" applyFont="1" applyAlignment="1" applyProtection="1">
      <alignment horizontal="center"/>
      <protection locked="0"/>
    </xf>
    <xf numFmtId="0" fontId="46" fillId="0" borderId="0" xfId="102" applyFont="1" applyAlignment="1" applyProtection="1">
      <alignment horizontal="center"/>
      <protection locked="0"/>
    </xf>
    <xf numFmtId="0" fontId="5" fillId="0" borderId="0" xfId="0" applyFont="1" applyFill="1" applyAlignment="1" applyProtection="1">
      <alignment horizontal="center"/>
      <protection locked="0"/>
    </xf>
    <xf numFmtId="0" fontId="37" fillId="0" borderId="0" xfId="5" applyFont="1" applyFill="1" applyAlignment="1" applyProtection="1">
      <alignment horizontal="center"/>
      <protection locked="0"/>
    </xf>
    <xf numFmtId="0" fontId="20" fillId="0" borderId="0" xfId="5" applyFont="1" applyFill="1" applyAlignment="1" applyProtection="1">
      <alignment horizontal="center"/>
      <protection locked="0"/>
    </xf>
    <xf numFmtId="0" fontId="15" fillId="0" borderId="36" xfId="0" applyFont="1" applyFill="1" applyBorder="1" applyAlignment="1">
      <alignment horizontal="center" vertical="center"/>
    </xf>
    <xf numFmtId="0" fontId="15" fillId="0" borderId="37" xfId="0" applyFont="1" applyFill="1" applyBorder="1" applyAlignment="1">
      <alignment horizontal="center" vertical="center"/>
    </xf>
    <xf numFmtId="0" fontId="15" fillId="0" borderId="38" xfId="0" applyFont="1" applyFill="1" applyBorder="1" applyAlignment="1">
      <alignment horizontal="center" vertical="center"/>
    </xf>
    <xf numFmtId="0" fontId="15" fillId="0" borderId="34" xfId="0" applyFont="1" applyFill="1" applyBorder="1" applyAlignment="1">
      <alignment horizontal="center" vertical="center"/>
    </xf>
    <xf numFmtId="0" fontId="15" fillId="0" borderId="35" xfId="0" applyFont="1" applyFill="1" applyBorder="1" applyAlignment="1">
      <alignment horizontal="center" vertical="center"/>
    </xf>
    <xf numFmtId="0" fontId="15" fillId="0" borderId="25" xfId="0" applyFont="1" applyFill="1" applyBorder="1" applyAlignment="1">
      <alignment horizontal="center" vertical="center"/>
    </xf>
    <xf numFmtId="0" fontId="15" fillId="0" borderId="26"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167" fontId="15" fillId="0" borderId="2" xfId="0" applyNumberFormat="1" applyFont="1" applyFill="1" applyBorder="1" applyAlignment="1">
      <alignment horizontal="center" vertical="center"/>
    </xf>
    <xf numFmtId="167" fontId="15" fillId="0" borderId="4" xfId="0" applyNumberFormat="1" applyFont="1" applyFill="1" applyBorder="1" applyAlignment="1">
      <alignment horizontal="center" vertical="center"/>
    </xf>
    <xf numFmtId="0" fontId="20" fillId="0" borderId="0" xfId="5" applyFont="1" applyFill="1" applyAlignment="1" applyProtection="1">
      <alignment horizontal="left"/>
      <protection locked="0"/>
    </xf>
    <xf numFmtId="0" fontId="15" fillId="0" borderId="32" xfId="0" applyFont="1" applyFill="1" applyBorder="1" applyAlignment="1">
      <alignment horizontal="center" vertical="center" wrapText="1"/>
    </xf>
    <xf numFmtId="0" fontId="15" fillId="0" borderId="39" xfId="0" applyFont="1" applyFill="1" applyBorder="1" applyAlignment="1">
      <alignment horizontal="center" vertical="center" wrapText="1"/>
    </xf>
    <xf numFmtId="0" fontId="15" fillId="0" borderId="40" xfId="0" applyFont="1" applyFill="1" applyBorder="1" applyAlignment="1">
      <alignment horizontal="center" vertical="center" wrapText="1"/>
    </xf>
    <xf numFmtId="0" fontId="15" fillId="0" borderId="33" xfId="0" applyFont="1" applyFill="1" applyBorder="1" applyAlignment="1">
      <alignment horizontal="center" vertical="center"/>
    </xf>
    <xf numFmtId="0" fontId="15" fillId="0" borderId="14" xfId="0" applyFont="1" applyFill="1" applyBorder="1" applyAlignment="1">
      <alignment horizontal="center" vertical="center"/>
    </xf>
    <xf numFmtId="0" fontId="15" fillId="0" borderId="20" xfId="0" applyFont="1" applyFill="1" applyBorder="1" applyAlignment="1">
      <alignment horizontal="center" vertical="center"/>
    </xf>
    <xf numFmtId="0" fontId="34" fillId="0" borderId="0" xfId="0" applyFont="1" applyFill="1" applyAlignment="1">
      <alignment horizontal="center"/>
    </xf>
    <xf numFmtId="0" fontId="0" fillId="0" borderId="5"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20" xfId="0" applyFont="1" applyFill="1" applyBorder="1" applyAlignment="1">
      <alignment horizontal="center" vertical="center" wrapText="1"/>
    </xf>
    <xf numFmtId="0" fontId="12" fillId="0" borderId="5" xfId="0" applyFont="1" applyFill="1" applyBorder="1" applyAlignment="1">
      <alignment horizontal="center" vertical="center"/>
    </xf>
    <xf numFmtId="0" fontId="12" fillId="0" borderId="14" xfId="0" applyFont="1" applyFill="1" applyBorder="1" applyAlignment="1">
      <alignment horizontal="center" vertical="center"/>
    </xf>
    <xf numFmtId="0" fontId="12" fillId="0" borderId="20"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20" xfId="0" applyFont="1" applyFill="1" applyBorder="1" applyAlignment="1">
      <alignment horizontal="center" vertical="center"/>
    </xf>
    <xf numFmtId="0" fontId="41" fillId="0" borderId="0" xfId="0" applyFont="1" applyFill="1" applyAlignment="1">
      <alignment horizontal="center"/>
    </xf>
    <xf numFmtId="0" fontId="5" fillId="8" borderId="45" xfId="13" applyFont="1" applyFill="1" applyBorder="1" applyAlignment="1">
      <alignment horizontal="center" vertical="center" wrapText="1"/>
    </xf>
    <xf numFmtId="0" fontId="5" fillId="8" borderId="3" xfId="13" applyFont="1" applyFill="1" applyBorder="1" applyAlignment="1">
      <alignment horizontal="center" vertical="center" wrapText="1"/>
    </xf>
    <xf numFmtId="0" fontId="5" fillId="8" borderId="4" xfId="13" applyFont="1" applyFill="1" applyBorder="1" applyAlignment="1">
      <alignment horizontal="center" vertical="center" wrapText="1"/>
    </xf>
    <xf numFmtId="0" fontId="5" fillId="8" borderId="36" xfId="13" applyFont="1" applyFill="1" applyBorder="1" applyAlignment="1">
      <alignment horizontal="center"/>
    </xf>
    <xf numFmtId="0" fontId="5" fillId="8" borderId="37" xfId="13" applyFont="1" applyFill="1" applyBorder="1" applyAlignment="1">
      <alignment horizontal="center"/>
    </xf>
    <xf numFmtId="0" fontId="5" fillId="8" borderId="38" xfId="13" applyFont="1" applyFill="1" applyBorder="1" applyAlignment="1">
      <alignment horizontal="center"/>
    </xf>
    <xf numFmtId="0" fontId="5" fillId="8" borderId="33" xfId="13" applyFont="1" applyFill="1" applyBorder="1" applyAlignment="1">
      <alignment horizontal="center" vertical="center" wrapText="1"/>
    </xf>
    <xf numFmtId="0" fontId="5" fillId="8" borderId="14" xfId="13" applyFont="1" applyFill="1" applyBorder="1" applyAlignment="1">
      <alignment horizontal="center" vertical="center" wrapText="1"/>
    </xf>
    <xf numFmtId="0" fontId="5" fillId="8" borderId="2" xfId="13" applyFont="1" applyFill="1" applyBorder="1" applyAlignment="1">
      <alignment horizontal="center"/>
    </xf>
    <xf numFmtId="0" fontId="5" fillId="8" borderId="4" xfId="13" applyFont="1" applyFill="1" applyBorder="1" applyAlignment="1">
      <alignment horizontal="center"/>
    </xf>
    <xf numFmtId="0" fontId="5" fillId="8" borderId="8" xfId="13" applyFont="1" applyFill="1" applyBorder="1" applyAlignment="1">
      <alignment horizontal="center" vertical="center" wrapText="1"/>
    </xf>
    <xf numFmtId="0" fontId="5" fillId="8" borderId="46" xfId="13" applyFont="1" applyFill="1" applyBorder="1" applyAlignment="1">
      <alignment horizontal="center" vertical="center" wrapText="1"/>
    </xf>
    <xf numFmtId="0" fontId="5" fillId="8" borderId="39" xfId="13" applyFont="1" applyFill="1" applyBorder="1" applyAlignment="1">
      <alignment horizontal="center" vertical="center" wrapText="1"/>
    </xf>
    <xf numFmtId="0" fontId="5" fillId="8" borderId="23" xfId="13" applyFont="1" applyFill="1" applyBorder="1" applyAlignment="1">
      <alignment horizontal="center" vertical="center" wrapText="1"/>
    </xf>
    <xf numFmtId="0" fontId="5" fillId="8" borderId="47" xfId="13" applyFont="1" applyFill="1" applyBorder="1" applyAlignment="1">
      <alignment horizontal="center" vertical="center" wrapText="1"/>
    </xf>
    <xf numFmtId="0" fontId="5" fillId="8" borderId="24" xfId="13" applyFont="1" applyFill="1" applyBorder="1" applyAlignment="1">
      <alignment horizontal="center" vertical="center" wrapText="1"/>
    </xf>
    <xf numFmtId="0" fontId="5" fillId="8" borderId="42" xfId="13" applyFont="1" applyFill="1" applyBorder="1" applyAlignment="1">
      <alignment horizontal="center" vertical="center" wrapText="1"/>
    </xf>
    <xf numFmtId="0" fontId="5" fillId="8" borderId="0" xfId="13" applyFont="1" applyFill="1" applyBorder="1" applyAlignment="1">
      <alignment horizontal="center" vertical="center" wrapText="1"/>
    </xf>
    <xf numFmtId="0" fontId="5" fillId="8" borderId="44" xfId="13" applyFont="1" applyFill="1" applyBorder="1" applyAlignment="1">
      <alignment horizontal="center" vertical="center" wrapText="1"/>
    </xf>
    <xf numFmtId="0" fontId="5" fillId="8" borderId="25" xfId="13" applyFont="1" applyFill="1" applyBorder="1" applyAlignment="1">
      <alignment horizontal="center" vertical="center" wrapText="1"/>
    </xf>
    <xf numFmtId="0" fontId="5" fillId="8" borderId="1" xfId="13" applyFont="1" applyFill="1" applyBorder="1" applyAlignment="1">
      <alignment horizontal="center" vertical="center" wrapText="1"/>
    </xf>
    <xf numFmtId="0" fontId="5" fillId="8" borderId="26" xfId="13" applyFont="1" applyFill="1" applyBorder="1" applyAlignment="1">
      <alignment horizontal="center" vertical="center" wrapText="1"/>
    </xf>
    <xf numFmtId="0" fontId="5" fillId="8" borderId="5" xfId="13" applyFont="1" applyFill="1" applyBorder="1" applyAlignment="1">
      <alignment horizontal="center" vertical="center" wrapText="1"/>
    </xf>
    <xf numFmtId="0" fontId="5" fillId="5" borderId="2" xfId="13" applyFont="1" applyFill="1" applyBorder="1" applyAlignment="1">
      <alignment horizontal="center"/>
    </xf>
    <xf numFmtId="0" fontId="5" fillId="8" borderId="3" xfId="13" applyFont="1" applyFill="1" applyBorder="1" applyAlignment="1">
      <alignment horizontal="center"/>
    </xf>
    <xf numFmtId="0" fontId="22" fillId="9" borderId="48" xfId="0" applyFont="1" applyFill="1" applyBorder="1" applyAlignment="1">
      <alignment vertical="center"/>
    </xf>
    <xf numFmtId="0" fontId="38" fillId="9" borderId="27" xfId="13" applyFont="1" applyFill="1" applyBorder="1" applyAlignment="1"/>
    <xf numFmtId="0" fontId="38" fillId="8" borderId="27" xfId="13" applyFont="1" applyFill="1" applyBorder="1" applyAlignment="1">
      <alignment horizontal="center"/>
    </xf>
    <xf numFmtId="0" fontId="34" fillId="8" borderId="51" xfId="7" applyFont="1" applyFill="1" applyBorder="1" applyAlignment="1">
      <alignment horizontal="center"/>
    </xf>
    <xf numFmtId="0" fontId="20" fillId="8" borderId="52" xfId="7" quotePrefix="1" applyFont="1" applyFill="1" applyBorder="1" applyAlignment="1">
      <alignment horizontal="center"/>
    </xf>
    <xf numFmtId="0" fontId="20" fillId="8" borderId="53" xfId="7" quotePrefix="1" applyFont="1" applyFill="1" applyBorder="1" applyAlignment="1">
      <alignment horizontal="center"/>
    </xf>
    <xf numFmtId="0" fontId="20" fillId="0" borderId="0" xfId="7" applyFont="1" applyFill="1" applyAlignment="1">
      <alignment horizontal="left"/>
    </xf>
    <xf numFmtId="0" fontId="34" fillId="0" borderId="0" xfId="7" applyFont="1" applyFill="1" applyAlignment="1">
      <alignment horizontal="center"/>
    </xf>
    <xf numFmtId="0" fontId="20" fillId="0" borderId="33" xfId="7" applyFont="1" applyFill="1" applyBorder="1" applyAlignment="1">
      <alignment horizontal="center" vertical="center" wrapText="1"/>
    </xf>
    <xf numFmtId="0" fontId="20" fillId="0" borderId="14" xfId="7" applyFont="1" applyFill="1" applyBorder="1" applyAlignment="1">
      <alignment horizontal="center" vertical="center" wrapText="1"/>
    </xf>
    <xf numFmtId="0" fontId="20" fillId="0" borderId="20" xfId="7" applyFont="1" applyFill="1" applyBorder="1" applyAlignment="1">
      <alignment horizontal="center" vertical="center" wrapText="1"/>
    </xf>
    <xf numFmtId="0" fontId="20" fillId="0" borderId="5" xfId="7" applyFont="1" applyFill="1" applyBorder="1" applyAlignment="1">
      <alignment horizontal="center" vertical="center" wrapText="1"/>
    </xf>
    <xf numFmtId="0" fontId="20" fillId="0" borderId="54" xfId="7" applyFont="1" applyFill="1" applyBorder="1" applyAlignment="1">
      <alignment horizontal="center"/>
    </xf>
    <xf numFmtId="0" fontId="20" fillId="0" borderId="37" xfId="7" applyFont="1" applyFill="1" applyBorder="1" applyAlignment="1">
      <alignment horizontal="center"/>
    </xf>
    <xf numFmtId="0" fontId="20" fillId="0" borderId="38" xfId="7" applyFont="1" applyFill="1" applyBorder="1" applyAlignment="1">
      <alignment horizontal="center"/>
    </xf>
    <xf numFmtId="0" fontId="20" fillId="0" borderId="36" xfId="7" applyFont="1" applyFill="1" applyBorder="1" applyAlignment="1">
      <alignment horizontal="center"/>
    </xf>
    <xf numFmtId="43" fontId="20" fillId="0" borderId="5" xfId="7" applyNumberFormat="1" applyFont="1" applyFill="1" applyBorder="1" applyAlignment="1">
      <alignment horizontal="center" vertical="center" wrapText="1"/>
    </xf>
    <xf numFmtId="43" fontId="20" fillId="0" borderId="14" xfId="7" applyNumberFormat="1" applyFont="1" applyFill="1" applyBorder="1" applyAlignment="1">
      <alignment horizontal="center" vertical="center" wrapText="1"/>
    </xf>
    <xf numFmtId="43" fontId="20" fillId="0" borderId="20" xfId="7" applyNumberFormat="1" applyFont="1" applyFill="1" applyBorder="1" applyAlignment="1">
      <alignment horizontal="center" vertical="center" wrapText="1"/>
    </xf>
    <xf numFmtId="41" fontId="34" fillId="0" borderId="2" xfId="7" applyNumberFormat="1" applyFont="1" applyFill="1" applyBorder="1" applyAlignment="1"/>
    <xf numFmtId="41" fontId="34" fillId="0" borderId="3" xfId="7" applyNumberFormat="1" applyFont="1" applyFill="1" applyBorder="1" applyAlignment="1"/>
    <xf numFmtId="41" fontId="34" fillId="0" borderId="4" xfId="7" applyNumberFormat="1" applyFont="1" applyFill="1" applyBorder="1" applyAlignment="1"/>
    <xf numFmtId="0" fontId="20" fillId="0" borderId="5" xfId="13" applyFont="1" applyFill="1" applyBorder="1" applyAlignment="1">
      <alignment horizontal="right" vertical="center"/>
    </xf>
    <xf numFmtId="0" fontId="20" fillId="0" borderId="14" xfId="13" applyFont="1" applyFill="1" applyBorder="1" applyAlignment="1">
      <alignment horizontal="right" vertical="center"/>
    </xf>
    <xf numFmtId="169" fontId="20" fillId="0" borderId="5" xfId="13" applyNumberFormat="1" applyFont="1" applyFill="1" applyBorder="1" applyAlignment="1">
      <alignment horizontal="center" vertical="center"/>
    </xf>
    <xf numFmtId="169" fontId="20" fillId="0" borderId="14" xfId="13" applyNumberFormat="1" applyFont="1" applyFill="1" applyBorder="1" applyAlignment="1">
      <alignment horizontal="center" vertical="center"/>
    </xf>
    <xf numFmtId="0" fontId="20" fillId="0" borderId="23" xfId="0" applyFont="1" applyFill="1" applyBorder="1" applyAlignment="1">
      <alignment horizontal="center"/>
    </xf>
    <xf numFmtId="0" fontId="20" fillId="0" borderId="42" xfId="0" applyFont="1" applyFill="1" applyBorder="1" applyAlignment="1">
      <alignment horizontal="center"/>
    </xf>
    <xf numFmtId="0" fontId="20" fillId="0" borderId="34" xfId="7" applyFont="1" applyFill="1" applyBorder="1" applyAlignment="1">
      <alignment horizontal="center" vertical="center" wrapText="1"/>
    </xf>
    <xf numFmtId="0" fontId="20" fillId="0" borderId="35" xfId="7" applyFont="1" applyFill="1" applyBorder="1" applyAlignment="1">
      <alignment horizontal="center" vertical="center" wrapText="1"/>
    </xf>
    <xf numFmtId="0" fontId="20" fillId="0" borderId="25" xfId="7" applyFont="1" applyFill="1" applyBorder="1" applyAlignment="1">
      <alignment horizontal="center" vertical="center" wrapText="1"/>
    </xf>
    <xf numFmtId="0" fontId="20" fillId="0" borderId="26" xfId="7" applyFont="1" applyFill="1" applyBorder="1" applyAlignment="1">
      <alignment horizontal="center" vertical="center" wrapText="1"/>
    </xf>
    <xf numFmtId="0" fontId="20" fillId="0" borderId="46" xfId="7" applyFont="1" applyFill="1" applyBorder="1" applyAlignment="1">
      <alignment horizontal="right" vertical="center" wrapText="1"/>
    </xf>
    <xf numFmtId="0" fontId="20" fillId="0" borderId="39" xfId="7" applyFont="1" applyFill="1" applyBorder="1" applyAlignment="1">
      <alignment horizontal="right" vertical="center" wrapText="1"/>
    </xf>
    <xf numFmtId="0" fontId="20" fillId="0" borderId="40" xfId="7" applyFont="1" applyFill="1" applyBorder="1" applyAlignment="1">
      <alignment horizontal="right" vertical="center" wrapText="1"/>
    </xf>
    <xf numFmtId="0" fontId="20" fillId="0" borderId="23" xfId="7" applyFont="1" applyFill="1" applyBorder="1" applyAlignment="1">
      <alignment horizontal="center" vertical="center" wrapText="1"/>
    </xf>
    <xf numFmtId="0" fontId="20" fillId="0" borderId="47" xfId="7" applyFont="1" applyFill="1" applyBorder="1" applyAlignment="1">
      <alignment horizontal="center" vertical="center" wrapText="1"/>
    </xf>
    <xf numFmtId="0" fontId="20" fillId="0" borderId="24" xfId="7" applyFont="1" applyFill="1" applyBorder="1" applyAlignment="1">
      <alignment horizontal="center" vertical="center" wrapText="1"/>
    </xf>
    <xf numFmtId="0" fontId="20" fillId="0" borderId="42" xfId="7" applyFont="1" applyFill="1" applyBorder="1" applyAlignment="1">
      <alignment horizontal="center" vertical="center" wrapText="1"/>
    </xf>
    <xf numFmtId="0" fontId="20" fillId="0" borderId="0" xfId="7" applyFont="1" applyFill="1" applyBorder="1" applyAlignment="1">
      <alignment horizontal="center" vertical="center" wrapText="1"/>
    </xf>
    <xf numFmtId="0" fontId="20" fillId="0" borderId="44" xfId="7" applyFont="1" applyFill="1" applyBorder="1" applyAlignment="1">
      <alignment horizontal="center" vertical="center" wrapText="1"/>
    </xf>
    <xf numFmtId="0" fontId="20" fillId="0" borderId="1" xfId="7" applyFont="1" applyFill="1" applyBorder="1" applyAlignment="1">
      <alignment horizontal="center" vertical="center" wrapText="1"/>
    </xf>
    <xf numFmtId="170" fontId="20" fillId="0" borderId="5" xfId="0" applyNumberFormat="1" applyFont="1" applyFill="1" applyBorder="1" applyAlignment="1">
      <alignment horizontal="center" vertical="center"/>
    </xf>
    <xf numFmtId="170" fontId="20" fillId="0" borderId="14" xfId="0" applyNumberFormat="1" applyFont="1" applyFill="1" applyBorder="1" applyAlignment="1">
      <alignment horizontal="center" vertical="center"/>
    </xf>
    <xf numFmtId="165" fontId="20" fillId="0" borderId="5" xfId="0" applyNumberFormat="1" applyFont="1" applyFill="1" applyBorder="1" applyAlignment="1">
      <alignment horizontal="left" vertical="center"/>
    </xf>
    <xf numFmtId="165" fontId="20" fillId="0" borderId="14" xfId="0" applyNumberFormat="1" applyFont="1" applyFill="1" applyBorder="1" applyAlignment="1">
      <alignment horizontal="left" vertical="center"/>
    </xf>
    <xf numFmtId="0" fontId="20" fillId="0" borderId="23" xfId="13" applyFont="1" applyFill="1" applyBorder="1" applyAlignment="1">
      <alignment horizontal="left" vertical="center" wrapText="1"/>
    </xf>
    <xf numFmtId="0" fontId="20" fillId="0" borderId="42" xfId="13" applyFont="1" applyFill="1" applyBorder="1" applyAlignment="1">
      <alignment horizontal="left" vertical="center" wrapText="1"/>
    </xf>
    <xf numFmtId="49" fontId="34" fillId="0" borderId="67" xfId="7" applyNumberFormat="1" applyFont="1" applyFill="1" applyBorder="1" applyAlignment="1">
      <alignment horizontal="center" vertical="center" wrapText="1"/>
    </xf>
    <xf numFmtId="49" fontId="20" fillId="0" borderId="68" xfId="7" applyNumberFormat="1" applyFont="1" applyFill="1" applyBorder="1" applyAlignment="1">
      <alignment horizontal="center" vertical="center" wrapText="1"/>
    </xf>
    <xf numFmtId="49" fontId="20" fillId="0" borderId="69" xfId="7" applyNumberFormat="1" applyFont="1" applyFill="1" applyBorder="1" applyAlignment="1">
      <alignment horizontal="center" vertical="center" wrapText="1"/>
    </xf>
    <xf numFmtId="0" fontId="20" fillId="0" borderId="5" xfId="0" applyFont="1" applyFill="1" applyBorder="1" applyAlignment="1">
      <alignment horizontal="center" vertical="center"/>
    </xf>
    <xf numFmtId="0" fontId="20" fillId="0" borderId="14" xfId="0" applyFont="1" applyFill="1" applyBorder="1" applyAlignment="1">
      <alignment horizontal="center" vertical="center"/>
    </xf>
    <xf numFmtId="0" fontId="56" fillId="0" borderId="0" xfId="0" applyFont="1" applyFill="1" applyAlignment="1">
      <alignment horizontal="center"/>
    </xf>
    <xf numFmtId="0" fontId="58" fillId="0" borderId="54" xfId="7" applyFont="1" applyFill="1" applyBorder="1" applyAlignment="1">
      <alignment horizontal="center"/>
    </xf>
    <xf numFmtId="0" fontId="58" fillId="0" borderId="37" xfId="7" applyFont="1" applyFill="1" applyBorder="1" applyAlignment="1">
      <alignment horizontal="center"/>
    </xf>
    <xf numFmtId="0" fontId="58" fillId="0" borderId="38" xfId="7" applyFont="1" applyFill="1" applyBorder="1" applyAlignment="1">
      <alignment horizontal="center"/>
    </xf>
    <xf numFmtId="0" fontId="58" fillId="0" borderId="36" xfId="7" applyFont="1" applyFill="1" applyBorder="1" applyAlignment="1">
      <alignment horizontal="center"/>
    </xf>
    <xf numFmtId="0" fontId="58" fillId="0" borderId="33" xfId="7" applyFont="1" applyFill="1" applyBorder="1" applyAlignment="1">
      <alignment horizontal="center" vertical="center" wrapText="1"/>
    </xf>
    <xf numFmtId="0" fontId="58" fillId="0" borderId="14" xfId="7" applyFont="1" applyFill="1" applyBorder="1" applyAlignment="1">
      <alignment horizontal="center" vertical="center" wrapText="1"/>
    </xf>
    <xf numFmtId="0" fontId="58" fillId="0" borderId="20" xfId="7" applyFont="1" applyFill="1" applyBorder="1" applyAlignment="1">
      <alignment horizontal="center" vertical="center" wrapText="1"/>
    </xf>
    <xf numFmtId="41" fontId="56" fillId="0" borderId="2" xfId="7" applyNumberFormat="1" applyFont="1" applyFill="1" applyBorder="1" applyAlignment="1"/>
    <xf numFmtId="41" fontId="56" fillId="0" borderId="3" xfId="7" applyNumberFormat="1" applyFont="1" applyFill="1" applyBorder="1" applyAlignment="1"/>
    <xf numFmtId="41" fontId="56" fillId="0" borderId="4" xfId="7" applyNumberFormat="1" applyFont="1" applyFill="1" applyBorder="1" applyAlignment="1"/>
    <xf numFmtId="0" fontId="56" fillId="0" borderId="47" xfId="7" applyFont="1" applyFill="1" applyBorder="1" applyAlignment="1">
      <alignment horizontal="center"/>
    </xf>
    <xf numFmtId="0" fontId="57" fillId="0" borderId="47" xfId="0" applyFont="1" applyFill="1" applyBorder="1" applyAlignment="1">
      <alignment horizontal="center"/>
    </xf>
    <xf numFmtId="0" fontId="58" fillId="0" borderId="34" xfId="7" applyFont="1" applyFill="1" applyBorder="1" applyAlignment="1">
      <alignment horizontal="center" vertical="center" wrapText="1"/>
    </xf>
    <xf numFmtId="0" fontId="58" fillId="0" borderId="35" xfId="7" applyFont="1" applyFill="1" applyBorder="1" applyAlignment="1">
      <alignment horizontal="center" vertical="center" wrapText="1"/>
    </xf>
    <xf numFmtId="0" fontId="58" fillId="0" borderId="25" xfId="7" applyFont="1" applyFill="1" applyBorder="1" applyAlignment="1">
      <alignment horizontal="center" vertical="center" wrapText="1"/>
    </xf>
    <xf numFmtId="0" fontId="58" fillId="0" borderId="26" xfId="7" applyFont="1" applyFill="1" applyBorder="1" applyAlignment="1">
      <alignment horizontal="center" vertical="center" wrapText="1"/>
    </xf>
    <xf numFmtId="0" fontId="58" fillId="0" borderId="46" xfId="7" applyFont="1" applyFill="1" applyBorder="1" applyAlignment="1">
      <alignment horizontal="right" vertical="center" wrapText="1"/>
    </xf>
    <xf numFmtId="0" fontId="58" fillId="0" borderId="39" xfId="7" applyFont="1" applyFill="1" applyBorder="1" applyAlignment="1">
      <alignment horizontal="right" vertical="center" wrapText="1"/>
    </xf>
    <xf numFmtId="0" fontId="58" fillId="0" borderId="40" xfId="7" applyFont="1" applyFill="1" applyBorder="1" applyAlignment="1">
      <alignment horizontal="right" vertical="center" wrapText="1"/>
    </xf>
    <xf numFmtId="0" fontId="58" fillId="0" borderId="5" xfId="7" applyFont="1" applyFill="1" applyBorder="1" applyAlignment="1">
      <alignment horizontal="center" vertical="center" wrapText="1"/>
    </xf>
    <xf numFmtId="0" fontId="58" fillId="0" borderId="23" xfId="7" applyFont="1" applyFill="1" applyBorder="1" applyAlignment="1">
      <alignment horizontal="center" vertical="center" wrapText="1"/>
    </xf>
    <xf numFmtId="0" fontId="58" fillId="0" borderId="47" xfId="7" applyFont="1" applyFill="1" applyBorder="1" applyAlignment="1">
      <alignment horizontal="center" vertical="center" wrapText="1"/>
    </xf>
    <xf numFmtId="0" fontId="58" fillId="0" borderId="24" xfId="7" applyFont="1" applyFill="1" applyBorder="1" applyAlignment="1">
      <alignment horizontal="center" vertical="center" wrapText="1"/>
    </xf>
    <xf numFmtId="0" fontId="58" fillId="0" borderId="42" xfId="7" applyFont="1" applyFill="1" applyBorder="1" applyAlignment="1">
      <alignment horizontal="center" vertical="center" wrapText="1"/>
    </xf>
    <xf numFmtId="0" fontId="58" fillId="0" borderId="0" xfId="7" applyFont="1" applyFill="1" applyBorder="1" applyAlignment="1">
      <alignment horizontal="center" vertical="center" wrapText="1"/>
    </xf>
    <xf numFmtId="0" fontId="58" fillId="0" borderId="44" xfId="7" applyFont="1" applyFill="1" applyBorder="1" applyAlignment="1">
      <alignment horizontal="center" vertical="center" wrapText="1"/>
    </xf>
    <xf numFmtId="0" fontId="58" fillId="0" borderId="1" xfId="7" applyFont="1" applyFill="1" applyBorder="1" applyAlignment="1">
      <alignment horizontal="center" vertical="center" wrapText="1"/>
    </xf>
    <xf numFmtId="43" fontId="58" fillId="0" borderId="5" xfId="7" applyNumberFormat="1" applyFont="1" applyFill="1" applyBorder="1" applyAlignment="1">
      <alignment horizontal="center" vertical="center" wrapText="1"/>
    </xf>
    <xf numFmtId="43" fontId="58" fillId="0" borderId="14" xfId="7" applyNumberFormat="1" applyFont="1" applyFill="1" applyBorder="1" applyAlignment="1">
      <alignment horizontal="center" vertical="center" wrapText="1"/>
    </xf>
    <xf numFmtId="43" fontId="58" fillId="0" borderId="20" xfId="7" applyNumberFormat="1" applyFont="1" applyFill="1" applyBorder="1" applyAlignment="1">
      <alignment horizontal="center" vertical="center" wrapText="1"/>
    </xf>
    <xf numFmtId="0" fontId="20" fillId="0" borderId="14" xfId="7" applyFont="1" applyFill="1" applyBorder="1" applyAlignment="1">
      <alignment horizontal="center"/>
    </xf>
    <xf numFmtId="0" fontId="15" fillId="0" borderId="54" xfId="7" applyFont="1" applyFill="1" applyBorder="1" applyAlignment="1">
      <alignment horizontal="center"/>
    </xf>
    <xf numFmtId="0" fontId="15" fillId="0" borderId="37" xfId="7" applyFont="1" applyFill="1" applyBorder="1" applyAlignment="1">
      <alignment horizontal="center"/>
    </xf>
    <xf numFmtId="0" fontId="15" fillId="0" borderId="38" xfId="7" applyFont="1" applyFill="1" applyBorder="1" applyAlignment="1">
      <alignment horizontal="center"/>
    </xf>
    <xf numFmtId="0" fontId="15" fillId="0" borderId="36" xfId="7" applyFont="1" applyFill="1" applyBorder="1" applyAlignment="1">
      <alignment horizontal="center"/>
    </xf>
    <xf numFmtId="0" fontId="15" fillId="0" borderId="33" xfId="7" applyFont="1" applyFill="1" applyBorder="1" applyAlignment="1">
      <alignment horizontal="center" vertical="center" wrapText="1"/>
    </xf>
    <xf numFmtId="0" fontId="15" fillId="0" borderId="14" xfId="7" applyFont="1" applyFill="1" applyBorder="1" applyAlignment="1">
      <alignment horizontal="center" vertical="center" wrapText="1"/>
    </xf>
    <xf numFmtId="0" fontId="15" fillId="0" borderId="20" xfId="7" applyFont="1" applyFill="1" applyBorder="1" applyAlignment="1">
      <alignment horizontal="center" vertical="center" wrapText="1"/>
    </xf>
    <xf numFmtId="0" fontId="15" fillId="0" borderId="34" xfId="7" applyFont="1" applyFill="1" applyBorder="1" applyAlignment="1">
      <alignment horizontal="center" vertical="center" wrapText="1"/>
    </xf>
    <xf numFmtId="0" fontId="15" fillId="0" borderId="35" xfId="7" applyFont="1" applyFill="1" applyBorder="1" applyAlignment="1">
      <alignment horizontal="center" vertical="center" wrapText="1"/>
    </xf>
    <xf numFmtId="0" fontId="15" fillId="0" borderId="25" xfId="7" applyFont="1" applyFill="1" applyBorder="1" applyAlignment="1">
      <alignment horizontal="center" vertical="center" wrapText="1"/>
    </xf>
    <xf numFmtId="0" fontId="15" fillId="0" borderId="26" xfId="7" applyFont="1" applyFill="1" applyBorder="1" applyAlignment="1">
      <alignment horizontal="center" vertical="center" wrapText="1"/>
    </xf>
    <xf numFmtId="0" fontId="15" fillId="0" borderId="46" xfId="7" applyFont="1" applyFill="1" applyBorder="1" applyAlignment="1">
      <alignment horizontal="right" vertical="center" wrapText="1"/>
    </xf>
    <xf numFmtId="0" fontId="15" fillId="0" borderId="39" xfId="7" applyFont="1" applyFill="1" applyBorder="1" applyAlignment="1">
      <alignment horizontal="right" vertical="center" wrapText="1"/>
    </xf>
    <xf numFmtId="0" fontId="15" fillId="0" borderId="40" xfId="7" applyFont="1" applyFill="1" applyBorder="1" applyAlignment="1">
      <alignment horizontal="right" vertical="center" wrapText="1"/>
    </xf>
    <xf numFmtId="0" fontId="15" fillId="0" borderId="5" xfId="7" applyFont="1" applyFill="1" applyBorder="1" applyAlignment="1">
      <alignment horizontal="center" vertical="center" wrapText="1"/>
    </xf>
    <xf numFmtId="0" fontId="15" fillId="0" borderId="23" xfId="7" applyFont="1" applyFill="1" applyBorder="1" applyAlignment="1">
      <alignment horizontal="center" vertical="center" wrapText="1"/>
    </xf>
    <xf numFmtId="0" fontId="15" fillId="0" borderId="47" xfId="7" applyFont="1" applyFill="1" applyBorder="1" applyAlignment="1">
      <alignment horizontal="center" vertical="center" wrapText="1"/>
    </xf>
    <xf numFmtId="0" fontId="15" fillId="0" borderId="24" xfId="7" applyFont="1" applyFill="1" applyBorder="1" applyAlignment="1">
      <alignment horizontal="center" vertical="center" wrapText="1"/>
    </xf>
    <xf numFmtId="0" fontId="15" fillId="0" borderId="42" xfId="7" applyFont="1" applyFill="1" applyBorder="1" applyAlignment="1">
      <alignment horizontal="center" vertical="center" wrapText="1"/>
    </xf>
    <xf numFmtId="0" fontId="15" fillId="0" borderId="0" xfId="7" applyFont="1" applyFill="1" applyBorder="1" applyAlignment="1">
      <alignment horizontal="center" vertical="center" wrapText="1"/>
    </xf>
    <xf numFmtId="0" fontId="15" fillId="0" borderId="44" xfId="7" applyFont="1" applyFill="1" applyBorder="1" applyAlignment="1">
      <alignment horizontal="center" vertical="center" wrapText="1"/>
    </xf>
    <xf numFmtId="0" fontId="15" fillId="0" borderId="1" xfId="7" applyFont="1" applyFill="1" applyBorder="1" applyAlignment="1">
      <alignment horizontal="center" vertical="center" wrapText="1"/>
    </xf>
    <xf numFmtId="43" fontId="15" fillId="0" borderId="5" xfId="7" applyNumberFormat="1" applyFont="1" applyFill="1" applyBorder="1" applyAlignment="1">
      <alignment horizontal="center" vertical="center" wrapText="1"/>
    </xf>
    <xf numFmtId="43" fontId="15" fillId="0" borderId="14" xfId="7" applyNumberFormat="1" applyFont="1" applyFill="1" applyBorder="1" applyAlignment="1">
      <alignment horizontal="center" vertical="center" wrapText="1"/>
    </xf>
    <xf numFmtId="43" fontId="15" fillId="0" borderId="20" xfId="7" applyNumberFormat="1" applyFont="1" applyFill="1" applyBorder="1" applyAlignment="1">
      <alignment horizontal="center" vertical="center" wrapText="1"/>
    </xf>
    <xf numFmtId="41" fontId="11" fillId="0" borderId="2" xfId="7" applyNumberFormat="1" applyFont="1" applyFill="1" applyBorder="1" applyAlignment="1"/>
    <xf numFmtId="41" fontId="11" fillId="0" borderId="3" xfId="7" applyNumberFormat="1" applyFont="1" applyFill="1" applyBorder="1" applyAlignment="1"/>
    <xf numFmtId="41" fontId="11" fillId="0" borderId="4" xfId="7" applyNumberFormat="1" applyFont="1" applyFill="1" applyBorder="1" applyAlignment="1"/>
    <xf numFmtId="169" fontId="20" fillId="0" borderId="20" xfId="13" applyNumberFormat="1" applyFont="1" applyFill="1" applyBorder="1" applyAlignment="1">
      <alignment horizontal="center" vertical="center"/>
    </xf>
    <xf numFmtId="0" fontId="20" fillId="0" borderId="20" xfId="0" applyFont="1" applyFill="1" applyBorder="1" applyAlignment="1">
      <alignment horizontal="center" vertical="center"/>
    </xf>
    <xf numFmtId="0" fontId="20" fillId="0" borderId="20" xfId="13" applyFont="1" applyFill="1" applyBorder="1" applyAlignment="1">
      <alignment horizontal="right" vertical="center"/>
    </xf>
    <xf numFmtId="165" fontId="20" fillId="0" borderId="20" xfId="0" applyNumberFormat="1" applyFont="1" applyFill="1" applyBorder="1" applyAlignment="1">
      <alignment horizontal="left" vertical="center"/>
    </xf>
    <xf numFmtId="0" fontId="20" fillId="0" borderId="5" xfId="13" applyFont="1" applyFill="1" applyBorder="1" applyAlignment="1">
      <alignment horizontal="left" vertical="center" wrapText="1"/>
    </xf>
    <xf numFmtId="0" fontId="20" fillId="0" borderId="20" xfId="13" applyFont="1" applyFill="1" applyBorder="1" applyAlignment="1">
      <alignment horizontal="left" vertical="center" wrapText="1"/>
    </xf>
    <xf numFmtId="0" fontId="20" fillId="0" borderId="5" xfId="0" applyFont="1" applyFill="1" applyBorder="1" applyAlignment="1">
      <alignment horizontal="center"/>
    </xf>
    <xf numFmtId="0" fontId="20" fillId="0" borderId="20" xfId="0" applyFont="1" applyFill="1" applyBorder="1" applyAlignment="1">
      <alignment horizontal="center"/>
    </xf>
    <xf numFmtId="0" fontId="38" fillId="0" borderId="0" xfId="0" applyFont="1" applyFill="1" applyAlignment="1">
      <alignment horizontal="center"/>
    </xf>
    <xf numFmtId="0" fontId="12" fillId="0" borderId="8"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2" fillId="0" borderId="20" xfId="0" applyFont="1" applyFill="1" applyBorder="1" applyAlignment="1">
      <alignment horizontal="center" vertical="center" wrapText="1"/>
    </xf>
    <xf numFmtId="0" fontId="0" fillId="0" borderId="1" xfId="0" applyFont="1" applyFill="1" applyBorder="1"/>
    <xf numFmtId="0" fontId="0" fillId="0" borderId="26" xfId="0" applyFont="1" applyFill="1" applyBorder="1"/>
    <xf numFmtId="0" fontId="0" fillId="0" borderId="78" xfId="0" applyFill="1" applyBorder="1"/>
    <xf numFmtId="0" fontId="0" fillId="0" borderId="79" xfId="0" applyFont="1" applyFill="1" applyBorder="1"/>
    <xf numFmtId="0" fontId="0" fillId="0" borderId="80" xfId="0" applyFont="1" applyFill="1" applyBorder="1"/>
    <xf numFmtId="0" fontId="0" fillId="0" borderId="42" xfId="0" applyFont="1" applyFill="1" applyBorder="1"/>
    <xf numFmtId="0" fontId="0" fillId="0" borderId="0" xfId="0" applyFont="1" applyFill="1"/>
    <xf numFmtId="0" fontId="0" fillId="0" borderId="44" xfId="0" applyFont="1" applyFill="1" applyBorder="1"/>
    <xf numFmtId="0" fontId="0" fillId="0" borderId="49" xfId="0" applyFont="1" applyFill="1" applyBorder="1"/>
    <xf numFmtId="0" fontId="0" fillId="0" borderId="81" xfId="0" applyFont="1" applyFill="1" applyBorder="1"/>
    <xf numFmtId="0" fontId="0" fillId="0" borderId="82" xfId="0" applyFont="1" applyFill="1" applyBorder="1"/>
  </cellXfs>
  <cellStyles count="312">
    <cellStyle name="Comma" xfId="1" builtinId="3"/>
    <cellStyle name="Comma [0]" xfId="2" builtinId="6"/>
    <cellStyle name="Comma [0] 10" xfId="20"/>
    <cellStyle name="Comma [0] 10 2" xfId="21"/>
    <cellStyle name="Comma [0] 11" xfId="22"/>
    <cellStyle name="Comma [0] 12" xfId="23"/>
    <cellStyle name="Comma [0] 13" xfId="14"/>
    <cellStyle name="Comma [0] 14" xfId="24"/>
    <cellStyle name="Comma [0] 15" xfId="25"/>
    <cellStyle name="Comma [0] 16" xfId="26"/>
    <cellStyle name="Comma [0] 17" xfId="27"/>
    <cellStyle name="Comma [0] 18" xfId="28"/>
    <cellStyle name="Comma [0] 19" xfId="29"/>
    <cellStyle name="Comma [0] 2" xfId="19"/>
    <cellStyle name="Comma [0] 2 12" xfId="30"/>
    <cellStyle name="Comma [0] 2 12 2" xfId="31"/>
    <cellStyle name="Comma [0] 2 2" xfId="32"/>
    <cellStyle name="Comma [0] 2 2 2" xfId="33"/>
    <cellStyle name="Comma [0] 2 2 2 2" xfId="34"/>
    <cellStyle name="Comma [0] 2 2 2 2 2" xfId="35"/>
    <cellStyle name="Comma [0] 2 2 2 2 2 2" xfId="36"/>
    <cellStyle name="Comma [0] 2 2 2 3" xfId="37"/>
    <cellStyle name="Comma [0] 2 2 2 4" xfId="38"/>
    <cellStyle name="Comma [0] 2 2 3" xfId="39"/>
    <cellStyle name="Comma [0] 2 3" xfId="12"/>
    <cellStyle name="Comma [0] 2 3 2" xfId="40"/>
    <cellStyle name="Comma [0] 2 3 3" xfId="41"/>
    <cellStyle name="Comma [0] 2 3 4" xfId="42"/>
    <cellStyle name="Comma [0] 2 3 5" xfId="43"/>
    <cellStyle name="Comma [0] 2 3 6" xfId="44"/>
    <cellStyle name="Comma [0] 2 4" xfId="45"/>
    <cellStyle name="Comma [0] 2 4 2" xfId="46"/>
    <cellStyle name="Comma [0] 2 5" xfId="47"/>
    <cellStyle name="Comma [0] 2 6" xfId="48"/>
    <cellStyle name="Comma [0] 2 7" xfId="49"/>
    <cellStyle name="Comma [0] 2 8" xfId="50"/>
    <cellStyle name="Comma [0] 2_BA REKON &amp; INV. ASET 2013_II(Humas)" xfId="51"/>
    <cellStyle name="Comma [0] 20" xfId="52"/>
    <cellStyle name="Comma [0] 21" xfId="53"/>
    <cellStyle name="Comma [0] 22" xfId="54"/>
    <cellStyle name="Comma [0] 23" xfId="55"/>
    <cellStyle name="Comma [0] 3" xfId="56"/>
    <cellStyle name="Comma [0] 3 2" xfId="57"/>
    <cellStyle name="Comma [0] 3 2 2" xfId="58"/>
    <cellStyle name="Comma [0] 3 2 2 2" xfId="59"/>
    <cellStyle name="Comma [0] 3 3" xfId="60"/>
    <cellStyle name="Comma [0] 3_Lap. Rekon Barang Semester II 2013 Humas" xfId="61"/>
    <cellStyle name="Comma [0] 4" xfId="62"/>
    <cellStyle name="Comma [0] 4 2" xfId="63"/>
    <cellStyle name="Comma [0] 4 3" xfId="64"/>
    <cellStyle name="Comma [0] 4_BA REKON &amp; INV. ASET 2013_II(Humas)" xfId="65"/>
    <cellStyle name="Comma [0] 5" xfId="66"/>
    <cellStyle name="Comma [0] 5 2" xfId="67"/>
    <cellStyle name="Comma [0] 6" xfId="68"/>
    <cellStyle name="Comma [0] 6 2" xfId="69"/>
    <cellStyle name="Comma [0] 6 3" xfId="70"/>
    <cellStyle name="Comma [0] 6 4" xfId="71"/>
    <cellStyle name="Comma [0] 7" xfId="72"/>
    <cellStyle name="Comma [0] 8" xfId="73"/>
    <cellStyle name="Comma [0] 8 2" xfId="74"/>
    <cellStyle name="Comma [0] 9" xfId="75"/>
    <cellStyle name="Comma 10" xfId="76"/>
    <cellStyle name="Comma 2" xfId="77"/>
    <cellStyle name="Comma 2 2" xfId="78"/>
    <cellStyle name="Comma 2 2 2" xfId="79"/>
    <cellStyle name="Comma 2 2 3" xfId="80"/>
    <cellStyle name="Comma 2 3" xfId="81"/>
    <cellStyle name="Comma 2 3 2" xfId="82"/>
    <cellStyle name="Comma 2 4" xfId="11"/>
    <cellStyle name="Comma 2 4 2" xfId="83"/>
    <cellStyle name="Comma 2 5" xfId="84"/>
    <cellStyle name="Comma 2 6" xfId="85"/>
    <cellStyle name="Comma 2 7" xfId="86"/>
    <cellStyle name="Comma 2_BA REKON &amp; INV. ASET 2013_II(Humas)" xfId="87"/>
    <cellStyle name="Comma 3" xfId="15"/>
    <cellStyle name="Comma 3 2" xfId="88"/>
    <cellStyle name="Comma 3 2 2" xfId="89"/>
    <cellStyle name="Comma 4" xfId="90"/>
    <cellStyle name="Comma 4 2" xfId="91"/>
    <cellStyle name="Comma 5" xfId="92"/>
    <cellStyle name="Comma 6" xfId="6"/>
    <cellStyle name="Comma 6 2" xfId="93"/>
    <cellStyle name="Comma 6 3" xfId="94"/>
    <cellStyle name="Comma 6 4" xfId="95"/>
    <cellStyle name="Comma 7" xfId="96"/>
    <cellStyle name="Comma 7 2" xfId="97"/>
    <cellStyle name="Comma 8" xfId="4"/>
    <cellStyle name="Comma 9" xfId="98"/>
    <cellStyle name="Currency 2" xfId="99"/>
    <cellStyle name="Normal" xfId="0" builtinId="0"/>
    <cellStyle name="Normal 10" xfId="16"/>
    <cellStyle name="Normal 10 2" xfId="100"/>
    <cellStyle name="Normal 103" xfId="101"/>
    <cellStyle name="Normal 11" xfId="5"/>
    <cellStyle name="Normal 11 2" xfId="102"/>
    <cellStyle name="Normal 11 3" xfId="103"/>
    <cellStyle name="Normal 11 4" xfId="104"/>
    <cellStyle name="Normal 12" xfId="13"/>
    <cellStyle name="Normal 12 2" xfId="105"/>
    <cellStyle name="Normal 13" xfId="106"/>
    <cellStyle name="Normal 13 2" xfId="107"/>
    <cellStyle name="Normal 14" xfId="108"/>
    <cellStyle name="Normal 14 2" xfId="109"/>
    <cellStyle name="Normal 15" xfId="110"/>
    <cellStyle name="Normal 16" xfId="111"/>
    <cellStyle name="Normal 17" xfId="112"/>
    <cellStyle name="Normal 17 2" xfId="113"/>
    <cellStyle name="Normal 18" xfId="114"/>
    <cellStyle name="Normal 19" xfId="115"/>
    <cellStyle name="Normal 2" xfId="9"/>
    <cellStyle name="Normal 2 10" xfId="17"/>
    <cellStyle name="Normal 2 100" xfId="116"/>
    <cellStyle name="Normal 2 102" xfId="117"/>
    <cellStyle name="Normal 2 104" xfId="118"/>
    <cellStyle name="Normal 2 11" xfId="119"/>
    <cellStyle name="Normal 2 111" xfId="120"/>
    <cellStyle name="Normal 2 113" xfId="121"/>
    <cellStyle name="Normal 2 114" xfId="122"/>
    <cellStyle name="Normal 2 116" xfId="123"/>
    <cellStyle name="Normal 2 117" xfId="124"/>
    <cellStyle name="Normal 2 119" xfId="125"/>
    <cellStyle name="Normal 2 121" xfId="126"/>
    <cellStyle name="Normal 2 122" xfId="127"/>
    <cellStyle name="Normal 2 123" xfId="128"/>
    <cellStyle name="Normal 2 125" xfId="129"/>
    <cellStyle name="Normal 2 126" xfId="130"/>
    <cellStyle name="Normal 2 129" xfId="131"/>
    <cellStyle name="Normal 2 13" xfId="132"/>
    <cellStyle name="Normal 2 130" xfId="133"/>
    <cellStyle name="Normal 2 131" xfId="134"/>
    <cellStyle name="Normal 2 14" xfId="135"/>
    <cellStyle name="Normal 2 15" xfId="136"/>
    <cellStyle name="Normal 2 16" xfId="137"/>
    <cellStyle name="Normal 2 17" xfId="138"/>
    <cellStyle name="Normal 2 19" xfId="139"/>
    <cellStyle name="Normal 2 2" xfId="18"/>
    <cellStyle name="Normal 2 2 10" xfId="140"/>
    <cellStyle name="Normal 2 2 100" xfId="141"/>
    <cellStyle name="Normal 2 2 102" xfId="142"/>
    <cellStyle name="Normal 2 2 104" xfId="143"/>
    <cellStyle name="Normal 2 2 111" xfId="144"/>
    <cellStyle name="Normal 2 2 113" xfId="145"/>
    <cellStyle name="Normal 2 2 114" xfId="146"/>
    <cellStyle name="Normal 2 2 116" xfId="147"/>
    <cellStyle name="Normal 2 2 117" xfId="148"/>
    <cellStyle name="Normal 2 2 119" xfId="149"/>
    <cellStyle name="Normal 2 2 121" xfId="150"/>
    <cellStyle name="Normal 2 2 122" xfId="151"/>
    <cellStyle name="Normal 2 2 123" xfId="152"/>
    <cellStyle name="Normal 2 2 125" xfId="153"/>
    <cellStyle name="Normal 2 2 126" xfId="154"/>
    <cellStyle name="Normal 2 2 129" xfId="155"/>
    <cellStyle name="Normal 2 2 130" xfId="156"/>
    <cellStyle name="Normal 2 2 131" xfId="157"/>
    <cellStyle name="Normal 2 2 14" xfId="158"/>
    <cellStyle name="Normal 2 2 15" xfId="159"/>
    <cellStyle name="Normal 2 2 16" xfId="160"/>
    <cellStyle name="Normal 2 2 17" xfId="161"/>
    <cellStyle name="Normal 2 2 19" xfId="162"/>
    <cellStyle name="Normal 2 2 2" xfId="163"/>
    <cellStyle name="Normal 2 2 2 2" xfId="164"/>
    <cellStyle name="Normal 2 2 20" xfId="165"/>
    <cellStyle name="Normal 2 2 21" xfId="166"/>
    <cellStyle name="Normal 2 2 22" xfId="167"/>
    <cellStyle name="Normal 2 2 23" xfId="168"/>
    <cellStyle name="Normal 2 2 24" xfId="169"/>
    <cellStyle name="Normal 2 2 25" xfId="170"/>
    <cellStyle name="Normal 2 2 28" xfId="171"/>
    <cellStyle name="Normal 2 2 29" xfId="172"/>
    <cellStyle name="Normal 2 2 3" xfId="173"/>
    <cellStyle name="Normal 2 2 30" xfId="174"/>
    <cellStyle name="Normal 2 2 31" xfId="175"/>
    <cellStyle name="Normal 2 2 32" xfId="176"/>
    <cellStyle name="Normal 2 2 33" xfId="177"/>
    <cellStyle name="Normal 2 2 34" xfId="178"/>
    <cellStyle name="Normal 2 2 35" xfId="179"/>
    <cellStyle name="Normal 2 2 36" xfId="180"/>
    <cellStyle name="Normal 2 2 37" xfId="181"/>
    <cellStyle name="Normal 2 2 38" xfId="182"/>
    <cellStyle name="Normal 2 2 39" xfId="183"/>
    <cellStyle name="Normal 2 2 4" xfId="184"/>
    <cellStyle name="Normal 2 2 40" xfId="185"/>
    <cellStyle name="Normal 2 2 41" xfId="186"/>
    <cellStyle name="Normal 2 2 43" xfId="187"/>
    <cellStyle name="Normal 2 2 44" xfId="188"/>
    <cellStyle name="Normal 2 2 45" xfId="189"/>
    <cellStyle name="Normal 2 2 47" xfId="190"/>
    <cellStyle name="Normal 2 2 48" xfId="191"/>
    <cellStyle name="Normal 2 2 49" xfId="192"/>
    <cellStyle name="Normal 2 2 5" xfId="193"/>
    <cellStyle name="Normal 2 2 50" xfId="194"/>
    <cellStyle name="Normal 2 2 51" xfId="195"/>
    <cellStyle name="Normal 2 2 52" xfId="196"/>
    <cellStyle name="Normal 2 2 53" xfId="197"/>
    <cellStyle name="Normal 2 2 54" xfId="198"/>
    <cellStyle name="Normal 2 2 55" xfId="199"/>
    <cellStyle name="Normal 2 2 58" xfId="200"/>
    <cellStyle name="Normal 2 2 59" xfId="201"/>
    <cellStyle name="Normal 2 2 6" xfId="202"/>
    <cellStyle name="Normal 2 2 61" xfId="203"/>
    <cellStyle name="Normal 2 2 68" xfId="204"/>
    <cellStyle name="Normal 2 2 69" xfId="205"/>
    <cellStyle name="Normal 2 2 7" xfId="206"/>
    <cellStyle name="Normal 2 2 75" xfId="207"/>
    <cellStyle name="Normal 2 2 76" xfId="208"/>
    <cellStyle name="Normal 2 2 78" xfId="209"/>
    <cellStyle name="Normal 2 2 8" xfId="210"/>
    <cellStyle name="Normal 2 2 82" xfId="211"/>
    <cellStyle name="Normal 2 2 83" xfId="212"/>
    <cellStyle name="Normal 2 2 84" xfId="213"/>
    <cellStyle name="Normal 2 2 87" xfId="214"/>
    <cellStyle name="Normal 2 2 88" xfId="215"/>
    <cellStyle name="Normal 2 2 9" xfId="216"/>
    <cellStyle name="Normal 2 2 90" xfId="217"/>
    <cellStyle name="Normal 2 2 97" xfId="218"/>
    <cellStyle name="Normal 2 2 98" xfId="219"/>
    <cellStyle name="Normal 2 2 99" xfId="220"/>
    <cellStyle name="Normal 2 2_Inventarisasi Barang Semester II  2013 Humas" xfId="221"/>
    <cellStyle name="Normal 2 20" xfId="222"/>
    <cellStyle name="Normal 2 21" xfId="223"/>
    <cellStyle name="Normal 2 22" xfId="224"/>
    <cellStyle name="Normal 2 23" xfId="225"/>
    <cellStyle name="Normal 2 24" xfId="226"/>
    <cellStyle name="Normal 2 25" xfId="227"/>
    <cellStyle name="Normal 2 28" xfId="228"/>
    <cellStyle name="Normal 2 29" xfId="229"/>
    <cellStyle name="Normal 2 3" xfId="8"/>
    <cellStyle name="Normal 2 30" xfId="230"/>
    <cellStyle name="Normal 2 31" xfId="231"/>
    <cellStyle name="Normal 2 32" xfId="232"/>
    <cellStyle name="Normal 2 33" xfId="233"/>
    <cellStyle name="Normal 2 34" xfId="234"/>
    <cellStyle name="Normal 2 35" xfId="235"/>
    <cellStyle name="Normal 2 36" xfId="236"/>
    <cellStyle name="Normal 2 37" xfId="237"/>
    <cellStyle name="Normal 2 38" xfId="238"/>
    <cellStyle name="Normal 2 39" xfId="239"/>
    <cellStyle name="Normal 2 4" xfId="10"/>
    <cellStyle name="Normal 2 40" xfId="240"/>
    <cellStyle name="Normal 2 41" xfId="241"/>
    <cellStyle name="Normal 2 43" xfId="242"/>
    <cellStyle name="Normal 2 44" xfId="243"/>
    <cellStyle name="Normal 2 45" xfId="244"/>
    <cellStyle name="Normal 2 47" xfId="245"/>
    <cellStyle name="Normal 2 48" xfId="246"/>
    <cellStyle name="Normal 2 49" xfId="247"/>
    <cellStyle name="Normal 2 5" xfId="248"/>
    <cellStyle name="Normal 2 50" xfId="249"/>
    <cellStyle name="Normal 2 51" xfId="250"/>
    <cellStyle name="Normal 2 52" xfId="251"/>
    <cellStyle name="Normal 2 53" xfId="252"/>
    <cellStyle name="Normal 2 54" xfId="253"/>
    <cellStyle name="Normal 2 55" xfId="254"/>
    <cellStyle name="Normal 2 56" xfId="255"/>
    <cellStyle name="Normal 2 58" xfId="256"/>
    <cellStyle name="Normal 2 59" xfId="257"/>
    <cellStyle name="Normal 2 6" xfId="258"/>
    <cellStyle name="Normal 2 61" xfId="259"/>
    <cellStyle name="Normal 2 68" xfId="260"/>
    <cellStyle name="Normal 2 69" xfId="261"/>
    <cellStyle name="Normal 2 7" xfId="262"/>
    <cellStyle name="Normal 2 75" xfId="263"/>
    <cellStyle name="Normal 2 76" xfId="264"/>
    <cellStyle name="Normal 2 78" xfId="265"/>
    <cellStyle name="Normal 2 8" xfId="266"/>
    <cellStyle name="Normal 2 82" xfId="267"/>
    <cellStyle name="Normal 2 83" xfId="268"/>
    <cellStyle name="Normal 2 84" xfId="269"/>
    <cellStyle name="Normal 2 87" xfId="270"/>
    <cellStyle name="Normal 2 88" xfId="271"/>
    <cellStyle name="Normal 2 9" xfId="272"/>
    <cellStyle name="Normal 2 90" xfId="273"/>
    <cellStyle name="Normal 2 97" xfId="274"/>
    <cellStyle name="Normal 2 98" xfId="275"/>
    <cellStyle name="Normal 2 99" xfId="276"/>
    <cellStyle name="Normal 2_BA REKON &amp; INV. ASET 2013_II(Humas)" xfId="277"/>
    <cellStyle name="Normal 20" xfId="3"/>
    <cellStyle name="Normal 20 2" xfId="278"/>
    <cellStyle name="Normal 22" xfId="279"/>
    <cellStyle name="Normal 22 2" xfId="280"/>
    <cellStyle name="Normal 24" xfId="281"/>
    <cellStyle name="Normal 3" xfId="282"/>
    <cellStyle name="Normal 3 2" xfId="283"/>
    <cellStyle name="Normal 3 2 2" xfId="284"/>
    <cellStyle name="Normal 3 3" xfId="285"/>
    <cellStyle name="Normal 3 3 2" xfId="286"/>
    <cellStyle name="Normal 3 3 2 2" xfId="287"/>
    <cellStyle name="Normal 3 3 3" xfId="288"/>
    <cellStyle name="Normal 3 3_Inventarisasi Barang Semester II  2013 Humas" xfId="289"/>
    <cellStyle name="Normal 3 4" xfId="290"/>
    <cellStyle name="Normal 4" xfId="291"/>
    <cellStyle name="Normal 4 2" xfId="292"/>
    <cellStyle name="Normal 4 2 2" xfId="293"/>
    <cellStyle name="Normal 4 3" xfId="294"/>
    <cellStyle name="Normal 4_Inventarisasi Barang Semester II  2013 Humas" xfId="295"/>
    <cellStyle name="Normal 5" xfId="7"/>
    <cellStyle name="Normal 5 2" xfId="296"/>
    <cellStyle name="Normal 5 3" xfId="297"/>
    <cellStyle name="Normal 6" xfId="298"/>
    <cellStyle name="Normal 7" xfId="299"/>
    <cellStyle name="Normal 7 2" xfId="300"/>
    <cellStyle name="Normal 8" xfId="301"/>
    <cellStyle name="Normal 9" xfId="302"/>
    <cellStyle name="S0" xfId="303"/>
    <cellStyle name="S1" xfId="304"/>
    <cellStyle name="S2" xfId="305"/>
    <cellStyle name="S3" xfId="306"/>
    <cellStyle name="S4" xfId="307"/>
    <cellStyle name="S5" xfId="308"/>
    <cellStyle name="S6" xfId="309"/>
    <cellStyle name="S7" xfId="310"/>
    <cellStyle name="S8" xfId="31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4</xdr:col>
      <xdr:colOff>561975</xdr:colOff>
      <xdr:row>1</xdr:row>
      <xdr:rowOff>49306</xdr:rowOff>
    </xdr:from>
    <xdr:to>
      <xdr:col>4</xdr:col>
      <xdr:colOff>1200150</xdr:colOff>
      <xdr:row>4</xdr:row>
      <xdr:rowOff>80123</xdr:rowOff>
    </xdr:to>
    <xdr:pic>
      <xdr:nvPicPr>
        <xdr:cNvPr id="2" name="Picture 21"/>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lum contrast="6000"/>
        </a:blip>
        <a:srcRect/>
        <a:stretch>
          <a:fillRect/>
        </a:stretch>
      </xdr:blipFill>
      <xdr:spPr bwMode="auto">
        <a:xfrm>
          <a:off x="3598769" y="329453"/>
          <a:ext cx="638175" cy="759199"/>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7</xdr:col>
      <xdr:colOff>321945</xdr:colOff>
      <xdr:row>158</xdr:row>
      <xdr:rowOff>0</xdr:rowOff>
    </xdr:from>
    <xdr:ext cx="489703" cy="264560"/>
    <xdr:sp macro="" textlink="">
      <xdr:nvSpPr>
        <xdr:cNvPr id="2" name="TextBox 1"/>
        <xdr:cNvSpPr txBox="1"/>
      </xdr:nvSpPr>
      <xdr:spPr>
        <a:xfrm>
          <a:off x="2484120" y="32565975"/>
          <a:ext cx="48970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id-ID"/>
        </a:p>
      </xdr:txBody>
    </xdr:sp>
    <xdr:clientData/>
  </xdr:oneCellAnchor>
  <xdr:oneCellAnchor>
    <xdr:from>
      <xdr:col>8</xdr:col>
      <xdr:colOff>329565</xdr:colOff>
      <xdr:row>226</xdr:row>
      <xdr:rowOff>0</xdr:rowOff>
    </xdr:from>
    <xdr:ext cx="483691" cy="272119"/>
    <xdr:sp macro="" textlink="">
      <xdr:nvSpPr>
        <xdr:cNvPr id="3" name="TextBox 2"/>
        <xdr:cNvSpPr txBox="1"/>
      </xdr:nvSpPr>
      <xdr:spPr>
        <a:xfrm>
          <a:off x="5415915" y="45519975"/>
          <a:ext cx="483691" cy="2721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0" i="0">
              <a:latin typeface="Cambria Math"/>
            </a:rPr>
            <a:t>𝑂_2</a:t>
          </a:r>
          <a:endParaRPr lang="en-US" sz="1100"/>
        </a:p>
      </xdr:txBody>
    </xdr:sp>
    <xdr:clientData/>
  </xdr:oneCellAnchor>
  <xdr:oneCellAnchor>
    <xdr:from>
      <xdr:col>7</xdr:col>
      <xdr:colOff>321945</xdr:colOff>
      <xdr:row>226</xdr:row>
      <xdr:rowOff>0</xdr:rowOff>
    </xdr:from>
    <xdr:ext cx="489703" cy="272119"/>
    <xdr:sp macro="" textlink="">
      <xdr:nvSpPr>
        <xdr:cNvPr id="4" name="TextBox 3"/>
        <xdr:cNvSpPr txBox="1"/>
      </xdr:nvSpPr>
      <xdr:spPr>
        <a:xfrm>
          <a:off x="2484120" y="45519975"/>
          <a:ext cx="489703" cy="2721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0" i="0">
              <a:latin typeface="Cambria Math"/>
            </a:rPr>
            <a:t>𝑂_2</a:t>
          </a:r>
          <a:endParaRPr lang="en-US" sz="1100"/>
        </a:p>
      </xdr:txBody>
    </xdr:sp>
    <xdr:clientData/>
  </xdr:oneCellAnchor>
  <xdr:oneCellAnchor>
    <xdr:from>
      <xdr:col>31</xdr:col>
      <xdr:colOff>225829</xdr:colOff>
      <xdr:row>24</xdr:row>
      <xdr:rowOff>121227</xdr:rowOff>
    </xdr:from>
    <xdr:ext cx="491321" cy="272119"/>
    <xdr:sp macro="" textlink="">
      <xdr:nvSpPr>
        <xdr:cNvPr id="5" name="TextBox 4"/>
        <xdr:cNvSpPr txBox="1"/>
      </xdr:nvSpPr>
      <xdr:spPr>
        <a:xfrm>
          <a:off x="32639404" y="5483802"/>
          <a:ext cx="491321" cy="2721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0" i="0">
              <a:latin typeface="Cambria Math"/>
            </a:rPr>
            <a:t>𝑂_2</a:t>
          </a:r>
          <a:endParaRPr lang="en-US" sz="1100"/>
        </a:p>
      </xdr:txBody>
    </xdr:sp>
    <xdr:clientData/>
  </xdr:oneCellAnchor>
  <xdr:oneCellAnchor>
    <xdr:from>
      <xdr:col>27</xdr:col>
      <xdr:colOff>1247601</xdr:colOff>
      <xdr:row>21</xdr:row>
      <xdr:rowOff>0</xdr:rowOff>
    </xdr:from>
    <xdr:ext cx="491321" cy="272119"/>
    <xdr:sp macro="" textlink="">
      <xdr:nvSpPr>
        <xdr:cNvPr id="6" name="TextBox 5"/>
        <xdr:cNvSpPr txBox="1"/>
      </xdr:nvSpPr>
      <xdr:spPr>
        <a:xfrm>
          <a:off x="30079776" y="4648200"/>
          <a:ext cx="491321" cy="2721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0" i="0">
              <a:latin typeface="Cambria Math"/>
            </a:rPr>
            <a:t>𝑂_2</a:t>
          </a:r>
          <a:endParaRPr lang="en-US"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8</xdr:col>
      <xdr:colOff>312420</xdr:colOff>
      <xdr:row>517</xdr:row>
      <xdr:rowOff>0</xdr:rowOff>
    </xdr:from>
    <xdr:ext cx="491321" cy="272119"/>
    <xdr:sp macro="" textlink="">
      <xdr:nvSpPr>
        <xdr:cNvPr id="2" name="TextBox 1"/>
        <xdr:cNvSpPr txBox="1"/>
      </xdr:nvSpPr>
      <xdr:spPr>
        <a:xfrm>
          <a:off x="4046220" y="83134200"/>
          <a:ext cx="491321" cy="2721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0" i="0">
              <a:latin typeface="Cambria Math"/>
            </a:rPr>
            <a:t>𝑂_2</a:t>
          </a:r>
          <a:endParaRPr lang="en-US" sz="1100"/>
        </a:p>
      </xdr:txBody>
    </xdr:sp>
    <xdr:clientData/>
  </xdr:oneCellAnchor>
  <xdr:oneCellAnchor>
    <xdr:from>
      <xdr:col>9</xdr:col>
      <xdr:colOff>312420</xdr:colOff>
      <xdr:row>464</xdr:row>
      <xdr:rowOff>0</xdr:rowOff>
    </xdr:from>
    <xdr:ext cx="491321" cy="272119"/>
    <xdr:sp macro="" textlink="">
      <xdr:nvSpPr>
        <xdr:cNvPr id="3" name="TextBox 2"/>
        <xdr:cNvSpPr txBox="1"/>
      </xdr:nvSpPr>
      <xdr:spPr>
        <a:xfrm>
          <a:off x="6179820" y="72599550"/>
          <a:ext cx="491321" cy="2721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0" i="0">
              <a:latin typeface="Cambria Math"/>
            </a:rPr>
            <a:t>𝑂_2</a:t>
          </a:r>
          <a:endParaRPr lang="en-US" sz="1100"/>
        </a:p>
      </xdr:txBody>
    </xdr:sp>
    <xdr:clientData/>
  </xdr:oneCellAnchor>
  <xdr:oneCellAnchor>
    <xdr:from>
      <xdr:col>8</xdr:col>
      <xdr:colOff>312420</xdr:colOff>
      <xdr:row>464</xdr:row>
      <xdr:rowOff>0</xdr:rowOff>
    </xdr:from>
    <xdr:ext cx="491321" cy="272119"/>
    <xdr:sp macro="" textlink="">
      <xdr:nvSpPr>
        <xdr:cNvPr id="4" name="TextBox 3"/>
        <xdr:cNvSpPr txBox="1"/>
      </xdr:nvSpPr>
      <xdr:spPr>
        <a:xfrm>
          <a:off x="4046220" y="72599550"/>
          <a:ext cx="491321" cy="2721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0" i="0">
              <a:latin typeface="Cambria Math"/>
            </a:rPr>
            <a:t>𝑂_2</a:t>
          </a:r>
          <a:endParaRPr lang="en-US" sz="1100"/>
        </a:p>
      </xdr:txBody>
    </xdr:sp>
    <xdr:clientData/>
  </xdr:oneCellAnchor>
  <xdr:oneCellAnchor>
    <xdr:from>
      <xdr:col>8</xdr:col>
      <xdr:colOff>312420</xdr:colOff>
      <xdr:row>464</xdr:row>
      <xdr:rowOff>0</xdr:rowOff>
    </xdr:from>
    <xdr:ext cx="491321" cy="272119"/>
    <xdr:sp macro="" textlink="">
      <xdr:nvSpPr>
        <xdr:cNvPr id="5" name="TextBox 4"/>
        <xdr:cNvSpPr txBox="1"/>
      </xdr:nvSpPr>
      <xdr:spPr>
        <a:xfrm>
          <a:off x="4046220" y="72599550"/>
          <a:ext cx="491321" cy="2721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0" i="0">
              <a:latin typeface="Cambria Math"/>
            </a:rPr>
            <a:t>𝑂_2</a:t>
          </a:r>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9</xdr:col>
      <xdr:colOff>43338</xdr:colOff>
      <xdr:row>18</xdr:row>
      <xdr:rowOff>102393</xdr:rowOff>
    </xdr:from>
    <xdr:ext cx="3313330" cy="946912"/>
    <xdr:sp macro="" textlink="">
      <xdr:nvSpPr>
        <xdr:cNvPr id="2" name="Rectangle 1"/>
        <xdr:cNvSpPr/>
      </xdr:nvSpPr>
      <xdr:spPr>
        <a:xfrm>
          <a:off x="3443763" y="2788443"/>
          <a:ext cx="3313330" cy="946912"/>
        </a:xfrm>
        <a:prstGeom prst="rect">
          <a:avLst/>
        </a:prstGeom>
        <a:noFill/>
      </xdr:spPr>
      <xdr:txBody>
        <a:bodyPr wrap="square" lIns="91440" tIns="45720" rIns="91440" bIns="45720">
          <a:spAutoFit/>
        </a:bodyPr>
        <a:lstStyle/>
        <a:p>
          <a:pPr algn="ctr"/>
          <a:r>
            <a:rPr lang="en-US" sz="54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N  I  H  I  L</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8</xdr:col>
      <xdr:colOff>312420</xdr:colOff>
      <xdr:row>507</xdr:row>
      <xdr:rowOff>0</xdr:rowOff>
    </xdr:from>
    <xdr:ext cx="491321" cy="264560"/>
    <xdr:sp macro="" textlink="">
      <xdr:nvSpPr>
        <xdr:cNvPr id="2" name="TextBox 1"/>
        <xdr:cNvSpPr txBox="1"/>
      </xdr:nvSpPr>
      <xdr:spPr>
        <a:xfrm>
          <a:off x="3369945" y="81953100"/>
          <a:ext cx="49132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0" i="0">
              <a:latin typeface="Cambria Math"/>
            </a:rPr>
            <a:t>𝑂_2</a:t>
          </a:r>
          <a:endParaRPr lang="en-US" sz="1100"/>
        </a:p>
      </xdr:txBody>
    </xdr:sp>
    <xdr:clientData/>
  </xdr:oneCellAnchor>
  <xdr:oneCellAnchor>
    <xdr:from>
      <xdr:col>9</xdr:col>
      <xdr:colOff>312420</xdr:colOff>
      <xdr:row>455</xdr:row>
      <xdr:rowOff>0</xdr:rowOff>
    </xdr:from>
    <xdr:ext cx="491321" cy="272119"/>
    <xdr:sp macro="" textlink="">
      <xdr:nvSpPr>
        <xdr:cNvPr id="3" name="TextBox 2"/>
        <xdr:cNvSpPr txBox="1"/>
      </xdr:nvSpPr>
      <xdr:spPr>
        <a:xfrm>
          <a:off x="6389370" y="73075800"/>
          <a:ext cx="491321" cy="2721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0" i="0">
              <a:latin typeface="Cambria Math"/>
            </a:rPr>
            <a:t>𝑂_2</a:t>
          </a:r>
          <a:endParaRPr lang="en-US" sz="1100"/>
        </a:p>
      </xdr:txBody>
    </xdr:sp>
    <xdr:clientData/>
  </xdr:oneCellAnchor>
  <xdr:oneCellAnchor>
    <xdr:from>
      <xdr:col>8</xdr:col>
      <xdr:colOff>312420</xdr:colOff>
      <xdr:row>455</xdr:row>
      <xdr:rowOff>0</xdr:rowOff>
    </xdr:from>
    <xdr:ext cx="491321" cy="272119"/>
    <xdr:sp macro="" textlink="">
      <xdr:nvSpPr>
        <xdr:cNvPr id="4" name="TextBox 3"/>
        <xdr:cNvSpPr txBox="1"/>
      </xdr:nvSpPr>
      <xdr:spPr>
        <a:xfrm>
          <a:off x="3369945" y="73075800"/>
          <a:ext cx="491321" cy="2721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0" i="0">
              <a:latin typeface="Cambria Math"/>
            </a:rPr>
            <a:t>𝑂_2</a:t>
          </a:r>
          <a:endParaRPr lang="en-US" sz="1100"/>
        </a:p>
      </xdr:txBody>
    </xdr:sp>
    <xdr:clientData/>
  </xdr:oneCellAnchor>
  <xdr:oneCellAnchor>
    <xdr:from>
      <xdr:col>8</xdr:col>
      <xdr:colOff>312420</xdr:colOff>
      <xdr:row>455</xdr:row>
      <xdr:rowOff>0</xdr:rowOff>
    </xdr:from>
    <xdr:ext cx="491321" cy="272119"/>
    <xdr:sp macro="" textlink="">
      <xdr:nvSpPr>
        <xdr:cNvPr id="5" name="TextBox 4"/>
        <xdr:cNvSpPr txBox="1"/>
      </xdr:nvSpPr>
      <xdr:spPr>
        <a:xfrm>
          <a:off x="3369945" y="73075800"/>
          <a:ext cx="491321" cy="2721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0" i="0">
              <a:latin typeface="Cambria Math"/>
            </a:rPr>
            <a:t>𝑂_2</a:t>
          </a:r>
          <a:endParaRPr lang="en-US" sz="11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8</xdr:col>
      <xdr:colOff>321945</xdr:colOff>
      <xdr:row>16</xdr:row>
      <xdr:rowOff>0</xdr:rowOff>
    </xdr:from>
    <xdr:ext cx="491558" cy="264560"/>
    <xdr:sp macro="" textlink="">
      <xdr:nvSpPr>
        <xdr:cNvPr id="2" name="TextBox 1"/>
        <xdr:cNvSpPr txBox="1"/>
      </xdr:nvSpPr>
      <xdr:spPr>
        <a:xfrm>
          <a:off x="2836545" y="2952750"/>
          <a:ext cx="49155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id-ID"/>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8</xdr:col>
      <xdr:colOff>206375</xdr:colOff>
      <xdr:row>18</xdr:row>
      <xdr:rowOff>49531</xdr:rowOff>
    </xdr:from>
    <xdr:ext cx="5243892" cy="937629"/>
    <xdr:sp macro="" textlink="">
      <xdr:nvSpPr>
        <xdr:cNvPr id="2" name="Rectangle 1"/>
        <xdr:cNvSpPr/>
      </xdr:nvSpPr>
      <xdr:spPr>
        <a:xfrm>
          <a:off x="3187700" y="3326131"/>
          <a:ext cx="5243892" cy="937629"/>
        </a:xfrm>
        <a:prstGeom prst="rect">
          <a:avLst/>
        </a:prstGeom>
        <a:noFill/>
      </xdr:spPr>
      <xdr:txBody>
        <a:bodyPr wrap="square" lIns="91440" tIns="45720" rIns="91440" bIns="45720">
          <a:spAutoFit/>
        </a:bodyPr>
        <a:lstStyle/>
        <a:p>
          <a:pPr algn="ctr"/>
          <a:r>
            <a:rPr lang="en-US" sz="54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N   I    H    I   L</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4</xdr:col>
      <xdr:colOff>233838</xdr:colOff>
      <xdr:row>14</xdr:row>
      <xdr:rowOff>142401</xdr:rowOff>
    </xdr:from>
    <xdr:ext cx="4962525" cy="945712"/>
    <xdr:sp macro="" textlink="">
      <xdr:nvSpPr>
        <xdr:cNvPr id="2" name="Rectangle 1"/>
        <xdr:cNvSpPr/>
      </xdr:nvSpPr>
      <xdr:spPr>
        <a:xfrm>
          <a:off x="2672238" y="2923701"/>
          <a:ext cx="4962525" cy="945712"/>
        </a:xfrm>
        <a:prstGeom prst="rect">
          <a:avLst/>
        </a:prstGeom>
        <a:noFill/>
      </xdr:spPr>
      <xdr:txBody>
        <a:bodyPr wrap="square" lIns="91440" tIns="45720" rIns="91440" bIns="45720">
          <a:spAutoFit/>
        </a:bodyPr>
        <a:lstStyle/>
        <a:p>
          <a:pPr algn="ctr"/>
          <a:r>
            <a:rPr lang="en-US" sz="54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N    I    H   I   L</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ENDHARA%20BARANG/REKON%202017%20kebonagung/MUJI%20HANDOYO%20AJI%20NOMOTO%20CAP%20MANGKOK%20MERAH%20KWIK%20KWIKKKKK/2015%20DATA%20PANDUAN_DEAL_LHP/REKON%202015%20SESUAI%20LHP/FIX%20PKM%20&amp;%20DKK%20terpakai%202015/OK%20PKM%20KEBONAGUN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ENDHARA%20BARANG/REKON%202017%20kebonagung/&#160;/laporan%20inventaris%20th%20%202013%20%20DKK%20Demakkk.xls%20AKHIR.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LAMP. REKON 1"/>
      <sheetName val="LAMP.BA REKON 2 new"/>
      <sheetName val="ASET LAINNYA DAN EKSTRAKOMP"/>
      <sheetName val="BA REKON EKSTERN"/>
      <sheetName val="BA REKON INTERN"/>
      <sheetName val="Pengadaan 2014"/>
      <sheetName val="LAPMUTASI"/>
      <sheetName val="REKAPMUTASI 2014"/>
      <sheetName val="dfatr mutasi 2"/>
      <sheetName val="REKAPBI (2014)"/>
      <sheetName val="BI 2014 2014"/>
      <sheetName val="KIB A"/>
      <sheetName val="kib B."/>
      <sheetName val="KIB C"/>
      <sheetName val="KIB D"/>
      <sheetName val="KIB E"/>
      <sheetName val="KIB F"/>
      <sheetName val="KIB  TAMBAHA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LAMP. BA REKON I"/>
      <sheetName val="LAMP.BA REKON 2"/>
      <sheetName val="BA REKON INTERN"/>
      <sheetName val="BA REKON EKSTERN"/>
      <sheetName val="REKAPMUTASI"/>
      <sheetName val="LAPMUTASI"/>
      <sheetName val="REKAPBI"/>
      <sheetName val="Contoh BI"/>
      <sheetName val="BI"/>
      <sheetName val="KIB.A"/>
      <sheetName val="KIB.B-XTRA"/>
      <sheetName val="KIB.C"/>
      <sheetName val="KIB.D "/>
      <sheetName val="KIB.E"/>
      <sheetName val="KIB F"/>
      <sheetName val="PENGADAAN2013"/>
      <sheetName val="PENGADAAN2013+EKSTRA"/>
      <sheetName val="LAPpenyerahaBUPATI"/>
      <sheetName val="LAPpemanfaatanBUPATI"/>
      <sheetName val="LAMP.BA REKON 2 new"/>
      <sheetName val="LAMP. REKON 1"/>
      <sheetName val="Pengadaan 2014"/>
      <sheetName val="REKAPMUTASI 2014"/>
      <sheetName val="dfatr mutasi 2"/>
      <sheetName val="BI 2014 2014"/>
      <sheetName val="REKAPBI (2014)"/>
      <sheetName val="KIB A"/>
      <sheetName val="KIB B"/>
      <sheetName val="KIB C"/>
      <sheetName val="KIB D"/>
      <sheetName val="KIB E"/>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tabColor rgb="FF00B050"/>
  </sheetPr>
  <dimension ref="A1:AZ121"/>
  <sheetViews>
    <sheetView topLeftCell="A7" zoomScale="80" zoomScaleNormal="80" workbookViewId="0">
      <pane xSplit="2" ySplit="2" topLeftCell="J9" activePane="bottomRight" state="frozen"/>
      <selection activeCell="F50" sqref="F50"/>
      <selection pane="topRight" activeCell="F50" sqref="F50"/>
      <selection pane="bottomLeft" activeCell="F50" sqref="F50"/>
      <selection pane="bottomRight" activeCell="O42" sqref="O42"/>
    </sheetView>
  </sheetViews>
  <sheetFormatPr defaultRowHeight="15"/>
  <cols>
    <col min="1" max="1" width="5.28515625" style="4" customWidth="1"/>
    <col min="2" max="2" width="31" style="4" customWidth="1"/>
    <col min="3" max="3" width="18.7109375" style="4" customWidth="1"/>
    <col min="4" max="5" width="15.7109375" style="4" customWidth="1"/>
    <col min="6" max="6" width="18.7109375" style="4" customWidth="1"/>
    <col min="7" max="7" width="16.7109375" style="4" customWidth="1"/>
    <col min="8" max="12" width="14.7109375" style="4" customWidth="1"/>
    <col min="13" max="13" width="14.85546875" style="4" customWidth="1"/>
    <col min="14" max="20" width="16.7109375" style="4" customWidth="1"/>
    <col min="21" max="21" width="18.7109375" style="4" customWidth="1"/>
    <col min="22" max="23" width="16.7109375" style="4" customWidth="1"/>
    <col min="24" max="24" width="18.7109375" style="4" customWidth="1"/>
    <col min="25" max="16384" width="9.140625" style="4"/>
  </cols>
  <sheetData>
    <row r="1" spans="1:42" ht="18.75">
      <c r="A1" s="1"/>
      <c r="B1" s="1"/>
      <c r="C1" s="1"/>
      <c r="D1" s="1"/>
      <c r="E1" s="1"/>
      <c r="F1" s="1"/>
      <c r="G1" s="1"/>
      <c r="H1" s="1"/>
      <c r="I1" s="1"/>
      <c r="J1" s="1"/>
      <c r="K1" s="1"/>
      <c r="L1" s="1"/>
      <c r="M1" s="1"/>
      <c r="N1" s="1"/>
      <c r="O1" s="1"/>
      <c r="P1" s="1"/>
      <c r="Q1" s="1"/>
      <c r="R1" s="1"/>
      <c r="S1" s="2"/>
      <c r="T1" s="2"/>
      <c r="U1" s="2"/>
      <c r="V1" s="3"/>
      <c r="W1" s="2"/>
      <c r="X1" s="2"/>
    </row>
    <row r="2" spans="1:42" ht="18.75">
      <c r="A2" s="1"/>
      <c r="B2" s="1"/>
      <c r="C2" s="1"/>
      <c r="D2" s="1"/>
      <c r="E2" s="1"/>
      <c r="F2" s="1"/>
      <c r="G2" s="1"/>
      <c r="H2" s="1"/>
      <c r="I2" s="1"/>
      <c r="J2" s="1"/>
      <c r="K2" s="1"/>
      <c r="L2" s="1"/>
      <c r="M2" s="1"/>
      <c r="N2" s="1"/>
      <c r="O2" s="1"/>
      <c r="P2" s="1"/>
      <c r="Q2" s="1"/>
      <c r="R2" s="1"/>
      <c r="S2" s="2"/>
      <c r="T2" s="2"/>
      <c r="U2" s="2"/>
      <c r="V2" s="5"/>
      <c r="W2" s="2"/>
      <c r="X2" s="2"/>
      <c r="AA2" s="6"/>
      <c r="AB2" s="6"/>
      <c r="AC2" s="6"/>
      <c r="AD2" s="6"/>
      <c r="AE2" s="6"/>
      <c r="AF2" s="6"/>
      <c r="AG2" s="6"/>
      <c r="AH2" s="6"/>
      <c r="AI2" s="6"/>
      <c r="AJ2" s="6"/>
      <c r="AK2" s="6"/>
      <c r="AL2" s="7"/>
      <c r="AM2" s="7"/>
      <c r="AN2" s="7"/>
      <c r="AO2" s="7"/>
      <c r="AP2" s="7"/>
    </row>
    <row r="3" spans="1:42" ht="18.75">
      <c r="A3" s="8"/>
      <c r="B3" s="8"/>
      <c r="C3" s="8"/>
      <c r="D3" s="8"/>
      <c r="E3" s="8"/>
      <c r="F3" s="8"/>
      <c r="G3" s="8"/>
      <c r="H3" s="8"/>
      <c r="I3" s="8"/>
      <c r="J3" s="8"/>
      <c r="K3" s="8"/>
      <c r="L3" s="8"/>
      <c r="M3" s="8"/>
      <c r="N3" s="8"/>
      <c r="O3" s="8"/>
      <c r="P3" s="1"/>
      <c r="Q3" s="1"/>
      <c r="R3" s="1"/>
      <c r="S3" s="2"/>
      <c r="T3" s="2"/>
      <c r="U3" s="2"/>
      <c r="V3" s="2"/>
      <c r="W3" s="2"/>
      <c r="X3" s="2"/>
      <c r="AA3" s="2"/>
      <c r="AB3" s="2"/>
      <c r="AC3" s="1146"/>
      <c r="AD3" s="1146"/>
      <c r="AE3" s="1146"/>
      <c r="AF3" s="9"/>
      <c r="AG3" s="9"/>
      <c r="AH3" s="2"/>
      <c r="AI3" s="2"/>
      <c r="AJ3" s="2"/>
      <c r="AK3" s="2"/>
    </row>
    <row r="4" spans="1:42" s="14" customFormat="1" ht="15.75">
      <c r="A4" s="10" t="s">
        <v>0</v>
      </c>
      <c r="B4" s="11" t="s">
        <v>1</v>
      </c>
      <c r="C4" s="12"/>
      <c r="D4" s="12"/>
      <c r="E4" s="12"/>
      <c r="F4" s="12"/>
      <c r="G4" s="12"/>
      <c r="H4" s="12"/>
      <c r="I4" s="12"/>
      <c r="J4" s="12"/>
      <c r="K4" s="12"/>
      <c r="L4" s="12"/>
      <c r="M4" s="12"/>
      <c r="N4" s="12"/>
      <c r="O4" s="12"/>
      <c r="P4" s="12"/>
      <c r="Q4" s="12"/>
      <c r="R4" s="12"/>
      <c r="S4" s="12"/>
      <c r="T4" s="12"/>
      <c r="U4" s="12"/>
      <c r="V4" s="12"/>
      <c r="W4" s="12"/>
      <c r="X4" s="13"/>
      <c r="AA4" s="2"/>
      <c r="AB4" s="2"/>
      <c r="AC4" s="2"/>
      <c r="AD4" s="2"/>
      <c r="AE4" s="2"/>
      <c r="AF4" s="2"/>
      <c r="AG4" s="2"/>
      <c r="AH4" s="2"/>
      <c r="AI4" s="2"/>
      <c r="AJ4" s="2"/>
      <c r="AK4" s="2"/>
      <c r="AL4" s="4"/>
      <c r="AM4" s="4"/>
      <c r="AN4" s="4"/>
      <c r="AO4" s="4"/>
      <c r="AP4" s="4"/>
    </row>
    <row r="5" spans="1:42">
      <c r="A5" s="1147" t="s">
        <v>2</v>
      </c>
      <c r="B5" s="1150" t="s">
        <v>3</v>
      </c>
      <c r="C5" s="1153" t="s">
        <v>4</v>
      </c>
      <c r="D5" s="1154"/>
      <c r="E5" s="1154"/>
      <c r="F5" s="1155"/>
      <c r="G5" s="1156" t="s">
        <v>5</v>
      </c>
      <c r="H5" s="1157"/>
      <c r="I5" s="1157"/>
      <c r="J5" s="1157"/>
      <c r="K5" s="1157"/>
      <c r="L5" s="1157"/>
      <c r="M5" s="1157"/>
      <c r="N5" s="1157"/>
      <c r="O5" s="1157"/>
      <c r="P5" s="1157" t="s">
        <v>5</v>
      </c>
      <c r="Q5" s="1157"/>
      <c r="R5" s="1158"/>
      <c r="S5" s="1159" t="s">
        <v>6</v>
      </c>
      <c r="T5" s="1160"/>
      <c r="U5" s="1163" t="s">
        <v>7</v>
      </c>
      <c r="V5" s="1154"/>
      <c r="W5" s="1154"/>
      <c r="X5" s="1154"/>
      <c r="AA5" s="2"/>
      <c r="AB5" s="2"/>
      <c r="AC5" s="2"/>
      <c r="AD5" s="2"/>
      <c r="AE5" s="2"/>
      <c r="AF5" s="2"/>
      <c r="AG5" s="2"/>
      <c r="AH5" s="2"/>
      <c r="AI5" s="2"/>
      <c r="AJ5" s="2"/>
      <c r="AK5" s="2"/>
    </row>
    <row r="6" spans="1:42">
      <c r="A6" s="1148"/>
      <c r="B6" s="1151"/>
      <c r="C6" s="1164" t="s">
        <v>8</v>
      </c>
      <c r="D6" s="1147" t="s">
        <v>9</v>
      </c>
      <c r="E6" s="1147" t="s">
        <v>10</v>
      </c>
      <c r="F6" s="1150" t="s">
        <v>11</v>
      </c>
      <c r="G6" s="1153" t="s">
        <v>12</v>
      </c>
      <c r="H6" s="1163"/>
      <c r="I6" s="1163"/>
      <c r="J6" s="1154"/>
      <c r="K6" s="1154"/>
      <c r="L6" s="1154"/>
      <c r="M6" s="1154"/>
      <c r="N6" s="1154"/>
      <c r="O6" s="1155"/>
      <c r="P6" s="1153" t="s">
        <v>13</v>
      </c>
      <c r="Q6" s="1154"/>
      <c r="R6" s="1155"/>
      <c r="S6" s="1161"/>
      <c r="T6" s="1162"/>
      <c r="U6" s="1164" t="s">
        <v>8</v>
      </c>
      <c r="V6" s="1147" t="s">
        <v>14</v>
      </c>
      <c r="W6" s="1147" t="s">
        <v>15</v>
      </c>
      <c r="X6" s="1147" t="s">
        <v>11</v>
      </c>
      <c r="AA6" s="2"/>
      <c r="AB6" s="2"/>
      <c r="AC6" s="2"/>
      <c r="AD6" s="2"/>
      <c r="AE6" s="2"/>
      <c r="AF6" s="2"/>
      <c r="AG6" s="2"/>
      <c r="AH6" s="2"/>
      <c r="AI6" s="2"/>
      <c r="AJ6" s="2"/>
      <c r="AK6" s="2"/>
    </row>
    <row r="7" spans="1:42">
      <c r="A7" s="1148"/>
      <c r="B7" s="1151"/>
      <c r="C7" s="1165"/>
      <c r="D7" s="1148"/>
      <c r="E7" s="1148"/>
      <c r="F7" s="1151"/>
      <c r="G7" s="1164" t="s">
        <v>16</v>
      </c>
      <c r="H7" s="1171" t="s">
        <v>17</v>
      </c>
      <c r="I7" s="1157"/>
      <c r="J7" s="1171" t="s">
        <v>18</v>
      </c>
      <c r="K7" s="1157"/>
      <c r="L7" s="1157"/>
      <c r="M7" s="1163"/>
      <c r="N7" s="1147" t="s">
        <v>19</v>
      </c>
      <c r="O7" s="1150" t="s">
        <v>20</v>
      </c>
      <c r="P7" s="1164" t="s">
        <v>21</v>
      </c>
      <c r="Q7" s="1147" t="s">
        <v>22</v>
      </c>
      <c r="R7" s="1150" t="s">
        <v>20</v>
      </c>
      <c r="S7" s="1164" t="s">
        <v>23</v>
      </c>
      <c r="T7" s="1150" t="s">
        <v>9</v>
      </c>
      <c r="U7" s="1165"/>
      <c r="V7" s="1148"/>
      <c r="W7" s="1148"/>
      <c r="X7" s="1148"/>
      <c r="AA7" s="2"/>
      <c r="AB7" s="2"/>
      <c r="AC7" s="2"/>
      <c r="AD7" s="2"/>
      <c r="AE7" s="2"/>
      <c r="AF7" s="2"/>
      <c r="AG7" s="2"/>
      <c r="AH7" s="2"/>
      <c r="AI7" s="2"/>
      <c r="AJ7" s="2"/>
      <c r="AK7" s="2"/>
    </row>
    <row r="8" spans="1:42" ht="60">
      <c r="A8" s="1149"/>
      <c r="B8" s="1152"/>
      <c r="C8" s="1166"/>
      <c r="D8" s="1149"/>
      <c r="E8" s="1149"/>
      <c r="F8" s="1152"/>
      <c r="G8" s="1166"/>
      <c r="H8" s="15" t="s">
        <v>24</v>
      </c>
      <c r="I8" s="16" t="s">
        <v>25</v>
      </c>
      <c r="J8" s="17" t="s">
        <v>26</v>
      </c>
      <c r="K8" s="17" t="s">
        <v>27</v>
      </c>
      <c r="L8" s="17" t="s">
        <v>28</v>
      </c>
      <c r="M8" s="17" t="s">
        <v>29</v>
      </c>
      <c r="N8" s="1149"/>
      <c r="O8" s="1152"/>
      <c r="P8" s="1166"/>
      <c r="Q8" s="1149"/>
      <c r="R8" s="1152"/>
      <c r="S8" s="1166"/>
      <c r="T8" s="1152"/>
      <c r="U8" s="1166"/>
      <c r="V8" s="1149"/>
      <c r="W8" s="1149"/>
      <c r="X8" s="1149"/>
      <c r="AA8" s="2"/>
      <c r="AB8" s="2"/>
      <c r="AC8" s="2"/>
      <c r="AD8" s="2"/>
      <c r="AE8" s="2"/>
      <c r="AF8" s="2"/>
      <c r="AG8" s="2"/>
      <c r="AH8" s="2"/>
      <c r="AI8" s="2"/>
      <c r="AJ8" s="2"/>
      <c r="AK8" s="2"/>
    </row>
    <row r="9" spans="1:42" ht="30">
      <c r="A9" s="18">
        <v>1</v>
      </c>
      <c r="B9" s="19">
        <v>2</v>
      </c>
      <c r="C9" s="20" t="s">
        <v>30</v>
      </c>
      <c r="D9" s="18">
        <v>4</v>
      </c>
      <c r="E9" s="18">
        <v>5</v>
      </c>
      <c r="F9" s="21" t="s">
        <v>31</v>
      </c>
      <c r="G9" s="20">
        <v>7</v>
      </c>
      <c r="H9" s="1171">
        <v>8</v>
      </c>
      <c r="I9" s="1157"/>
      <c r="J9" s="1171">
        <v>9</v>
      </c>
      <c r="K9" s="1157"/>
      <c r="L9" s="1157"/>
      <c r="M9" s="1163"/>
      <c r="N9" s="18">
        <v>10</v>
      </c>
      <c r="O9" s="21">
        <v>11</v>
      </c>
      <c r="P9" s="20">
        <v>12</v>
      </c>
      <c r="Q9" s="18">
        <v>13</v>
      </c>
      <c r="R9" s="21">
        <v>14</v>
      </c>
      <c r="S9" s="20">
        <v>15</v>
      </c>
      <c r="T9" s="21">
        <v>16</v>
      </c>
      <c r="U9" s="15" t="s">
        <v>32</v>
      </c>
      <c r="V9" s="18" t="s">
        <v>33</v>
      </c>
      <c r="W9" s="18" t="s">
        <v>34</v>
      </c>
      <c r="X9" s="18" t="s">
        <v>35</v>
      </c>
      <c r="AA9" s="2"/>
      <c r="AB9" s="2"/>
      <c r="AC9" s="2"/>
      <c r="AD9" s="2"/>
      <c r="AE9" s="2"/>
      <c r="AF9" s="2"/>
      <c r="AG9" s="2"/>
      <c r="AH9" s="2"/>
      <c r="AI9" s="2"/>
      <c r="AJ9" s="2"/>
      <c r="AK9" s="2"/>
    </row>
    <row r="10" spans="1:42">
      <c r="A10" s="18"/>
      <c r="B10" s="19"/>
      <c r="C10" s="20"/>
      <c r="D10" s="18"/>
      <c r="E10" s="18"/>
      <c r="F10" s="21"/>
      <c r="G10" s="20"/>
      <c r="H10" s="15"/>
      <c r="I10" s="15"/>
      <c r="J10" s="18"/>
      <c r="K10" s="18"/>
      <c r="L10" s="18"/>
      <c r="M10" s="18"/>
      <c r="N10" s="18"/>
      <c r="O10" s="21"/>
      <c r="P10" s="20"/>
      <c r="Q10" s="18"/>
      <c r="R10" s="21"/>
      <c r="S10" s="20"/>
      <c r="T10" s="21"/>
      <c r="U10" s="15"/>
      <c r="V10" s="18"/>
      <c r="W10" s="18"/>
      <c r="X10" s="18"/>
      <c r="AA10" s="2"/>
      <c r="AB10" s="2"/>
      <c r="AC10" s="2"/>
      <c r="AD10" s="2"/>
      <c r="AE10" s="2"/>
      <c r="AF10" s="2"/>
      <c r="AG10" s="2"/>
      <c r="AH10" s="2"/>
      <c r="AI10" s="2"/>
      <c r="AJ10" s="2"/>
      <c r="AK10" s="2"/>
    </row>
    <row r="11" spans="1:42">
      <c r="A11" s="22"/>
      <c r="B11" s="23"/>
      <c r="C11" s="24"/>
      <c r="D11" s="22"/>
      <c r="E11" s="22"/>
      <c r="F11" s="25"/>
      <c r="G11" s="26"/>
      <c r="H11" s="27"/>
      <c r="I11" s="27"/>
      <c r="J11" s="22"/>
      <c r="K11" s="22"/>
      <c r="L11" s="22"/>
      <c r="M11" s="22"/>
      <c r="N11" s="22"/>
      <c r="O11" s="28"/>
      <c r="P11" s="26"/>
      <c r="Q11" s="22"/>
      <c r="R11" s="28"/>
      <c r="S11" s="26"/>
      <c r="T11" s="28"/>
      <c r="U11" s="29"/>
      <c r="V11" s="30"/>
      <c r="W11" s="30"/>
      <c r="X11" s="30"/>
      <c r="AA11" s="2"/>
      <c r="AB11" s="2"/>
      <c r="AC11" s="2"/>
      <c r="AD11" s="2"/>
      <c r="AE11" s="2"/>
      <c r="AF11" s="2"/>
      <c r="AG11" s="2"/>
      <c r="AH11" s="2"/>
      <c r="AI11" s="2"/>
      <c r="AJ11" s="2"/>
      <c r="AK11" s="2"/>
    </row>
    <row r="12" spans="1:42">
      <c r="A12" s="31" t="s">
        <v>36</v>
      </c>
      <c r="B12" s="32" t="s">
        <v>37</v>
      </c>
      <c r="C12" s="33">
        <v>0</v>
      </c>
      <c r="D12" s="34">
        <v>0</v>
      </c>
      <c r="E12" s="34">
        <v>0</v>
      </c>
      <c r="F12" s="35">
        <f>C12-D12-E12</f>
        <v>0</v>
      </c>
      <c r="G12" s="36"/>
      <c r="H12" s="37"/>
      <c r="I12" s="37"/>
      <c r="J12" s="34"/>
      <c r="K12" s="34"/>
      <c r="L12" s="34"/>
      <c r="M12" s="34"/>
      <c r="N12" s="34"/>
      <c r="O12" s="38"/>
      <c r="P12" s="36"/>
      <c r="Q12" s="34"/>
      <c r="R12" s="38"/>
      <c r="S12" s="36"/>
      <c r="T12" s="38"/>
      <c r="U12" s="39">
        <f>C12+G12+H12+I12+J12+K12+L12+M12+N12+O12-P12-Q12-R12</f>
        <v>0</v>
      </c>
      <c r="V12" s="35">
        <f>D12+T12</f>
        <v>0</v>
      </c>
      <c r="W12" s="35">
        <f>E12+S12</f>
        <v>0</v>
      </c>
      <c r="X12" s="35">
        <f>U12-V12-W12</f>
        <v>0</v>
      </c>
      <c r="AA12" s="2"/>
      <c r="AB12" s="2"/>
      <c r="AC12" s="2"/>
      <c r="AD12" s="2"/>
      <c r="AE12" s="2"/>
      <c r="AF12" s="2"/>
      <c r="AG12" s="2"/>
      <c r="AH12" s="2"/>
      <c r="AI12" s="2"/>
      <c r="AJ12" s="2"/>
      <c r="AK12" s="2"/>
    </row>
    <row r="13" spans="1:42">
      <c r="A13" s="40"/>
      <c r="B13" s="41"/>
      <c r="C13" s="42"/>
      <c r="D13" s="43"/>
      <c r="E13" s="43"/>
      <c r="F13" s="44"/>
      <c r="G13" s="45"/>
      <c r="H13" s="46"/>
      <c r="I13" s="46"/>
      <c r="J13" s="43"/>
      <c r="K13" s="43"/>
      <c r="L13" s="43"/>
      <c r="M13" s="43"/>
      <c r="N13" s="43"/>
      <c r="O13" s="47"/>
      <c r="P13" s="45"/>
      <c r="Q13" s="43"/>
      <c r="R13" s="47"/>
      <c r="S13" s="45"/>
      <c r="T13" s="47"/>
      <c r="U13" s="48" t="s">
        <v>38</v>
      </c>
      <c r="V13" s="49" t="s">
        <v>38</v>
      </c>
      <c r="W13" s="49"/>
      <c r="X13" s="49"/>
      <c r="AA13" s="2"/>
      <c r="AB13" s="2"/>
      <c r="AC13" s="2"/>
      <c r="AD13" s="2"/>
      <c r="AE13" s="2"/>
      <c r="AF13" s="2"/>
      <c r="AG13" s="2"/>
      <c r="AH13" s="2"/>
      <c r="AI13" s="2"/>
      <c r="AJ13" s="2"/>
      <c r="AK13" s="2"/>
    </row>
    <row r="14" spans="1:42">
      <c r="A14" s="50" t="s">
        <v>39</v>
      </c>
      <c r="B14" s="51" t="s">
        <v>40</v>
      </c>
      <c r="C14" s="52">
        <f t="shared" ref="C14:X14" si="0">SUM(C15:C23)</f>
        <v>2650572174</v>
      </c>
      <c r="D14" s="53">
        <f t="shared" si="0"/>
        <v>93800000</v>
      </c>
      <c r="E14" s="53">
        <f t="shared" si="0"/>
        <v>18942000</v>
      </c>
      <c r="F14" s="53">
        <f t="shared" si="0"/>
        <v>2537830174</v>
      </c>
      <c r="G14" s="54">
        <f t="shared" si="0"/>
        <v>27000000</v>
      </c>
      <c r="H14" s="53">
        <f t="shared" si="0"/>
        <v>0</v>
      </c>
      <c r="I14" s="53">
        <f t="shared" si="0"/>
        <v>0</v>
      </c>
      <c r="J14" s="53">
        <f t="shared" si="0"/>
        <v>0</v>
      </c>
      <c r="K14" s="53">
        <f t="shared" si="0"/>
        <v>0</v>
      </c>
      <c r="L14" s="53">
        <f t="shared" si="0"/>
        <v>0</v>
      </c>
      <c r="M14" s="53">
        <f t="shared" si="0"/>
        <v>0</v>
      </c>
      <c r="N14" s="53">
        <f t="shared" si="0"/>
        <v>14816000</v>
      </c>
      <c r="O14" s="55">
        <f t="shared" si="0"/>
        <v>0</v>
      </c>
      <c r="P14" s="54">
        <f t="shared" si="0"/>
        <v>0</v>
      </c>
      <c r="Q14" s="53">
        <f t="shared" si="0"/>
        <v>0</v>
      </c>
      <c r="R14" s="55">
        <f t="shared" si="0"/>
        <v>0</v>
      </c>
      <c r="S14" s="54">
        <f t="shared" si="0"/>
        <v>0</v>
      </c>
      <c r="T14" s="55">
        <f t="shared" si="0"/>
        <v>0</v>
      </c>
      <c r="U14" s="39">
        <f t="shared" si="0"/>
        <v>2692388174</v>
      </c>
      <c r="V14" s="35">
        <f t="shared" si="0"/>
        <v>93800000</v>
      </c>
      <c r="W14" s="35">
        <f t="shared" si="0"/>
        <v>18942000</v>
      </c>
      <c r="X14" s="35">
        <f t="shared" si="0"/>
        <v>2579646174</v>
      </c>
      <c r="AA14" s="2"/>
      <c r="AB14" s="2"/>
      <c r="AC14" s="2"/>
      <c r="AD14" s="2"/>
      <c r="AE14" s="2"/>
      <c r="AF14" s="2"/>
      <c r="AG14" s="2"/>
      <c r="AH14" s="2"/>
      <c r="AI14" s="2"/>
      <c r="AJ14" s="2"/>
      <c r="AK14" s="2"/>
    </row>
    <row r="15" spans="1:42">
      <c r="A15" s="40">
        <v>2</v>
      </c>
      <c r="B15" s="56" t="s">
        <v>41</v>
      </c>
      <c r="C15" s="57">
        <v>0</v>
      </c>
      <c r="D15" s="58">
        <v>0</v>
      </c>
      <c r="E15" s="58">
        <v>0</v>
      </c>
      <c r="F15" s="44">
        <f t="shared" ref="F15:F23" si="1">C15-D15-E15</f>
        <v>0</v>
      </c>
      <c r="G15" s="57"/>
      <c r="H15" s="46"/>
      <c r="I15" s="46"/>
      <c r="J15" s="58"/>
      <c r="K15" s="58"/>
      <c r="L15" s="58"/>
      <c r="M15" s="58"/>
      <c r="N15" s="58"/>
      <c r="O15" s="59"/>
      <c r="P15" s="57"/>
      <c r="Q15" s="58"/>
      <c r="R15" s="59"/>
      <c r="S15" s="57"/>
      <c r="T15" s="59"/>
      <c r="U15" s="48">
        <f t="shared" ref="U15:U23" si="2">C15+G15+H15+I15+J15+K15+L15+M15+N15+O15-P15-Q15-R15</f>
        <v>0</v>
      </c>
      <c r="V15" s="49">
        <f t="shared" ref="V15:V23" si="3">D15+T15</f>
        <v>0</v>
      </c>
      <c r="W15" s="49">
        <f t="shared" ref="W15:W23" si="4">E15+S15</f>
        <v>0</v>
      </c>
      <c r="X15" s="49">
        <f t="shared" ref="X15:X23" si="5">U15-V15-W15</f>
        <v>0</v>
      </c>
      <c r="AA15" s="2"/>
      <c r="AB15" s="2"/>
      <c r="AC15" s="2"/>
      <c r="AD15" s="2"/>
      <c r="AE15" s="2"/>
      <c r="AF15" s="2"/>
      <c r="AG15" s="2"/>
      <c r="AH15" s="2"/>
      <c r="AI15" s="2"/>
      <c r="AJ15" s="2"/>
      <c r="AK15" s="2"/>
    </row>
    <row r="16" spans="1:42">
      <c r="A16" s="40">
        <v>3</v>
      </c>
      <c r="B16" s="56" t="s">
        <v>42</v>
      </c>
      <c r="C16" s="57">
        <v>263244924</v>
      </c>
      <c r="D16" s="58">
        <v>0</v>
      </c>
      <c r="E16" s="58">
        <v>0</v>
      </c>
      <c r="F16" s="44">
        <f t="shared" si="1"/>
        <v>263244924</v>
      </c>
      <c r="G16" s="57"/>
      <c r="H16" s="46"/>
      <c r="I16" s="46"/>
      <c r="J16" s="58"/>
      <c r="K16" s="58"/>
      <c r="L16" s="58"/>
      <c r="M16" s="58"/>
      <c r="N16" s="58"/>
      <c r="O16" s="59"/>
      <c r="P16" s="57"/>
      <c r="Q16" s="58"/>
      <c r="R16" s="59"/>
      <c r="S16" s="57"/>
      <c r="T16" s="59"/>
      <c r="U16" s="48">
        <f t="shared" si="2"/>
        <v>263244924</v>
      </c>
      <c r="V16" s="49">
        <f t="shared" si="3"/>
        <v>0</v>
      </c>
      <c r="W16" s="49">
        <f t="shared" si="4"/>
        <v>0</v>
      </c>
      <c r="X16" s="49">
        <f t="shared" si="5"/>
        <v>263244924</v>
      </c>
      <c r="AA16" s="2"/>
      <c r="AB16" s="2"/>
      <c r="AC16" s="2"/>
      <c r="AD16" s="2"/>
      <c r="AE16" s="2"/>
      <c r="AF16" s="2"/>
      <c r="AG16" s="2"/>
      <c r="AH16" s="2"/>
      <c r="AI16" s="2"/>
      <c r="AJ16" s="2"/>
      <c r="AK16" s="2"/>
    </row>
    <row r="17" spans="1:52">
      <c r="A17" s="40">
        <v>4</v>
      </c>
      <c r="B17" s="56" t="s">
        <v>43</v>
      </c>
      <c r="C17" s="57">
        <v>0</v>
      </c>
      <c r="D17" s="58">
        <v>0</v>
      </c>
      <c r="E17" s="58">
        <v>0</v>
      </c>
      <c r="F17" s="44">
        <f t="shared" si="1"/>
        <v>0</v>
      </c>
      <c r="G17" s="57"/>
      <c r="H17" s="46"/>
      <c r="I17" s="46"/>
      <c r="J17" s="58"/>
      <c r="K17" s="58"/>
      <c r="L17" s="58"/>
      <c r="M17" s="58"/>
      <c r="N17" s="58"/>
      <c r="O17" s="59"/>
      <c r="P17" s="57"/>
      <c r="Q17" s="58"/>
      <c r="R17" s="59"/>
      <c r="S17" s="57"/>
      <c r="T17" s="59"/>
      <c r="U17" s="48">
        <f t="shared" si="2"/>
        <v>0</v>
      </c>
      <c r="V17" s="49">
        <f t="shared" si="3"/>
        <v>0</v>
      </c>
      <c r="W17" s="49">
        <f t="shared" si="4"/>
        <v>0</v>
      </c>
      <c r="X17" s="49">
        <f t="shared" si="5"/>
        <v>0</v>
      </c>
      <c r="AA17" s="2"/>
      <c r="AB17" s="2"/>
      <c r="AC17" s="2"/>
      <c r="AD17" s="2"/>
      <c r="AE17" s="2"/>
      <c r="AF17" s="2"/>
      <c r="AG17" s="2"/>
      <c r="AH17" s="2"/>
      <c r="AI17" s="2"/>
      <c r="AJ17" s="2"/>
      <c r="AK17" s="2"/>
    </row>
    <row r="18" spans="1:52">
      <c r="A18" s="40">
        <v>5</v>
      </c>
      <c r="B18" s="56" t="s">
        <v>44</v>
      </c>
      <c r="C18" s="57">
        <v>0</v>
      </c>
      <c r="D18" s="58">
        <v>0</v>
      </c>
      <c r="E18" s="58">
        <v>0</v>
      </c>
      <c r="F18" s="44">
        <f t="shared" si="1"/>
        <v>0</v>
      </c>
      <c r="G18" s="57"/>
      <c r="H18" s="46"/>
      <c r="I18" s="46"/>
      <c r="J18" s="58"/>
      <c r="K18" s="58"/>
      <c r="L18" s="58"/>
      <c r="M18" s="58"/>
      <c r="N18" s="58"/>
      <c r="O18" s="59"/>
      <c r="P18" s="57"/>
      <c r="Q18" s="58"/>
      <c r="R18" s="59"/>
      <c r="S18" s="57"/>
      <c r="T18" s="59"/>
      <c r="U18" s="48">
        <f t="shared" si="2"/>
        <v>0</v>
      </c>
      <c r="V18" s="49">
        <f t="shared" si="3"/>
        <v>0</v>
      </c>
      <c r="W18" s="49">
        <f t="shared" si="4"/>
        <v>0</v>
      </c>
      <c r="X18" s="49">
        <f t="shared" si="5"/>
        <v>0</v>
      </c>
      <c r="AA18" s="2"/>
      <c r="AB18" s="2"/>
      <c r="AC18" s="2"/>
      <c r="AD18" s="2"/>
      <c r="AE18" s="2"/>
      <c r="AF18" s="2"/>
      <c r="AG18" s="2"/>
      <c r="AH18" s="2"/>
      <c r="AI18" s="2"/>
      <c r="AJ18" s="2"/>
      <c r="AK18" s="2"/>
    </row>
    <row r="19" spans="1:52">
      <c r="A19" s="40">
        <v>6</v>
      </c>
      <c r="B19" s="56" t="s">
        <v>45</v>
      </c>
      <c r="C19" s="57">
        <v>702408600</v>
      </c>
      <c r="D19" s="58">
        <v>3800000</v>
      </c>
      <c r="E19" s="58">
        <v>17442000</v>
      </c>
      <c r="F19" s="44">
        <f t="shared" si="1"/>
        <v>681166600</v>
      </c>
      <c r="G19" s="57">
        <v>27000000</v>
      </c>
      <c r="H19" s="46"/>
      <c r="I19" s="46"/>
      <c r="J19" s="58"/>
      <c r="K19" s="58"/>
      <c r="L19" s="58"/>
      <c r="M19" s="58"/>
      <c r="N19" s="58">
        <v>14816000</v>
      </c>
      <c r="O19" s="59"/>
      <c r="P19" s="57"/>
      <c r="Q19" s="58"/>
      <c r="R19" s="59"/>
      <c r="S19" s="57"/>
      <c r="T19" s="59"/>
      <c r="U19" s="48">
        <f t="shared" si="2"/>
        <v>744224600</v>
      </c>
      <c r="V19" s="49">
        <f t="shared" si="3"/>
        <v>3800000</v>
      </c>
      <c r="W19" s="49">
        <f t="shared" si="4"/>
        <v>17442000</v>
      </c>
      <c r="X19" s="49">
        <f t="shared" si="5"/>
        <v>722982600</v>
      </c>
      <c r="AA19" s="2"/>
      <c r="AB19" s="2"/>
      <c r="AC19" s="2"/>
      <c r="AD19" s="2"/>
      <c r="AE19" s="2"/>
      <c r="AF19" s="2"/>
      <c r="AG19" s="2"/>
      <c r="AH19" s="2"/>
      <c r="AI19" s="2"/>
      <c r="AJ19" s="2"/>
      <c r="AK19" s="2"/>
    </row>
    <row r="20" spans="1:52">
      <c r="A20" s="40">
        <v>7</v>
      </c>
      <c r="B20" s="56" t="s">
        <v>46</v>
      </c>
      <c r="C20" s="57">
        <v>17200000</v>
      </c>
      <c r="D20" s="58">
        <v>0</v>
      </c>
      <c r="E20" s="58">
        <v>100000</v>
      </c>
      <c r="F20" s="44">
        <f t="shared" si="1"/>
        <v>17100000</v>
      </c>
      <c r="G20" s="57"/>
      <c r="H20" s="46"/>
      <c r="I20" s="46"/>
      <c r="J20" s="58"/>
      <c r="K20" s="58"/>
      <c r="L20" s="58"/>
      <c r="M20" s="58"/>
      <c r="N20" s="58"/>
      <c r="O20" s="59"/>
      <c r="P20" s="57"/>
      <c r="Q20" s="58"/>
      <c r="R20" s="59"/>
      <c r="S20" s="57"/>
      <c r="T20" s="59"/>
      <c r="U20" s="48">
        <f t="shared" si="2"/>
        <v>17200000</v>
      </c>
      <c r="V20" s="49">
        <f t="shared" si="3"/>
        <v>0</v>
      </c>
      <c r="W20" s="49">
        <f t="shared" si="4"/>
        <v>100000</v>
      </c>
      <c r="X20" s="49">
        <f t="shared" si="5"/>
        <v>17100000</v>
      </c>
      <c r="AA20" s="2"/>
      <c r="AB20" s="2"/>
      <c r="AC20" s="2"/>
      <c r="AD20" s="2"/>
      <c r="AE20" s="2"/>
      <c r="AF20" s="2"/>
      <c r="AG20" s="2"/>
      <c r="AH20" s="2"/>
      <c r="AI20" s="2"/>
      <c r="AJ20" s="2"/>
      <c r="AK20" s="2"/>
    </row>
    <row r="21" spans="1:52">
      <c r="A21" s="40">
        <v>8</v>
      </c>
      <c r="B21" s="56" t="s">
        <v>47</v>
      </c>
      <c r="C21" s="57">
        <v>1458747900</v>
      </c>
      <c r="D21" s="58">
        <v>90000000</v>
      </c>
      <c r="E21" s="58">
        <v>1400000</v>
      </c>
      <c r="F21" s="44">
        <f t="shared" si="1"/>
        <v>1367347900</v>
      </c>
      <c r="G21" s="57"/>
      <c r="H21" s="46"/>
      <c r="I21" s="46"/>
      <c r="J21" s="58"/>
      <c r="K21" s="58"/>
      <c r="L21" s="58"/>
      <c r="M21" s="58"/>
      <c r="N21" s="58"/>
      <c r="O21" s="59"/>
      <c r="P21" s="57"/>
      <c r="Q21" s="58"/>
      <c r="R21" s="59"/>
      <c r="S21" s="57"/>
      <c r="T21" s="59"/>
      <c r="U21" s="48">
        <f t="shared" si="2"/>
        <v>1458747900</v>
      </c>
      <c r="V21" s="49">
        <f t="shared" si="3"/>
        <v>90000000</v>
      </c>
      <c r="W21" s="49">
        <f t="shared" si="4"/>
        <v>1400000</v>
      </c>
      <c r="X21" s="49">
        <f t="shared" si="5"/>
        <v>1367347900</v>
      </c>
      <c r="AA21" s="2"/>
      <c r="AB21" s="2"/>
      <c r="AC21" s="2"/>
      <c r="AD21" s="2"/>
      <c r="AE21" s="2"/>
      <c r="AF21" s="2"/>
      <c r="AG21" s="2"/>
      <c r="AH21" s="2"/>
      <c r="AI21" s="2"/>
      <c r="AJ21" s="2"/>
      <c r="AK21" s="2"/>
    </row>
    <row r="22" spans="1:52">
      <c r="A22" s="40">
        <v>9</v>
      </c>
      <c r="B22" s="56" t="s">
        <v>48</v>
      </c>
      <c r="C22" s="57">
        <v>208970750</v>
      </c>
      <c r="D22" s="58">
        <v>0</v>
      </c>
      <c r="E22" s="58">
        <v>0</v>
      </c>
      <c r="F22" s="44">
        <f t="shared" si="1"/>
        <v>208970750</v>
      </c>
      <c r="G22" s="57"/>
      <c r="H22" s="46"/>
      <c r="I22" s="46"/>
      <c r="J22" s="58"/>
      <c r="K22" s="58"/>
      <c r="L22" s="58"/>
      <c r="M22" s="58"/>
      <c r="N22" s="58"/>
      <c r="O22" s="59"/>
      <c r="P22" s="57"/>
      <c r="Q22" s="58"/>
      <c r="R22" s="59"/>
      <c r="S22" s="57"/>
      <c r="T22" s="59"/>
      <c r="U22" s="48">
        <f t="shared" si="2"/>
        <v>208970750</v>
      </c>
      <c r="V22" s="49">
        <f t="shared" si="3"/>
        <v>0</v>
      </c>
      <c r="W22" s="49">
        <f t="shared" si="4"/>
        <v>0</v>
      </c>
      <c r="X22" s="49">
        <f t="shared" si="5"/>
        <v>208970750</v>
      </c>
      <c r="AA22" s="2"/>
      <c r="AB22" s="2"/>
      <c r="AC22" s="2"/>
      <c r="AD22" s="2"/>
      <c r="AE22" s="2"/>
      <c r="AF22" s="2"/>
      <c r="AG22" s="2"/>
      <c r="AH22" s="2"/>
      <c r="AI22" s="2"/>
      <c r="AJ22" s="2"/>
      <c r="AK22" s="2"/>
    </row>
    <row r="23" spans="1:52">
      <c r="A23" s="40">
        <v>10</v>
      </c>
      <c r="B23" s="56" t="s">
        <v>49</v>
      </c>
      <c r="C23" s="57">
        <v>0</v>
      </c>
      <c r="D23" s="58">
        <v>0</v>
      </c>
      <c r="E23" s="58">
        <v>0</v>
      </c>
      <c r="F23" s="44">
        <f t="shared" si="1"/>
        <v>0</v>
      </c>
      <c r="G23" s="57"/>
      <c r="H23" s="46"/>
      <c r="I23" s="46"/>
      <c r="J23" s="58"/>
      <c r="K23" s="58"/>
      <c r="L23" s="58"/>
      <c r="M23" s="58"/>
      <c r="N23" s="58"/>
      <c r="O23" s="59"/>
      <c r="P23" s="57"/>
      <c r="Q23" s="58"/>
      <c r="R23" s="59"/>
      <c r="S23" s="57"/>
      <c r="T23" s="59"/>
      <c r="U23" s="48">
        <f t="shared" si="2"/>
        <v>0</v>
      </c>
      <c r="V23" s="49">
        <f t="shared" si="3"/>
        <v>0</v>
      </c>
      <c r="W23" s="49">
        <f t="shared" si="4"/>
        <v>0</v>
      </c>
      <c r="X23" s="49">
        <f t="shared" si="5"/>
        <v>0</v>
      </c>
      <c r="AA23" s="2"/>
      <c r="AB23" s="2"/>
      <c r="AC23" s="2"/>
      <c r="AD23" s="2"/>
      <c r="AE23" s="2"/>
      <c r="AF23" s="2"/>
      <c r="AG23" s="2"/>
      <c r="AH23" s="2"/>
      <c r="AI23" s="2"/>
      <c r="AJ23" s="2"/>
      <c r="AK23" s="2"/>
    </row>
    <row r="24" spans="1:52">
      <c r="A24" s="40"/>
      <c r="B24" s="41"/>
      <c r="C24" s="57"/>
      <c r="D24" s="58"/>
      <c r="E24" s="58"/>
      <c r="F24" s="44"/>
      <c r="G24" s="57"/>
      <c r="H24" s="46"/>
      <c r="I24" s="46"/>
      <c r="J24" s="58"/>
      <c r="K24" s="58"/>
      <c r="L24" s="58"/>
      <c r="M24" s="58"/>
      <c r="N24" s="58"/>
      <c r="O24" s="59"/>
      <c r="P24" s="57"/>
      <c r="Q24" s="58"/>
      <c r="R24" s="59"/>
      <c r="S24" s="57"/>
      <c r="T24" s="59"/>
      <c r="U24" s="48"/>
      <c r="V24" s="49"/>
      <c r="W24" s="49"/>
      <c r="X24" s="49"/>
      <c r="AA24" s="2"/>
      <c r="AB24" s="2"/>
      <c r="AC24" s="2"/>
      <c r="AD24" s="2"/>
      <c r="AE24" s="2"/>
      <c r="AF24" s="2"/>
      <c r="AG24" s="2"/>
      <c r="AH24" s="2"/>
      <c r="AI24" s="2"/>
      <c r="AJ24" s="2"/>
      <c r="AK24" s="2"/>
    </row>
    <row r="25" spans="1:52" s="62" customFormat="1">
      <c r="A25" s="50" t="s">
        <v>50</v>
      </c>
      <c r="B25" s="60" t="s">
        <v>51</v>
      </c>
      <c r="C25" s="52">
        <f t="shared" ref="C25:X25" si="6">SUM(C26:C27)</f>
        <v>2162531326.54</v>
      </c>
      <c r="D25" s="53">
        <f t="shared" si="6"/>
        <v>144280000</v>
      </c>
      <c r="E25" s="53">
        <f t="shared" si="6"/>
        <v>0</v>
      </c>
      <c r="F25" s="61">
        <f t="shared" si="6"/>
        <v>2018251326.54</v>
      </c>
      <c r="G25" s="54">
        <f t="shared" si="6"/>
        <v>4050000</v>
      </c>
      <c r="H25" s="53">
        <f t="shared" si="6"/>
        <v>0</v>
      </c>
      <c r="I25" s="53">
        <f t="shared" si="6"/>
        <v>0</v>
      </c>
      <c r="J25" s="53">
        <f t="shared" si="6"/>
        <v>0</v>
      </c>
      <c r="K25" s="53">
        <f t="shared" si="6"/>
        <v>0</v>
      </c>
      <c r="L25" s="53">
        <f t="shared" si="6"/>
        <v>0</v>
      </c>
      <c r="M25" s="53">
        <f t="shared" si="6"/>
        <v>0</v>
      </c>
      <c r="N25" s="53">
        <f t="shared" si="6"/>
        <v>0</v>
      </c>
      <c r="O25" s="55">
        <f t="shared" si="6"/>
        <v>0</v>
      </c>
      <c r="P25" s="54">
        <f t="shared" si="6"/>
        <v>0</v>
      </c>
      <c r="Q25" s="53">
        <f t="shared" si="6"/>
        <v>0</v>
      </c>
      <c r="R25" s="55">
        <f t="shared" si="6"/>
        <v>4050000</v>
      </c>
      <c r="S25" s="54">
        <f t="shared" si="6"/>
        <v>0</v>
      </c>
      <c r="T25" s="55">
        <f t="shared" si="6"/>
        <v>0</v>
      </c>
      <c r="U25" s="39">
        <f t="shared" si="6"/>
        <v>2162531326.54</v>
      </c>
      <c r="V25" s="35">
        <f t="shared" si="6"/>
        <v>144280000</v>
      </c>
      <c r="W25" s="35">
        <f t="shared" si="6"/>
        <v>0</v>
      </c>
      <c r="X25" s="35">
        <f t="shared" si="6"/>
        <v>2018251326.54</v>
      </c>
      <c r="Y25" s="4"/>
      <c r="Z25" s="4"/>
      <c r="AA25" s="2"/>
      <c r="AB25" s="2"/>
      <c r="AC25" s="2"/>
      <c r="AD25" s="2"/>
      <c r="AE25" s="2"/>
      <c r="AF25" s="2"/>
      <c r="AG25" s="2"/>
      <c r="AH25" s="2"/>
      <c r="AI25" s="2"/>
      <c r="AJ25" s="2"/>
      <c r="AK25" s="2"/>
      <c r="AL25" s="4"/>
      <c r="AM25" s="4"/>
      <c r="AN25" s="4"/>
      <c r="AO25" s="4"/>
      <c r="AP25" s="4"/>
      <c r="AQ25" s="4"/>
      <c r="AR25" s="4"/>
      <c r="AS25" s="4"/>
      <c r="AT25" s="4"/>
      <c r="AU25" s="4"/>
      <c r="AV25" s="4"/>
      <c r="AW25" s="4"/>
      <c r="AX25" s="4"/>
      <c r="AY25" s="4"/>
      <c r="AZ25" s="4"/>
    </row>
    <row r="26" spans="1:52">
      <c r="A26" s="40">
        <v>11</v>
      </c>
      <c r="B26" s="41" t="s">
        <v>52</v>
      </c>
      <c r="C26" s="57">
        <v>2162531326.54</v>
      </c>
      <c r="D26" s="58">
        <v>144280000</v>
      </c>
      <c r="E26" s="58">
        <v>0</v>
      </c>
      <c r="F26" s="44">
        <f>C26-D26-E26</f>
        <v>2018251326.54</v>
      </c>
      <c r="G26" s="57">
        <v>4050000</v>
      </c>
      <c r="H26" s="46"/>
      <c r="I26" s="46"/>
      <c r="J26" s="58"/>
      <c r="K26" s="58"/>
      <c r="L26" s="58"/>
      <c r="M26" s="58"/>
      <c r="N26" s="58"/>
      <c r="O26" s="59"/>
      <c r="P26" s="57"/>
      <c r="Q26" s="58"/>
      <c r="R26" s="59">
        <v>4050000</v>
      </c>
      <c r="S26" s="57"/>
      <c r="T26" s="59"/>
      <c r="U26" s="48">
        <f>C26+G26+H26+I26+J26+K26+L26+M26+N26+O26-P26-Q26-R26</f>
        <v>2162531326.54</v>
      </c>
      <c r="V26" s="49">
        <f>D26+T26</f>
        <v>144280000</v>
      </c>
      <c r="W26" s="49">
        <f>E26+S26</f>
        <v>0</v>
      </c>
      <c r="X26" s="49">
        <f>U26-V26-W26</f>
        <v>2018251326.54</v>
      </c>
      <c r="AA26" s="2"/>
      <c r="AB26" s="2"/>
      <c r="AC26" s="2"/>
      <c r="AD26" s="2"/>
      <c r="AE26" s="2"/>
      <c r="AF26" s="2"/>
      <c r="AG26" s="2"/>
      <c r="AH26" s="2"/>
      <c r="AI26" s="2"/>
      <c r="AJ26" s="2"/>
      <c r="AK26" s="2"/>
    </row>
    <row r="27" spans="1:52">
      <c r="A27" s="40">
        <v>12</v>
      </c>
      <c r="B27" s="41" t="s">
        <v>53</v>
      </c>
      <c r="C27" s="57">
        <v>0</v>
      </c>
      <c r="D27" s="58">
        <v>0</v>
      </c>
      <c r="E27" s="58">
        <v>0</v>
      </c>
      <c r="F27" s="44">
        <f>C27-D27-E27</f>
        <v>0</v>
      </c>
      <c r="G27" s="57"/>
      <c r="H27" s="46"/>
      <c r="I27" s="46"/>
      <c r="J27" s="58"/>
      <c r="K27" s="58"/>
      <c r="L27" s="58"/>
      <c r="M27" s="58"/>
      <c r="N27" s="58"/>
      <c r="O27" s="59"/>
      <c r="P27" s="57"/>
      <c r="Q27" s="58"/>
      <c r="R27" s="59"/>
      <c r="S27" s="57"/>
      <c r="T27" s="59"/>
      <c r="U27" s="48">
        <f>C27+G27+H27+I27+J27+K27+L27+M27+N27+O27-P27-Q27-R27</f>
        <v>0</v>
      </c>
      <c r="V27" s="49">
        <f>D27+T27</f>
        <v>0</v>
      </c>
      <c r="W27" s="49">
        <f>E27+S27</f>
        <v>0</v>
      </c>
      <c r="X27" s="49">
        <f>U27-V27-W27</f>
        <v>0</v>
      </c>
      <c r="AA27" s="2"/>
      <c r="AB27" s="2"/>
      <c r="AC27" s="2"/>
      <c r="AD27" s="2"/>
      <c r="AE27" s="2"/>
      <c r="AF27" s="2"/>
      <c r="AG27" s="2"/>
      <c r="AH27" s="2"/>
      <c r="AI27" s="2"/>
      <c r="AJ27" s="2"/>
      <c r="AK27" s="2"/>
    </row>
    <row r="28" spans="1:52">
      <c r="A28" s="40"/>
      <c r="B28" s="41"/>
      <c r="C28" s="57"/>
      <c r="D28" s="58"/>
      <c r="E28" s="58"/>
      <c r="F28" s="44"/>
      <c r="G28" s="57"/>
      <c r="H28" s="46"/>
      <c r="I28" s="46"/>
      <c r="J28" s="58"/>
      <c r="K28" s="58"/>
      <c r="L28" s="58"/>
      <c r="M28" s="58"/>
      <c r="N28" s="58"/>
      <c r="O28" s="59"/>
      <c r="P28" s="57"/>
      <c r="Q28" s="58"/>
      <c r="R28" s="59"/>
      <c r="S28" s="57"/>
      <c r="T28" s="59"/>
      <c r="U28" s="48"/>
      <c r="V28" s="49"/>
      <c r="W28" s="49"/>
      <c r="X28" s="49"/>
      <c r="AA28" s="63"/>
      <c r="AB28" s="63"/>
      <c r="AC28" s="63"/>
      <c r="AD28" s="63"/>
      <c r="AE28" s="63"/>
      <c r="AF28" s="63"/>
      <c r="AG28" s="63"/>
      <c r="AH28" s="63"/>
      <c r="AI28" s="63"/>
      <c r="AJ28" s="63"/>
      <c r="AK28" s="63"/>
      <c r="AL28" s="63"/>
      <c r="AM28" s="63"/>
      <c r="AN28" s="63"/>
      <c r="AO28" s="63"/>
      <c r="AP28" s="63"/>
    </row>
    <row r="29" spans="1:52" s="62" customFormat="1">
      <c r="A29" s="50" t="s">
        <v>54</v>
      </c>
      <c r="B29" s="60" t="s">
        <v>55</v>
      </c>
      <c r="C29" s="52">
        <f t="shared" ref="C29:X29" si="7">SUM(C30:C33)</f>
        <v>169839900</v>
      </c>
      <c r="D29" s="53">
        <f t="shared" si="7"/>
        <v>0</v>
      </c>
      <c r="E29" s="53">
        <f t="shared" si="7"/>
        <v>0</v>
      </c>
      <c r="F29" s="61">
        <f t="shared" si="7"/>
        <v>169839900</v>
      </c>
      <c r="G29" s="54">
        <f t="shared" si="7"/>
        <v>0</v>
      </c>
      <c r="H29" s="53">
        <f t="shared" si="7"/>
        <v>0</v>
      </c>
      <c r="I29" s="53">
        <f t="shared" si="7"/>
        <v>0</v>
      </c>
      <c r="J29" s="53">
        <f t="shared" si="7"/>
        <v>0</v>
      </c>
      <c r="K29" s="53">
        <f t="shared" si="7"/>
        <v>0</v>
      </c>
      <c r="L29" s="53">
        <f t="shared" si="7"/>
        <v>0</v>
      </c>
      <c r="M29" s="53">
        <f t="shared" si="7"/>
        <v>0</v>
      </c>
      <c r="N29" s="53">
        <f t="shared" si="7"/>
        <v>0</v>
      </c>
      <c r="O29" s="55">
        <f t="shared" si="7"/>
        <v>248300</v>
      </c>
      <c r="P29" s="54">
        <f t="shared" si="7"/>
        <v>0</v>
      </c>
      <c r="Q29" s="53">
        <f t="shared" si="7"/>
        <v>0</v>
      </c>
      <c r="R29" s="55">
        <f t="shared" si="7"/>
        <v>248300</v>
      </c>
      <c r="S29" s="54">
        <f t="shared" si="7"/>
        <v>0</v>
      </c>
      <c r="T29" s="55">
        <f t="shared" si="7"/>
        <v>0</v>
      </c>
      <c r="U29" s="39">
        <f t="shared" si="7"/>
        <v>169839900</v>
      </c>
      <c r="V29" s="35">
        <f t="shared" si="7"/>
        <v>0</v>
      </c>
      <c r="W29" s="35">
        <f t="shared" si="7"/>
        <v>0</v>
      </c>
      <c r="X29" s="35">
        <f t="shared" si="7"/>
        <v>169839900</v>
      </c>
      <c r="Y29" s="4"/>
      <c r="Z29" s="4"/>
      <c r="AA29" s="64"/>
      <c r="AB29" s="64"/>
      <c r="AC29" s="64"/>
      <c r="AD29" s="64"/>
      <c r="AE29" s="64"/>
      <c r="AF29" s="64"/>
      <c r="AG29" s="64"/>
      <c r="AH29" s="64"/>
      <c r="AI29" s="64"/>
      <c r="AJ29" s="64"/>
      <c r="AK29" s="64"/>
      <c r="AL29" s="64"/>
      <c r="AM29" s="64"/>
      <c r="AN29" s="64"/>
      <c r="AO29" s="64"/>
      <c r="AP29" s="64"/>
      <c r="AQ29" s="4"/>
      <c r="AR29" s="4"/>
      <c r="AS29" s="4"/>
      <c r="AT29" s="4"/>
      <c r="AU29" s="4"/>
      <c r="AV29" s="4"/>
      <c r="AW29" s="4"/>
      <c r="AX29" s="4"/>
      <c r="AY29" s="4"/>
      <c r="AZ29" s="4"/>
    </row>
    <row r="30" spans="1:52">
      <c r="A30" s="40">
        <v>13</v>
      </c>
      <c r="B30" s="41" t="s">
        <v>56</v>
      </c>
      <c r="C30" s="57">
        <v>0</v>
      </c>
      <c r="D30" s="58">
        <v>0</v>
      </c>
      <c r="E30" s="58">
        <v>0</v>
      </c>
      <c r="F30" s="44">
        <f>C30-D30-E30</f>
        <v>0</v>
      </c>
      <c r="G30" s="57"/>
      <c r="H30" s="46"/>
      <c r="I30" s="46"/>
      <c r="J30" s="58"/>
      <c r="K30" s="58"/>
      <c r="L30" s="58"/>
      <c r="M30" s="58"/>
      <c r="N30" s="58"/>
      <c r="O30" s="59"/>
      <c r="P30" s="57"/>
      <c r="Q30" s="58"/>
      <c r="R30" s="59"/>
      <c r="S30" s="57"/>
      <c r="T30" s="59"/>
      <c r="U30" s="48">
        <f>C30+G30+H30+I30+J30+K30+L30+M30+N30+O30-P30-Q30-R30</f>
        <v>0</v>
      </c>
      <c r="V30" s="49">
        <f>D30+T30</f>
        <v>0</v>
      </c>
      <c r="W30" s="49">
        <f>E30+S30</f>
        <v>0</v>
      </c>
      <c r="X30" s="49">
        <f>U30-V30-W30</f>
        <v>0</v>
      </c>
      <c r="AA30" s="64"/>
      <c r="AB30" s="64"/>
      <c r="AC30" s="64"/>
      <c r="AD30" s="64"/>
      <c r="AE30" s="64"/>
      <c r="AF30" s="64"/>
      <c r="AG30" s="64"/>
      <c r="AH30" s="64"/>
      <c r="AI30" s="64"/>
      <c r="AJ30" s="64"/>
      <c r="AK30" s="64"/>
      <c r="AL30" s="64"/>
      <c r="AM30" s="64"/>
      <c r="AN30" s="64"/>
      <c r="AO30" s="64"/>
      <c r="AP30" s="64"/>
    </row>
    <row r="31" spans="1:52">
      <c r="A31" s="40">
        <v>14</v>
      </c>
      <c r="B31" s="41" t="s">
        <v>57</v>
      </c>
      <c r="C31" s="57">
        <v>0</v>
      </c>
      <c r="D31" s="58">
        <v>0</v>
      </c>
      <c r="E31" s="58">
        <v>0</v>
      </c>
      <c r="F31" s="44">
        <f>C31-D31-E31</f>
        <v>0</v>
      </c>
      <c r="G31" s="57"/>
      <c r="H31" s="46"/>
      <c r="I31" s="46"/>
      <c r="J31" s="58"/>
      <c r="K31" s="58"/>
      <c r="L31" s="58"/>
      <c r="M31" s="58"/>
      <c r="N31" s="58"/>
      <c r="O31" s="59"/>
      <c r="P31" s="57"/>
      <c r="Q31" s="58"/>
      <c r="R31" s="59"/>
      <c r="S31" s="57"/>
      <c r="T31" s="59"/>
      <c r="U31" s="48">
        <f>C31+G31+H31+I31+J31+K31+L31+M31+N31+O31-P31-Q31-R31</f>
        <v>0</v>
      </c>
      <c r="V31" s="49">
        <f>D31+T31</f>
        <v>0</v>
      </c>
      <c r="W31" s="49">
        <f>E31+S31</f>
        <v>0</v>
      </c>
      <c r="X31" s="49">
        <f>U31-V31-W31</f>
        <v>0</v>
      </c>
      <c r="AA31" s="65"/>
      <c r="AB31" s="65"/>
      <c r="AC31" s="65"/>
      <c r="AD31" s="65"/>
      <c r="AE31" s="65"/>
      <c r="AF31" s="65"/>
      <c r="AG31" s="65"/>
      <c r="AH31" s="65"/>
      <c r="AI31" s="65"/>
      <c r="AJ31" s="65"/>
      <c r="AK31" s="65"/>
      <c r="AL31" s="65"/>
      <c r="AM31" s="65"/>
      <c r="AN31" s="65"/>
      <c r="AO31" s="65"/>
      <c r="AP31" s="65"/>
    </row>
    <row r="32" spans="1:52">
      <c r="A32" s="40">
        <v>15</v>
      </c>
      <c r="B32" s="41" t="s">
        <v>58</v>
      </c>
      <c r="C32" s="57"/>
      <c r="D32" s="58">
        <v>0</v>
      </c>
      <c r="E32" s="58">
        <v>0</v>
      </c>
      <c r="F32" s="44">
        <f>C32-D32-E32</f>
        <v>0</v>
      </c>
      <c r="G32" s="57"/>
      <c r="H32" s="46"/>
      <c r="I32" s="46"/>
      <c r="J32" s="58"/>
      <c r="K32" s="58"/>
      <c r="L32" s="58"/>
      <c r="M32" s="58"/>
      <c r="N32" s="58"/>
      <c r="O32" s="59"/>
      <c r="P32" s="57"/>
      <c r="Q32" s="58"/>
      <c r="R32" s="59"/>
      <c r="S32" s="57"/>
      <c r="T32" s="59"/>
      <c r="U32" s="48">
        <f>C32+G32+H32+I32+J32+K32+L32+M32+N32+O32-P32-Q32-R32</f>
        <v>0</v>
      </c>
      <c r="V32" s="49">
        <f>D32+T32</f>
        <v>0</v>
      </c>
      <c r="W32" s="49">
        <f>E32+S32</f>
        <v>0</v>
      </c>
      <c r="X32" s="49">
        <f>U32-V32-W32</f>
        <v>0</v>
      </c>
      <c r="AA32" s="65"/>
      <c r="AB32" s="65"/>
      <c r="AC32" s="65"/>
      <c r="AD32" s="65"/>
      <c r="AE32" s="65"/>
      <c r="AF32" s="65"/>
      <c r="AG32" s="65"/>
      <c r="AH32" s="65"/>
      <c r="AI32" s="65"/>
      <c r="AJ32" s="65"/>
      <c r="AK32" s="65"/>
      <c r="AL32" s="65"/>
      <c r="AM32" s="65"/>
      <c r="AN32" s="65"/>
      <c r="AO32" s="65"/>
      <c r="AP32" s="65"/>
    </row>
    <row r="33" spans="1:52">
      <c r="A33" s="40">
        <v>16</v>
      </c>
      <c r="B33" s="41" t="s">
        <v>59</v>
      </c>
      <c r="C33" s="57">
        <v>169839900</v>
      </c>
      <c r="D33" s="58">
        <v>0</v>
      </c>
      <c r="E33" s="58">
        <v>0</v>
      </c>
      <c r="F33" s="44">
        <f>C33-D33-E33</f>
        <v>169839900</v>
      </c>
      <c r="G33" s="57"/>
      <c r="H33" s="46"/>
      <c r="I33" s="46"/>
      <c r="J33" s="58"/>
      <c r="K33" s="58"/>
      <c r="L33" s="58"/>
      <c r="M33" s="58"/>
      <c r="N33" s="58"/>
      <c r="O33" s="59">
        <v>248300</v>
      </c>
      <c r="P33" s="57"/>
      <c r="Q33" s="58"/>
      <c r="R33" s="59">
        <v>248300</v>
      </c>
      <c r="S33" s="57"/>
      <c r="T33" s="59"/>
      <c r="U33" s="48">
        <f>C33+G33+H33+I33+J33+K33+L33+M33+N33+O33-P33-Q33-R33</f>
        <v>169839900</v>
      </c>
      <c r="V33" s="49">
        <f>D33+T33</f>
        <v>0</v>
      </c>
      <c r="W33" s="49">
        <f>E33+S33</f>
        <v>0</v>
      </c>
      <c r="X33" s="49">
        <f>U33-V33-W33</f>
        <v>169839900</v>
      </c>
      <c r="AA33" s="1180"/>
      <c r="AB33" s="1180"/>
      <c r="AC33" s="1180"/>
      <c r="AD33" s="1180"/>
      <c r="AE33" s="1180"/>
      <c r="AF33" s="1180"/>
      <c r="AG33" s="1180"/>
      <c r="AH33" s="1180"/>
      <c r="AI33" s="1180"/>
      <c r="AJ33" s="1180"/>
      <c r="AK33" s="1180"/>
      <c r="AL33" s="1180"/>
      <c r="AM33" s="1180"/>
      <c r="AN33" s="1180"/>
      <c r="AO33" s="1180"/>
      <c r="AP33" s="1180"/>
    </row>
    <row r="34" spans="1:52">
      <c r="A34" s="40"/>
      <c r="B34" s="41"/>
      <c r="C34" s="57"/>
      <c r="D34" s="58"/>
      <c r="E34" s="58"/>
      <c r="F34" s="44"/>
      <c r="G34" s="57"/>
      <c r="H34" s="46"/>
      <c r="I34" s="46"/>
      <c r="J34" s="58"/>
      <c r="K34" s="58"/>
      <c r="L34" s="58"/>
      <c r="M34" s="58"/>
      <c r="N34" s="58"/>
      <c r="O34" s="59"/>
      <c r="P34" s="57"/>
      <c r="Q34" s="58"/>
      <c r="R34" s="59"/>
      <c r="S34" s="57"/>
      <c r="T34" s="59"/>
      <c r="U34" s="48"/>
      <c r="V34" s="49"/>
      <c r="W34" s="49"/>
      <c r="X34" s="49"/>
      <c r="AA34" s="65"/>
      <c r="AB34" s="65"/>
      <c r="AC34" s="65"/>
      <c r="AD34" s="65"/>
      <c r="AE34" s="65"/>
      <c r="AF34" s="65"/>
      <c r="AG34" s="65"/>
      <c r="AH34" s="65"/>
      <c r="AI34" s="65"/>
      <c r="AJ34" s="65"/>
      <c r="AK34" s="65"/>
      <c r="AL34" s="65"/>
      <c r="AM34" s="65"/>
      <c r="AN34" s="65"/>
      <c r="AO34" s="65"/>
      <c r="AP34" s="65"/>
    </row>
    <row r="35" spans="1:52" s="62" customFormat="1">
      <c r="A35" s="50" t="s">
        <v>60</v>
      </c>
      <c r="B35" s="60" t="s">
        <v>61</v>
      </c>
      <c r="C35" s="52">
        <f t="shared" ref="C35:X35" si="8">SUM(C36:C38)</f>
        <v>0</v>
      </c>
      <c r="D35" s="53">
        <f t="shared" si="8"/>
        <v>0</v>
      </c>
      <c r="E35" s="53">
        <f t="shared" si="8"/>
        <v>0</v>
      </c>
      <c r="F35" s="61">
        <f t="shared" si="8"/>
        <v>0</v>
      </c>
      <c r="G35" s="54">
        <f t="shared" si="8"/>
        <v>0</v>
      </c>
      <c r="H35" s="53">
        <f t="shared" si="8"/>
        <v>0</v>
      </c>
      <c r="I35" s="53">
        <f t="shared" si="8"/>
        <v>0</v>
      </c>
      <c r="J35" s="53">
        <f t="shared" si="8"/>
        <v>0</v>
      </c>
      <c r="K35" s="53">
        <f t="shared" si="8"/>
        <v>0</v>
      </c>
      <c r="L35" s="53">
        <f t="shared" si="8"/>
        <v>0</v>
      </c>
      <c r="M35" s="53">
        <f t="shared" si="8"/>
        <v>0</v>
      </c>
      <c r="N35" s="53">
        <f t="shared" si="8"/>
        <v>0</v>
      </c>
      <c r="O35" s="55">
        <f t="shared" si="8"/>
        <v>0</v>
      </c>
      <c r="P35" s="54">
        <f t="shared" si="8"/>
        <v>0</v>
      </c>
      <c r="Q35" s="53">
        <f t="shared" si="8"/>
        <v>0</v>
      </c>
      <c r="R35" s="55">
        <f t="shared" si="8"/>
        <v>0</v>
      </c>
      <c r="S35" s="54">
        <f t="shared" si="8"/>
        <v>0</v>
      </c>
      <c r="T35" s="55">
        <f t="shared" si="8"/>
        <v>0</v>
      </c>
      <c r="U35" s="39">
        <f t="shared" si="8"/>
        <v>0</v>
      </c>
      <c r="V35" s="35">
        <f t="shared" si="8"/>
        <v>0</v>
      </c>
      <c r="W35" s="35">
        <f t="shared" si="8"/>
        <v>0</v>
      </c>
      <c r="X35" s="35">
        <f t="shared" si="8"/>
        <v>0</v>
      </c>
      <c r="Y35" s="4"/>
      <c r="Z35" s="4"/>
      <c r="AA35" s="65"/>
      <c r="AB35" s="65"/>
      <c r="AC35" s="65"/>
      <c r="AD35" s="65"/>
      <c r="AE35" s="65"/>
      <c r="AF35" s="65"/>
      <c r="AG35" s="65"/>
      <c r="AH35" s="65"/>
      <c r="AI35" s="65"/>
      <c r="AJ35" s="65"/>
      <c r="AK35" s="65"/>
      <c r="AL35" s="65"/>
      <c r="AM35" s="65"/>
      <c r="AN35" s="65"/>
      <c r="AO35" s="65"/>
      <c r="AP35" s="65"/>
      <c r="AQ35" s="4"/>
      <c r="AR35" s="4"/>
      <c r="AS35" s="4"/>
      <c r="AT35" s="4"/>
      <c r="AU35" s="4"/>
      <c r="AV35" s="4"/>
      <c r="AW35" s="4"/>
      <c r="AX35" s="4"/>
      <c r="AY35" s="4"/>
      <c r="AZ35" s="4"/>
    </row>
    <row r="36" spans="1:52">
      <c r="A36" s="40">
        <v>17</v>
      </c>
      <c r="B36" s="56" t="s">
        <v>62</v>
      </c>
      <c r="C36" s="57">
        <v>0</v>
      </c>
      <c r="D36" s="57">
        <v>0</v>
      </c>
      <c r="E36" s="57">
        <v>0</v>
      </c>
      <c r="F36" s="44">
        <f>C36-D36-E36</f>
        <v>0</v>
      </c>
      <c r="G36" s="57">
        <v>0</v>
      </c>
      <c r="H36" s="46"/>
      <c r="I36" s="46"/>
      <c r="J36" s="58"/>
      <c r="K36" s="58"/>
      <c r="L36" s="58"/>
      <c r="M36" s="58">
        <v>0</v>
      </c>
      <c r="N36" s="58">
        <v>0</v>
      </c>
      <c r="O36" s="59">
        <v>0</v>
      </c>
      <c r="P36" s="57">
        <v>0</v>
      </c>
      <c r="Q36" s="58">
        <v>0</v>
      </c>
      <c r="R36" s="59">
        <v>0</v>
      </c>
      <c r="S36" s="57">
        <v>0</v>
      </c>
      <c r="T36" s="59">
        <v>0</v>
      </c>
      <c r="U36" s="48">
        <f>C36+G36+H36+I36+J36+K36+L36+M36+N36+O36-P36-Q36-R36</f>
        <v>0</v>
      </c>
      <c r="V36" s="49">
        <f>D36+T36</f>
        <v>0</v>
      </c>
      <c r="W36" s="49">
        <f>E36+S36</f>
        <v>0</v>
      </c>
      <c r="X36" s="49">
        <f>U36-V36-W36</f>
        <v>0</v>
      </c>
      <c r="AA36" s="66"/>
      <c r="AB36" s="66"/>
      <c r="AC36" s="66"/>
      <c r="AD36" s="66"/>
      <c r="AE36" s="66"/>
      <c r="AF36" s="66"/>
      <c r="AG36" s="66"/>
      <c r="AH36" s="66"/>
      <c r="AI36" s="66"/>
      <c r="AJ36" s="66"/>
      <c r="AK36" s="66"/>
      <c r="AL36" s="66"/>
      <c r="AM36" s="66"/>
      <c r="AN36" s="66"/>
      <c r="AO36" s="66"/>
      <c r="AP36" s="66"/>
    </row>
    <row r="37" spans="1:52">
      <c r="A37" s="40">
        <v>18</v>
      </c>
      <c r="B37" s="56" t="s">
        <v>63</v>
      </c>
      <c r="C37" s="57">
        <v>0</v>
      </c>
      <c r="D37" s="57">
        <v>0</v>
      </c>
      <c r="E37" s="57">
        <v>0</v>
      </c>
      <c r="F37" s="44">
        <f>C37-D37-E37</f>
        <v>0</v>
      </c>
      <c r="G37" s="57">
        <v>0</v>
      </c>
      <c r="H37" s="46"/>
      <c r="I37" s="46"/>
      <c r="J37" s="58"/>
      <c r="K37" s="58"/>
      <c r="L37" s="58"/>
      <c r="M37" s="58">
        <v>0</v>
      </c>
      <c r="N37" s="58">
        <v>0</v>
      </c>
      <c r="O37" s="59">
        <v>0</v>
      </c>
      <c r="P37" s="57">
        <v>0</v>
      </c>
      <c r="Q37" s="58">
        <v>0</v>
      </c>
      <c r="R37" s="59">
        <v>0</v>
      </c>
      <c r="S37" s="57">
        <v>0</v>
      </c>
      <c r="T37" s="59">
        <v>0</v>
      </c>
      <c r="U37" s="48">
        <f>C37+G37+H37+I37+J37+K37+L37+M37+N37+O37-P37-Q37-R37</f>
        <v>0</v>
      </c>
      <c r="V37" s="49">
        <f>D37+T37</f>
        <v>0</v>
      </c>
      <c r="W37" s="49">
        <f>E37+S37</f>
        <v>0</v>
      </c>
      <c r="X37" s="49">
        <f>U37-V37-W37</f>
        <v>0</v>
      </c>
      <c r="AA37" s="66"/>
      <c r="AB37" s="66"/>
      <c r="AC37" s="66"/>
      <c r="AD37" s="66"/>
      <c r="AE37" s="66"/>
      <c r="AF37" s="66"/>
      <c r="AG37" s="66"/>
      <c r="AH37" s="66"/>
      <c r="AI37" s="66"/>
      <c r="AJ37" s="66"/>
      <c r="AK37" s="66"/>
      <c r="AL37" s="66"/>
      <c r="AM37" s="66"/>
      <c r="AN37" s="66"/>
      <c r="AO37" s="66"/>
      <c r="AP37" s="66"/>
    </row>
    <row r="38" spans="1:52">
      <c r="A38" s="40">
        <v>19</v>
      </c>
      <c r="B38" s="56" t="s">
        <v>64</v>
      </c>
      <c r="C38" s="57">
        <v>0</v>
      </c>
      <c r="D38" s="57">
        <v>0</v>
      </c>
      <c r="E38" s="57">
        <v>0</v>
      </c>
      <c r="F38" s="44">
        <f>C38-D38-E38</f>
        <v>0</v>
      </c>
      <c r="G38" s="57">
        <v>0</v>
      </c>
      <c r="H38" s="46"/>
      <c r="I38" s="46"/>
      <c r="J38" s="58"/>
      <c r="K38" s="58"/>
      <c r="L38" s="58"/>
      <c r="M38" s="58">
        <v>0</v>
      </c>
      <c r="N38" s="58">
        <v>0</v>
      </c>
      <c r="O38" s="59">
        <v>0</v>
      </c>
      <c r="P38" s="57">
        <v>0</v>
      </c>
      <c r="Q38" s="58">
        <v>0</v>
      </c>
      <c r="R38" s="59">
        <v>0</v>
      </c>
      <c r="S38" s="57">
        <v>0</v>
      </c>
      <c r="T38" s="59">
        <v>0</v>
      </c>
      <c r="U38" s="48">
        <f>C38+G38+H38+I38+J38+K38+L38+M38+N38+O38-P38-Q38-R38</f>
        <v>0</v>
      </c>
      <c r="V38" s="49">
        <f>D38+T38</f>
        <v>0</v>
      </c>
      <c r="W38" s="49">
        <f>E38+S38</f>
        <v>0</v>
      </c>
      <c r="X38" s="49">
        <f>U38-V38-W38</f>
        <v>0</v>
      </c>
      <c r="AA38" s="65"/>
      <c r="AB38" s="65"/>
      <c r="AC38" s="65"/>
      <c r="AD38" s="65"/>
      <c r="AE38" s="65"/>
      <c r="AF38" s="65"/>
      <c r="AG38" s="65"/>
      <c r="AH38" s="65"/>
      <c r="AI38" s="65"/>
      <c r="AJ38" s="65"/>
      <c r="AK38" s="65"/>
      <c r="AL38" s="65"/>
      <c r="AM38" s="65"/>
      <c r="AN38" s="65"/>
      <c r="AO38" s="65"/>
      <c r="AP38" s="65"/>
    </row>
    <row r="39" spans="1:52">
      <c r="A39" s="40"/>
      <c r="B39" s="41"/>
      <c r="C39" s="57"/>
      <c r="D39" s="58"/>
      <c r="E39" s="58"/>
      <c r="F39" s="44"/>
      <c r="G39" s="57"/>
      <c r="H39" s="46"/>
      <c r="I39" s="46"/>
      <c r="J39" s="58"/>
      <c r="K39" s="58"/>
      <c r="L39" s="58"/>
      <c r="M39" s="58"/>
      <c r="N39" s="58"/>
      <c r="O39" s="59"/>
      <c r="P39" s="57"/>
      <c r="Q39" s="58"/>
      <c r="R39" s="59"/>
      <c r="S39" s="57"/>
      <c r="T39" s="59"/>
      <c r="U39" s="48"/>
      <c r="V39" s="49"/>
      <c r="W39" s="49"/>
      <c r="X39" s="49"/>
      <c r="AA39" s="65"/>
      <c r="AB39" s="65"/>
      <c r="AC39" s="65"/>
      <c r="AD39" s="65"/>
      <c r="AE39" s="65"/>
      <c r="AF39" s="65"/>
      <c r="AG39" s="65"/>
      <c r="AH39" s="65"/>
      <c r="AI39" s="65"/>
      <c r="AJ39" s="65"/>
      <c r="AK39" s="65"/>
      <c r="AL39" s="65"/>
      <c r="AM39" s="65"/>
      <c r="AN39" s="65"/>
      <c r="AO39" s="65"/>
      <c r="AP39" s="65"/>
    </row>
    <row r="40" spans="1:52" s="62" customFormat="1">
      <c r="A40" s="50" t="s">
        <v>65</v>
      </c>
      <c r="B40" s="60" t="s">
        <v>66</v>
      </c>
      <c r="C40" s="36">
        <v>0</v>
      </c>
      <c r="D40" s="36">
        <v>0</v>
      </c>
      <c r="E40" s="36">
        <v>0</v>
      </c>
      <c r="F40" s="35">
        <f>C40-D40-E40</f>
        <v>0</v>
      </c>
      <c r="G40" s="36"/>
      <c r="H40" s="37"/>
      <c r="I40" s="37"/>
      <c r="J40" s="34"/>
      <c r="K40" s="34"/>
      <c r="L40" s="34"/>
      <c r="M40" s="34"/>
      <c r="N40" s="34"/>
      <c r="O40" s="38"/>
      <c r="P40" s="36"/>
      <c r="Q40" s="34"/>
      <c r="R40" s="38"/>
      <c r="S40" s="36"/>
      <c r="T40" s="38"/>
      <c r="U40" s="39">
        <f>C40+G40+H40+I40+J40+K40+L40+M40+N40+O40-P40-Q40-R40</f>
        <v>0</v>
      </c>
      <c r="V40" s="35">
        <f>D40+T40</f>
        <v>0</v>
      </c>
      <c r="W40" s="35">
        <f>E40+S40</f>
        <v>0</v>
      </c>
      <c r="X40" s="35">
        <f>U40-V40-W40</f>
        <v>0</v>
      </c>
      <c r="Y40" s="4"/>
      <c r="Z40" s="4"/>
      <c r="AA40" s="65"/>
      <c r="AB40" s="65"/>
      <c r="AC40" s="65"/>
      <c r="AD40" s="65"/>
      <c r="AE40" s="65"/>
      <c r="AF40" s="65"/>
      <c r="AG40" s="65"/>
      <c r="AH40" s="65"/>
      <c r="AI40" s="65"/>
      <c r="AJ40" s="65"/>
      <c r="AK40" s="65"/>
      <c r="AL40" s="65"/>
      <c r="AM40" s="65"/>
      <c r="AN40" s="65"/>
      <c r="AO40" s="65"/>
      <c r="AP40" s="65"/>
      <c r="AQ40" s="4"/>
      <c r="AR40" s="4"/>
      <c r="AS40" s="4"/>
      <c r="AT40" s="4"/>
      <c r="AU40" s="4"/>
      <c r="AV40" s="4"/>
      <c r="AW40" s="4"/>
      <c r="AX40" s="4"/>
      <c r="AY40" s="4"/>
      <c r="AZ40" s="4"/>
    </row>
    <row r="41" spans="1:52">
      <c r="A41" s="40"/>
      <c r="B41" s="41"/>
      <c r="C41" s="42"/>
      <c r="D41" s="58"/>
      <c r="E41" s="58"/>
      <c r="F41" s="44"/>
      <c r="G41" s="57"/>
      <c r="H41" s="46"/>
      <c r="I41" s="46"/>
      <c r="J41" s="58"/>
      <c r="K41" s="58"/>
      <c r="L41" s="58"/>
      <c r="M41" s="58"/>
      <c r="N41" s="58"/>
      <c r="O41" s="59"/>
      <c r="P41" s="57"/>
      <c r="Q41" s="58"/>
      <c r="R41" s="59"/>
      <c r="S41" s="57"/>
      <c r="T41" s="59"/>
      <c r="U41" s="48"/>
      <c r="V41" s="49"/>
      <c r="W41" s="49"/>
      <c r="X41" s="49"/>
      <c r="AA41" s="65"/>
      <c r="AB41" s="65"/>
      <c r="AC41" s="65"/>
      <c r="AD41" s="65"/>
      <c r="AE41" s="65"/>
      <c r="AF41" s="65"/>
      <c r="AG41" s="65"/>
      <c r="AH41" s="65"/>
      <c r="AI41" s="65"/>
      <c r="AJ41" s="65"/>
      <c r="AK41" s="65"/>
      <c r="AL41" s="65"/>
      <c r="AM41" s="65"/>
      <c r="AN41" s="65"/>
      <c r="AO41" s="65"/>
      <c r="AP41" s="65"/>
    </row>
    <row r="42" spans="1:52" s="62" customFormat="1">
      <c r="A42" s="1174"/>
      <c r="B42" s="1176" t="s">
        <v>67</v>
      </c>
      <c r="C42" s="1178">
        <f t="shared" ref="C42:X42" si="9">C12+C14+C25+C29+C35+C40</f>
        <v>4982943400.54</v>
      </c>
      <c r="D42" s="1178">
        <f t="shared" si="9"/>
        <v>238080000</v>
      </c>
      <c r="E42" s="1178">
        <f t="shared" si="9"/>
        <v>18942000</v>
      </c>
      <c r="F42" s="1167">
        <f t="shared" si="9"/>
        <v>4725921400.54</v>
      </c>
      <c r="G42" s="67">
        <f t="shared" si="9"/>
        <v>31050000</v>
      </c>
      <c r="H42" s="68">
        <f t="shared" si="9"/>
        <v>0</v>
      </c>
      <c r="I42" s="68">
        <f t="shared" si="9"/>
        <v>0</v>
      </c>
      <c r="J42" s="68">
        <f t="shared" si="9"/>
        <v>0</v>
      </c>
      <c r="K42" s="68">
        <f t="shared" si="9"/>
        <v>0</v>
      </c>
      <c r="L42" s="69">
        <f t="shared" si="9"/>
        <v>0</v>
      </c>
      <c r="M42" s="68">
        <f t="shared" si="9"/>
        <v>0</v>
      </c>
      <c r="N42" s="68">
        <f t="shared" si="9"/>
        <v>14816000</v>
      </c>
      <c r="O42" s="70">
        <f t="shared" si="9"/>
        <v>248300</v>
      </c>
      <c r="P42" s="71">
        <f t="shared" si="9"/>
        <v>0</v>
      </c>
      <c r="Q42" s="68">
        <f t="shared" si="9"/>
        <v>0</v>
      </c>
      <c r="R42" s="70">
        <f t="shared" si="9"/>
        <v>4298300</v>
      </c>
      <c r="S42" s="1169">
        <f t="shared" si="9"/>
        <v>0</v>
      </c>
      <c r="T42" s="1181">
        <f t="shared" si="9"/>
        <v>0</v>
      </c>
      <c r="U42" s="1183">
        <f t="shared" si="9"/>
        <v>5024759400.54</v>
      </c>
      <c r="V42" s="1185">
        <f t="shared" si="9"/>
        <v>238080000</v>
      </c>
      <c r="W42" s="1185">
        <f t="shared" si="9"/>
        <v>18942000</v>
      </c>
      <c r="X42" s="1185">
        <f t="shared" si="9"/>
        <v>4767737400.54</v>
      </c>
      <c r="Y42" s="4"/>
      <c r="Z42" s="4"/>
      <c r="AA42" s="65"/>
      <c r="AB42" s="65"/>
      <c r="AC42" s="65"/>
      <c r="AD42" s="65"/>
      <c r="AE42" s="65"/>
      <c r="AF42" s="65"/>
      <c r="AG42" s="65"/>
      <c r="AH42" s="65"/>
      <c r="AI42" s="65"/>
      <c r="AJ42" s="65"/>
      <c r="AK42" s="65"/>
      <c r="AL42" s="65"/>
      <c r="AM42" s="65"/>
      <c r="AN42" s="65"/>
      <c r="AO42" s="65"/>
      <c r="AP42" s="65"/>
      <c r="AQ42" s="4"/>
      <c r="AR42" s="4"/>
      <c r="AS42" s="4"/>
      <c r="AT42" s="4"/>
      <c r="AU42" s="4"/>
      <c r="AV42" s="4"/>
      <c r="AW42" s="4"/>
      <c r="AX42" s="4"/>
      <c r="AY42" s="4"/>
      <c r="AZ42" s="4"/>
    </row>
    <row r="43" spans="1:52" s="62" customFormat="1">
      <c r="A43" s="1175"/>
      <c r="B43" s="1177"/>
      <c r="C43" s="1179"/>
      <c r="D43" s="1179"/>
      <c r="E43" s="1179"/>
      <c r="F43" s="1168"/>
      <c r="G43" s="1172" t="s">
        <v>68</v>
      </c>
      <c r="H43" s="1173"/>
      <c r="I43" s="1173"/>
      <c r="J43" s="1173"/>
      <c r="K43" s="1173"/>
      <c r="L43" s="1173"/>
      <c r="M43" s="1173"/>
      <c r="N43" s="1096">
        <f>G42+H42+I42+J42+K42+L42+M42+N42+O42</f>
        <v>46114300</v>
      </c>
      <c r="O43" s="72"/>
      <c r="P43" s="1172" t="s">
        <v>69</v>
      </c>
      <c r="Q43" s="1173"/>
      <c r="R43" s="72">
        <f>P42+Q42+R42</f>
        <v>4298300</v>
      </c>
      <c r="S43" s="1170"/>
      <c r="T43" s="1182"/>
      <c r="U43" s="1184"/>
      <c r="V43" s="1186"/>
      <c r="W43" s="1186"/>
      <c r="X43" s="1186"/>
      <c r="Y43" s="4"/>
      <c r="Z43" s="4"/>
      <c r="AA43" s="65"/>
      <c r="AB43" s="65"/>
      <c r="AC43" s="65"/>
      <c r="AD43" s="65"/>
      <c r="AE43" s="65"/>
      <c r="AF43" s="65"/>
      <c r="AG43" s="65"/>
      <c r="AH43" s="65"/>
      <c r="AI43" s="65"/>
      <c r="AJ43" s="65"/>
      <c r="AK43" s="65"/>
      <c r="AL43" s="65"/>
      <c r="AM43" s="65"/>
      <c r="AN43" s="65"/>
      <c r="AO43" s="65"/>
      <c r="AP43" s="65"/>
      <c r="AQ43" s="4"/>
      <c r="AR43" s="4"/>
      <c r="AS43" s="4"/>
      <c r="AT43" s="4"/>
      <c r="AU43" s="4"/>
      <c r="AV43" s="4"/>
      <c r="AW43" s="4"/>
      <c r="AX43" s="4"/>
      <c r="AY43" s="4"/>
      <c r="AZ43" s="4"/>
    </row>
    <row r="44" spans="1:52">
      <c r="A44" s="2"/>
      <c r="B44" s="2"/>
      <c r="C44" s="2"/>
      <c r="D44" s="2"/>
      <c r="E44" s="2"/>
      <c r="F44" s="2"/>
      <c r="G44" s="2"/>
      <c r="H44" s="2"/>
      <c r="I44" s="2"/>
      <c r="J44" s="2"/>
      <c r="K44" s="2"/>
      <c r="L44" s="2"/>
      <c r="M44" s="2"/>
      <c r="N44" s="2"/>
      <c r="O44" s="2"/>
      <c r="P44" s="2"/>
      <c r="Q44" s="2"/>
      <c r="R44" s="2"/>
      <c r="S44" s="2"/>
      <c r="T44" s="2"/>
      <c r="U44" s="2"/>
      <c r="V44" s="2"/>
      <c r="W44" s="2"/>
      <c r="X44" s="2"/>
      <c r="AA44" s="2"/>
      <c r="AB44" s="2"/>
      <c r="AC44" s="2"/>
      <c r="AD44" s="2"/>
      <c r="AE44" s="2"/>
      <c r="AF44" s="2"/>
      <c r="AG44" s="2"/>
      <c r="AH44" s="2"/>
      <c r="AI44" s="2"/>
      <c r="AJ44" s="2"/>
      <c r="AK44" s="2"/>
    </row>
    <row r="45" spans="1:52">
      <c r="A45" s="2"/>
      <c r="B45" s="73"/>
      <c r="C45" s="9"/>
      <c r="D45" s="9"/>
      <c r="E45" s="9"/>
      <c r="F45" s="2"/>
      <c r="G45" s="74"/>
      <c r="H45" s="74"/>
      <c r="I45" s="74"/>
      <c r="J45" s="9"/>
      <c r="K45" s="9"/>
      <c r="L45" s="9"/>
      <c r="M45" s="9"/>
      <c r="N45" s="9"/>
      <c r="O45" s="9"/>
      <c r="P45" s="9"/>
      <c r="Q45" s="9"/>
      <c r="R45" s="9"/>
      <c r="S45" s="9"/>
      <c r="T45" s="9"/>
      <c r="U45" s="2"/>
      <c r="V45" s="74"/>
      <c r="W45" s="74"/>
      <c r="X45" s="74"/>
      <c r="AA45" s="2"/>
      <c r="AB45" s="2"/>
      <c r="AC45" s="2"/>
      <c r="AD45" s="2"/>
      <c r="AE45" s="2"/>
      <c r="AF45" s="2"/>
      <c r="AG45" s="2"/>
      <c r="AH45" s="2"/>
      <c r="AI45" s="2"/>
      <c r="AJ45" s="2"/>
      <c r="AK45" s="2"/>
    </row>
    <row r="46" spans="1:52">
      <c r="A46" s="2"/>
      <c r="C46" s="9"/>
      <c r="D46" s="9"/>
      <c r="E46" s="9"/>
      <c r="F46" s="2"/>
      <c r="G46" s="9"/>
      <c r="H46" s="9"/>
      <c r="I46" s="9"/>
      <c r="J46" s="9"/>
      <c r="K46" s="9"/>
      <c r="L46" s="9"/>
      <c r="M46" s="9"/>
      <c r="N46" s="9"/>
      <c r="O46" s="9"/>
      <c r="P46" s="9"/>
      <c r="Q46" s="9"/>
      <c r="R46" s="9"/>
      <c r="S46" s="9"/>
      <c r="T46" s="9"/>
      <c r="U46" s="2"/>
      <c r="V46" s="9"/>
      <c r="W46" s="9"/>
      <c r="X46" s="9"/>
      <c r="AA46" s="2"/>
      <c r="AB46" s="2"/>
      <c r="AC46" s="2"/>
      <c r="AD46" s="2"/>
      <c r="AE46" s="2"/>
      <c r="AF46" s="2"/>
      <c r="AG46" s="2"/>
      <c r="AH46" s="2"/>
      <c r="AI46" s="2"/>
      <c r="AJ46" s="2"/>
      <c r="AK46" s="2"/>
    </row>
    <row r="47" spans="1:52">
      <c r="A47" s="2"/>
      <c r="B47" s="9"/>
      <c r="C47" s="9"/>
      <c r="D47" s="9"/>
      <c r="E47" s="9"/>
      <c r="F47" s="2"/>
      <c r="G47" s="9"/>
      <c r="H47" s="9"/>
      <c r="I47" s="9"/>
      <c r="J47" s="9"/>
      <c r="K47" s="9"/>
      <c r="L47" s="9"/>
      <c r="M47" s="9"/>
      <c r="N47" s="9"/>
      <c r="O47" s="1094"/>
      <c r="P47" s="9"/>
      <c r="Q47" s="9"/>
      <c r="R47" s="9"/>
      <c r="S47" s="9"/>
      <c r="T47" s="9"/>
      <c r="U47" s="2"/>
      <c r="V47" s="9"/>
      <c r="W47" s="9"/>
      <c r="X47" s="9"/>
      <c r="AA47" s="2"/>
      <c r="AB47" s="2"/>
      <c r="AC47" s="2"/>
      <c r="AD47" s="2"/>
      <c r="AE47" s="2"/>
      <c r="AF47" s="2"/>
      <c r="AG47" s="2"/>
      <c r="AH47" s="2"/>
      <c r="AI47" s="2"/>
      <c r="AJ47" s="2"/>
      <c r="AK47" s="2"/>
    </row>
    <row r="48" spans="1:52">
      <c r="A48" s="2"/>
      <c r="B48" s="74"/>
      <c r="C48" s="2"/>
      <c r="D48" s="2"/>
      <c r="E48" s="2"/>
      <c r="F48" s="2"/>
      <c r="G48" s="2"/>
      <c r="H48" s="2"/>
      <c r="I48" s="2"/>
      <c r="J48" s="2"/>
      <c r="K48" s="2"/>
      <c r="L48" s="2"/>
      <c r="M48" s="2"/>
      <c r="N48" s="2"/>
      <c r="O48" s="1095"/>
      <c r="P48" s="2"/>
      <c r="Q48" s="2"/>
      <c r="R48" s="2"/>
      <c r="S48" s="2"/>
      <c r="T48" s="2"/>
      <c r="U48" s="2"/>
      <c r="V48" s="2"/>
      <c r="W48" s="2"/>
      <c r="X48" s="2"/>
      <c r="AA48" s="2"/>
      <c r="AB48" s="2"/>
      <c r="AC48" s="2"/>
      <c r="AD48" s="2"/>
      <c r="AE48" s="2"/>
      <c r="AF48" s="2"/>
      <c r="AG48" s="2"/>
      <c r="AH48" s="2"/>
      <c r="AI48" s="2"/>
      <c r="AJ48" s="2"/>
      <c r="AK48" s="2"/>
    </row>
    <row r="49" spans="1:24">
      <c r="A49" s="75"/>
      <c r="B49" s="2"/>
      <c r="C49" s="2"/>
      <c r="D49" s="2"/>
      <c r="E49" s="2"/>
      <c r="F49" s="2"/>
      <c r="G49" s="2"/>
      <c r="H49" s="2"/>
      <c r="I49" s="2"/>
      <c r="J49" s="2"/>
      <c r="K49" s="2"/>
      <c r="L49" s="2"/>
      <c r="M49" s="2"/>
      <c r="N49" s="2"/>
      <c r="O49" s="2"/>
      <c r="P49" s="2"/>
      <c r="Q49" s="2"/>
      <c r="R49" s="2"/>
      <c r="S49" s="2"/>
      <c r="T49" s="2"/>
      <c r="U49" s="2"/>
      <c r="V49" s="2"/>
      <c r="W49" s="2"/>
      <c r="X49" s="2"/>
    </row>
    <row r="50" spans="1:24">
      <c r="A50" s="75"/>
      <c r="B50" s="2"/>
      <c r="C50" s="2"/>
      <c r="D50" s="2"/>
      <c r="E50" s="2"/>
      <c r="F50" s="2"/>
      <c r="G50" s="2"/>
      <c r="H50" s="2"/>
      <c r="I50" s="2"/>
      <c r="J50" s="2"/>
      <c r="K50" s="2"/>
      <c r="L50" s="2"/>
      <c r="M50" s="2"/>
      <c r="N50" s="2"/>
      <c r="O50" s="2"/>
      <c r="P50" s="2"/>
      <c r="Q50" s="2"/>
      <c r="R50" s="2"/>
      <c r="S50" s="2"/>
      <c r="T50" s="2"/>
      <c r="U50" s="2"/>
      <c r="V50" s="2"/>
      <c r="W50" s="2"/>
      <c r="X50" s="2"/>
    </row>
    <row r="51" spans="1:24">
      <c r="A51" s="75"/>
      <c r="B51" s="2"/>
      <c r="C51" s="2"/>
      <c r="D51" s="2"/>
      <c r="E51" s="2"/>
      <c r="F51" s="2"/>
      <c r="G51" s="2"/>
      <c r="H51" s="2"/>
      <c r="I51" s="2"/>
      <c r="J51" s="2"/>
      <c r="K51" s="2"/>
      <c r="L51" s="2"/>
      <c r="M51" s="2"/>
      <c r="N51" s="2"/>
      <c r="O51" s="2"/>
      <c r="P51" s="2"/>
      <c r="Q51" s="2"/>
      <c r="R51" s="2"/>
      <c r="S51" s="2"/>
      <c r="T51" s="2"/>
      <c r="U51" s="2"/>
      <c r="V51" s="2"/>
      <c r="W51" s="2"/>
      <c r="X51" s="2"/>
    </row>
    <row r="52" spans="1:24">
      <c r="A52" s="75"/>
      <c r="B52" s="2"/>
      <c r="C52" s="2"/>
      <c r="D52" s="2"/>
      <c r="E52" s="2"/>
      <c r="F52" s="2"/>
      <c r="G52" s="2"/>
      <c r="H52" s="2"/>
      <c r="I52" s="2"/>
      <c r="J52" s="2"/>
      <c r="K52" s="2"/>
      <c r="L52" s="2"/>
      <c r="M52" s="2"/>
      <c r="N52" s="2"/>
      <c r="O52" s="2"/>
      <c r="P52" s="2"/>
      <c r="Q52" s="2"/>
      <c r="R52" s="2"/>
      <c r="S52" s="2"/>
      <c r="T52" s="2"/>
      <c r="U52" s="2"/>
      <c r="V52" s="2"/>
      <c r="W52" s="2"/>
      <c r="X52" s="2"/>
    </row>
    <row r="53" spans="1:24">
      <c r="A53" s="75"/>
      <c r="B53" s="2"/>
      <c r="C53" s="2"/>
      <c r="D53" s="2"/>
      <c r="E53" s="2"/>
      <c r="F53" s="2"/>
      <c r="G53" s="2"/>
      <c r="H53" s="2"/>
      <c r="I53" s="2"/>
      <c r="J53" s="2"/>
      <c r="K53" s="2"/>
      <c r="L53" s="2"/>
      <c r="M53" s="2"/>
      <c r="N53" s="2"/>
      <c r="O53" s="2"/>
      <c r="P53" s="2"/>
      <c r="Q53" s="2"/>
      <c r="R53" s="2"/>
      <c r="S53" s="2"/>
      <c r="T53" s="2"/>
      <c r="U53" s="2"/>
      <c r="V53" s="2"/>
      <c r="W53" s="2"/>
      <c r="X53" s="2"/>
    </row>
    <row r="54" spans="1:24">
      <c r="A54" s="75"/>
      <c r="B54" s="2"/>
      <c r="C54" s="2"/>
      <c r="D54" s="2"/>
      <c r="E54" s="2"/>
      <c r="F54" s="2"/>
      <c r="G54" s="2"/>
      <c r="H54" s="2"/>
      <c r="I54" s="2"/>
      <c r="J54" s="2"/>
      <c r="K54" s="2"/>
      <c r="L54" s="2"/>
      <c r="M54" s="2"/>
      <c r="N54" s="2"/>
      <c r="O54" s="2"/>
      <c r="P54" s="2"/>
      <c r="Q54" s="2"/>
      <c r="R54" s="2"/>
      <c r="S54" s="2"/>
      <c r="T54" s="2"/>
      <c r="U54" s="2"/>
      <c r="V54" s="2"/>
      <c r="W54" s="2"/>
      <c r="X54" s="2"/>
    </row>
    <row r="55" spans="1:24">
      <c r="A55" s="75"/>
      <c r="B55" s="2"/>
      <c r="C55" s="2"/>
      <c r="D55" s="2"/>
      <c r="E55" s="2"/>
      <c r="F55" s="2"/>
      <c r="G55" s="2"/>
      <c r="H55" s="2"/>
      <c r="I55" s="2"/>
      <c r="J55" s="2"/>
      <c r="K55" s="2"/>
      <c r="L55" s="2"/>
      <c r="M55" s="2"/>
      <c r="N55" s="2"/>
      <c r="O55" s="2"/>
      <c r="P55" s="2"/>
      <c r="Q55" s="2"/>
      <c r="R55" s="2"/>
      <c r="S55" s="2"/>
      <c r="T55" s="2"/>
      <c r="U55" s="2"/>
      <c r="V55" s="2"/>
      <c r="W55" s="2"/>
      <c r="X55" s="2"/>
    </row>
    <row r="56" spans="1:24">
      <c r="A56" s="75"/>
      <c r="B56" s="2"/>
      <c r="C56" s="2"/>
      <c r="D56" s="2"/>
      <c r="E56" s="2"/>
      <c r="F56" s="2"/>
      <c r="G56" s="2"/>
      <c r="H56" s="2"/>
      <c r="I56" s="2"/>
      <c r="J56" s="2"/>
      <c r="K56" s="2"/>
      <c r="L56" s="2"/>
      <c r="M56" s="2"/>
      <c r="N56" s="2"/>
      <c r="O56" s="2"/>
      <c r="P56" s="2"/>
      <c r="Q56" s="2"/>
      <c r="R56" s="2"/>
      <c r="S56" s="2"/>
      <c r="T56" s="2"/>
      <c r="U56" s="2"/>
      <c r="V56" s="2"/>
      <c r="W56" s="2"/>
      <c r="X56" s="2"/>
    </row>
    <row r="57" spans="1:24">
      <c r="A57" s="75"/>
      <c r="B57" s="2"/>
      <c r="C57" s="2"/>
      <c r="D57" s="2"/>
      <c r="E57" s="2"/>
      <c r="F57" s="2"/>
      <c r="G57" s="2"/>
      <c r="H57" s="2"/>
      <c r="I57" s="2"/>
      <c r="J57" s="2"/>
      <c r="K57" s="2"/>
      <c r="L57" s="2"/>
      <c r="M57" s="2"/>
      <c r="N57" s="2"/>
      <c r="O57" s="2"/>
      <c r="P57" s="2"/>
      <c r="Q57" s="2"/>
      <c r="R57" s="2"/>
      <c r="S57" s="2"/>
      <c r="T57" s="2"/>
      <c r="U57" s="2"/>
      <c r="V57" s="2"/>
      <c r="W57" s="2"/>
      <c r="X57" s="2"/>
    </row>
    <row r="58" spans="1:24">
      <c r="A58" s="75"/>
      <c r="B58" s="2"/>
      <c r="C58" s="2"/>
      <c r="D58" s="2"/>
      <c r="E58" s="2"/>
      <c r="F58" s="2"/>
      <c r="G58" s="2"/>
      <c r="H58" s="2"/>
      <c r="I58" s="2"/>
      <c r="J58" s="2"/>
      <c r="K58" s="2"/>
      <c r="L58" s="2"/>
      <c r="M58" s="2"/>
      <c r="N58" s="2"/>
      <c r="O58" s="2"/>
      <c r="P58" s="2"/>
      <c r="Q58" s="2"/>
      <c r="R58" s="2"/>
      <c r="S58" s="2"/>
      <c r="T58" s="2"/>
      <c r="U58" s="2"/>
      <c r="V58" s="2"/>
      <c r="W58" s="2"/>
      <c r="X58" s="2"/>
    </row>
    <row r="59" spans="1:24">
      <c r="A59" s="75"/>
      <c r="B59" s="2"/>
      <c r="C59" s="2"/>
      <c r="D59" s="2"/>
      <c r="E59" s="2"/>
      <c r="F59" s="2"/>
      <c r="G59" s="2"/>
      <c r="H59" s="2"/>
      <c r="I59" s="2"/>
      <c r="J59" s="2"/>
      <c r="K59" s="2"/>
      <c r="L59" s="2"/>
      <c r="M59" s="2"/>
      <c r="N59" s="2"/>
      <c r="O59" s="2"/>
      <c r="P59" s="2"/>
      <c r="Q59" s="2"/>
      <c r="R59" s="2"/>
      <c r="S59" s="2"/>
      <c r="T59" s="2"/>
      <c r="U59" s="2"/>
      <c r="V59" s="2"/>
      <c r="W59" s="2"/>
      <c r="X59" s="2"/>
    </row>
    <row r="60" spans="1:24">
      <c r="A60" s="75"/>
      <c r="B60" s="2"/>
      <c r="C60" s="2"/>
      <c r="D60" s="2"/>
      <c r="E60" s="2"/>
      <c r="F60" s="2"/>
      <c r="G60" s="2"/>
      <c r="H60" s="2"/>
      <c r="I60" s="2"/>
      <c r="J60" s="2"/>
      <c r="K60" s="2"/>
      <c r="L60" s="2"/>
      <c r="M60" s="2"/>
      <c r="N60" s="2"/>
      <c r="O60" s="2"/>
      <c r="P60" s="2"/>
      <c r="Q60" s="2"/>
      <c r="R60" s="2"/>
      <c r="S60" s="2"/>
      <c r="T60" s="2"/>
      <c r="U60" s="2"/>
      <c r="V60" s="2"/>
      <c r="W60" s="2"/>
      <c r="X60" s="2"/>
    </row>
    <row r="61" spans="1:24">
      <c r="A61" s="75"/>
      <c r="B61" s="2"/>
      <c r="C61" s="2"/>
      <c r="D61" s="2"/>
      <c r="E61" s="2"/>
      <c r="F61" s="2"/>
      <c r="G61" s="2"/>
      <c r="H61" s="2"/>
      <c r="I61" s="2"/>
      <c r="J61" s="2"/>
      <c r="K61" s="2"/>
      <c r="L61" s="2"/>
      <c r="M61" s="2"/>
      <c r="N61" s="2"/>
      <c r="O61" s="2"/>
      <c r="P61" s="2"/>
      <c r="Q61" s="2"/>
      <c r="R61" s="2"/>
      <c r="S61" s="2"/>
      <c r="T61" s="2"/>
      <c r="U61" s="2"/>
      <c r="V61" s="2"/>
      <c r="W61" s="2"/>
      <c r="X61" s="2"/>
    </row>
    <row r="62" spans="1:24">
      <c r="A62" s="75"/>
      <c r="B62" s="2"/>
      <c r="C62" s="2"/>
      <c r="D62" s="2"/>
      <c r="E62" s="2"/>
      <c r="F62" s="2"/>
      <c r="G62" s="2"/>
      <c r="H62" s="2"/>
      <c r="I62" s="2"/>
      <c r="J62" s="2"/>
      <c r="K62" s="2"/>
      <c r="L62" s="2"/>
      <c r="M62" s="2"/>
      <c r="N62" s="2"/>
      <c r="O62" s="2"/>
      <c r="P62" s="2"/>
      <c r="Q62" s="2"/>
      <c r="R62" s="2"/>
      <c r="S62" s="2"/>
      <c r="T62" s="2"/>
      <c r="U62" s="2"/>
      <c r="V62" s="2"/>
      <c r="W62" s="2"/>
      <c r="X62" s="2"/>
    </row>
    <row r="63" spans="1:24">
      <c r="A63" s="75"/>
      <c r="B63" s="2"/>
      <c r="C63" s="2"/>
      <c r="D63" s="2"/>
      <c r="E63" s="2"/>
      <c r="F63" s="2"/>
      <c r="G63" s="2"/>
      <c r="H63" s="2"/>
      <c r="I63" s="2"/>
      <c r="J63" s="2"/>
      <c r="K63" s="2"/>
      <c r="L63" s="2"/>
      <c r="M63" s="2"/>
      <c r="N63" s="2"/>
      <c r="O63" s="2"/>
      <c r="P63" s="2"/>
      <c r="Q63" s="2"/>
      <c r="R63" s="2"/>
      <c r="S63" s="2"/>
      <c r="T63" s="2"/>
      <c r="U63" s="2"/>
      <c r="V63" s="2"/>
      <c r="W63" s="2"/>
      <c r="X63" s="2"/>
    </row>
    <row r="64" spans="1:24">
      <c r="A64" s="75"/>
      <c r="B64" s="2"/>
      <c r="C64" s="2"/>
      <c r="D64" s="2"/>
      <c r="E64" s="2"/>
      <c r="F64" s="2"/>
      <c r="G64" s="2"/>
      <c r="H64" s="2"/>
      <c r="I64" s="2"/>
      <c r="J64" s="2"/>
      <c r="K64" s="2"/>
      <c r="L64" s="2"/>
      <c r="M64" s="2"/>
      <c r="N64" s="2"/>
      <c r="O64" s="2"/>
      <c r="P64" s="2"/>
      <c r="Q64" s="2"/>
      <c r="R64" s="2"/>
      <c r="S64" s="2"/>
      <c r="T64" s="2"/>
      <c r="U64" s="2"/>
      <c r="V64" s="2"/>
      <c r="W64" s="2"/>
      <c r="X64" s="2"/>
    </row>
    <row r="65" spans="1:24">
      <c r="A65" s="75"/>
      <c r="B65" s="2"/>
      <c r="C65" s="2"/>
      <c r="D65" s="2"/>
      <c r="E65" s="2"/>
      <c r="F65" s="2"/>
      <c r="G65" s="2"/>
      <c r="H65" s="2"/>
      <c r="I65" s="2"/>
      <c r="J65" s="2"/>
      <c r="K65" s="2"/>
      <c r="L65" s="2"/>
      <c r="M65" s="2"/>
      <c r="N65" s="2"/>
      <c r="O65" s="2"/>
      <c r="P65" s="2"/>
      <c r="Q65" s="2"/>
      <c r="R65" s="2"/>
      <c r="S65" s="2"/>
      <c r="T65" s="2"/>
      <c r="U65" s="2"/>
      <c r="V65" s="2"/>
      <c r="W65" s="2"/>
      <c r="X65" s="2"/>
    </row>
    <row r="66" spans="1:24">
      <c r="A66" s="75"/>
      <c r="B66" s="2"/>
      <c r="C66" s="2"/>
      <c r="D66" s="2"/>
      <c r="E66" s="2"/>
      <c r="F66" s="2"/>
      <c r="G66" s="2"/>
      <c r="H66" s="2"/>
      <c r="I66" s="2"/>
      <c r="J66" s="2"/>
      <c r="K66" s="2"/>
      <c r="L66" s="2"/>
      <c r="M66" s="2"/>
      <c r="N66" s="2"/>
      <c r="O66" s="2"/>
      <c r="P66" s="2"/>
      <c r="Q66" s="2"/>
      <c r="R66" s="2"/>
      <c r="S66" s="2"/>
      <c r="T66" s="2"/>
      <c r="U66" s="2"/>
      <c r="V66" s="2"/>
      <c r="W66" s="2"/>
      <c r="X66" s="2"/>
    </row>
    <row r="67" spans="1:24">
      <c r="A67" s="75"/>
      <c r="B67" s="2"/>
      <c r="C67" s="2"/>
      <c r="D67" s="2"/>
      <c r="E67" s="2"/>
      <c r="F67" s="2"/>
      <c r="G67" s="2"/>
      <c r="H67" s="2"/>
      <c r="I67" s="2"/>
      <c r="J67" s="2"/>
      <c r="K67" s="2"/>
      <c r="L67" s="2"/>
      <c r="M67" s="2"/>
      <c r="N67" s="2"/>
      <c r="O67" s="2"/>
      <c r="P67" s="2"/>
      <c r="Q67" s="2"/>
      <c r="R67" s="2"/>
      <c r="S67" s="2"/>
      <c r="T67" s="2"/>
      <c r="U67" s="2"/>
      <c r="V67" s="2"/>
      <c r="W67" s="2"/>
      <c r="X67" s="2"/>
    </row>
    <row r="68" spans="1:24">
      <c r="A68" s="75"/>
      <c r="B68" s="2"/>
      <c r="C68" s="2"/>
      <c r="D68" s="2"/>
      <c r="E68" s="2"/>
      <c r="F68" s="2"/>
      <c r="G68" s="2"/>
      <c r="H68" s="2"/>
      <c r="I68" s="2"/>
      <c r="J68" s="2"/>
      <c r="K68" s="2"/>
      <c r="L68" s="2"/>
      <c r="M68" s="2"/>
      <c r="N68" s="2"/>
      <c r="O68" s="2"/>
      <c r="P68" s="2"/>
      <c r="Q68" s="2"/>
      <c r="R68" s="2"/>
      <c r="S68" s="2"/>
      <c r="T68" s="2"/>
      <c r="U68" s="2"/>
      <c r="V68" s="2"/>
      <c r="W68" s="2"/>
      <c r="X68" s="2"/>
    </row>
    <row r="69" spans="1:24">
      <c r="A69" s="75"/>
      <c r="B69" s="2"/>
      <c r="C69" s="2"/>
      <c r="D69" s="2"/>
      <c r="E69" s="2"/>
      <c r="F69" s="2"/>
      <c r="G69" s="2"/>
      <c r="H69" s="2"/>
      <c r="I69" s="2"/>
      <c r="J69" s="2"/>
      <c r="K69" s="2"/>
      <c r="L69" s="2"/>
      <c r="M69" s="2"/>
      <c r="N69" s="2"/>
      <c r="O69" s="2"/>
      <c r="P69" s="2"/>
      <c r="Q69" s="2"/>
      <c r="R69" s="2"/>
      <c r="S69" s="2"/>
      <c r="T69" s="2"/>
      <c r="U69" s="2"/>
      <c r="V69" s="2"/>
      <c r="W69" s="2"/>
      <c r="X69" s="2"/>
    </row>
    <row r="70" spans="1:24">
      <c r="A70" s="75"/>
      <c r="B70" s="2"/>
      <c r="C70" s="2"/>
      <c r="D70" s="2"/>
      <c r="E70" s="2"/>
      <c r="F70" s="2"/>
      <c r="G70" s="2"/>
      <c r="H70" s="2"/>
      <c r="I70" s="2"/>
      <c r="J70" s="2"/>
      <c r="K70" s="2"/>
      <c r="L70" s="2"/>
      <c r="M70" s="2"/>
      <c r="N70" s="2"/>
      <c r="O70" s="2"/>
      <c r="P70" s="2"/>
      <c r="Q70" s="2"/>
      <c r="R70" s="2"/>
      <c r="S70" s="2"/>
      <c r="T70" s="2"/>
      <c r="U70" s="2"/>
      <c r="V70" s="2"/>
      <c r="W70" s="2"/>
      <c r="X70" s="2"/>
    </row>
    <row r="71" spans="1:24">
      <c r="A71" s="75"/>
      <c r="B71" s="2"/>
      <c r="C71" s="2"/>
      <c r="D71" s="2"/>
      <c r="E71" s="2"/>
      <c r="F71" s="2"/>
      <c r="G71" s="2"/>
      <c r="H71" s="2"/>
      <c r="I71" s="2"/>
      <c r="J71" s="2"/>
      <c r="K71" s="2"/>
      <c r="L71" s="2"/>
      <c r="M71" s="2"/>
      <c r="N71" s="2"/>
      <c r="O71" s="2"/>
      <c r="P71" s="2"/>
      <c r="Q71" s="2"/>
      <c r="R71" s="2"/>
      <c r="S71" s="2"/>
      <c r="T71" s="2"/>
      <c r="U71" s="2"/>
      <c r="V71" s="2"/>
      <c r="W71" s="2"/>
      <c r="X71" s="2"/>
    </row>
    <row r="72" spans="1:24">
      <c r="A72" s="75"/>
      <c r="B72" s="2"/>
      <c r="C72" s="2"/>
      <c r="D72" s="2"/>
      <c r="E72" s="2"/>
      <c r="F72" s="2"/>
      <c r="G72" s="2"/>
      <c r="H72" s="2"/>
      <c r="I72" s="2"/>
      <c r="J72" s="2"/>
      <c r="K72" s="2"/>
      <c r="L72" s="2"/>
      <c r="M72" s="2"/>
      <c r="N72" s="2"/>
      <c r="O72" s="2"/>
      <c r="P72" s="2"/>
      <c r="Q72" s="2"/>
      <c r="R72" s="2"/>
      <c r="S72" s="2"/>
      <c r="T72" s="2"/>
      <c r="U72" s="2"/>
      <c r="V72" s="2"/>
      <c r="W72" s="2"/>
      <c r="X72" s="2"/>
    </row>
    <row r="73" spans="1:24">
      <c r="A73" s="75"/>
      <c r="B73" s="2"/>
      <c r="C73" s="2"/>
      <c r="D73" s="2"/>
      <c r="E73" s="2"/>
      <c r="F73" s="2"/>
      <c r="G73" s="2"/>
      <c r="H73" s="2"/>
      <c r="I73" s="2"/>
      <c r="J73" s="2"/>
      <c r="K73" s="2"/>
      <c r="L73" s="2"/>
      <c r="M73" s="2"/>
      <c r="N73" s="2"/>
      <c r="O73" s="2"/>
      <c r="P73" s="2"/>
      <c r="Q73" s="2"/>
      <c r="R73" s="2"/>
      <c r="S73" s="2"/>
      <c r="T73" s="2"/>
      <c r="U73" s="2"/>
      <c r="V73" s="2"/>
      <c r="W73" s="2"/>
      <c r="X73" s="2"/>
    </row>
    <row r="74" spans="1:24">
      <c r="A74" s="75"/>
      <c r="B74" s="2"/>
      <c r="C74" s="2"/>
      <c r="D74" s="2"/>
      <c r="E74" s="2"/>
      <c r="F74" s="2"/>
      <c r="G74" s="2"/>
      <c r="H74" s="2"/>
      <c r="I74" s="2"/>
      <c r="J74" s="2"/>
      <c r="K74" s="2"/>
      <c r="L74" s="2"/>
      <c r="M74" s="2"/>
      <c r="N74" s="2"/>
      <c r="O74" s="2"/>
      <c r="P74" s="2"/>
      <c r="Q74" s="2"/>
      <c r="R74" s="2"/>
      <c r="S74" s="2"/>
      <c r="T74" s="2"/>
      <c r="U74" s="2"/>
      <c r="V74" s="2"/>
      <c r="W74" s="2"/>
      <c r="X74" s="2"/>
    </row>
    <row r="75" spans="1:24">
      <c r="A75" s="75"/>
      <c r="B75" s="2"/>
      <c r="C75" s="2"/>
      <c r="D75" s="2"/>
      <c r="E75" s="2"/>
      <c r="F75" s="2"/>
      <c r="G75" s="2"/>
      <c r="H75" s="2"/>
      <c r="I75" s="2"/>
      <c r="J75" s="2"/>
      <c r="K75" s="2"/>
      <c r="L75" s="2"/>
      <c r="M75" s="2"/>
      <c r="N75" s="2"/>
      <c r="O75" s="2"/>
      <c r="P75" s="2"/>
      <c r="Q75" s="2"/>
      <c r="R75" s="2"/>
      <c r="S75" s="2"/>
      <c r="T75" s="2"/>
      <c r="U75" s="2"/>
      <c r="V75" s="2"/>
      <c r="W75" s="2"/>
      <c r="X75" s="2"/>
    </row>
    <row r="76" spans="1:24">
      <c r="A76" s="75"/>
      <c r="B76" s="2"/>
      <c r="C76" s="2"/>
      <c r="D76" s="2"/>
      <c r="E76" s="2"/>
      <c r="F76" s="2"/>
      <c r="G76" s="2"/>
      <c r="H76" s="2"/>
      <c r="I76" s="2"/>
      <c r="J76" s="2"/>
      <c r="K76" s="2"/>
      <c r="L76" s="2"/>
      <c r="M76" s="2"/>
      <c r="N76" s="2"/>
      <c r="O76" s="2"/>
      <c r="P76" s="2"/>
      <c r="Q76" s="2"/>
      <c r="R76" s="2"/>
      <c r="S76" s="2"/>
      <c r="T76" s="2"/>
      <c r="U76" s="2"/>
      <c r="V76" s="2"/>
      <c r="W76" s="2"/>
      <c r="X76" s="2"/>
    </row>
    <row r="77" spans="1:24">
      <c r="A77" s="75"/>
      <c r="B77" s="2"/>
      <c r="C77" s="2"/>
      <c r="D77" s="2"/>
      <c r="E77" s="2"/>
      <c r="F77" s="2"/>
      <c r="G77" s="2"/>
      <c r="H77" s="2"/>
      <c r="I77" s="2"/>
      <c r="J77" s="2"/>
      <c r="K77" s="2"/>
      <c r="L77" s="2"/>
      <c r="M77" s="2"/>
      <c r="N77" s="2"/>
      <c r="O77" s="2"/>
      <c r="P77" s="2"/>
      <c r="Q77" s="2"/>
      <c r="R77" s="2"/>
      <c r="S77" s="2"/>
      <c r="T77" s="2"/>
      <c r="U77" s="2"/>
      <c r="V77" s="2"/>
      <c r="W77" s="2"/>
      <c r="X77" s="2"/>
    </row>
    <row r="78" spans="1:24">
      <c r="A78" s="75"/>
      <c r="B78" s="2"/>
      <c r="C78" s="2"/>
      <c r="D78" s="2"/>
      <c r="E78" s="2"/>
      <c r="F78" s="2"/>
      <c r="G78" s="2"/>
      <c r="H78" s="2"/>
      <c r="I78" s="2"/>
      <c r="J78" s="2"/>
      <c r="K78" s="2"/>
      <c r="L78" s="2"/>
      <c r="M78" s="2"/>
      <c r="N78" s="2"/>
      <c r="O78" s="2"/>
      <c r="P78" s="2"/>
      <c r="Q78" s="2"/>
      <c r="R78" s="2"/>
      <c r="S78" s="2"/>
      <c r="T78" s="2"/>
      <c r="U78" s="2"/>
      <c r="V78" s="2"/>
      <c r="W78" s="2"/>
      <c r="X78" s="2"/>
    </row>
    <row r="79" spans="1:24">
      <c r="A79" s="75"/>
      <c r="B79" s="2"/>
      <c r="C79" s="2"/>
      <c r="D79" s="2"/>
      <c r="E79" s="2"/>
      <c r="F79" s="2"/>
      <c r="G79" s="2"/>
      <c r="H79" s="2"/>
      <c r="I79" s="2"/>
      <c r="J79" s="2"/>
      <c r="K79" s="2"/>
      <c r="L79" s="2"/>
      <c r="M79" s="2"/>
      <c r="N79" s="2"/>
      <c r="O79" s="2"/>
      <c r="P79" s="2"/>
      <c r="Q79" s="2"/>
      <c r="R79" s="2"/>
      <c r="S79" s="2"/>
      <c r="T79" s="2"/>
      <c r="U79" s="2"/>
      <c r="V79" s="2"/>
      <c r="W79" s="2"/>
      <c r="X79" s="2"/>
    </row>
    <row r="80" spans="1:24">
      <c r="A80" s="75"/>
      <c r="B80" s="2"/>
      <c r="C80" s="2"/>
      <c r="D80" s="2"/>
      <c r="E80" s="2"/>
      <c r="F80" s="2"/>
      <c r="G80" s="2"/>
      <c r="H80" s="2"/>
      <c r="I80" s="2"/>
      <c r="J80" s="2"/>
      <c r="K80" s="2"/>
      <c r="L80" s="2"/>
      <c r="M80" s="2"/>
      <c r="N80" s="2"/>
      <c r="O80" s="2"/>
      <c r="P80" s="2"/>
      <c r="Q80" s="2"/>
      <c r="R80" s="2"/>
      <c r="S80" s="2"/>
      <c r="T80" s="2"/>
      <c r="U80" s="2"/>
      <c r="V80" s="2"/>
      <c r="W80" s="2"/>
      <c r="X80" s="2"/>
    </row>
    <row r="81" spans="1:24">
      <c r="A81" s="75"/>
      <c r="B81" s="2"/>
      <c r="C81" s="2"/>
      <c r="D81" s="2"/>
      <c r="E81" s="2"/>
      <c r="F81" s="2"/>
      <c r="G81" s="2"/>
      <c r="H81" s="2"/>
      <c r="I81" s="2"/>
      <c r="J81" s="2"/>
      <c r="K81" s="2"/>
      <c r="L81" s="2"/>
      <c r="M81" s="2"/>
      <c r="N81" s="2"/>
      <c r="O81" s="2"/>
      <c r="P81" s="2"/>
      <c r="Q81" s="2"/>
      <c r="R81" s="2"/>
      <c r="S81" s="2"/>
      <c r="T81" s="2"/>
      <c r="U81" s="2"/>
      <c r="V81" s="2"/>
      <c r="W81" s="2"/>
      <c r="X81" s="2"/>
    </row>
    <row r="82" spans="1:24">
      <c r="A82" s="75"/>
      <c r="B82" s="2"/>
      <c r="C82" s="2"/>
      <c r="D82" s="2"/>
      <c r="E82" s="2"/>
      <c r="F82" s="2"/>
      <c r="G82" s="2"/>
      <c r="H82" s="2"/>
      <c r="I82" s="2"/>
      <c r="J82" s="2"/>
      <c r="K82" s="2"/>
      <c r="L82" s="2"/>
      <c r="M82" s="2"/>
      <c r="N82" s="2"/>
      <c r="O82" s="2"/>
      <c r="P82" s="2"/>
      <c r="Q82" s="2"/>
      <c r="R82" s="2"/>
      <c r="S82" s="2"/>
      <c r="T82" s="2"/>
      <c r="U82" s="2"/>
      <c r="V82" s="2"/>
      <c r="W82" s="2"/>
      <c r="X82" s="2"/>
    </row>
    <row r="83" spans="1:24">
      <c r="A83" s="75"/>
      <c r="B83" s="2"/>
      <c r="C83" s="2"/>
      <c r="D83" s="2"/>
      <c r="E83" s="2"/>
      <c r="F83" s="2"/>
      <c r="G83" s="2"/>
      <c r="H83" s="2"/>
      <c r="I83" s="2"/>
      <c r="J83" s="2"/>
      <c r="K83" s="2"/>
      <c r="L83" s="2"/>
      <c r="M83" s="2"/>
      <c r="N83" s="2"/>
      <c r="O83" s="2"/>
      <c r="P83" s="2"/>
      <c r="Q83" s="2"/>
      <c r="R83" s="2"/>
      <c r="S83" s="2"/>
      <c r="T83" s="2"/>
      <c r="U83" s="2"/>
      <c r="V83" s="2"/>
      <c r="W83" s="2"/>
      <c r="X83" s="2"/>
    </row>
    <row r="84" spans="1:24">
      <c r="A84" s="75"/>
      <c r="B84" s="2"/>
      <c r="C84" s="2"/>
      <c r="D84" s="2"/>
      <c r="E84" s="2"/>
      <c r="F84" s="2"/>
      <c r="G84" s="2"/>
      <c r="H84" s="2"/>
      <c r="I84" s="2"/>
      <c r="J84" s="2"/>
      <c r="K84" s="2"/>
      <c r="L84" s="2"/>
      <c r="M84" s="2"/>
      <c r="N84" s="2"/>
      <c r="O84" s="2"/>
      <c r="P84" s="2"/>
      <c r="Q84" s="2"/>
      <c r="R84" s="2"/>
      <c r="S84" s="2"/>
      <c r="T84" s="2"/>
      <c r="U84" s="2"/>
      <c r="V84" s="2"/>
      <c r="W84" s="2"/>
      <c r="X84" s="2"/>
    </row>
    <row r="85" spans="1:24">
      <c r="A85" s="75"/>
      <c r="B85" s="2"/>
      <c r="C85" s="2"/>
      <c r="D85" s="2"/>
      <c r="E85" s="2"/>
      <c r="F85" s="2"/>
      <c r="G85" s="2"/>
      <c r="H85" s="2"/>
      <c r="I85" s="2"/>
      <c r="J85" s="2"/>
      <c r="K85" s="2"/>
      <c r="L85" s="2"/>
      <c r="M85" s="2"/>
      <c r="N85" s="2"/>
      <c r="O85" s="2"/>
      <c r="P85" s="2"/>
      <c r="Q85" s="2"/>
      <c r="R85" s="2"/>
      <c r="S85" s="2"/>
      <c r="T85" s="2"/>
      <c r="U85" s="2"/>
      <c r="V85" s="2"/>
      <c r="W85" s="2"/>
      <c r="X85" s="2"/>
    </row>
    <row r="86" spans="1:24">
      <c r="A86" s="75"/>
      <c r="B86" s="2"/>
      <c r="C86" s="2"/>
      <c r="D86" s="2"/>
      <c r="E86" s="2"/>
      <c r="F86" s="2"/>
      <c r="G86" s="2"/>
      <c r="H86" s="2"/>
      <c r="I86" s="2"/>
      <c r="J86" s="2"/>
      <c r="K86" s="2"/>
      <c r="L86" s="2"/>
      <c r="M86" s="2"/>
      <c r="N86" s="2"/>
      <c r="O86" s="2"/>
      <c r="P86" s="2"/>
      <c r="Q86" s="2"/>
      <c r="R86" s="2"/>
      <c r="S86" s="2"/>
      <c r="T86" s="2"/>
      <c r="U86" s="2"/>
      <c r="V86" s="2"/>
      <c r="W86" s="2"/>
      <c r="X86" s="2"/>
    </row>
    <row r="87" spans="1:24">
      <c r="A87" s="75"/>
      <c r="B87" s="2"/>
      <c r="C87" s="2"/>
      <c r="D87" s="2"/>
      <c r="E87" s="2"/>
      <c r="F87" s="2"/>
      <c r="G87" s="2"/>
      <c r="H87" s="2"/>
      <c r="I87" s="2"/>
      <c r="J87" s="2"/>
      <c r="K87" s="2"/>
      <c r="L87" s="2"/>
      <c r="M87" s="2"/>
      <c r="N87" s="2"/>
      <c r="O87" s="2"/>
      <c r="P87" s="2"/>
      <c r="Q87" s="2"/>
      <c r="R87" s="2"/>
      <c r="S87" s="2"/>
      <c r="T87" s="2"/>
      <c r="U87" s="2"/>
      <c r="V87" s="2"/>
      <c r="W87" s="2"/>
      <c r="X87" s="2"/>
    </row>
    <row r="88" spans="1:24">
      <c r="A88" s="75"/>
      <c r="B88" s="2"/>
      <c r="C88" s="2"/>
      <c r="D88" s="2"/>
      <c r="E88" s="2"/>
      <c r="F88" s="2"/>
      <c r="G88" s="2"/>
      <c r="H88" s="2"/>
      <c r="I88" s="2"/>
      <c r="J88" s="2"/>
      <c r="K88" s="2"/>
      <c r="L88" s="2"/>
      <c r="M88" s="2"/>
      <c r="N88" s="2"/>
      <c r="O88" s="2"/>
      <c r="P88" s="2"/>
      <c r="Q88" s="2"/>
      <c r="R88" s="2"/>
      <c r="S88" s="2"/>
      <c r="T88" s="2"/>
      <c r="U88" s="2"/>
      <c r="V88" s="2"/>
      <c r="W88" s="2"/>
      <c r="X88" s="2"/>
    </row>
    <row r="89" spans="1:24">
      <c r="A89" s="75"/>
      <c r="B89" s="2"/>
      <c r="C89" s="2"/>
      <c r="D89" s="2"/>
      <c r="E89" s="2"/>
      <c r="F89" s="2"/>
      <c r="G89" s="2"/>
      <c r="H89" s="2"/>
      <c r="I89" s="2"/>
      <c r="J89" s="2"/>
      <c r="K89" s="2"/>
      <c r="L89" s="2"/>
      <c r="M89" s="2"/>
      <c r="N89" s="2"/>
      <c r="O89" s="2"/>
      <c r="P89" s="2"/>
      <c r="Q89" s="2"/>
      <c r="R89" s="2"/>
      <c r="S89" s="2"/>
      <c r="T89" s="2"/>
      <c r="U89" s="2"/>
      <c r="V89" s="2"/>
      <c r="W89" s="2"/>
      <c r="X89" s="2"/>
    </row>
    <row r="90" spans="1:24">
      <c r="A90" s="75"/>
      <c r="B90" s="2"/>
      <c r="C90" s="2"/>
      <c r="D90" s="2"/>
      <c r="E90" s="2"/>
      <c r="F90" s="2"/>
      <c r="G90" s="2"/>
      <c r="H90" s="2"/>
      <c r="I90" s="2"/>
      <c r="J90" s="2"/>
      <c r="K90" s="2"/>
      <c r="L90" s="2"/>
      <c r="M90" s="2"/>
      <c r="N90" s="2"/>
      <c r="O90" s="2"/>
      <c r="P90" s="2"/>
      <c r="Q90" s="2"/>
      <c r="R90" s="2"/>
      <c r="S90" s="2"/>
      <c r="T90" s="2"/>
      <c r="U90" s="2"/>
      <c r="V90" s="2"/>
      <c r="W90" s="2"/>
      <c r="X90" s="2"/>
    </row>
    <row r="91" spans="1:24">
      <c r="A91" s="75"/>
      <c r="B91" s="2"/>
      <c r="C91" s="2"/>
      <c r="D91" s="2"/>
      <c r="E91" s="2"/>
      <c r="F91" s="2"/>
      <c r="G91" s="2"/>
      <c r="H91" s="2"/>
      <c r="I91" s="2"/>
      <c r="J91" s="2"/>
      <c r="K91" s="2"/>
      <c r="L91" s="2"/>
      <c r="M91" s="2"/>
      <c r="N91" s="2"/>
      <c r="O91" s="2"/>
      <c r="P91" s="2"/>
      <c r="Q91" s="2"/>
      <c r="R91" s="2"/>
      <c r="S91" s="2"/>
      <c r="T91" s="2"/>
      <c r="U91" s="2"/>
      <c r="V91" s="2"/>
      <c r="W91" s="2"/>
      <c r="X91" s="2"/>
    </row>
    <row r="92" spans="1:24">
      <c r="A92" s="75"/>
      <c r="B92" s="2"/>
      <c r="C92" s="2"/>
      <c r="D92" s="2"/>
      <c r="E92" s="2"/>
      <c r="F92" s="2"/>
      <c r="G92" s="2"/>
      <c r="H92" s="2"/>
      <c r="I92" s="2"/>
      <c r="J92" s="2"/>
      <c r="K92" s="2"/>
      <c r="L92" s="2"/>
      <c r="M92" s="2"/>
      <c r="N92" s="2"/>
      <c r="O92" s="2"/>
      <c r="P92" s="2"/>
      <c r="Q92" s="2"/>
      <c r="R92" s="2"/>
      <c r="S92" s="2"/>
      <c r="T92" s="2"/>
      <c r="U92" s="2"/>
      <c r="V92" s="2"/>
      <c r="W92" s="2"/>
      <c r="X92" s="2"/>
    </row>
    <row r="93" spans="1:24">
      <c r="A93" s="75"/>
      <c r="B93" s="2"/>
      <c r="C93" s="2"/>
      <c r="D93" s="2"/>
      <c r="E93" s="2"/>
      <c r="F93" s="2"/>
      <c r="G93" s="2"/>
      <c r="H93" s="2"/>
      <c r="I93" s="2"/>
      <c r="J93" s="2"/>
      <c r="K93" s="2"/>
      <c r="L93" s="2"/>
      <c r="M93" s="2"/>
      <c r="N93" s="2"/>
      <c r="O93" s="2"/>
      <c r="P93" s="2"/>
      <c r="Q93" s="2"/>
      <c r="R93" s="2"/>
      <c r="S93" s="2"/>
      <c r="T93" s="2"/>
      <c r="U93" s="2"/>
      <c r="V93" s="2"/>
      <c r="W93" s="2"/>
      <c r="X93" s="2"/>
    </row>
    <row r="94" spans="1:24">
      <c r="A94" s="75"/>
      <c r="B94" s="2"/>
      <c r="C94" s="2"/>
      <c r="D94" s="2"/>
      <c r="E94" s="2"/>
      <c r="F94" s="2"/>
      <c r="G94" s="2"/>
      <c r="H94" s="2"/>
      <c r="I94" s="2"/>
      <c r="J94" s="2"/>
      <c r="K94" s="2"/>
      <c r="L94" s="2"/>
      <c r="M94" s="2"/>
      <c r="N94" s="2"/>
      <c r="O94" s="2"/>
      <c r="P94" s="2"/>
      <c r="Q94" s="2"/>
      <c r="R94" s="2"/>
      <c r="S94" s="2"/>
      <c r="T94" s="2"/>
      <c r="U94" s="2"/>
      <c r="V94" s="2"/>
      <c r="W94" s="2"/>
      <c r="X94" s="2"/>
    </row>
    <row r="95" spans="1:24">
      <c r="A95" s="75"/>
      <c r="B95" s="2"/>
      <c r="C95" s="2"/>
      <c r="D95" s="2"/>
      <c r="E95" s="2"/>
      <c r="F95" s="2"/>
      <c r="G95" s="2"/>
      <c r="H95" s="2"/>
      <c r="I95" s="2"/>
      <c r="J95" s="2"/>
      <c r="K95" s="2"/>
      <c r="L95" s="2"/>
      <c r="M95" s="2"/>
      <c r="N95" s="2"/>
      <c r="O95" s="2"/>
      <c r="P95" s="2"/>
      <c r="Q95" s="2"/>
      <c r="R95" s="2"/>
      <c r="S95" s="2"/>
      <c r="T95" s="2"/>
      <c r="U95" s="2"/>
      <c r="V95" s="2"/>
      <c r="W95" s="2"/>
      <c r="X95" s="2"/>
    </row>
    <row r="96" spans="1:24">
      <c r="A96" s="75"/>
      <c r="B96" s="2"/>
      <c r="C96" s="2"/>
      <c r="D96" s="2"/>
      <c r="E96" s="2"/>
      <c r="F96" s="2"/>
      <c r="G96" s="2"/>
      <c r="H96" s="2"/>
      <c r="I96" s="2"/>
      <c r="J96" s="2"/>
      <c r="K96" s="2"/>
      <c r="L96" s="2"/>
      <c r="M96" s="2"/>
      <c r="N96" s="2"/>
      <c r="O96" s="2"/>
      <c r="P96" s="2"/>
      <c r="Q96" s="2"/>
      <c r="R96" s="2"/>
      <c r="S96" s="2"/>
      <c r="T96" s="2"/>
      <c r="U96" s="2"/>
      <c r="V96" s="2"/>
      <c r="W96" s="2"/>
      <c r="X96" s="2"/>
    </row>
    <row r="97" spans="1:24">
      <c r="A97" s="75"/>
      <c r="B97" s="2"/>
      <c r="C97" s="2"/>
      <c r="D97" s="2"/>
      <c r="E97" s="2"/>
      <c r="F97" s="2"/>
      <c r="G97" s="2"/>
      <c r="H97" s="2"/>
      <c r="I97" s="2"/>
      <c r="J97" s="2"/>
      <c r="K97" s="2"/>
      <c r="L97" s="2"/>
      <c r="M97" s="2"/>
      <c r="N97" s="2"/>
      <c r="O97" s="2"/>
      <c r="P97" s="2"/>
      <c r="Q97" s="2"/>
      <c r="R97" s="2"/>
      <c r="S97" s="2"/>
      <c r="T97" s="2"/>
      <c r="U97" s="2"/>
      <c r="V97" s="2"/>
      <c r="W97" s="2"/>
      <c r="X97" s="2"/>
    </row>
    <row r="98" spans="1:24">
      <c r="A98" s="75"/>
      <c r="B98" s="2"/>
      <c r="C98" s="2"/>
      <c r="D98" s="2"/>
      <c r="E98" s="2"/>
      <c r="F98" s="2"/>
      <c r="G98" s="2"/>
      <c r="H98" s="2"/>
      <c r="I98" s="2"/>
      <c r="J98" s="2"/>
      <c r="K98" s="2"/>
      <c r="L98" s="2"/>
      <c r="M98" s="2"/>
      <c r="N98" s="2"/>
      <c r="O98" s="2"/>
      <c r="P98" s="2"/>
      <c r="Q98" s="2"/>
      <c r="R98" s="2"/>
      <c r="S98" s="2"/>
      <c r="T98" s="2"/>
      <c r="U98" s="2"/>
      <c r="V98" s="2"/>
      <c r="W98" s="2"/>
      <c r="X98" s="2"/>
    </row>
    <row r="99" spans="1:24">
      <c r="A99" s="75"/>
      <c r="B99" s="2"/>
      <c r="C99" s="2"/>
      <c r="D99" s="2"/>
      <c r="E99" s="2"/>
      <c r="F99" s="2"/>
      <c r="G99" s="2"/>
      <c r="H99" s="2"/>
      <c r="I99" s="2"/>
      <c r="J99" s="2"/>
      <c r="K99" s="2"/>
      <c r="L99" s="2"/>
      <c r="M99" s="2"/>
      <c r="N99" s="2"/>
      <c r="O99" s="2"/>
      <c r="P99" s="2"/>
      <c r="Q99" s="2"/>
      <c r="R99" s="2"/>
      <c r="S99" s="2"/>
      <c r="T99" s="2"/>
      <c r="U99" s="2"/>
      <c r="V99" s="2"/>
      <c r="W99" s="2"/>
      <c r="X99" s="2"/>
    </row>
    <row r="100" spans="1:24">
      <c r="A100" s="75"/>
      <c r="B100" s="2"/>
      <c r="C100" s="2"/>
      <c r="D100" s="2"/>
      <c r="E100" s="2"/>
      <c r="F100" s="2"/>
      <c r="G100" s="2"/>
      <c r="H100" s="2"/>
      <c r="I100" s="2"/>
      <c r="J100" s="2"/>
      <c r="K100" s="2"/>
      <c r="L100" s="2"/>
      <c r="M100" s="2"/>
      <c r="N100" s="2"/>
      <c r="O100" s="2"/>
      <c r="P100" s="2"/>
      <c r="Q100" s="2"/>
      <c r="R100" s="2"/>
      <c r="S100" s="2"/>
      <c r="T100" s="2"/>
      <c r="U100" s="2"/>
      <c r="V100" s="2"/>
      <c r="W100" s="2"/>
      <c r="X100" s="2"/>
    </row>
    <row r="101" spans="1:24">
      <c r="A101" s="75"/>
      <c r="B101" s="2"/>
      <c r="C101" s="2"/>
      <c r="D101" s="2"/>
      <c r="E101" s="2"/>
      <c r="F101" s="2"/>
      <c r="G101" s="2"/>
      <c r="H101" s="2"/>
      <c r="I101" s="2"/>
      <c r="J101" s="2"/>
      <c r="K101" s="2"/>
      <c r="L101" s="2"/>
      <c r="M101" s="2"/>
      <c r="N101" s="2"/>
      <c r="O101" s="2"/>
      <c r="P101" s="2"/>
      <c r="Q101" s="2"/>
      <c r="R101" s="2"/>
      <c r="S101" s="2"/>
      <c r="T101" s="2"/>
      <c r="U101" s="2"/>
      <c r="V101" s="2"/>
      <c r="W101" s="2"/>
      <c r="X101" s="2"/>
    </row>
    <row r="102" spans="1:24">
      <c r="A102" s="75"/>
      <c r="B102" s="2"/>
      <c r="C102" s="2"/>
      <c r="D102" s="2"/>
      <c r="E102" s="2"/>
      <c r="F102" s="2"/>
      <c r="G102" s="2"/>
      <c r="H102" s="2"/>
      <c r="I102" s="2"/>
      <c r="J102" s="2"/>
      <c r="K102" s="2"/>
      <c r="L102" s="2"/>
      <c r="M102" s="2"/>
      <c r="N102" s="2"/>
      <c r="O102" s="2"/>
      <c r="P102" s="2"/>
      <c r="Q102" s="2"/>
      <c r="R102" s="2"/>
      <c r="S102" s="2"/>
      <c r="T102" s="2"/>
      <c r="U102" s="2"/>
      <c r="V102" s="2"/>
      <c r="W102" s="2"/>
      <c r="X102" s="2"/>
    </row>
    <row r="103" spans="1:24">
      <c r="A103" s="75"/>
      <c r="B103" s="2"/>
      <c r="C103" s="2"/>
      <c r="D103" s="2"/>
      <c r="E103" s="2"/>
      <c r="F103" s="2"/>
      <c r="G103" s="2"/>
      <c r="H103" s="2"/>
      <c r="I103" s="2"/>
      <c r="J103" s="2"/>
      <c r="K103" s="2"/>
      <c r="L103" s="2"/>
      <c r="M103" s="2"/>
      <c r="N103" s="2"/>
      <c r="O103" s="2"/>
      <c r="P103" s="2"/>
      <c r="Q103" s="2"/>
      <c r="R103" s="2"/>
      <c r="S103" s="2"/>
      <c r="T103" s="2"/>
      <c r="U103" s="2"/>
      <c r="V103" s="2"/>
      <c r="W103" s="2"/>
      <c r="X103" s="2"/>
    </row>
    <row r="104" spans="1:24">
      <c r="A104" s="75"/>
      <c r="B104" s="2"/>
      <c r="C104" s="2"/>
      <c r="D104" s="2"/>
      <c r="E104" s="2"/>
      <c r="F104" s="2"/>
      <c r="G104" s="2"/>
      <c r="H104" s="2"/>
      <c r="I104" s="2"/>
      <c r="J104" s="2"/>
      <c r="K104" s="2"/>
      <c r="L104" s="2"/>
      <c r="M104" s="2"/>
      <c r="N104" s="2"/>
      <c r="O104" s="2"/>
      <c r="P104" s="2"/>
      <c r="Q104" s="2"/>
      <c r="R104" s="2"/>
      <c r="S104" s="2"/>
      <c r="T104" s="2"/>
      <c r="U104" s="2"/>
      <c r="V104" s="2"/>
      <c r="W104" s="2"/>
      <c r="X104" s="2"/>
    </row>
    <row r="105" spans="1:24">
      <c r="A105" s="75"/>
      <c r="B105" s="2"/>
      <c r="C105" s="2"/>
      <c r="D105" s="2"/>
      <c r="E105" s="2"/>
      <c r="F105" s="2"/>
      <c r="G105" s="2"/>
      <c r="H105" s="2"/>
      <c r="I105" s="2"/>
      <c r="J105" s="2"/>
      <c r="K105" s="2"/>
      <c r="L105" s="2"/>
      <c r="M105" s="2"/>
      <c r="N105" s="2"/>
      <c r="O105" s="2"/>
      <c r="P105" s="2"/>
      <c r="Q105" s="2"/>
      <c r="R105" s="2"/>
      <c r="S105" s="2"/>
      <c r="T105" s="2"/>
      <c r="U105" s="2"/>
      <c r="V105" s="2"/>
      <c r="W105" s="2"/>
      <c r="X105" s="2"/>
    </row>
    <row r="106" spans="1:24">
      <c r="A106" s="75"/>
      <c r="B106" s="2"/>
      <c r="C106" s="2"/>
      <c r="D106" s="2"/>
      <c r="E106" s="2"/>
      <c r="F106" s="2"/>
      <c r="G106" s="2"/>
      <c r="H106" s="2"/>
      <c r="I106" s="2"/>
      <c r="J106" s="2"/>
      <c r="K106" s="2"/>
      <c r="L106" s="2"/>
      <c r="M106" s="2"/>
      <c r="N106" s="2"/>
      <c r="O106" s="2"/>
      <c r="P106" s="2"/>
      <c r="Q106" s="2"/>
      <c r="R106" s="2"/>
      <c r="S106" s="2"/>
      <c r="T106" s="2"/>
      <c r="U106" s="2"/>
      <c r="V106" s="2"/>
      <c r="W106" s="2"/>
      <c r="X106" s="2"/>
    </row>
    <row r="107" spans="1:24">
      <c r="A107" s="75"/>
      <c r="B107" s="2"/>
      <c r="C107" s="2"/>
      <c r="D107" s="2"/>
      <c r="E107" s="2"/>
      <c r="F107" s="2"/>
      <c r="G107" s="2"/>
      <c r="H107" s="2"/>
      <c r="I107" s="2"/>
      <c r="J107" s="2"/>
      <c r="K107" s="2"/>
      <c r="L107" s="2"/>
      <c r="M107" s="2"/>
      <c r="N107" s="2"/>
      <c r="O107" s="2"/>
      <c r="P107" s="2"/>
      <c r="Q107" s="2"/>
      <c r="R107" s="2"/>
      <c r="S107" s="2"/>
      <c r="T107" s="2"/>
      <c r="U107" s="2"/>
      <c r="V107" s="2"/>
      <c r="W107" s="2"/>
      <c r="X107" s="2"/>
    </row>
    <row r="108" spans="1:24">
      <c r="A108" s="75"/>
      <c r="B108" s="2"/>
      <c r="C108" s="2"/>
      <c r="D108" s="2"/>
      <c r="E108" s="2"/>
      <c r="F108" s="2"/>
      <c r="G108" s="2"/>
      <c r="H108" s="2"/>
      <c r="I108" s="2"/>
      <c r="J108" s="2"/>
      <c r="K108" s="2"/>
      <c r="L108" s="2"/>
      <c r="M108" s="2"/>
      <c r="N108" s="2"/>
      <c r="O108" s="2"/>
      <c r="P108" s="2"/>
      <c r="Q108" s="2"/>
      <c r="R108" s="2"/>
      <c r="S108" s="2"/>
      <c r="T108" s="2"/>
      <c r="U108" s="2"/>
      <c r="V108" s="2"/>
      <c r="W108" s="2"/>
      <c r="X108" s="2"/>
    </row>
    <row r="109" spans="1:24">
      <c r="A109" s="75"/>
      <c r="B109" s="2"/>
      <c r="C109" s="2"/>
      <c r="D109" s="2"/>
      <c r="E109" s="2"/>
      <c r="F109" s="2"/>
      <c r="G109" s="2"/>
      <c r="H109" s="2"/>
      <c r="I109" s="2"/>
      <c r="J109" s="2"/>
      <c r="K109" s="2"/>
      <c r="L109" s="2"/>
      <c r="M109" s="2"/>
      <c r="N109" s="2"/>
      <c r="O109" s="2"/>
      <c r="P109" s="2"/>
      <c r="Q109" s="2"/>
      <c r="R109" s="2"/>
      <c r="S109" s="2"/>
      <c r="T109" s="2"/>
      <c r="U109" s="2"/>
      <c r="V109" s="2"/>
      <c r="W109" s="2"/>
      <c r="X109" s="2"/>
    </row>
    <row r="110" spans="1:24">
      <c r="A110" s="75"/>
      <c r="B110" s="2"/>
      <c r="C110" s="2"/>
      <c r="D110" s="2"/>
      <c r="E110" s="2"/>
      <c r="F110" s="2"/>
      <c r="G110" s="2"/>
      <c r="H110" s="2"/>
      <c r="I110" s="2"/>
      <c r="J110" s="2"/>
      <c r="K110" s="2"/>
      <c r="L110" s="2"/>
      <c r="M110" s="2"/>
      <c r="N110" s="2"/>
      <c r="O110" s="2"/>
      <c r="P110" s="2"/>
      <c r="Q110" s="2"/>
      <c r="R110" s="2"/>
      <c r="S110" s="2"/>
      <c r="T110" s="2"/>
      <c r="U110" s="2"/>
      <c r="V110" s="2"/>
      <c r="W110" s="2"/>
      <c r="X110" s="2"/>
    </row>
    <row r="111" spans="1:24">
      <c r="A111" s="75"/>
      <c r="B111" s="2"/>
      <c r="C111" s="2"/>
      <c r="D111" s="2"/>
      <c r="E111" s="2"/>
      <c r="F111" s="2"/>
      <c r="G111" s="2"/>
      <c r="H111" s="2"/>
      <c r="I111" s="2"/>
      <c r="J111" s="2"/>
      <c r="K111" s="2"/>
      <c r="L111" s="2"/>
      <c r="M111" s="2"/>
      <c r="N111" s="2"/>
      <c r="O111" s="2"/>
      <c r="P111" s="2"/>
      <c r="Q111" s="2"/>
      <c r="R111" s="2"/>
      <c r="S111" s="2"/>
      <c r="T111" s="2"/>
      <c r="U111" s="2"/>
      <c r="V111" s="2"/>
      <c r="W111" s="2"/>
      <c r="X111" s="2"/>
    </row>
    <row r="112" spans="1:24">
      <c r="A112" s="75"/>
      <c r="B112" s="2"/>
      <c r="C112" s="2"/>
      <c r="D112" s="2"/>
      <c r="E112" s="2"/>
      <c r="F112" s="2"/>
      <c r="G112" s="2"/>
      <c r="H112" s="2"/>
      <c r="I112" s="2"/>
      <c r="J112" s="2"/>
      <c r="K112" s="2"/>
      <c r="L112" s="2"/>
      <c r="M112" s="2"/>
      <c r="N112" s="2"/>
      <c r="O112" s="2"/>
      <c r="P112" s="2"/>
      <c r="Q112" s="2"/>
      <c r="R112" s="2"/>
      <c r="S112" s="2"/>
      <c r="T112" s="2"/>
      <c r="U112" s="2"/>
      <c r="V112" s="2"/>
      <c r="W112" s="2"/>
      <c r="X112" s="2"/>
    </row>
    <row r="113" spans="1:24">
      <c r="A113" s="75"/>
      <c r="B113" s="2"/>
      <c r="C113" s="2"/>
      <c r="D113" s="2"/>
      <c r="E113" s="2"/>
      <c r="F113" s="2"/>
      <c r="G113" s="2"/>
      <c r="H113" s="2"/>
      <c r="I113" s="2"/>
      <c r="J113" s="2"/>
      <c r="K113" s="2"/>
      <c r="L113" s="2"/>
      <c r="M113" s="2"/>
      <c r="N113" s="2"/>
      <c r="O113" s="2"/>
      <c r="P113" s="2"/>
      <c r="Q113" s="2"/>
      <c r="R113" s="2"/>
      <c r="S113" s="2"/>
      <c r="T113" s="2"/>
      <c r="U113" s="2"/>
      <c r="V113" s="2"/>
      <c r="W113" s="2"/>
      <c r="X113" s="2"/>
    </row>
    <row r="114" spans="1:24">
      <c r="A114" s="75"/>
      <c r="B114" s="2"/>
      <c r="C114" s="2"/>
      <c r="D114" s="2"/>
      <c r="E114" s="2"/>
      <c r="F114" s="2"/>
      <c r="G114" s="2"/>
      <c r="H114" s="2"/>
      <c r="I114" s="2"/>
      <c r="J114" s="2"/>
      <c r="K114" s="2"/>
      <c r="L114" s="2"/>
      <c r="M114" s="2"/>
      <c r="N114" s="2"/>
      <c r="O114" s="2"/>
      <c r="P114" s="2"/>
      <c r="Q114" s="2"/>
      <c r="R114" s="2"/>
      <c r="S114" s="2"/>
      <c r="T114" s="2"/>
      <c r="U114" s="2"/>
      <c r="V114" s="2"/>
      <c r="W114" s="2"/>
      <c r="X114" s="2"/>
    </row>
    <row r="115" spans="1:24">
      <c r="A115" s="75"/>
      <c r="B115" s="2"/>
      <c r="C115" s="2"/>
      <c r="D115" s="2"/>
      <c r="E115" s="2"/>
      <c r="F115" s="2"/>
      <c r="G115" s="2"/>
      <c r="H115" s="2"/>
      <c r="I115" s="2"/>
      <c r="J115" s="2"/>
      <c r="K115" s="2"/>
      <c r="L115" s="2"/>
      <c r="M115" s="2"/>
      <c r="N115" s="2"/>
      <c r="O115" s="2"/>
      <c r="P115" s="2"/>
      <c r="Q115" s="2"/>
      <c r="R115" s="2"/>
      <c r="S115" s="2"/>
      <c r="T115" s="2"/>
      <c r="U115" s="2"/>
      <c r="V115" s="2"/>
      <c r="W115" s="2"/>
      <c r="X115" s="2"/>
    </row>
    <row r="116" spans="1:24">
      <c r="A116" s="75"/>
      <c r="B116" s="2"/>
      <c r="C116" s="2"/>
      <c r="D116" s="2"/>
      <c r="E116" s="2"/>
      <c r="F116" s="2"/>
      <c r="G116" s="2"/>
      <c r="H116" s="2"/>
      <c r="I116" s="2"/>
      <c r="J116" s="2"/>
      <c r="K116" s="2"/>
      <c r="L116" s="2"/>
      <c r="M116" s="2"/>
      <c r="N116" s="2"/>
      <c r="O116" s="2"/>
      <c r="P116" s="2"/>
      <c r="Q116" s="2"/>
      <c r="R116" s="2"/>
      <c r="S116" s="2"/>
      <c r="T116" s="2"/>
      <c r="U116" s="2"/>
      <c r="V116" s="2"/>
      <c r="W116" s="2"/>
      <c r="X116" s="2"/>
    </row>
    <row r="117" spans="1:24">
      <c r="A117" s="75"/>
      <c r="B117" s="2"/>
      <c r="C117" s="2"/>
      <c r="D117" s="2"/>
      <c r="E117" s="2"/>
      <c r="F117" s="2"/>
      <c r="G117" s="2"/>
      <c r="H117" s="2"/>
      <c r="I117" s="2"/>
      <c r="J117" s="2"/>
      <c r="K117" s="2"/>
      <c r="L117" s="2"/>
      <c r="M117" s="2"/>
      <c r="N117" s="2"/>
      <c r="O117" s="2"/>
      <c r="P117" s="2"/>
      <c r="Q117" s="2"/>
      <c r="R117" s="2"/>
      <c r="S117" s="2"/>
      <c r="T117" s="2"/>
      <c r="U117" s="2"/>
      <c r="V117" s="2"/>
      <c r="W117" s="2"/>
      <c r="X117" s="2"/>
    </row>
    <row r="118" spans="1:24">
      <c r="A118" s="75"/>
      <c r="B118" s="2"/>
      <c r="C118" s="2"/>
      <c r="D118" s="2"/>
      <c r="E118" s="2"/>
      <c r="F118" s="2"/>
      <c r="G118" s="2"/>
      <c r="H118" s="2"/>
      <c r="I118" s="2"/>
      <c r="J118" s="2"/>
      <c r="K118" s="2"/>
      <c r="L118" s="2"/>
      <c r="M118" s="2"/>
      <c r="N118" s="2"/>
      <c r="O118" s="2"/>
      <c r="P118" s="2"/>
      <c r="Q118" s="2"/>
      <c r="R118" s="2"/>
      <c r="S118" s="2"/>
      <c r="T118" s="2"/>
      <c r="U118" s="2"/>
      <c r="V118" s="2"/>
      <c r="W118" s="2"/>
      <c r="X118" s="2"/>
    </row>
    <row r="119" spans="1:24">
      <c r="A119" s="75"/>
      <c r="B119" s="2"/>
      <c r="C119" s="2"/>
      <c r="D119" s="2"/>
      <c r="E119" s="2"/>
      <c r="F119" s="2"/>
      <c r="G119" s="2"/>
      <c r="H119" s="2"/>
      <c r="I119" s="2"/>
      <c r="J119" s="2"/>
      <c r="K119" s="2"/>
      <c r="L119" s="2"/>
      <c r="M119" s="2"/>
      <c r="N119" s="2"/>
      <c r="O119" s="2"/>
      <c r="P119" s="2"/>
      <c r="Q119" s="2"/>
      <c r="R119" s="2"/>
      <c r="S119" s="2"/>
      <c r="T119" s="2"/>
      <c r="U119" s="2"/>
      <c r="V119" s="2"/>
      <c r="W119" s="2"/>
      <c r="X119" s="2"/>
    </row>
    <row r="120" spans="1:24">
      <c r="A120" s="75"/>
      <c r="B120" s="2"/>
      <c r="C120" s="2"/>
      <c r="D120" s="2"/>
      <c r="E120" s="2"/>
      <c r="F120" s="2"/>
      <c r="G120" s="2"/>
      <c r="H120" s="2"/>
      <c r="I120" s="2"/>
      <c r="J120" s="2"/>
      <c r="K120" s="2"/>
      <c r="L120" s="2"/>
      <c r="M120" s="2"/>
      <c r="N120" s="2"/>
      <c r="O120" s="2"/>
      <c r="P120" s="2"/>
      <c r="Q120" s="2"/>
      <c r="R120" s="2"/>
      <c r="S120" s="2"/>
      <c r="T120" s="2"/>
      <c r="U120" s="2"/>
      <c r="V120" s="2"/>
      <c r="W120" s="2"/>
      <c r="X120" s="2"/>
    </row>
    <row r="121" spans="1:24">
      <c r="A121" s="75"/>
      <c r="B121" s="2"/>
      <c r="C121" s="2"/>
      <c r="D121" s="2"/>
      <c r="E121" s="2"/>
      <c r="F121" s="2"/>
      <c r="G121" s="2"/>
      <c r="H121" s="2"/>
      <c r="I121" s="2"/>
      <c r="J121" s="2"/>
      <c r="K121" s="2"/>
      <c r="L121" s="2"/>
      <c r="M121" s="2"/>
      <c r="N121" s="2"/>
      <c r="O121" s="2"/>
      <c r="P121" s="2"/>
      <c r="Q121" s="2"/>
      <c r="R121" s="2"/>
      <c r="S121" s="2"/>
      <c r="T121" s="2"/>
      <c r="U121" s="2"/>
      <c r="V121" s="2"/>
      <c r="W121" s="2"/>
      <c r="X121" s="2"/>
    </row>
  </sheetData>
  <mergeCells count="45">
    <mergeCell ref="H9:I9"/>
    <mergeCell ref="J9:M9"/>
    <mergeCell ref="AA33:AP33"/>
    <mergeCell ref="T42:T43"/>
    <mergeCell ref="U42:U43"/>
    <mergeCell ref="V42:V43"/>
    <mergeCell ref="W42:W43"/>
    <mergeCell ref="X42:X43"/>
    <mergeCell ref="A42:A43"/>
    <mergeCell ref="B42:B43"/>
    <mergeCell ref="C42:C43"/>
    <mergeCell ref="D42:D43"/>
    <mergeCell ref="E42:E43"/>
    <mergeCell ref="T7:T8"/>
    <mergeCell ref="F42:F43"/>
    <mergeCell ref="S42:S43"/>
    <mergeCell ref="W6:W8"/>
    <mergeCell ref="X6:X8"/>
    <mergeCell ref="G7:G8"/>
    <mergeCell ref="H7:I7"/>
    <mergeCell ref="J7:M7"/>
    <mergeCell ref="N7:N8"/>
    <mergeCell ref="O7:O8"/>
    <mergeCell ref="P7:P8"/>
    <mergeCell ref="Q7:Q8"/>
    <mergeCell ref="R7:R8"/>
    <mergeCell ref="V6:V8"/>
    <mergeCell ref="G43:M43"/>
    <mergeCell ref="P43:Q43"/>
    <mergeCell ref="AC3:AE3"/>
    <mergeCell ref="A5:A8"/>
    <mergeCell ref="B5:B8"/>
    <mergeCell ref="C5:F5"/>
    <mergeCell ref="G5:O5"/>
    <mergeCell ref="P5:R5"/>
    <mergeCell ref="S5:T6"/>
    <mergeCell ref="U5:X5"/>
    <mergeCell ref="C6:C8"/>
    <mergeCell ref="D6:D8"/>
    <mergeCell ref="E6:E8"/>
    <mergeCell ref="F6:F8"/>
    <mergeCell ref="G6:O6"/>
    <mergeCell ref="P6:R6"/>
    <mergeCell ref="U6:U8"/>
    <mergeCell ref="S7:S8"/>
  </mergeCells>
  <pageMargins left="0.7" right="0.7" top="0.75" bottom="0.75" header="0.3" footer="0.3"/>
</worksheet>
</file>

<file path=xl/worksheets/sheet10.xml><?xml version="1.0" encoding="utf-8"?>
<worksheet xmlns="http://schemas.openxmlformats.org/spreadsheetml/2006/main" xmlns:r="http://schemas.openxmlformats.org/officeDocument/2006/relationships">
  <sheetPr>
    <tabColor rgb="FFFF0000"/>
  </sheetPr>
  <dimension ref="A1:AJ535"/>
  <sheetViews>
    <sheetView topLeftCell="A9" zoomScale="70" zoomScaleNormal="80" zoomScaleSheetLayoutView="70" workbookViewId="0">
      <selection activeCell="U431" activeCellId="1" sqref="R49:S49 U431"/>
    </sheetView>
  </sheetViews>
  <sheetFormatPr defaultRowHeight="12"/>
  <cols>
    <col min="1" max="1" width="5.5703125" style="835" customWidth="1"/>
    <col min="2" max="2" width="2.7109375" style="836" hidden="1" customWidth="1"/>
    <col min="3" max="3" width="7.42578125" style="836" customWidth="1"/>
    <col min="4" max="4" width="6.42578125" style="836" customWidth="1"/>
    <col min="5" max="5" width="6" style="836" customWidth="1"/>
    <col min="6" max="6" width="5.85546875" style="836" customWidth="1"/>
    <col min="7" max="7" width="5" style="836" customWidth="1"/>
    <col min="8" max="8" width="9.5703125" style="837" customWidth="1"/>
    <col min="9" max="9" width="45.28515625" style="836" customWidth="1"/>
    <col min="10" max="10" width="17.5703125" style="836" customWidth="1"/>
    <col min="11" max="11" width="25.140625" style="836" bestFit="1" customWidth="1"/>
    <col min="12" max="13" width="14.7109375" style="836" customWidth="1"/>
    <col min="14" max="14" width="9" style="836" customWidth="1"/>
    <col min="15" max="15" width="17.42578125" style="836" customWidth="1"/>
    <col min="16" max="16" width="10.5703125" style="836" customWidth="1"/>
    <col min="17" max="17" width="10.7109375" style="836" customWidth="1"/>
    <col min="18" max="18" width="7.85546875" style="836" customWidth="1"/>
    <col min="19" max="19" width="8.5703125" style="836" customWidth="1"/>
    <col min="20" max="20" width="11.140625" style="837" customWidth="1"/>
    <col min="21" max="21" width="26.42578125" style="836" customWidth="1"/>
    <col min="22" max="22" width="30.28515625" style="838" customWidth="1"/>
    <col min="23" max="23" width="17" style="836" bestFit="1" customWidth="1"/>
    <col min="24" max="24" width="32.85546875" style="836" customWidth="1"/>
    <col min="25" max="16384" width="9.140625" style="836"/>
  </cols>
  <sheetData>
    <row r="1" spans="1:22" s="888" customFormat="1" ht="11.25">
      <c r="A1" s="1349" t="s">
        <v>857</v>
      </c>
      <c r="B1" s="1349"/>
      <c r="C1" s="1349"/>
      <c r="D1" s="1349"/>
      <c r="E1" s="1349"/>
      <c r="F1" s="1349"/>
      <c r="G1" s="1349"/>
      <c r="H1" s="1349"/>
      <c r="I1" s="1349"/>
      <c r="J1" s="1349"/>
      <c r="K1" s="1349"/>
      <c r="L1" s="1349"/>
      <c r="M1" s="1349"/>
      <c r="N1" s="1349"/>
      <c r="O1" s="1349"/>
      <c r="P1" s="1349"/>
      <c r="Q1" s="1349"/>
      <c r="R1" s="1349"/>
      <c r="S1" s="1349"/>
      <c r="T1" s="1349"/>
      <c r="U1" s="1349"/>
    </row>
    <row r="2" spans="1:22" s="888" customFormat="1" ht="11.25">
      <c r="A2" s="1349" t="s">
        <v>858</v>
      </c>
      <c r="B2" s="1349"/>
      <c r="C2" s="1349"/>
      <c r="D2" s="1349"/>
      <c r="E2" s="1349"/>
      <c r="F2" s="1349"/>
      <c r="G2" s="1349"/>
      <c r="H2" s="1349"/>
      <c r="I2" s="1349"/>
      <c r="J2" s="1349"/>
      <c r="K2" s="1349"/>
      <c r="L2" s="1349"/>
      <c r="M2" s="1349"/>
      <c r="N2" s="1349"/>
      <c r="O2" s="1349"/>
      <c r="P2" s="1349"/>
      <c r="Q2" s="1349"/>
      <c r="R2" s="1349"/>
      <c r="S2" s="1349"/>
      <c r="T2" s="1349"/>
      <c r="U2" s="1349"/>
      <c r="V2" s="1349"/>
    </row>
    <row r="3" spans="1:22" s="888" customFormat="1" ht="11.25">
      <c r="A3" s="1349" t="s">
        <v>859</v>
      </c>
      <c r="B3" s="1349"/>
      <c r="C3" s="1349"/>
      <c r="D3" s="1349"/>
      <c r="E3" s="1349"/>
      <c r="F3" s="1349"/>
      <c r="G3" s="1349"/>
      <c r="H3" s="1349"/>
      <c r="I3" s="1349"/>
      <c r="J3" s="1349"/>
      <c r="K3" s="1349"/>
      <c r="L3" s="1349"/>
      <c r="M3" s="1349"/>
      <c r="N3" s="1349"/>
      <c r="O3" s="1349"/>
      <c r="P3" s="1349"/>
      <c r="Q3" s="1349"/>
      <c r="R3" s="1349"/>
      <c r="S3" s="1349"/>
      <c r="T3" s="1349"/>
      <c r="U3" s="1349"/>
      <c r="V3" s="1349"/>
    </row>
    <row r="4" spans="1:22" s="888" customFormat="1" ht="11.25">
      <c r="A4" s="889"/>
      <c r="B4" s="889"/>
      <c r="C4" s="889"/>
      <c r="D4" s="889"/>
      <c r="E4" s="889"/>
      <c r="F4" s="889"/>
      <c r="G4" s="889"/>
      <c r="H4" s="889"/>
      <c r="I4" s="889"/>
      <c r="J4" s="889"/>
      <c r="K4" s="889"/>
      <c r="L4" s="889"/>
      <c r="M4" s="889"/>
      <c r="N4" s="889"/>
      <c r="O4" s="889"/>
      <c r="P4" s="889"/>
      <c r="Q4" s="889"/>
      <c r="R4" s="889"/>
      <c r="S4" s="889"/>
      <c r="T4" s="890"/>
      <c r="U4" s="889"/>
    </row>
    <row r="5" spans="1:22" s="888" customFormat="1" ht="11.25">
      <c r="A5" s="889" t="s">
        <v>225</v>
      </c>
      <c r="B5" s="891"/>
      <c r="C5" s="891"/>
      <c r="D5" s="889" t="s">
        <v>226</v>
      </c>
      <c r="E5" s="889"/>
      <c r="F5" s="892"/>
      <c r="G5" s="889"/>
      <c r="H5" s="889"/>
      <c r="I5" s="889"/>
      <c r="J5" s="889"/>
      <c r="K5" s="889"/>
      <c r="L5" s="889"/>
      <c r="M5" s="889"/>
      <c r="N5" s="889"/>
      <c r="O5" s="889"/>
      <c r="P5" s="891"/>
      <c r="Q5" s="889"/>
      <c r="R5" s="889"/>
      <c r="S5" s="889"/>
      <c r="T5" s="890"/>
      <c r="U5" s="889"/>
    </row>
    <row r="6" spans="1:22" s="888" customFormat="1" ht="11.25">
      <c r="A6" s="889" t="s">
        <v>227</v>
      </c>
      <c r="B6" s="891"/>
      <c r="C6" s="891"/>
      <c r="D6" s="889" t="s">
        <v>228</v>
      </c>
      <c r="E6" s="889"/>
      <c r="F6" s="892"/>
      <c r="G6" s="889"/>
      <c r="H6" s="889"/>
      <c r="I6" s="889"/>
      <c r="J6" s="889"/>
      <c r="K6" s="889"/>
      <c r="L6" s="889"/>
      <c r="M6" s="889"/>
      <c r="N6" s="889"/>
      <c r="O6" s="889"/>
      <c r="P6" s="891"/>
      <c r="Q6" s="889"/>
      <c r="R6" s="889"/>
      <c r="S6" s="889"/>
      <c r="T6" s="890"/>
      <c r="U6" s="889"/>
    </row>
    <row r="7" spans="1:22" s="888" customFormat="1" ht="11.25">
      <c r="A7" s="889" t="s">
        <v>229</v>
      </c>
      <c r="B7" s="891"/>
      <c r="C7" s="891"/>
      <c r="D7" s="891" t="s">
        <v>230</v>
      </c>
      <c r="E7" s="889"/>
      <c r="F7" s="892"/>
      <c r="G7" s="889"/>
      <c r="H7" s="889"/>
      <c r="I7" s="889"/>
      <c r="J7" s="889"/>
      <c r="K7" s="889"/>
      <c r="L7" s="889"/>
      <c r="M7" s="889"/>
      <c r="N7" s="889"/>
      <c r="O7" s="889"/>
      <c r="P7" s="891"/>
      <c r="Q7" s="889"/>
      <c r="R7" s="889"/>
      <c r="S7" s="889"/>
      <c r="T7" s="890"/>
      <c r="U7" s="889"/>
    </row>
    <row r="8" spans="1:22" s="888" customFormat="1" ht="11.25">
      <c r="A8" s="889" t="s">
        <v>231</v>
      </c>
      <c r="B8" s="891"/>
      <c r="C8" s="891"/>
      <c r="D8" s="891" t="s">
        <v>232</v>
      </c>
      <c r="E8" s="889"/>
      <c r="F8" s="892"/>
      <c r="G8" s="889"/>
      <c r="H8" s="889"/>
      <c r="I8" s="889"/>
      <c r="J8" s="889"/>
      <c r="K8" s="889"/>
      <c r="L8" s="889"/>
      <c r="M8" s="889"/>
      <c r="N8" s="889"/>
      <c r="O8" s="889"/>
      <c r="P8" s="891"/>
      <c r="Q8" s="889"/>
      <c r="R8" s="889"/>
      <c r="S8" s="889"/>
      <c r="T8" s="890"/>
      <c r="U8" s="889"/>
    </row>
    <row r="9" spans="1:22" s="888" customFormat="1" ht="11.25">
      <c r="A9" s="889" t="s">
        <v>233</v>
      </c>
      <c r="B9" s="891"/>
      <c r="C9" s="891"/>
      <c r="D9" s="891" t="s">
        <v>290</v>
      </c>
      <c r="E9" s="889"/>
      <c r="F9" s="892"/>
      <c r="G9" s="889"/>
      <c r="H9" s="889"/>
      <c r="I9" s="889"/>
      <c r="J9" s="889"/>
      <c r="K9" s="889"/>
      <c r="L9" s="889"/>
      <c r="M9" s="889"/>
      <c r="N9" s="889"/>
      <c r="O9" s="889"/>
      <c r="P9" s="891"/>
      <c r="Q9" s="889"/>
      <c r="R9" s="889"/>
      <c r="S9" s="889"/>
      <c r="T9" s="890"/>
      <c r="U9" s="889"/>
    </row>
    <row r="10" spans="1:22" s="888" customFormat="1" ht="11.25"/>
    <row r="11" spans="1:22" s="87" customFormat="1" ht="7.5" customHeight="1" thickBot="1">
      <c r="A11" s="510"/>
      <c r="Q11" s="514"/>
      <c r="R11" s="514"/>
      <c r="T11" s="512"/>
    </row>
    <row r="12" spans="1:22" s="87" customFormat="1" ht="12" customHeight="1">
      <c r="A12" s="1308" t="s">
        <v>291</v>
      </c>
      <c r="B12" s="1309"/>
      <c r="C12" s="1309"/>
      <c r="D12" s="1309"/>
      <c r="E12" s="1309"/>
      <c r="F12" s="1309"/>
      <c r="G12" s="1309"/>
      <c r="H12" s="1310"/>
      <c r="I12" s="1311" t="s">
        <v>292</v>
      </c>
      <c r="J12" s="1309"/>
      <c r="K12" s="1309"/>
      <c r="L12" s="1309"/>
      <c r="M12" s="1309"/>
      <c r="N12" s="1310"/>
      <c r="O12" s="1304" t="s">
        <v>293</v>
      </c>
      <c r="P12" s="1304" t="s">
        <v>294</v>
      </c>
      <c r="Q12" s="1304" t="s">
        <v>295</v>
      </c>
      <c r="R12" s="1304" t="s">
        <v>296</v>
      </c>
      <c r="S12" s="1304" t="s">
        <v>297</v>
      </c>
      <c r="T12" s="1324" t="s">
        <v>187</v>
      </c>
      <c r="U12" s="1325"/>
      <c r="V12" s="933" t="s">
        <v>244</v>
      </c>
    </row>
    <row r="13" spans="1:22" s="87" customFormat="1" ht="12.75" customHeight="1">
      <c r="A13" s="1328" t="s">
        <v>175</v>
      </c>
      <c r="B13" s="1307" t="s">
        <v>298</v>
      </c>
      <c r="C13" s="1331" t="s">
        <v>245</v>
      </c>
      <c r="D13" s="1332"/>
      <c r="E13" s="1332"/>
      <c r="F13" s="1332"/>
      <c r="G13" s="1333"/>
      <c r="H13" s="1307" t="s">
        <v>246</v>
      </c>
      <c r="I13" s="1307" t="s">
        <v>299</v>
      </c>
      <c r="J13" s="1307" t="s">
        <v>300</v>
      </c>
      <c r="K13" s="517" t="s">
        <v>247</v>
      </c>
      <c r="L13" s="517"/>
      <c r="M13" s="517"/>
      <c r="N13" s="1307" t="s">
        <v>301</v>
      </c>
      <c r="O13" s="1305"/>
      <c r="P13" s="1305"/>
      <c r="Q13" s="1305"/>
      <c r="R13" s="1305"/>
      <c r="S13" s="1305"/>
      <c r="T13" s="1326"/>
      <c r="U13" s="1327"/>
      <c r="V13" s="934"/>
    </row>
    <row r="14" spans="1:22" s="87" customFormat="1" ht="12" customHeight="1">
      <c r="A14" s="1329"/>
      <c r="B14" s="1305"/>
      <c r="C14" s="1334"/>
      <c r="D14" s="1335"/>
      <c r="E14" s="1335"/>
      <c r="F14" s="1335"/>
      <c r="G14" s="1336"/>
      <c r="H14" s="1305"/>
      <c r="I14" s="1305"/>
      <c r="J14" s="1305"/>
      <c r="K14" s="517" t="s">
        <v>254</v>
      </c>
      <c r="L14" s="1380" t="s">
        <v>302</v>
      </c>
      <c r="M14" s="1380" t="s">
        <v>303</v>
      </c>
      <c r="N14" s="1305"/>
      <c r="O14" s="1305"/>
      <c r="P14" s="1305"/>
      <c r="Q14" s="1305"/>
      <c r="R14" s="1305"/>
      <c r="S14" s="1305"/>
      <c r="T14" s="1307" t="s">
        <v>182</v>
      </c>
      <c r="U14" s="1312" t="s">
        <v>186</v>
      </c>
      <c r="V14" s="934"/>
    </row>
    <row r="15" spans="1:22" s="87" customFormat="1" ht="12" customHeight="1">
      <c r="A15" s="1329"/>
      <c r="B15" s="1305"/>
      <c r="C15" s="1334"/>
      <c r="D15" s="1335"/>
      <c r="E15" s="1335"/>
      <c r="F15" s="1335"/>
      <c r="G15" s="1336"/>
      <c r="H15" s="1305"/>
      <c r="I15" s="1305"/>
      <c r="J15" s="1305"/>
      <c r="K15" s="517" t="s">
        <v>304</v>
      </c>
      <c r="L15" s="1380"/>
      <c r="M15" s="1380"/>
      <c r="N15" s="1305"/>
      <c r="O15" s="1305"/>
      <c r="P15" s="1305"/>
      <c r="Q15" s="1305"/>
      <c r="R15" s="1305"/>
      <c r="S15" s="1305"/>
      <c r="T15" s="1305"/>
      <c r="U15" s="1313"/>
      <c r="V15" s="934"/>
    </row>
    <row r="16" spans="1:22" s="87" customFormat="1" ht="12" customHeight="1">
      <c r="A16" s="1330"/>
      <c r="B16" s="1306"/>
      <c r="C16" s="1326"/>
      <c r="D16" s="1337"/>
      <c r="E16" s="1337"/>
      <c r="F16" s="1337"/>
      <c r="G16" s="1327"/>
      <c r="H16" s="1306"/>
      <c r="I16" s="1306"/>
      <c r="J16" s="1306"/>
      <c r="K16" s="517" t="s">
        <v>262</v>
      </c>
      <c r="L16" s="517"/>
      <c r="M16" s="517"/>
      <c r="N16" s="1306"/>
      <c r="O16" s="1306"/>
      <c r="P16" s="1306"/>
      <c r="Q16" s="1306"/>
      <c r="R16" s="1306"/>
      <c r="S16" s="1306"/>
      <c r="T16" s="1306"/>
      <c r="U16" s="1314"/>
      <c r="V16" s="935"/>
    </row>
    <row r="17" spans="1:25" s="525" customFormat="1" ht="12" customHeight="1" thickBot="1">
      <c r="A17" s="520">
        <v>1</v>
      </c>
      <c r="B17" s="521">
        <v>2</v>
      </c>
      <c r="C17" s="1315">
        <v>3</v>
      </c>
      <c r="D17" s="1316"/>
      <c r="E17" s="1316"/>
      <c r="F17" s="1316"/>
      <c r="G17" s="1317"/>
      <c r="H17" s="522">
        <v>4</v>
      </c>
      <c r="I17" s="522">
        <v>5</v>
      </c>
      <c r="J17" s="522">
        <v>6</v>
      </c>
      <c r="K17" s="522">
        <v>7</v>
      </c>
      <c r="L17" s="522"/>
      <c r="M17" s="522"/>
      <c r="N17" s="522">
        <v>8</v>
      </c>
      <c r="O17" s="522">
        <v>9</v>
      </c>
      <c r="P17" s="522">
        <v>10</v>
      </c>
      <c r="Q17" s="522">
        <v>11</v>
      </c>
      <c r="R17" s="522">
        <v>12</v>
      </c>
      <c r="S17" s="522">
        <v>13</v>
      </c>
      <c r="T17" s="523">
        <v>14</v>
      </c>
      <c r="U17" s="523">
        <v>15</v>
      </c>
      <c r="V17" s="936">
        <v>16</v>
      </c>
    </row>
    <row r="18" spans="1:25" s="87" customFormat="1" ht="12.95" customHeight="1" thickBot="1">
      <c r="A18" s="543"/>
      <c r="B18" s="544"/>
      <c r="C18" s="545"/>
      <c r="D18" s="545"/>
      <c r="E18" s="545"/>
      <c r="F18" s="545"/>
      <c r="G18" s="545"/>
      <c r="H18" s="546"/>
      <c r="I18" s="529" t="s">
        <v>40</v>
      </c>
      <c r="J18" s="531"/>
      <c r="K18" s="547"/>
      <c r="L18" s="547"/>
      <c r="M18" s="547"/>
      <c r="N18" s="531"/>
      <c r="O18" s="531"/>
      <c r="P18" s="531"/>
      <c r="Q18" s="547"/>
      <c r="R18" s="547"/>
      <c r="S18" s="531"/>
      <c r="T18" s="548">
        <f>T19+T26+T231+T244+T509</f>
        <v>862</v>
      </c>
      <c r="U18" s="549">
        <f>U19+U26+U231+U244+U509</f>
        <v>3201446297</v>
      </c>
      <c r="V18" s="937"/>
    </row>
    <row r="19" spans="1:25" s="87" customFormat="1" ht="12.95" customHeight="1" thickBot="1">
      <c r="A19" s="543"/>
      <c r="B19" s="544"/>
      <c r="C19" s="545" t="str">
        <f>MID(B19,1,2)</f>
        <v/>
      </c>
      <c r="D19" s="545" t="str">
        <f>MID(B19,4,2)</f>
        <v/>
      </c>
      <c r="E19" s="545" t="str">
        <f>MID(B19,7,2)</f>
        <v/>
      </c>
      <c r="F19" s="545" t="str">
        <f>MID(B19,10,2)</f>
        <v/>
      </c>
      <c r="G19" s="545" t="str">
        <f>MID(B19,13,3)</f>
        <v/>
      </c>
      <c r="H19" s="546"/>
      <c r="I19" s="552" t="s">
        <v>305</v>
      </c>
      <c r="J19" s="531"/>
      <c r="K19" s="547"/>
      <c r="L19" s="547"/>
      <c r="M19" s="547"/>
      <c r="N19" s="531"/>
      <c r="O19" s="531"/>
      <c r="P19" s="531"/>
      <c r="Q19" s="547"/>
      <c r="R19" s="547"/>
      <c r="S19" s="531"/>
      <c r="T19" s="548">
        <f>SUM(T20:T25)</f>
        <v>6</v>
      </c>
      <c r="U19" s="549">
        <f>SUM(U20:U25)</f>
        <v>268144924</v>
      </c>
      <c r="V19" s="937"/>
    </row>
    <row r="20" spans="1:25" s="87" customFormat="1" ht="12.95" customHeight="1">
      <c r="A20" s="534">
        <v>4</v>
      </c>
      <c r="B20" s="554"/>
      <c r="C20" s="555">
        <v>2</v>
      </c>
      <c r="D20" s="555">
        <v>3</v>
      </c>
      <c r="E20" s="555">
        <v>1</v>
      </c>
      <c r="F20" s="555">
        <v>5</v>
      </c>
      <c r="G20" s="555">
        <v>1</v>
      </c>
      <c r="H20" s="346">
        <v>1</v>
      </c>
      <c r="I20" s="346" t="s">
        <v>306</v>
      </c>
      <c r="J20" s="346" t="s">
        <v>307</v>
      </c>
      <c r="K20" s="346" t="s">
        <v>308</v>
      </c>
      <c r="L20" s="346"/>
      <c r="M20" s="346"/>
      <c r="N20" s="346" t="s">
        <v>309</v>
      </c>
      <c r="O20" s="346" t="s">
        <v>310</v>
      </c>
      <c r="P20" s="346">
        <v>2006</v>
      </c>
      <c r="Q20" s="346">
        <v>110</v>
      </c>
      <c r="R20" s="346"/>
      <c r="S20" s="346" t="s">
        <v>39</v>
      </c>
      <c r="T20" s="556">
        <v>1</v>
      </c>
      <c r="U20" s="557">
        <v>9000000</v>
      </c>
      <c r="V20" s="346" t="s">
        <v>311</v>
      </c>
    </row>
    <row r="21" spans="1:25" s="87" customFormat="1" ht="12.95" customHeight="1">
      <c r="A21" s="534">
        <v>5</v>
      </c>
      <c r="B21" s="554"/>
      <c r="C21" s="555">
        <v>2</v>
      </c>
      <c r="D21" s="555">
        <v>3</v>
      </c>
      <c r="E21" s="555">
        <v>1</v>
      </c>
      <c r="F21" s="555">
        <v>5</v>
      </c>
      <c r="G21" s="555">
        <v>1</v>
      </c>
      <c r="H21" s="346">
        <v>2</v>
      </c>
      <c r="I21" s="346" t="s">
        <v>306</v>
      </c>
      <c r="J21" s="346" t="s">
        <v>860</v>
      </c>
      <c r="K21" s="346" t="s">
        <v>861</v>
      </c>
      <c r="L21" s="346"/>
      <c r="M21" s="346"/>
      <c r="N21" s="346" t="s">
        <v>309</v>
      </c>
      <c r="O21" s="346" t="s">
        <v>310</v>
      </c>
      <c r="P21" s="346">
        <v>1995</v>
      </c>
      <c r="Q21" s="346">
        <v>110</v>
      </c>
      <c r="R21" s="346"/>
      <c r="S21" s="346" t="s">
        <v>814</v>
      </c>
      <c r="T21" s="556">
        <v>1</v>
      </c>
      <c r="U21" s="557">
        <v>4900000</v>
      </c>
      <c r="V21" s="346" t="s">
        <v>311</v>
      </c>
    </row>
    <row r="22" spans="1:25" s="87" customFormat="1" ht="12.95" customHeight="1">
      <c r="A22" s="534">
        <v>6</v>
      </c>
      <c r="B22" s="554"/>
      <c r="C22" s="555">
        <v>2</v>
      </c>
      <c r="D22" s="555">
        <v>3</v>
      </c>
      <c r="E22" s="555">
        <v>1</v>
      </c>
      <c r="F22" s="555">
        <v>5</v>
      </c>
      <c r="G22" s="555">
        <v>1</v>
      </c>
      <c r="H22" s="346">
        <v>3</v>
      </c>
      <c r="I22" s="346" t="s">
        <v>306</v>
      </c>
      <c r="J22" s="346" t="s">
        <v>312</v>
      </c>
      <c r="K22" s="346" t="s">
        <v>313</v>
      </c>
      <c r="L22" s="346"/>
      <c r="M22" s="346"/>
      <c r="N22" s="346" t="s">
        <v>309</v>
      </c>
      <c r="O22" s="346" t="s">
        <v>310</v>
      </c>
      <c r="P22" s="346">
        <v>2007</v>
      </c>
      <c r="Q22" s="346">
        <v>120</v>
      </c>
      <c r="R22" s="346"/>
      <c r="S22" s="346" t="s">
        <v>39</v>
      </c>
      <c r="T22" s="556">
        <v>1</v>
      </c>
      <c r="U22" s="557">
        <v>12000000</v>
      </c>
      <c r="V22" s="346" t="s">
        <v>311</v>
      </c>
    </row>
    <row r="23" spans="1:25" s="87" customFormat="1" ht="12.95" customHeight="1">
      <c r="A23" s="534">
        <v>7</v>
      </c>
      <c r="B23" s="554"/>
      <c r="C23" s="555">
        <v>2</v>
      </c>
      <c r="D23" s="555">
        <v>3</v>
      </c>
      <c r="E23" s="555">
        <v>1</v>
      </c>
      <c r="F23" s="555">
        <v>5</v>
      </c>
      <c r="G23" s="555">
        <v>1</v>
      </c>
      <c r="H23" s="346">
        <v>4</v>
      </c>
      <c r="I23" s="346" t="s">
        <v>306</v>
      </c>
      <c r="J23" s="346" t="s">
        <v>314</v>
      </c>
      <c r="K23" s="346" t="s">
        <v>315</v>
      </c>
      <c r="L23" s="346"/>
      <c r="M23" s="346"/>
      <c r="N23" s="346" t="s">
        <v>309</v>
      </c>
      <c r="O23" s="346" t="s">
        <v>310</v>
      </c>
      <c r="P23" s="346">
        <v>2007</v>
      </c>
      <c r="Q23" s="346">
        <v>125</v>
      </c>
      <c r="R23" s="346"/>
      <c r="S23" s="346" t="s">
        <v>39</v>
      </c>
      <c r="T23" s="556">
        <v>1</v>
      </c>
      <c r="U23" s="557">
        <v>13699962</v>
      </c>
      <c r="V23" s="346" t="s">
        <v>311</v>
      </c>
    </row>
    <row r="24" spans="1:25" s="87" customFormat="1" ht="12.95" customHeight="1">
      <c r="A24" s="534">
        <v>8</v>
      </c>
      <c r="B24" s="554"/>
      <c r="C24" s="555">
        <v>2</v>
      </c>
      <c r="D24" s="555">
        <v>3</v>
      </c>
      <c r="E24" s="555">
        <v>1</v>
      </c>
      <c r="F24" s="555">
        <v>5</v>
      </c>
      <c r="G24" s="555">
        <v>1</v>
      </c>
      <c r="H24" s="346">
        <v>5</v>
      </c>
      <c r="I24" s="346" t="s">
        <v>306</v>
      </c>
      <c r="J24" s="346" t="s">
        <v>316</v>
      </c>
      <c r="K24" s="346" t="s">
        <v>317</v>
      </c>
      <c r="L24" s="346"/>
      <c r="M24" s="346"/>
      <c r="N24" s="346" t="s">
        <v>309</v>
      </c>
      <c r="O24" s="346" t="s">
        <v>310</v>
      </c>
      <c r="P24" s="346">
        <v>2008</v>
      </c>
      <c r="Q24" s="346">
        <v>120</v>
      </c>
      <c r="R24" s="346"/>
      <c r="S24" s="346" t="s">
        <v>39</v>
      </c>
      <c r="T24" s="556">
        <v>1</v>
      </c>
      <c r="U24" s="557">
        <v>13699962</v>
      </c>
      <c r="V24" s="346" t="s">
        <v>311</v>
      </c>
    </row>
    <row r="25" spans="1:25" s="87" customFormat="1" ht="12.95" customHeight="1" thickBot="1">
      <c r="A25" s="534">
        <v>9</v>
      </c>
      <c r="B25" s="554"/>
      <c r="C25" s="555">
        <v>2</v>
      </c>
      <c r="D25" s="555">
        <v>3</v>
      </c>
      <c r="E25" s="555">
        <v>1</v>
      </c>
      <c r="F25" s="555">
        <v>5</v>
      </c>
      <c r="G25" s="555">
        <v>2</v>
      </c>
      <c r="H25" s="346"/>
      <c r="I25" s="346" t="s">
        <v>318</v>
      </c>
      <c r="J25" s="346" t="s">
        <v>862</v>
      </c>
      <c r="K25" s="938" t="s">
        <v>863</v>
      </c>
      <c r="L25" s="938"/>
      <c r="M25" s="938"/>
      <c r="N25" s="346" t="s">
        <v>309</v>
      </c>
      <c r="O25" s="346" t="s">
        <v>310</v>
      </c>
      <c r="P25" s="346">
        <v>2014</v>
      </c>
      <c r="Q25" s="346">
        <v>1500</v>
      </c>
      <c r="R25" s="346"/>
      <c r="S25" s="346" t="s">
        <v>39</v>
      </c>
      <c r="T25" s="556">
        <v>1</v>
      </c>
      <c r="U25" s="557">
        <v>214845000</v>
      </c>
      <c r="V25" s="346" t="s">
        <v>311</v>
      </c>
    </row>
    <row r="26" spans="1:25" s="87" customFormat="1" ht="28.5" customHeight="1" thickBot="1">
      <c r="A26" s="543"/>
      <c r="B26" s="544"/>
      <c r="C26" s="545"/>
      <c r="D26" s="545"/>
      <c r="E26" s="545"/>
      <c r="F26" s="545"/>
      <c r="G26" s="545"/>
      <c r="H26" s="546"/>
      <c r="I26" s="552" t="s">
        <v>321</v>
      </c>
      <c r="J26" s="531"/>
      <c r="K26" s="547"/>
      <c r="L26" s="547"/>
      <c r="M26" s="547"/>
      <c r="N26" s="531"/>
      <c r="O26" s="531"/>
      <c r="P26" s="531"/>
      <c r="Q26" s="547"/>
      <c r="R26" s="531"/>
      <c r="S26" s="531"/>
      <c r="T26" s="567">
        <f>SUM(T27:T228)</f>
        <v>416</v>
      </c>
      <c r="U26" s="567">
        <f>SUM(U27:U228)</f>
        <v>717297700</v>
      </c>
      <c r="V26" s="937"/>
      <c r="X26" s="939"/>
    </row>
    <row r="27" spans="1:25" s="87" customFormat="1" ht="12.95" customHeight="1">
      <c r="A27" s="534">
        <v>1</v>
      </c>
      <c r="B27" s="554" t="s">
        <v>322</v>
      </c>
      <c r="C27" s="375" t="str">
        <f t="shared" ref="C27:C35" si="0">MID(B27,1,2)</f>
        <v>02</v>
      </c>
      <c r="D27" s="375" t="str">
        <f t="shared" ref="D27:D35" si="1">MID(B27,4,2)</f>
        <v>06</v>
      </c>
      <c r="E27" s="375" t="str">
        <f t="shared" ref="E27:E35" si="2">MID(B27,7,2)</f>
        <v>04</v>
      </c>
      <c r="F27" s="375" t="str">
        <f t="shared" ref="F27:F35" si="3">MID(B27,10,2)</f>
        <v>01</v>
      </c>
      <c r="G27" s="375" t="str">
        <f t="shared" ref="G27:G35" si="4">MID(B27,13,3)</f>
        <v>009</v>
      </c>
      <c r="I27" s="377" t="s">
        <v>323</v>
      </c>
      <c r="J27" s="378" t="s">
        <v>324</v>
      </c>
      <c r="N27" s="378" t="s">
        <v>324</v>
      </c>
      <c r="O27" s="377" t="s">
        <v>325</v>
      </c>
      <c r="P27" s="378">
        <v>2010</v>
      </c>
      <c r="Q27" s="569"/>
      <c r="R27" s="570"/>
      <c r="S27" s="561" t="s">
        <v>39</v>
      </c>
      <c r="T27" s="569">
        <v>1</v>
      </c>
      <c r="U27" s="570">
        <v>600000</v>
      </c>
      <c r="V27" s="571"/>
      <c r="W27" s="569"/>
      <c r="X27" s="570"/>
      <c r="Y27" s="571"/>
    </row>
    <row r="28" spans="1:25" s="87" customFormat="1" ht="12.95" customHeight="1">
      <c r="A28" s="534">
        <v>2</v>
      </c>
      <c r="B28" s="554" t="s">
        <v>326</v>
      </c>
      <c r="C28" s="375" t="str">
        <f t="shared" si="0"/>
        <v>02</v>
      </c>
      <c r="D28" s="375" t="str">
        <f t="shared" si="1"/>
        <v>06</v>
      </c>
      <c r="E28" s="375" t="str">
        <f t="shared" si="2"/>
        <v>02</v>
      </c>
      <c r="F28" s="375" t="str">
        <f t="shared" si="3"/>
        <v>01</v>
      </c>
      <c r="G28" s="375" t="str">
        <f t="shared" si="4"/>
        <v>001</v>
      </c>
      <c r="I28" s="377" t="s">
        <v>327</v>
      </c>
      <c r="J28" s="378" t="s">
        <v>324</v>
      </c>
      <c r="N28" s="378" t="s">
        <v>324</v>
      </c>
      <c r="O28" s="377" t="s">
        <v>325</v>
      </c>
      <c r="P28" s="378">
        <v>2010</v>
      </c>
      <c r="Q28" s="569"/>
      <c r="R28" s="570"/>
      <c r="S28" s="561" t="s">
        <v>39</v>
      </c>
      <c r="T28" s="569">
        <v>1</v>
      </c>
      <c r="U28" s="570">
        <v>3000000</v>
      </c>
      <c r="V28" s="571"/>
      <c r="W28" s="569"/>
      <c r="X28" s="570"/>
      <c r="Y28" s="571"/>
    </row>
    <row r="29" spans="1:25" s="87" customFormat="1" ht="12.95" customHeight="1">
      <c r="A29" s="534">
        <v>3</v>
      </c>
      <c r="B29" s="554" t="s">
        <v>326</v>
      </c>
      <c r="C29" s="375" t="str">
        <f t="shared" si="0"/>
        <v>02</v>
      </c>
      <c r="D29" s="375" t="str">
        <f t="shared" si="1"/>
        <v>06</v>
      </c>
      <c r="E29" s="375" t="str">
        <f t="shared" si="2"/>
        <v>02</v>
      </c>
      <c r="F29" s="375" t="str">
        <f t="shared" si="3"/>
        <v>01</v>
      </c>
      <c r="G29" s="375" t="str">
        <f t="shared" si="4"/>
        <v>001</v>
      </c>
      <c r="I29" s="377" t="s">
        <v>328</v>
      </c>
      <c r="J29" s="378" t="s">
        <v>324</v>
      </c>
      <c r="N29" s="378" t="s">
        <v>324</v>
      </c>
      <c r="O29" s="377" t="s">
        <v>325</v>
      </c>
      <c r="P29" s="378">
        <v>2010</v>
      </c>
      <c r="Q29" s="569"/>
      <c r="R29" s="570"/>
      <c r="S29" s="561" t="s">
        <v>39</v>
      </c>
      <c r="T29" s="569">
        <v>1</v>
      </c>
      <c r="U29" s="570">
        <v>2200000</v>
      </c>
      <c r="V29" s="571"/>
      <c r="W29" s="569"/>
      <c r="X29" s="570"/>
      <c r="Y29" s="571"/>
    </row>
    <row r="30" spans="1:25" s="87" customFormat="1" ht="12.95" customHeight="1">
      <c r="A30" s="534">
        <v>4</v>
      </c>
      <c r="B30" s="554" t="s">
        <v>326</v>
      </c>
      <c r="C30" s="375" t="str">
        <f t="shared" si="0"/>
        <v>02</v>
      </c>
      <c r="D30" s="375" t="str">
        <f t="shared" si="1"/>
        <v>06</v>
      </c>
      <c r="E30" s="375" t="str">
        <f t="shared" si="2"/>
        <v>02</v>
      </c>
      <c r="F30" s="375" t="str">
        <f t="shared" si="3"/>
        <v>01</v>
      </c>
      <c r="G30" s="375" t="str">
        <f t="shared" si="4"/>
        <v>001</v>
      </c>
      <c r="I30" s="377" t="s">
        <v>329</v>
      </c>
      <c r="J30" s="378" t="s">
        <v>324</v>
      </c>
      <c r="N30" s="378" t="s">
        <v>324</v>
      </c>
      <c r="O30" s="377" t="s">
        <v>325</v>
      </c>
      <c r="P30" s="378">
        <v>2010</v>
      </c>
      <c r="Q30" s="569"/>
      <c r="R30" s="570"/>
      <c r="S30" s="561" t="s">
        <v>39</v>
      </c>
      <c r="T30" s="569">
        <v>1</v>
      </c>
      <c r="U30" s="570">
        <v>3500000</v>
      </c>
      <c r="V30" s="571"/>
      <c r="W30" s="569"/>
      <c r="X30" s="570"/>
      <c r="Y30" s="571"/>
    </row>
    <row r="31" spans="1:25" s="87" customFormat="1" ht="12.95" customHeight="1">
      <c r="A31" s="534">
        <v>8</v>
      </c>
      <c r="B31" s="554" t="s">
        <v>330</v>
      </c>
      <c r="C31" s="375" t="str">
        <f t="shared" si="0"/>
        <v>02</v>
      </c>
      <c r="D31" s="375" t="str">
        <f t="shared" si="1"/>
        <v>06</v>
      </c>
      <c r="E31" s="375" t="str">
        <f t="shared" si="2"/>
        <v>02</v>
      </c>
      <c r="F31" s="375" t="str">
        <f t="shared" si="3"/>
        <v>04</v>
      </c>
      <c r="G31" s="375" t="str">
        <f t="shared" si="4"/>
        <v>001</v>
      </c>
      <c r="I31" s="377" t="s">
        <v>268</v>
      </c>
      <c r="J31" s="378" t="s">
        <v>324</v>
      </c>
      <c r="N31" s="378" t="s">
        <v>324</v>
      </c>
      <c r="O31" s="377" t="s">
        <v>325</v>
      </c>
      <c r="P31" s="378">
        <v>2010</v>
      </c>
      <c r="Q31" s="569"/>
      <c r="R31" s="570"/>
      <c r="S31" s="561" t="s">
        <v>39</v>
      </c>
      <c r="T31" s="569">
        <v>1</v>
      </c>
      <c r="U31" s="570">
        <v>1789000</v>
      </c>
      <c r="V31" s="571"/>
      <c r="W31" s="569"/>
      <c r="X31" s="570"/>
      <c r="Y31" s="571"/>
    </row>
    <row r="32" spans="1:25" s="87" customFormat="1" ht="12.95" customHeight="1">
      <c r="A32" s="534">
        <v>14</v>
      </c>
      <c r="B32" s="554" t="s">
        <v>331</v>
      </c>
      <c r="C32" s="375" t="str">
        <f t="shared" si="0"/>
        <v>02</v>
      </c>
      <c r="D32" s="375" t="str">
        <f t="shared" si="1"/>
        <v>06</v>
      </c>
      <c r="E32" s="375" t="str">
        <f t="shared" si="2"/>
        <v>02</v>
      </c>
      <c r="F32" s="375" t="str">
        <f t="shared" si="3"/>
        <v>04</v>
      </c>
      <c r="G32" s="375" t="str">
        <f t="shared" si="4"/>
        <v>006</v>
      </c>
      <c r="I32" s="377" t="s">
        <v>332</v>
      </c>
      <c r="J32" s="378" t="s">
        <v>324</v>
      </c>
      <c r="N32" s="378" t="s">
        <v>324</v>
      </c>
      <c r="O32" s="377" t="s">
        <v>325</v>
      </c>
      <c r="P32" s="378">
        <v>2010</v>
      </c>
      <c r="Q32" s="569"/>
      <c r="R32" s="570"/>
      <c r="S32" s="561" t="s">
        <v>39</v>
      </c>
      <c r="T32" s="569">
        <v>1</v>
      </c>
      <c r="U32" s="570">
        <v>500000</v>
      </c>
      <c r="V32" s="571"/>
      <c r="W32" s="569"/>
      <c r="X32" s="570"/>
      <c r="Y32" s="571"/>
    </row>
    <row r="33" spans="1:25" s="87" customFormat="1" ht="12.95" customHeight="1">
      <c r="A33" s="534">
        <v>15</v>
      </c>
      <c r="B33" s="554" t="s">
        <v>331</v>
      </c>
      <c r="C33" s="375" t="str">
        <f t="shared" si="0"/>
        <v>02</v>
      </c>
      <c r="D33" s="375" t="str">
        <f t="shared" si="1"/>
        <v>06</v>
      </c>
      <c r="E33" s="375" t="str">
        <f t="shared" si="2"/>
        <v>02</v>
      </c>
      <c r="F33" s="375" t="str">
        <f t="shared" si="3"/>
        <v>04</v>
      </c>
      <c r="G33" s="375" t="str">
        <f t="shared" si="4"/>
        <v>006</v>
      </c>
      <c r="I33" s="377" t="s">
        <v>332</v>
      </c>
      <c r="J33" s="378" t="s">
        <v>324</v>
      </c>
      <c r="N33" s="378" t="s">
        <v>324</v>
      </c>
      <c r="O33" s="377" t="s">
        <v>325</v>
      </c>
      <c r="P33" s="378">
        <v>2010</v>
      </c>
      <c r="Q33" s="569"/>
      <c r="R33" s="570"/>
      <c r="S33" s="561" t="s">
        <v>39</v>
      </c>
      <c r="T33" s="569">
        <v>1</v>
      </c>
      <c r="U33" s="570">
        <v>500000</v>
      </c>
      <c r="V33" s="571"/>
      <c r="W33" s="569"/>
      <c r="X33" s="570"/>
      <c r="Y33" s="571"/>
    </row>
    <row r="34" spans="1:25" s="87" customFormat="1" ht="12.95" customHeight="1">
      <c r="A34" s="534">
        <v>16</v>
      </c>
      <c r="B34" s="554" t="s">
        <v>331</v>
      </c>
      <c r="C34" s="375" t="str">
        <f t="shared" si="0"/>
        <v>02</v>
      </c>
      <c r="D34" s="375" t="str">
        <f t="shared" si="1"/>
        <v>06</v>
      </c>
      <c r="E34" s="375" t="str">
        <f t="shared" si="2"/>
        <v>02</v>
      </c>
      <c r="F34" s="375" t="str">
        <f t="shared" si="3"/>
        <v>04</v>
      </c>
      <c r="G34" s="375" t="str">
        <f t="shared" si="4"/>
        <v>006</v>
      </c>
      <c r="I34" s="377" t="s">
        <v>332</v>
      </c>
      <c r="J34" s="378" t="s">
        <v>324</v>
      </c>
      <c r="N34" s="378" t="s">
        <v>324</v>
      </c>
      <c r="O34" s="377" t="s">
        <v>325</v>
      </c>
      <c r="P34" s="378">
        <v>2010</v>
      </c>
      <c r="Q34" s="569"/>
      <c r="R34" s="570"/>
      <c r="S34" s="561" t="s">
        <v>39</v>
      </c>
      <c r="T34" s="569">
        <v>1</v>
      </c>
      <c r="U34" s="570">
        <v>500000</v>
      </c>
      <c r="V34" s="571"/>
      <c r="W34" s="569"/>
      <c r="X34" s="570"/>
      <c r="Y34" s="571"/>
    </row>
    <row r="35" spans="1:25" s="87" customFormat="1" ht="12.95" customHeight="1">
      <c r="A35" s="534">
        <v>17</v>
      </c>
      <c r="B35" s="554" t="s">
        <v>333</v>
      </c>
      <c r="C35" s="375" t="str">
        <f t="shared" si="0"/>
        <v>02</v>
      </c>
      <c r="D35" s="375" t="str">
        <f t="shared" si="1"/>
        <v>06</v>
      </c>
      <c r="E35" s="375" t="str">
        <f t="shared" si="2"/>
        <v>02</v>
      </c>
      <c r="F35" s="375" t="str">
        <f t="shared" si="3"/>
        <v>05</v>
      </c>
      <c r="G35" s="375" t="str">
        <f t="shared" si="4"/>
        <v>014</v>
      </c>
      <c r="I35" s="377" t="s">
        <v>334</v>
      </c>
      <c r="J35" s="378" t="s">
        <v>324</v>
      </c>
      <c r="N35" s="378" t="s">
        <v>324</v>
      </c>
      <c r="O35" s="377" t="s">
        <v>325</v>
      </c>
      <c r="P35" s="378">
        <v>2010</v>
      </c>
      <c r="Q35" s="569"/>
      <c r="R35" s="570"/>
      <c r="S35" s="561" t="s">
        <v>39</v>
      </c>
      <c r="T35" s="569">
        <v>1</v>
      </c>
      <c r="U35" s="570">
        <v>250000</v>
      </c>
      <c r="V35" s="571"/>
      <c r="W35" s="569"/>
      <c r="X35" s="570"/>
      <c r="Y35" s="571"/>
    </row>
    <row r="36" spans="1:25" s="87" customFormat="1" ht="12.95" customHeight="1">
      <c r="A36" s="534">
        <v>18</v>
      </c>
      <c r="B36" s="554" t="s">
        <v>330</v>
      </c>
      <c r="C36" s="375" t="str">
        <f>MID(B36,1,2)</f>
        <v>02</v>
      </c>
      <c r="D36" s="375" t="str">
        <f>MID(B36,4,2)</f>
        <v>06</v>
      </c>
      <c r="E36" s="375" t="str">
        <f>MID(B36,7,2)</f>
        <v>02</v>
      </c>
      <c r="F36" s="375" t="str">
        <f>MID(B36,10,2)</f>
        <v>04</v>
      </c>
      <c r="G36" s="375" t="str">
        <f>MID(B36,13,3)</f>
        <v>001</v>
      </c>
      <c r="I36" s="377" t="s">
        <v>268</v>
      </c>
      <c r="J36" s="378" t="s">
        <v>324</v>
      </c>
      <c r="N36" s="378" t="s">
        <v>324</v>
      </c>
      <c r="O36" s="377" t="s">
        <v>325</v>
      </c>
      <c r="P36" s="378">
        <v>2011</v>
      </c>
      <c r="Q36" s="569"/>
      <c r="R36" s="570"/>
      <c r="S36" s="561" t="s">
        <v>39</v>
      </c>
      <c r="T36" s="569">
        <v>1</v>
      </c>
      <c r="U36" s="570">
        <v>1713000</v>
      </c>
      <c r="V36" s="572"/>
      <c r="W36" s="569"/>
      <c r="X36" s="570"/>
      <c r="Y36" s="572"/>
    </row>
    <row r="37" spans="1:25" s="87" customFormat="1" ht="12.95" customHeight="1">
      <c r="A37" s="534">
        <v>19</v>
      </c>
      <c r="B37" s="554" t="s">
        <v>322</v>
      </c>
      <c r="C37" s="375" t="str">
        <f>MID(B37,1,2)</f>
        <v>02</v>
      </c>
      <c r="D37" s="375" t="str">
        <f>MID(B37,4,2)</f>
        <v>06</v>
      </c>
      <c r="E37" s="375" t="str">
        <f>MID(B37,7,2)</f>
        <v>04</v>
      </c>
      <c r="F37" s="375" t="str">
        <f>MID(B37,10,2)</f>
        <v>01</v>
      </c>
      <c r="G37" s="375" t="str">
        <f>MID(B37,13,3)</f>
        <v>009</v>
      </c>
      <c r="I37" s="377" t="s">
        <v>335</v>
      </c>
      <c r="J37" s="378" t="s">
        <v>324</v>
      </c>
      <c r="N37" s="378" t="s">
        <v>324</v>
      </c>
      <c r="O37" s="377" t="s">
        <v>325</v>
      </c>
      <c r="P37" s="378">
        <v>2011</v>
      </c>
      <c r="Q37" s="569"/>
      <c r="R37" s="570"/>
      <c r="S37" s="561" t="s">
        <v>39</v>
      </c>
      <c r="T37" s="569">
        <v>1</v>
      </c>
      <c r="U37" s="570">
        <v>2000000</v>
      </c>
      <c r="V37" s="572"/>
      <c r="W37" s="569"/>
      <c r="X37" s="570"/>
      <c r="Y37" s="572"/>
    </row>
    <row r="38" spans="1:25" s="87" customFormat="1" ht="12.95" customHeight="1">
      <c r="A38" s="534">
        <v>20</v>
      </c>
      <c r="B38" s="554" t="s">
        <v>336</v>
      </c>
      <c r="C38" s="375" t="str">
        <f t="shared" ref="C38:C60" si="5">MID(B38,1,2)</f>
        <v>02</v>
      </c>
      <c r="D38" s="375" t="str">
        <f t="shared" ref="D38:D60" si="6">MID(B38,4,2)</f>
        <v>06</v>
      </c>
      <c r="E38" s="375" t="str">
        <f t="shared" ref="E38:E60" si="7">MID(B38,7,2)</f>
        <v>02</v>
      </c>
      <c r="F38" s="375" t="str">
        <f t="shared" ref="F38:F60" si="8">MID(B38,10,2)</f>
        <v>01</v>
      </c>
      <c r="G38" s="375" t="str">
        <f t="shared" ref="G38:G60" si="9">MID(B38,13,3)</f>
        <v>037</v>
      </c>
      <c r="I38" s="377" t="s">
        <v>337</v>
      </c>
      <c r="J38" s="378" t="s">
        <v>324</v>
      </c>
      <c r="N38" s="378" t="s">
        <v>324</v>
      </c>
      <c r="O38" s="377" t="s">
        <v>325</v>
      </c>
      <c r="P38" s="378">
        <v>2011</v>
      </c>
      <c r="Q38" s="569"/>
      <c r="R38" s="570"/>
      <c r="S38" s="561" t="s">
        <v>39</v>
      </c>
      <c r="T38" s="569">
        <v>1</v>
      </c>
      <c r="U38" s="570">
        <v>1200000</v>
      </c>
      <c r="V38" s="572"/>
      <c r="W38" s="569"/>
      <c r="X38" s="570"/>
      <c r="Y38" s="572"/>
    </row>
    <row r="39" spans="1:25" s="87" customFormat="1" ht="12.95" customHeight="1">
      <c r="A39" s="534">
        <v>21</v>
      </c>
      <c r="B39" s="554" t="s">
        <v>338</v>
      </c>
      <c r="C39" s="375" t="str">
        <f t="shared" si="5"/>
        <v>02</v>
      </c>
      <c r="D39" s="375" t="str">
        <f t="shared" si="6"/>
        <v>06</v>
      </c>
      <c r="E39" s="375" t="str">
        <f t="shared" si="7"/>
        <v>02</v>
      </c>
      <c r="F39" s="375" t="str">
        <f t="shared" si="8"/>
        <v>01</v>
      </c>
      <c r="G39" s="375" t="str">
        <f t="shared" si="9"/>
        <v>024</v>
      </c>
      <c r="I39" s="377" t="s">
        <v>339</v>
      </c>
      <c r="J39" s="378" t="s">
        <v>324</v>
      </c>
      <c r="N39" s="378" t="s">
        <v>324</v>
      </c>
      <c r="O39" s="377" t="s">
        <v>325</v>
      </c>
      <c r="P39" s="378">
        <v>2011</v>
      </c>
      <c r="Q39" s="569"/>
      <c r="R39" s="570"/>
      <c r="S39" s="561" t="s">
        <v>39</v>
      </c>
      <c r="T39" s="569">
        <v>1</v>
      </c>
      <c r="U39" s="570">
        <v>1000000</v>
      </c>
      <c r="V39" s="572"/>
      <c r="W39" s="569"/>
      <c r="X39" s="570"/>
      <c r="Y39" s="572"/>
    </row>
    <row r="40" spans="1:25" s="87" customFormat="1" ht="12.95" customHeight="1">
      <c r="A40" s="534">
        <v>22</v>
      </c>
      <c r="B40" s="554" t="s">
        <v>326</v>
      </c>
      <c r="C40" s="375" t="str">
        <f t="shared" si="5"/>
        <v>02</v>
      </c>
      <c r="D40" s="375" t="str">
        <f t="shared" si="6"/>
        <v>06</v>
      </c>
      <c r="E40" s="375" t="str">
        <f t="shared" si="7"/>
        <v>02</v>
      </c>
      <c r="F40" s="375" t="str">
        <f t="shared" si="8"/>
        <v>01</v>
      </c>
      <c r="G40" s="375" t="str">
        <f t="shared" si="9"/>
        <v>001</v>
      </c>
      <c r="I40" s="377" t="s">
        <v>340</v>
      </c>
      <c r="J40" s="378" t="s">
        <v>324</v>
      </c>
      <c r="N40" s="378" t="s">
        <v>324</v>
      </c>
      <c r="O40" s="377" t="s">
        <v>325</v>
      </c>
      <c r="P40" s="378">
        <v>2011</v>
      </c>
      <c r="Q40" s="569"/>
      <c r="R40" s="570"/>
      <c r="S40" s="561" t="s">
        <v>39</v>
      </c>
      <c r="T40" s="569">
        <v>1</v>
      </c>
      <c r="U40" s="570">
        <v>3000000</v>
      </c>
      <c r="V40" s="572"/>
      <c r="W40" s="569"/>
      <c r="X40" s="570"/>
      <c r="Y40" s="572"/>
    </row>
    <row r="41" spans="1:25" s="87" customFormat="1" ht="12.95" customHeight="1">
      <c r="A41" s="534">
        <v>23</v>
      </c>
      <c r="B41" s="554" t="s">
        <v>326</v>
      </c>
      <c r="C41" s="375" t="str">
        <f t="shared" si="5"/>
        <v>02</v>
      </c>
      <c r="D41" s="375" t="str">
        <f t="shared" si="6"/>
        <v>06</v>
      </c>
      <c r="E41" s="375" t="str">
        <f t="shared" si="7"/>
        <v>02</v>
      </c>
      <c r="F41" s="375" t="str">
        <f t="shared" si="8"/>
        <v>01</v>
      </c>
      <c r="G41" s="375" t="str">
        <f t="shared" si="9"/>
        <v>001</v>
      </c>
      <c r="I41" s="377" t="s">
        <v>341</v>
      </c>
      <c r="J41" s="378" t="s">
        <v>324</v>
      </c>
      <c r="N41" s="378" t="s">
        <v>324</v>
      </c>
      <c r="O41" s="377" t="s">
        <v>325</v>
      </c>
      <c r="P41" s="378">
        <v>2011</v>
      </c>
      <c r="Q41" s="569"/>
      <c r="R41" s="570"/>
      <c r="S41" s="561" t="s">
        <v>39</v>
      </c>
      <c r="T41" s="569">
        <v>1</v>
      </c>
      <c r="U41" s="570">
        <v>7000000</v>
      </c>
      <c r="V41" s="572"/>
      <c r="W41" s="569"/>
      <c r="X41" s="570"/>
      <c r="Y41" s="572"/>
    </row>
    <row r="42" spans="1:25" s="87" customFormat="1" ht="12.95" customHeight="1">
      <c r="A42" s="534">
        <v>24</v>
      </c>
      <c r="B42" s="554" t="s">
        <v>326</v>
      </c>
      <c r="C42" s="375" t="str">
        <f t="shared" si="5"/>
        <v>02</v>
      </c>
      <c r="D42" s="375" t="str">
        <f t="shared" si="6"/>
        <v>06</v>
      </c>
      <c r="E42" s="375" t="str">
        <f t="shared" si="7"/>
        <v>02</v>
      </c>
      <c r="F42" s="375" t="str">
        <f t="shared" si="8"/>
        <v>01</v>
      </c>
      <c r="G42" s="375" t="str">
        <f t="shared" si="9"/>
        <v>001</v>
      </c>
      <c r="I42" s="377" t="s">
        <v>342</v>
      </c>
      <c r="J42" s="378" t="s">
        <v>324</v>
      </c>
      <c r="N42" s="378" t="s">
        <v>324</v>
      </c>
      <c r="O42" s="377" t="s">
        <v>325</v>
      </c>
      <c r="P42" s="378">
        <v>2011</v>
      </c>
      <c r="Q42" s="569"/>
      <c r="R42" s="570"/>
      <c r="S42" s="561" t="s">
        <v>39</v>
      </c>
      <c r="T42" s="569">
        <v>1</v>
      </c>
      <c r="U42" s="570">
        <v>1000000</v>
      </c>
      <c r="V42" s="572"/>
      <c r="W42" s="569"/>
      <c r="X42" s="570"/>
      <c r="Y42" s="572"/>
    </row>
    <row r="43" spans="1:25" s="87" customFormat="1" ht="12.95" customHeight="1">
      <c r="A43" s="534">
        <v>25</v>
      </c>
      <c r="B43" s="554" t="s">
        <v>343</v>
      </c>
      <c r="C43" s="375" t="str">
        <f t="shared" si="5"/>
        <v>02</v>
      </c>
      <c r="D43" s="375" t="str">
        <f t="shared" si="6"/>
        <v>06</v>
      </c>
      <c r="E43" s="375" t="str">
        <f t="shared" si="7"/>
        <v>01</v>
      </c>
      <c r="F43" s="375" t="str">
        <f t="shared" si="8"/>
        <v>04</v>
      </c>
      <c r="G43" s="375" t="str">
        <f t="shared" si="9"/>
        <v>003</v>
      </c>
      <c r="I43" s="377" t="s">
        <v>344</v>
      </c>
      <c r="J43" s="378" t="s">
        <v>324</v>
      </c>
      <c r="N43" s="378" t="s">
        <v>324</v>
      </c>
      <c r="O43" s="377" t="s">
        <v>325</v>
      </c>
      <c r="P43" s="378">
        <v>2011</v>
      </c>
      <c r="Q43" s="569"/>
      <c r="R43" s="570"/>
      <c r="S43" s="561" t="s">
        <v>39</v>
      </c>
      <c r="T43" s="569">
        <v>1</v>
      </c>
      <c r="U43" s="570">
        <v>990000</v>
      </c>
      <c r="V43" s="572"/>
      <c r="W43" s="569"/>
      <c r="X43" s="570"/>
      <c r="Y43" s="572"/>
    </row>
    <row r="44" spans="1:25" s="87" customFormat="1" ht="12.95" customHeight="1">
      <c r="A44" s="534">
        <v>26</v>
      </c>
      <c r="B44" s="554" t="s">
        <v>326</v>
      </c>
      <c r="C44" s="375" t="str">
        <f t="shared" si="5"/>
        <v>02</v>
      </c>
      <c r="D44" s="375" t="str">
        <f t="shared" si="6"/>
        <v>06</v>
      </c>
      <c r="E44" s="375" t="str">
        <f t="shared" si="7"/>
        <v>02</v>
      </c>
      <c r="F44" s="375" t="str">
        <f t="shared" si="8"/>
        <v>01</v>
      </c>
      <c r="G44" s="375" t="str">
        <f t="shared" si="9"/>
        <v>001</v>
      </c>
      <c r="I44" s="377" t="s">
        <v>340</v>
      </c>
      <c r="J44" s="378" t="s">
        <v>324</v>
      </c>
      <c r="N44" s="378" t="s">
        <v>324</v>
      </c>
      <c r="O44" s="377" t="s">
        <v>325</v>
      </c>
      <c r="P44" s="378">
        <v>2011</v>
      </c>
      <c r="Q44" s="569"/>
      <c r="R44" s="570"/>
      <c r="S44" s="561" t="s">
        <v>39</v>
      </c>
      <c r="T44" s="569">
        <v>1</v>
      </c>
      <c r="U44" s="570">
        <v>3000000</v>
      </c>
      <c r="V44" s="572"/>
      <c r="W44" s="569"/>
      <c r="X44" s="570"/>
      <c r="Y44" s="572"/>
    </row>
    <row r="45" spans="1:25" s="87" customFormat="1" ht="12.95" customHeight="1">
      <c r="A45" s="534">
        <v>27</v>
      </c>
      <c r="B45" s="554" t="s">
        <v>345</v>
      </c>
      <c r="C45" s="375" t="str">
        <f t="shared" si="5"/>
        <v>02</v>
      </c>
      <c r="D45" s="375" t="str">
        <f t="shared" si="6"/>
        <v>06</v>
      </c>
      <c r="E45" s="375" t="str">
        <f t="shared" si="7"/>
        <v>02</v>
      </c>
      <c r="F45" s="375" t="str">
        <f t="shared" si="8"/>
        <v>01</v>
      </c>
      <c r="G45" s="375" t="str">
        <f t="shared" si="9"/>
        <v>031</v>
      </c>
      <c r="I45" s="377" t="s">
        <v>346</v>
      </c>
      <c r="J45" s="378" t="s">
        <v>324</v>
      </c>
      <c r="N45" s="378" t="s">
        <v>324</v>
      </c>
      <c r="O45" s="377" t="s">
        <v>325</v>
      </c>
      <c r="P45" s="378">
        <v>2011</v>
      </c>
      <c r="Q45" s="569"/>
      <c r="R45" s="570"/>
      <c r="S45" s="561" t="s">
        <v>39</v>
      </c>
      <c r="T45" s="569">
        <v>1</v>
      </c>
      <c r="U45" s="570">
        <v>2217600</v>
      </c>
      <c r="V45" s="572"/>
      <c r="W45" s="569"/>
      <c r="X45" s="570"/>
      <c r="Y45" s="572"/>
    </row>
    <row r="46" spans="1:25" s="87" customFormat="1" ht="12.95" customHeight="1">
      <c r="A46" s="534">
        <v>28</v>
      </c>
      <c r="B46" s="554" t="s">
        <v>347</v>
      </c>
      <c r="C46" s="375" t="str">
        <f t="shared" si="5"/>
        <v>02</v>
      </c>
      <c r="D46" s="375" t="str">
        <f t="shared" si="6"/>
        <v>06</v>
      </c>
      <c r="E46" s="375" t="str">
        <f t="shared" si="7"/>
        <v>02</v>
      </c>
      <c r="F46" s="375" t="str">
        <f t="shared" si="8"/>
        <v>04</v>
      </c>
      <c r="G46" s="375" t="str">
        <f t="shared" si="9"/>
        <v>003</v>
      </c>
      <c r="I46" s="377" t="s">
        <v>98</v>
      </c>
      <c r="J46" s="378" t="s">
        <v>324</v>
      </c>
      <c r="N46" s="378" t="s">
        <v>324</v>
      </c>
      <c r="O46" s="377" t="s">
        <v>325</v>
      </c>
      <c r="P46" s="378">
        <v>2011</v>
      </c>
      <c r="Q46" s="569"/>
      <c r="R46" s="570"/>
      <c r="S46" s="561" t="s">
        <v>39</v>
      </c>
      <c r="T46" s="569">
        <v>1</v>
      </c>
      <c r="U46" s="570">
        <v>5000000</v>
      </c>
      <c r="V46" s="572"/>
      <c r="W46" s="569"/>
      <c r="X46" s="570"/>
      <c r="Y46" s="572"/>
    </row>
    <row r="47" spans="1:25" s="87" customFormat="1" ht="12.95" customHeight="1">
      <c r="A47" s="534">
        <v>33</v>
      </c>
      <c r="B47" s="554" t="s">
        <v>333</v>
      </c>
      <c r="C47" s="375" t="str">
        <f t="shared" si="5"/>
        <v>02</v>
      </c>
      <c r="D47" s="375" t="str">
        <f t="shared" si="6"/>
        <v>06</v>
      </c>
      <c r="E47" s="375" t="str">
        <f t="shared" si="7"/>
        <v>02</v>
      </c>
      <c r="F47" s="375" t="str">
        <f t="shared" si="8"/>
        <v>05</v>
      </c>
      <c r="G47" s="375" t="str">
        <f t="shared" si="9"/>
        <v>014</v>
      </c>
      <c r="I47" s="377" t="s">
        <v>348</v>
      </c>
      <c r="J47" s="378" t="s">
        <v>324</v>
      </c>
      <c r="N47" s="377" t="s">
        <v>349</v>
      </c>
      <c r="O47" s="377" t="s">
        <v>325</v>
      </c>
      <c r="P47" s="378">
        <v>2012</v>
      </c>
      <c r="Q47" s="569"/>
      <c r="R47" s="570"/>
      <c r="S47" s="561" t="s">
        <v>39</v>
      </c>
      <c r="T47" s="569">
        <v>1</v>
      </c>
      <c r="U47" s="570">
        <v>440000</v>
      </c>
      <c r="V47" s="572"/>
      <c r="W47" s="569"/>
      <c r="X47" s="570"/>
      <c r="Y47" s="572"/>
    </row>
    <row r="48" spans="1:25" s="87" customFormat="1" ht="12.95" customHeight="1">
      <c r="A48" s="534">
        <v>34</v>
      </c>
      <c r="B48" s="554" t="s">
        <v>326</v>
      </c>
      <c r="C48" s="375" t="str">
        <f t="shared" si="5"/>
        <v>02</v>
      </c>
      <c r="D48" s="375" t="str">
        <f t="shared" si="6"/>
        <v>06</v>
      </c>
      <c r="E48" s="375" t="str">
        <f t="shared" si="7"/>
        <v>02</v>
      </c>
      <c r="F48" s="375" t="str">
        <f t="shared" si="8"/>
        <v>01</v>
      </c>
      <c r="G48" s="375" t="str">
        <f t="shared" si="9"/>
        <v>001</v>
      </c>
      <c r="I48" s="536" t="s">
        <v>350</v>
      </c>
      <c r="J48" s="536"/>
      <c r="N48" s="377"/>
      <c r="O48" s="377" t="s">
        <v>325</v>
      </c>
      <c r="P48" s="378">
        <v>2013</v>
      </c>
      <c r="Q48" s="573"/>
      <c r="R48" s="574"/>
      <c r="S48" s="561" t="s">
        <v>39</v>
      </c>
      <c r="T48" s="573">
        <v>1</v>
      </c>
      <c r="U48" s="574">
        <v>950000</v>
      </c>
      <c r="V48" s="575"/>
      <c r="W48" s="573"/>
      <c r="X48" s="574"/>
      <c r="Y48" s="575"/>
    </row>
    <row r="49" spans="1:25" s="87" customFormat="1" ht="12.95" customHeight="1">
      <c r="A49" s="534">
        <v>35</v>
      </c>
      <c r="B49" s="554" t="s">
        <v>326</v>
      </c>
      <c r="C49" s="375" t="str">
        <f t="shared" si="5"/>
        <v>02</v>
      </c>
      <c r="D49" s="375" t="str">
        <f t="shared" si="6"/>
        <v>06</v>
      </c>
      <c r="E49" s="375" t="str">
        <f t="shared" si="7"/>
        <v>02</v>
      </c>
      <c r="F49" s="375" t="str">
        <f t="shared" si="8"/>
        <v>01</v>
      </c>
      <c r="G49" s="375" t="str">
        <f t="shared" si="9"/>
        <v>001</v>
      </c>
      <c r="I49" s="536" t="s">
        <v>351</v>
      </c>
      <c r="J49" s="536"/>
      <c r="N49" s="377"/>
      <c r="O49" s="377" t="s">
        <v>325</v>
      </c>
      <c r="P49" s="378">
        <v>2013</v>
      </c>
      <c r="Q49" s="573"/>
      <c r="R49" s="574"/>
      <c r="S49" s="561" t="s">
        <v>39</v>
      </c>
      <c r="T49" s="573">
        <v>1</v>
      </c>
      <c r="U49" s="574">
        <v>3000000</v>
      </c>
      <c r="V49" s="575"/>
      <c r="W49" s="573"/>
      <c r="X49" s="574"/>
      <c r="Y49" s="575"/>
    </row>
    <row r="50" spans="1:25" s="87" customFormat="1" ht="12.95" customHeight="1">
      <c r="A50" s="534">
        <v>36</v>
      </c>
      <c r="B50" s="554" t="s">
        <v>347</v>
      </c>
      <c r="C50" s="375" t="str">
        <f t="shared" si="5"/>
        <v>02</v>
      </c>
      <c r="D50" s="375" t="str">
        <f t="shared" si="6"/>
        <v>06</v>
      </c>
      <c r="E50" s="375" t="str">
        <f t="shared" si="7"/>
        <v>02</v>
      </c>
      <c r="F50" s="375" t="str">
        <f t="shared" si="8"/>
        <v>04</v>
      </c>
      <c r="G50" s="375" t="str">
        <f t="shared" si="9"/>
        <v>003</v>
      </c>
      <c r="I50" s="536" t="s">
        <v>352</v>
      </c>
      <c r="J50" s="536"/>
      <c r="N50" s="377"/>
      <c r="O50" s="377" t="s">
        <v>325</v>
      </c>
      <c r="P50" s="378">
        <v>2013</v>
      </c>
      <c r="Q50" s="573"/>
      <c r="R50" s="574"/>
      <c r="S50" s="561" t="s">
        <v>39</v>
      </c>
      <c r="T50" s="573">
        <v>1</v>
      </c>
      <c r="U50" s="574">
        <v>4000000</v>
      </c>
      <c r="V50" s="575"/>
      <c r="W50" s="573"/>
      <c r="X50" s="574"/>
      <c r="Y50" s="575"/>
    </row>
    <row r="51" spans="1:25" s="87" customFormat="1" ht="12.95" customHeight="1">
      <c r="A51" s="534">
        <v>37</v>
      </c>
      <c r="B51" s="554" t="s">
        <v>347</v>
      </c>
      <c r="C51" s="375" t="str">
        <f t="shared" si="5"/>
        <v>02</v>
      </c>
      <c r="D51" s="375" t="str">
        <f t="shared" si="6"/>
        <v>06</v>
      </c>
      <c r="E51" s="375" t="str">
        <f t="shared" si="7"/>
        <v>02</v>
      </c>
      <c r="F51" s="375" t="str">
        <f t="shared" si="8"/>
        <v>04</v>
      </c>
      <c r="G51" s="375" t="str">
        <f t="shared" si="9"/>
        <v>003</v>
      </c>
      <c r="I51" s="536" t="s">
        <v>352</v>
      </c>
      <c r="J51" s="536"/>
      <c r="N51" s="377"/>
      <c r="O51" s="377" t="s">
        <v>325</v>
      </c>
      <c r="P51" s="378">
        <v>2013</v>
      </c>
      <c r="Q51" s="573"/>
      <c r="R51" s="574"/>
      <c r="S51" s="561" t="s">
        <v>39</v>
      </c>
      <c r="T51" s="573">
        <v>1</v>
      </c>
      <c r="U51" s="574">
        <v>4000000</v>
      </c>
      <c r="V51" s="575"/>
      <c r="W51" s="573"/>
      <c r="X51" s="574"/>
      <c r="Y51" s="575"/>
    </row>
    <row r="52" spans="1:25" s="87" customFormat="1" ht="12.95" customHeight="1">
      <c r="A52" s="534">
        <v>39</v>
      </c>
      <c r="B52" s="554" t="s">
        <v>331</v>
      </c>
      <c r="C52" s="375" t="str">
        <f t="shared" si="5"/>
        <v>02</v>
      </c>
      <c r="D52" s="375" t="str">
        <f t="shared" si="6"/>
        <v>06</v>
      </c>
      <c r="E52" s="375" t="str">
        <f t="shared" si="7"/>
        <v>02</v>
      </c>
      <c r="F52" s="375" t="str">
        <f t="shared" si="8"/>
        <v>04</v>
      </c>
      <c r="G52" s="375" t="str">
        <f t="shared" si="9"/>
        <v>006</v>
      </c>
      <c r="I52" s="536" t="s">
        <v>353</v>
      </c>
      <c r="J52" s="536"/>
      <c r="N52" s="377"/>
      <c r="O52" s="377" t="s">
        <v>325</v>
      </c>
      <c r="P52" s="378">
        <v>2013</v>
      </c>
      <c r="Q52" s="573"/>
      <c r="R52" s="574"/>
      <c r="S52" s="561" t="s">
        <v>39</v>
      </c>
      <c r="T52" s="573">
        <v>3</v>
      </c>
      <c r="U52" s="574">
        <v>1350000</v>
      </c>
      <c r="V52" s="575"/>
      <c r="W52" s="573"/>
      <c r="X52" s="574"/>
      <c r="Y52" s="575"/>
    </row>
    <row r="53" spans="1:25" s="87" customFormat="1" ht="12.95" customHeight="1">
      <c r="A53" s="534">
        <v>47</v>
      </c>
      <c r="B53" s="554" t="s">
        <v>354</v>
      </c>
      <c r="C53" s="375" t="str">
        <f t="shared" si="5"/>
        <v>02</v>
      </c>
      <c r="D53" s="375" t="str">
        <f t="shared" si="6"/>
        <v>06</v>
      </c>
      <c r="E53" s="375" t="str">
        <f t="shared" si="7"/>
        <v>03</v>
      </c>
      <c r="F53" s="375" t="str">
        <f t="shared" si="8"/>
        <v>02</v>
      </c>
      <c r="G53" s="375" t="str">
        <f t="shared" si="9"/>
        <v>002</v>
      </c>
      <c r="I53" s="377" t="s">
        <v>355</v>
      </c>
      <c r="J53" s="378" t="s">
        <v>324</v>
      </c>
      <c r="N53" s="377" t="s">
        <v>349</v>
      </c>
      <c r="O53" s="377" t="s">
        <v>325</v>
      </c>
      <c r="P53" s="378">
        <v>2010</v>
      </c>
      <c r="Q53" s="569"/>
      <c r="R53" s="570"/>
      <c r="S53" s="561" t="s">
        <v>39</v>
      </c>
      <c r="T53" s="569">
        <v>1</v>
      </c>
      <c r="U53" s="570">
        <v>8573000</v>
      </c>
      <c r="V53" s="571"/>
      <c r="W53" s="569"/>
      <c r="X53" s="570"/>
      <c r="Y53" s="571"/>
    </row>
    <row r="54" spans="1:25" s="87" customFormat="1" ht="12.95" customHeight="1">
      <c r="A54" s="534">
        <v>50</v>
      </c>
      <c r="B54" s="554" t="s">
        <v>356</v>
      </c>
      <c r="C54" s="375" t="str">
        <f t="shared" si="5"/>
        <v>02</v>
      </c>
      <c r="D54" s="375" t="str">
        <f t="shared" si="6"/>
        <v>06</v>
      </c>
      <c r="E54" s="375" t="str">
        <f t="shared" si="7"/>
        <v>03</v>
      </c>
      <c r="F54" s="375" t="str">
        <f t="shared" si="8"/>
        <v>04</v>
      </c>
      <c r="G54" s="375" t="str">
        <f t="shared" si="9"/>
        <v>011</v>
      </c>
      <c r="I54" s="377" t="s">
        <v>357</v>
      </c>
      <c r="J54" s="378" t="s">
        <v>324</v>
      </c>
      <c r="N54" s="377" t="s">
        <v>349</v>
      </c>
      <c r="O54" s="377" t="s">
        <v>325</v>
      </c>
      <c r="P54" s="378">
        <v>2011</v>
      </c>
      <c r="Q54" s="569"/>
      <c r="R54" s="570"/>
      <c r="S54" s="561" t="s">
        <v>39</v>
      </c>
      <c r="T54" s="569">
        <v>1</v>
      </c>
      <c r="U54" s="570">
        <v>4500000</v>
      </c>
      <c r="V54" s="572"/>
      <c r="W54" s="569"/>
      <c r="X54" s="570"/>
      <c r="Y54" s="572"/>
    </row>
    <row r="55" spans="1:25" s="87" customFormat="1" ht="12.95" customHeight="1">
      <c r="A55" s="534">
        <v>51</v>
      </c>
      <c r="B55" s="554" t="s">
        <v>356</v>
      </c>
      <c r="C55" s="375" t="str">
        <f t="shared" si="5"/>
        <v>02</v>
      </c>
      <c r="D55" s="375" t="str">
        <f t="shared" si="6"/>
        <v>06</v>
      </c>
      <c r="E55" s="375" t="str">
        <f t="shared" si="7"/>
        <v>03</v>
      </c>
      <c r="F55" s="375" t="str">
        <f t="shared" si="8"/>
        <v>04</v>
      </c>
      <c r="G55" s="375" t="str">
        <f t="shared" si="9"/>
        <v>011</v>
      </c>
      <c r="I55" s="377" t="s">
        <v>357</v>
      </c>
      <c r="J55" s="378" t="s">
        <v>324</v>
      </c>
      <c r="N55" s="377" t="s">
        <v>349</v>
      </c>
      <c r="O55" s="377" t="s">
        <v>325</v>
      </c>
      <c r="P55" s="378">
        <v>2011</v>
      </c>
      <c r="Q55" s="569"/>
      <c r="R55" s="570"/>
      <c r="S55" s="561" t="s">
        <v>39</v>
      </c>
      <c r="T55" s="569">
        <v>1</v>
      </c>
      <c r="U55" s="570">
        <v>9000000</v>
      </c>
      <c r="V55" s="572"/>
      <c r="W55" s="569"/>
      <c r="X55" s="570"/>
      <c r="Y55" s="572"/>
    </row>
    <row r="56" spans="1:25" s="87" customFormat="1" ht="12.75" customHeight="1">
      <c r="A56" s="534">
        <v>52</v>
      </c>
      <c r="B56" s="554" t="s">
        <v>358</v>
      </c>
      <c r="C56" s="375" t="str">
        <f t="shared" si="5"/>
        <v>02</v>
      </c>
      <c r="D56" s="375" t="str">
        <f t="shared" si="6"/>
        <v>06</v>
      </c>
      <c r="E56" s="375" t="str">
        <f t="shared" si="7"/>
        <v>03</v>
      </c>
      <c r="F56" s="375" t="str">
        <f t="shared" si="8"/>
        <v>02</v>
      </c>
      <c r="G56" s="375" t="str">
        <f t="shared" si="9"/>
        <v>003</v>
      </c>
      <c r="I56" s="377" t="s">
        <v>359</v>
      </c>
      <c r="J56" s="378" t="s">
        <v>324</v>
      </c>
      <c r="N56" s="377" t="s">
        <v>349</v>
      </c>
      <c r="O56" s="377" t="s">
        <v>325</v>
      </c>
      <c r="P56" s="378">
        <v>2012</v>
      </c>
      <c r="Q56" s="569"/>
      <c r="R56" s="570"/>
      <c r="S56" s="561" t="s">
        <v>39</v>
      </c>
      <c r="T56" s="569">
        <v>1</v>
      </c>
      <c r="U56" s="570">
        <v>6500000</v>
      </c>
      <c r="V56" s="572"/>
      <c r="W56" s="569"/>
      <c r="X56" s="570"/>
      <c r="Y56" s="572"/>
    </row>
    <row r="57" spans="1:25" s="87" customFormat="1" ht="12.95" customHeight="1">
      <c r="A57" s="534">
        <v>55</v>
      </c>
      <c r="B57" s="554" t="s">
        <v>360</v>
      </c>
      <c r="C57" s="375" t="str">
        <f t="shared" si="5"/>
        <v>02</v>
      </c>
      <c r="D57" s="375" t="str">
        <f t="shared" si="6"/>
        <v>06</v>
      </c>
      <c r="E57" s="375" t="str">
        <f t="shared" si="7"/>
        <v>03</v>
      </c>
      <c r="F57" s="375" t="str">
        <f t="shared" si="8"/>
        <v>05</v>
      </c>
      <c r="G57" s="375" t="str">
        <f t="shared" si="9"/>
        <v>002</v>
      </c>
      <c r="I57" s="377" t="s">
        <v>361</v>
      </c>
      <c r="J57" s="378" t="s">
        <v>324</v>
      </c>
      <c r="N57" s="377" t="s">
        <v>349</v>
      </c>
      <c r="O57" s="377" t="s">
        <v>325</v>
      </c>
      <c r="P57" s="378">
        <v>2012</v>
      </c>
      <c r="Q57" s="569"/>
      <c r="R57" s="570"/>
      <c r="S57" s="561" t="s">
        <v>39</v>
      </c>
      <c r="T57" s="569">
        <v>1</v>
      </c>
      <c r="U57" s="570">
        <v>995000</v>
      </c>
      <c r="V57" s="572"/>
      <c r="W57" s="569"/>
      <c r="X57" s="570"/>
      <c r="Y57" s="572"/>
    </row>
    <row r="58" spans="1:25" s="87" customFormat="1" ht="12.95" customHeight="1">
      <c r="A58" s="534">
        <v>56</v>
      </c>
      <c r="B58" s="554" t="s">
        <v>356</v>
      </c>
      <c r="C58" s="375" t="str">
        <f t="shared" si="5"/>
        <v>02</v>
      </c>
      <c r="D58" s="375" t="str">
        <f t="shared" si="6"/>
        <v>06</v>
      </c>
      <c r="E58" s="375" t="str">
        <f t="shared" si="7"/>
        <v>03</v>
      </c>
      <c r="F58" s="375" t="str">
        <f t="shared" si="8"/>
        <v>04</v>
      </c>
      <c r="G58" s="375" t="str">
        <f t="shared" si="9"/>
        <v>011</v>
      </c>
      <c r="I58" s="536" t="s">
        <v>362</v>
      </c>
      <c r="J58" s="378" t="s">
        <v>324</v>
      </c>
      <c r="N58" s="377" t="s">
        <v>349</v>
      </c>
      <c r="O58" s="377" t="s">
        <v>325</v>
      </c>
      <c r="P58" s="378">
        <v>2013</v>
      </c>
      <c r="Q58" s="576"/>
      <c r="R58" s="570"/>
      <c r="S58" s="561" t="s">
        <v>39</v>
      </c>
      <c r="T58" s="576">
        <v>1</v>
      </c>
      <c r="U58" s="570">
        <v>6500000</v>
      </c>
      <c r="V58" s="572"/>
      <c r="W58" s="576"/>
      <c r="X58" s="570"/>
      <c r="Y58" s="572"/>
    </row>
    <row r="59" spans="1:25" s="87" customFormat="1" ht="12.95" customHeight="1">
      <c r="A59" s="534">
        <v>57</v>
      </c>
      <c r="B59" s="554" t="s">
        <v>356</v>
      </c>
      <c r="C59" s="375" t="str">
        <f t="shared" si="5"/>
        <v>02</v>
      </c>
      <c r="D59" s="375" t="str">
        <f t="shared" si="6"/>
        <v>06</v>
      </c>
      <c r="E59" s="375" t="str">
        <f t="shared" si="7"/>
        <v>03</v>
      </c>
      <c r="F59" s="375" t="str">
        <f t="shared" si="8"/>
        <v>04</v>
      </c>
      <c r="G59" s="375" t="str">
        <f t="shared" si="9"/>
        <v>011</v>
      </c>
      <c r="I59" s="536" t="s">
        <v>362</v>
      </c>
      <c r="J59" s="378" t="s">
        <v>324</v>
      </c>
      <c r="N59" s="377" t="s">
        <v>349</v>
      </c>
      <c r="O59" s="377" t="s">
        <v>325</v>
      </c>
      <c r="P59" s="378">
        <v>2013</v>
      </c>
      <c r="Q59" s="576"/>
      <c r="R59" s="570"/>
      <c r="S59" s="561" t="s">
        <v>39</v>
      </c>
      <c r="T59" s="576">
        <v>1</v>
      </c>
      <c r="U59" s="570"/>
      <c r="V59" s="572"/>
      <c r="W59" s="576"/>
      <c r="X59" s="570"/>
      <c r="Y59" s="572"/>
    </row>
    <row r="60" spans="1:25" s="87" customFormat="1" ht="12.95" customHeight="1">
      <c r="A60" s="534">
        <v>58</v>
      </c>
      <c r="B60" s="554" t="s">
        <v>358</v>
      </c>
      <c r="C60" s="375" t="str">
        <f t="shared" si="5"/>
        <v>02</v>
      </c>
      <c r="D60" s="375" t="str">
        <f t="shared" si="6"/>
        <v>06</v>
      </c>
      <c r="E60" s="375" t="str">
        <f t="shared" si="7"/>
        <v>03</v>
      </c>
      <c r="F60" s="375" t="str">
        <f t="shared" si="8"/>
        <v>02</v>
      </c>
      <c r="G60" s="375" t="str">
        <f t="shared" si="9"/>
        <v>003</v>
      </c>
      <c r="I60" s="536" t="s">
        <v>363</v>
      </c>
      <c r="J60" s="378" t="s">
        <v>324</v>
      </c>
      <c r="N60" s="377" t="s">
        <v>349</v>
      </c>
      <c r="O60" s="377" t="s">
        <v>325</v>
      </c>
      <c r="P60" s="378">
        <v>2013</v>
      </c>
      <c r="Q60" s="576"/>
      <c r="R60" s="570"/>
      <c r="S60" s="561" t="s">
        <v>39</v>
      </c>
      <c r="T60" s="576">
        <v>1</v>
      </c>
      <c r="U60" s="570">
        <v>6500000</v>
      </c>
      <c r="V60" s="572"/>
      <c r="W60" s="576"/>
      <c r="X60" s="570"/>
      <c r="Y60" s="572"/>
    </row>
    <row r="61" spans="1:25" s="87" customFormat="1" ht="12.95" customHeight="1">
      <c r="A61" s="534">
        <v>68</v>
      </c>
      <c r="B61" s="554"/>
      <c r="C61" s="345">
        <v>2</v>
      </c>
      <c r="D61" s="345">
        <v>6</v>
      </c>
      <c r="E61" s="345">
        <v>1</v>
      </c>
      <c r="F61" s="345">
        <v>5</v>
      </c>
      <c r="G61" s="345">
        <v>6</v>
      </c>
      <c r="I61" s="346" t="s">
        <v>364</v>
      </c>
      <c r="J61" s="346"/>
      <c r="N61" s="346" t="s">
        <v>365</v>
      </c>
      <c r="O61" s="346" t="s">
        <v>366</v>
      </c>
      <c r="P61" s="346">
        <v>2004</v>
      </c>
      <c r="Q61" s="350"/>
      <c r="R61" s="351"/>
      <c r="S61" s="561" t="s">
        <v>39</v>
      </c>
      <c r="T61" s="350">
        <v>1</v>
      </c>
      <c r="U61" s="351">
        <v>30000</v>
      </c>
      <c r="V61" s="346"/>
      <c r="W61" s="350"/>
      <c r="X61" s="351"/>
      <c r="Y61" s="346"/>
    </row>
    <row r="62" spans="1:25" s="87" customFormat="1" ht="12.95" customHeight="1">
      <c r="A62" s="534">
        <v>75</v>
      </c>
      <c r="B62" s="554"/>
      <c r="C62" s="345">
        <v>2</v>
      </c>
      <c r="D62" s="345">
        <v>6</v>
      </c>
      <c r="E62" s="345">
        <v>2</v>
      </c>
      <c r="F62" s="345">
        <v>1</v>
      </c>
      <c r="G62" s="345">
        <v>1</v>
      </c>
      <c r="I62" s="346" t="s">
        <v>367</v>
      </c>
      <c r="J62" s="346"/>
      <c r="N62" s="346" t="s">
        <v>368</v>
      </c>
      <c r="O62" s="346" t="s">
        <v>366</v>
      </c>
      <c r="P62" s="346">
        <v>2004</v>
      </c>
      <c r="Q62" s="350"/>
      <c r="R62" s="351"/>
      <c r="S62" s="561" t="s">
        <v>39</v>
      </c>
      <c r="T62" s="350">
        <v>1</v>
      </c>
      <c r="U62" s="351">
        <v>800000</v>
      </c>
      <c r="V62" s="346"/>
      <c r="W62" s="350"/>
      <c r="X62" s="351"/>
      <c r="Y62" s="346"/>
    </row>
    <row r="63" spans="1:25" s="87" customFormat="1" ht="12.95" customHeight="1">
      <c r="A63" s="534">
        <v>76</v>
      </c>
      <c r="B63" s="554"/>
      <c r="C63" s="345">
        <v>2</v>
      </c>
      <c r="D63" s="345">
        <v>6</v>
      </c>
      <c r="E63" s="345">
        <v>2</v>
      </c>
      <c r="F63" s="345">
        <v>1</v>
      </c>
      <c r="G63" s="345">
        <v>1</v>
      </c>
      <c r="I63" s="346" t="s">
        <v>369</v>
      </c>
      <c r="J63" s="346"/>
      <c r="N63" s="346" t="s">
        <v>368</v>
      </c>
      <c r="O63" s="346" t="s">
        <v>366</v>
      </c>
      <c r="P63" s="346">
        <v>2004</v>
      </c>
      <c r="Q63" s="350"/>
      <c r="R63" s="351"/>
      <c r="S63" s="561" t="s">
        <v>39</v>
      </c>
      <c r="T63" s="350">
        <v>1</v>
      </c>
      <c r="U63" s="351">
        <v>1800000</v>
      </c>
      <c r="V63" s="346"/>
      <c r="W63" s="350"/>
      <c r="X63" s="351"/>
      <c r="Y63" s="346"/>
    </row>
    <row r="64" spans="1:25" s="87" customFormat="1" ht="12.95" customHeight="1">
      <c r="A64" s="534">
        <v>77</v>
      </c>
      <c r="B64" s="554"/>
      <c r="C64" s="345">
        <v>2</v>
      </c>
      <c r="D64" s="345">
        <v>6</v>
      </c>
      <c r="E64" s="345">
        <v>2</v>
      </c>
      <c r="F64" s="345">
        <v>1</v>
      </c>
      <c r="G64" s="345">
        <v>1</v>
      </c>
      <c r="I64" s="346" t="s">
        <v>370</v>
      </c>
      <c r="J64" s="346"/>
      <c r="N64" s="346" t="s">
        <v>368</v>
      </c>
      <c r="O64" s="346" t="s">
        <v>366</v>
      </c>
      <c r="P64" s="346">
        <v>2006</v>
      </c>
      <c r="Q64" s="350"/>
      <c r="R64" s="351"/>
      <c r="S64" s="561" t="s">
        <v>39</v>
      </c>
      <c r="T64" s="350">
        <v>1</v>
      </c>
      <c r="U64" s="351">
        <v>350000</v>
      </c>
      <c r="V64" s="346"/>
      <c r="W64" s="350"/>
      <c r="X64" s="351"/>
      <c r="Y64" s="346"/>
    </row>
    <row r="65" spans="1:25" s="87" customFormat="1" ht="12.95" customHeight="1">
      <c r="A65" s="534">
        <v>78</v>
      </c>
      <c r="B65" s="554"/>
      <c r="C65" s="345">
        <v>2</v>
      </c>
      <c r="D65" s="345">
        <v>6</v>
      </c>
      <c r="E65" s="345">
        <v>2</v>
      </c>
      <c r="F65" s="345">
        <v>1</v>
      </c>
      <c r="G65" s="345">
        <v>1</v>
      </c>
      <c r="I65" s="346" t="s">
        <v>371</v>
      </c>
      <c r="J65" s="346"/>
      <c r="N65" s="346" t="s">
        <v>368</v>
      </c>
      <c r="O65" s="346" t="s">
        <v>366</v>
      </c>
      <c r="P65" s="346">
        <v>2005</v>
      </c>
      <c r="Q65" s="350"/>
      <c r="R65" s="351"/>
      <c r="S65" s="561" t="s">
        <v>39</v>
      </c>
      <c r="T65" s="350">
        <v>1</v>
      </c>
      <c r="U65" s="351">
        <v>75000</v>
      </c>
      <c r="V65" s="346"/>
      <c r="W65" s="350"/>
      <c r="X65" s="351"/>
      <c r="Y65" s="346"/>
    </row>
    <row r="66" spans="1:25" s="87" customFormat="1" ht="12.95" customHeight="1">
      <c r="A66" s="534">
        <v>79</v>
      </c>
      <c r="B66" s="554"/>
      <c r="C66" s="345">
        <v>2</v>
      </c>
      <c r="D66" s="345">
        <v>6</v>
      </c>
      <c r="E66" s="345">
        <v>2</v>
      </c>
      <c r="F66" s="345">
        <v>1</v>
      </c>
      <c r="G66" s="345">
        <v>4</v>
      </c>
      <c r="I66" s="346" t="s">
        <v>372</v>
      </c>
      <c r="J66" s="346"/>
      <c r="N66" s="346" t="s">
        <v>368</v>
      </c>
      <c r="O66" s="346" t="s">
        <v>366</v>
      </c>
      <c r="P66" s="346">
        <v>2005</v>
      </c>
      <c r="Q66" s="350"/>
      <c r="R66" s="351"/>
      <c r="S66" s="561" t="s">
        <v>39</v>
      </c>
      <c r="T66" s="350">
        <v>6</v>
      </c>
      <c r="U66" s="351">
        <v>2400000</v>
      </c>
      <c r="V66" s="346"/>
      <c r="W66" s="350"/>
      <c r="X66" s="351"/>
      <c r="Y66" s="346"/>
    </row>
    <row r="67" spans="1:25" s="87" customFormat="1" ht="12.95" customHeight="1">
      <c r="A67" s="534">
        <v>81</v>
      </c>
      <c r="B67" s="554"/>
      <c r="C67" s="345">
        <v>2</v>
      </c>
      <c r="D67" s="345">
        <v>6</v>
      </c>
      <c r="E67" s="345">
        <v>2</v>
      </c>
      <c r="F67" s="345">
        <v>1</v>
      </c>
      <c r="G67" s="345">
        <v>4</v>
      </c>
      <c r="I67" s="346" t="s">
        <v>372</v>
      </c>
      <c r="J67" s="346"/>
      <c r="N67" s="346" t="s">
        <v>368</v>
      </c>
      <c r="O67" s="346" t="s">
        <v>366</v>
      </c>
      <c r="P67" s="346">
        <v>2004</v>
      </c>
      <c r="Q67" s="350"/>
      <c r="R67" s="351"/>
      <c r="S67" s="561" t="s">
        <v>39</v>
      </c>
      <c r="T67" s="350">
        <v>3</v>
      </c>
      <c r="U67" s="351">
        <v>1200000</v>
      </c>
      <c r="V67" s="346"/>
      <c r="W67" s="350"/>
      <c r="X67" s="351"/>
      <c r="Y67" s="346"/>
    </row>
    <row r="68" spans="1:25" s="87" customFormat="1" ht="12.95" customHeight="1">
      <c r="A68" s="534">
        <v>85</v>
      </c>
      <c r="B68" s="554"/>
      <c r="C68" s="345">
        <v>2</v>
      </c>
      <c r="D68" s="345">
        <v>6</v>
      </c>
      <c r="E68" s="345">
        <v>2</v>
      </c>
      <c r="F68" s="345">
        <v>1</v>
      </c>
      <c r="G68" s="345">
        <v>4</v>
      </c>
      <c r="I68" s="346" t="s">
        <v>373</v>
      </c>
      <c r="J68" s="346"/>
      <c r="N68" s="346" t="s">
        <v>368</v>
      </c>
      <c r="O68" s="346" t="s">
        <v>366</v>
      </c>
      <c r="P68" s="346">
        <v>2006</v>
      </c>
      <c r="Q68" s="350"/>
      <c r="R68" s="351"/>
      <c r="S68" s="561" t="s">
        <v>39</v>
      </c>
      <c r="T68" s="350">
        <v>1</v>
      </c>
      <c r="U68" s="351">
        <v>1700000</v>
      </c>
      <c r="V68" s="346"/>
      <c r="W68" s="350"/>
      <c r="X68" s="351"/>
      <c r="Y68" s="346"/>
    </row>
    <row r="69" spans="1:25" s="87" customFormat="1" ht="12.95" customHeight="1">
      <c r="A69" s="534">
        <v>86</v>
      </c>
      <c r="B69" s="554"/>
      <c r="C69" s="345">
        <v>2</v>
      </c>
      <c r="D69" s="345">
        <v>6</v>
      </c>
      <c r="E69" s="345">
        <v>2</v>
      </c>
      <c r="F69" s="345">
        <v>1</v>
      </c>
      <c r="G69" s="345">
        <v>4</v>
      </c>
      <c r="I69" s="346" t="s">
        <v>374</v>
      </c>
      <c r="J69" s="346"/>
      <c r="N69" s="346" t="s">
        <v>368</v>
      </c>
      <c r="O69" s="346" t="s">
        <v>366</v>
      </c>
      <c r="P69" s="346">
        <v>2005</v>
      </c>
      <c r="Q69" s="350"/>
      <c r="R69" s="351"/>
      <c r="S69" s="561" t="s">
        <v>39</v>
      </c>
      <c r="T69" s="350">
        <v>5</v>
      </c>
      <c r="U69" s="351">
        <v>250000</v>
      </c>
      <c r="V69" s="346"/>
      <c r="W69" s="350"/>
      <c r="X69" s="351"/>
      <c r="Y69" s="346"/>
    </row>
    <row r="70" spans="1:25" s="87" customFormat="1" ht="12.95" customHeight="1">
      <c r="A70" s="534">
        <v>88</v>
      </c>
      <c r="B70" s="554"/>
      <c r="C70" s="345">
        <v>2</v>
      </c>
      <c r="D70" s="345">
        <v>6</v>
      </c>
      <c r="E70" s="345">
        <v>2</v>
      </c>
      <c r="F70" s="345">
        <v>1</v>
      </c>
      <c r="G70" s="345">
        <v>6</v>
      </c>
      <c r="I70" s="346" t="s">
        <v>374</v>
      </c>
      <c r="J70" s="346"/>
      <c r="N70" s="346" t="s">
        <v>368</v>
      </c>
      <c r="O70" s="346" t="s">
        <v>366</v>
      </c>
      <c r="P70" s="346">
        <v>2005</v>
      </c>
      <c r="Q70" s="350"/>
      <c r="R70" s="351"/>
      <c r="S70" s="561" t="s">
        <v>39</v>
      </c>
      <c r="T70" s="350">
        <v>10</v>
      </c>
      <c r="U70" s="351">
        <v>500000</v>
      </c>
      <c r="V70" s="346"/>
      <c r="W70" s="350"/>
      <c r="X70" s="351"/>
      <c r="Y70" s="346"/>
    </row>
    <row r="71" spans="1:25" s="87" customFormat="1" ht="12.95" customHeight="1">
      <c r="A71" s="534">
        <v>89</v>
      </c>
      <c r="B71" s="554"/>
      <c r="C71" s="345">
        <v>2</v>
      </c>
      <c r="D71" s="345">
        <v>6</v>
      </c>
      <c r="E71" s="345">
        <v>2</v>
      </c>
      <c r="F71" s="345">
        <v>1</v>
      </c>
      <c r="G71" s="345">
        <v>6</v>
      </c>
      <c r="I71" s="346" t="s">
        <v>374</v>
      </c>
      <c r="J71" s="346"/>
      <c r="N71" s="346" t="s">
        <v>368</v>
      </c>
      <c r="O71" s="346" t="s">
        <v>366</v>
      </c>
      <c r="P71" s="346">
        <v>2003</v>
      </c>
      <c r="Q71" s="350"/>
      <c r="R71" s="351"/>
      <c r="S71" s="561" t="s">
        <v>39</v>
      </c>
      <c r="T71" s="350">
        <v>9</v>
      </c>
      <c r="U71" s="351">
        <v>450000</v>
      </c>
      <c r="V71" s="346"/>
      <c r="W71" s="350"/>
      <c r="X71" s="351"/>
      <c r="Y71" s="346"/>
    </row>
    <row r="72" spans="1:25" s="87" customFormat="1" ht="12.95" customHeight="1">
      <c r="A72" s="534">
        <v>90</v>
      </c>
      <c r="B72" s="554"/>
      <c r="C72" s="345">
        <v>2</v>
      </c>
      <c r="D72" s="345">
        <v>6</v>
      </c>
      <c r="E72" s="345">
        <v>2</v>
      </c>
      <c r="F72" s="345">
        <v>1</v>
      </c>
      <c r="G72" s="345">
        <v>6</v>
      </c>
      <c r="I72" s="346" t="s">
        <v>375</v>
      </c>
      <c r="J72" s="346"/>
      <c r="N72" s="346" t="s">
        <v>368</v>
      </c>
      <c r="O72" s="346" t="s">
        <v>366</v>
      </c>
      <c r="P72" s="346">
        <v>2005</v>
      </c>
      <c r="Q72" s="350"/>
      <c r="R72" s="351"/>
      <c r="S72" s="561" t="s">
        <v>39</v>
      </c>
      <c r="T72" s="350">
        <v>4</v>
      </c>
      <c r="U72" s="351">
        <v>1000000</v>
      </c>
      <c r="V72" s="346"/>
      <c r="W72" s="350"/>
      <c r="X72" s="351"/>
      <c r="Y72" s="346"/>
    </row>
    <row r="73" spans="1:25" s="87" customFormat="1" ht="12.95" customHeight="1">
      <c r="A73" s="534">
        <v>92</v>
      </c>
      <c r="B73" s="554"/>
      <c r="C73" s="345">
        <v>2</v>
      </c>
      <c r="D73" s="345">
        <v>6</v>
      </c>
      <c r="E73" s="345">
        <v>2</v>
      </c>
      <c r="F73" s="345">
        <v>1</v>
      </c>
      <c r="G73" s="345">
        <v>9</v>
      </c>
      <c r="I73" s="346" t="s">
        <v>376</v>
      </c>
      <c r="J73" s="346"/>
      <c r="N73" s="346" t="s">
        <v>368</v>
      </c>
      <c r="O73" s="346" t="s">
        <v>366</v>
      </c>
      <c r="P73" s="346">
        <v>2005</v>
      </c>
      <c r="Q73" s="350"/>
      <c r="R73" s="351"/>
      <c r="S73" s="561" t="s">
        <v>39</v>
      </c>
      <c r="T73" s="350">
        <v>1</v>
      </c>
      <c r="U73" s="351">
        <v>125000</v>
      </c>
      <c r="V73" s="346"/>
      <c r="W73" s="350"/>
      <c r="X73" s="351"/>
      <c r="Y73" s="346"/>
    </row>
    <row r="74" spans="1:25" s="87" customFormat="1" ht="12.95" customHeight="1">
      <c r="A74" s="534">
        <v>93</v>
      </c>
      <c r="B74" s="554"/>
      <c r="C74" s="345">
        <v>2</v>
      </c>
      <c r="D74" s="345">
        <v>6</v>
      </c>
      <c r="E74" s="345">
        <v>2</v>
      </c>
      <c r="F74" s="345">
        <v>1</v>
      </c>
      <c r="G74" s="345">
        <v>13</v>
      </c>
      <c r="I74" s="561" t="s">
        <v>377</v>
      </c>
      <c r="J74" s="346"/>
      <c r="N74" s="346" t="s">
        <v>368</v>
      </c>
      <c r="O74" s="346" t="s">
        <v>366</v>
      </c>
      <c r="P74" s="346">
        <v>2002</v>
      </c>
      <c r="Q74" s="350"/>
      <c r="R74" s="351"/>
      <c r="S74" s="561" t="s">
        <v>39</v>
      </c>
      <c r="T74" s="350">
        <v>1</v>
      </c>
      <c r="U74" s="351">
        <v>300000</v>
      </c>
      <c r="V74" s="346"/>
      <c r="W74" s="350"/>
      <c r="X74" s="351"/>
      <c r="Y74" s="346"/>
    </row>
    <row r="75" spans="1:25" s="87" customFormat="1" ht="12.95" customHeight="1">
      <c r="A75" s="534">
        <v>94</v>
      </c>
      <c r="B75" s="554"/>
      <c r="C75" s="345">
        <v>2</v>
      </c>
      <c r="D75" s="345">
        <v>6</v>
      </c>
      <c r="E75" s="345">
        <v>2</v>
      </c>
      <c r="F75" s="345">
        <v>1</v>
      </c>
      <c r="G75" s="345">
        <v>19</v>
      </c>
      <c r="I75" s="346" t="s">
        <v>378</v>
      </c>
      <c r="J75" s="346" t="s">
        <v>379</v>
      </c>
      <c r="N75" s="346" t="s">
        <v>368</v>
      </c>
      <c r="O75" s="346" t="s">
        <v>366</v>
      </c>
      <c r="P75" s="346">
        <v>2008</v>
      </c>
      <c r="Q75" s="350"/>
      <c r="R75" s="351"/>
      <c r="S75" s="561" t="s">
        <v>39</v>
      </c>
      <c r="T75" s="350">
        <v>1</v>
      </c>
      <c r="U75" s="351">
        <v>350000</v>
      </c>
      <c r="V75" s="346"/>
      <c r="W75" s="350"/>
      <c r="X75" s="351"/>
      <c r="Y75" s="346"/>
    </row>
    <row r="76" spans="1:25" s="87" customFormat="1" ht="12.95" customHeight="1">
      <c r="A76" s="534">
        <v>95</v>
      </c>
      <c r="B76" s="554"/>
      <c r="C76" s="345">
        <v>2</v>
      </c>
      <c r="D76" s="345">
        <v>6</v>
      </c>
      <c r="E76" s="345">
        <v>2</v>
      </c>
      <c r="F76" s="345">
        <v>1</v>
      </c>
      <c r="G76" s="345">
        <v>21</v>
      </c>
      <c r="I76" s="346" t="s">
        <v>380</v>
      </c>
      <c r="J76" s="346"/>
      <c r="N76" s="346" t="s">
        <v>368</v>
      </c>
      <c r="O76" s="346" t="s">
        <v>366</v>
      </c>
      <c r="P76" s="346">
        <v>2008</v>
      </c>
      <c r="Q76" s="350"/>
      <c r="R76" s="351"/>
      <c r="S76" s="561" t="s">
        <v>39</v>
      </c>
      <c r="T76" s="350">
        <v>1</v>
      </c>
      <c r="U76" s="351">
        <v>600000</v>
      </c>
      <c r="V76" s="346"/>
      <c r="W76" s="350"/>
      <c r="X76" s="351"/>
      <c r="Y76" s="346"/>
    </row>
    <row r="77" spans="1:25" s="87" customFormat="1" ht="12.95" customHeight="1">
      <c r="A77" s="534">
        <v>96</v>
      </c>
      <c r="B77" s="554"/>
      <c r="C77" s="345">
        <v>2</v>
      </c>
      <c r="D77" s="345">
        <v>6</v>
      </c>
      <c r="E77" s="345">
        <v>2</v>
      </c>
      <c r="F77" s="345">
        <v>1</v>
      </c>
      <c r="G77" s="345">
        <v>25</v>
      </c>
      <c r="I77" s="346" t="s">
        <v>381</v>
      </c>
      <c r="J77" s="346"/>
      <c r="N77" s="346" t="s">
        <v>368</v>
      </c>
      <c r="O77" s="346" t="s">
        <v>366</v>
      </c>
      <c r="P77" s="346">
        <v>2003</v>
      </c>
      <c r="Q77" s="350"/>
      <c r="R77" s="351"/>
      <c r="S77" s="561" t="s">
        <v>39</v>
      </c>
      <c r="T77" s="350">
        <v>2</v>
      </c>
      <c r="U77" s="351">
        <v>600000</v>
      </c>
      <c r="V77" s="346"/>
      <c r="W77" s="350"/>
      <c r="X77" s="351"/>
      <c r="Y77" s="346"/>
    </row>
    <row r="78" spans="1:25" s="87" customFormat="1" ht="12.95" customHeight="1">
      <c r="A78" s="534">
        <v>97</v>
      </c>
      <c r="B78" s="554"/>
      <c r="C78" s="345">
        <v>2</v>
      </c>
      <c r="D78" s="345">
        <v>6</v>
      </c>
      <c r="E78" s="345">
        <v>2</v>
      </c>
      <c r="F78" s="345">
        <v>1</v>
      </c>
      <c r="G78" s="345">
        <v>33</v>
      </c>
      <c r="I78" s="346" t="s">
        <v>381</v>
      </c>
      <c r="J78" s="346"/>
      <c r="N78" s="346" t="s">
        <v>368</v>
      </c>
      <c r="O78" s="346" t="s">
        <v>366</v>
      </c>
      <c r="P78" s="346">
        <v>2005</v>
      </c>
      <c r="Q78" s="350"/>
      <c r="R78" s="351"/>
      <c r="S78" s="561" t="s">
        <v>39</v>
      </c>
      <c r="T78" s="350">
        <v>2</v>
      </c>
      <c r="U78" s="351">
        <v>750000</v>
      </c>
      <c r="V78" s="346"/>
      <c r="W78" s="350"/>
      <c r="X78" s="351"/>
      <c r="Y78" s="346"/>
    </row>
    <row r="79" spans="1:25" s="87" customFormat="1" ht="12.95" customHeight="1">
      <c r="A79" s="534">
        <v>99</v>
      </c>
      <c r="B79" s="554"/>
      <c r="C79" s="345">
        <v>2</v>
      </c>
      <c r="D79" s="345">
        <v>6</v>
      </c>
      <c r="E79" s="345">
        <v>2</v>
      </c>
      <c r="F79" s="345">
        <v>1</v>
      </c>
      <c r="G79" s="345">
        <v>33</v>
      </c>
      <c r="I79" s="346" t="s">
        <v>381</v>
      </c>
      <c r="J79" s="346"/>
      <c r="N79" s="346" t="s">
        <v>368</v>
      </c>
      <c r="O79" s="346" t="s">
        <v>366</v>
      </c>
      <c r="P79" s="346">
        <v>2007</v>
      </c>
      <c r="Q79" s="350"/>
      <c r="R79" s="351"/>
      <c r="S79" s="561" t="s">
        <v>39</v>
      </c>
      <c r="T79" s="350">
        <v>2</v>
      </c>
      <c r="U79" s="351">
        <v>700000</v>
      </c>
      <c r="V79" s="346"/>
      <c r="W79" s="350"/>
      <c r="X79" s="351"/>
      <c r="Y79" s="346"/>
    </row>
    <row r="80" spans="1:25" s="87" customFormat="1" ht="12.95" customHeight="1">
      <c r="A80" s="534">
        <v>100</v>
      </c>
      <c r="B80" s="554"/>
      <c r="C80" s="345">
        <v>2</v>
      </c>
      <c r="D80" s="345">
        <v>6</v>
      </c>
      <c r="E80" s="345">
        <v>2</v>
      </c>
      <c r="F80" s="345">
        <v>1</v>
      </c>
      <c r="G80" s="345">
        <v>33</v>
      </c>
      <c r="I80" s="346" t="s">
        <v>382</v>
      </c>
      <c r="J80" s="346" t="s">
        <v>379</v>
      </c>
      <c r="N80" s="346" t="s">
        <v>368</v>
      </c>
      <c r="O80" s="346" t="s">
        <v>366</v>
      </c>
      <c r="P80" s="346">
        <v>2008</v>
      </c>
      <c r="Q80" s="350"/>
      <c r="R80" s="351"/>
      <c r="S80" s="561" t="s">
        <v>39</v>
      </c>
      <c r="T80" s="350">
        <v>1</v>
      </c>
      <c r="U80" s="351">
        <v>250000</v>
      </c>
      <c r="V80" s="346"/>
      <c r="W80" s="350"/>
      <c r="X80" s="351"/>
      <c r="Y80" s="346"/>
    </row>
    <row r="81" spans="1:25" s="87" customFormat="1" ht="12.95" customHeight="1">
      <c r="A81" s="534">
        <v>101</v>
      </c>
      <c r="B81" s="554"/>
      <c r="C81" s="345">
        <v>2</v>
      </c>
      <c r="D81" s="345">
        <v>6</v>
      </c>
      <c r="E81" s="345">
        <v>2</v>
      </c>
      <c r="F81" s="345">
        <v>1</v>
      </c>
      <c r="G81" s="345">
        <v>38</v>
      </c>
      <c r="I81" s="346" t="s">
        <v>383</v>
      </c>
      <c r="J81" s="346"/>
      <c r="N81" s="346" t="s">
        <v>269</v>
      </c>
      <c r="O81" s="346" t="s">
        <v>366</v>
      </c>
      <c r="P81" s="346">
        <v>2008</v>
      </c>
      <c r="Q81" s="350"/>
      <c r="R81" s="351"/>
      <c r="S81" s="561" t="s">
        <v>39</v>
      </c>
      <c r="T81" s="350">
        <v>1</v>
      </c>
      <c r="U81" s="351">
        <v>110000</v>
      </c>
      <c r="V81" s="346"/>
      <c r="W81" s="350"/>
      <c r="X81" s="351"/>
      <c r="Y81" s="346"/>
    </row>
    <row r="82" spans="1:25" s="87" customFormat="1" ht="12.95" customHeight="1">
      <c r="A82" s="534">
        <v>102</v>
      </c>
      <c r="B82" s="554"/>
      <c r="C82" s="345">
        <v>2</v>
      </c>
      <c r="D82" s="345">
        <v>6</v>
      </c>
      <c r="E82" s="345">
        <v>2</v>
      </c>
      <c r="F82" s="345">
        <v>1</v>
      </c>
      <c r="G82" s="345">
        <v>38</v>
      </c>
      <c r="I82" s="346" t="s">
        <v>384</v>
      </c>
      <c r="J82" s="346"/>
      <c r="N82" s="346" t="s">
        <v>385</v>
      </c>
      <c r="O82" s="346" t="s">
        <v>366</v>
      </c>
      <c r="P82" s="346">
        <v>2008</v>
      </c>
      <c r="Q82" s="350"/>
      <c r="R82" s="351"/>
      <c r="S82" s="561" t="s">
        <v>39</v>
      </c>
      <c r="T82" s="350">
        <v>1</v>
      </c>
      <c r="U82" s="351">
        <v>90000</v>
      </c>
      <c r="V82" s="346"/>
      <c r="W82" s="350"/>
      <c r="X82" s="351"/>
      <c r="Y82" s="346"/>
    </row>
    <row r="83" spans="1:25" s="87" customFormat="1" ht="12.95" customHeight="1">
      <c r="A83" s="534">
        <v>115</v>
      </c>
      <c r="B83" s="554"/>
      <c r="C83" s="345">
        <v>2</v>
      </c>
      <c r="D83" s="345">
        <v>6</v>
      </c>
      <c r="E83" s="345">
        <v>2</v>
      </c>
      <c r="F83" s="345">
        <v>1</v>
      </c>
      <c r="G83" s="345">
        <v>47</v>
      </c>
      <c r="I83" s="346" t="s">
        <v>386</v>
      </c>
      <c r="J83" s="346"/>
      <c r="N83" s="346" t="s">
        <v>387</v>
      </c>
      <c r="O83" s="346" t="s">
        <v>366</v>
      </c>
      <c r="P83" s="346">
        <v>2005</v>
      </c>
      <c r="Q83" s="350"/>
      <c r="R83" s="351"/>
      <c r="S83" s="561" t="s">
        <v>39</v>
      </c>
      <c r="T83" s="350">
        <v>1</v>
      </c>
      <c r="U83" s="351">
        <v>275000</v>
      </c>
      <c r="V83" s="346"/>
      <c r="W83" s="350"/>
      <c r="X83" s="351"/>
      <c r="Y83" s="346"/>
    </row>
    <row r="84" spans="1:25" s="87" customFormat="1" ht="12.95" customHeight="1">
      <c r="A84" s="534">
        <v>116</v>
      </c>
      <c r="B84" s="554"/>
      <c r="C84" s="345">
        <v>2</v>
      </c>
      <c r="D84" s="345">
        <v>6</v>
      </c>
      <c r="E84" s="345">
        <v>2</v>
      </c>
      <c r="F84" s="345">
        <v>1</v>
      </c>
      <c r="G84" s="345">
        <v>47</v>
      </c>
      <c r="I84" s="346" t="s">
        <v>386</v>
      </c>
      <c r="J84" s="346"/>
      <c r="N84" s="346" t="s">
        <v>388</v>
      </c>
      <c r="O84" s="346" t="s">
        <v>366</v>
      </c>
      <c r="P84" s="346">
        <v>2008</v>
      </c>
      <c r="Q84" s="350"/>
      <c r="R84" s="351"/>
      <c r="S84" s="561" t="s">
        <v>39</v>
      </c>
      <c r="T84" s="350">
        <v>1</v>
      </c>
      <c r="U84" s="351">
        <v>150000</v>
      </c>
      <c r="V84" s="346"/>
      <c r="W84" s="350"/>
      <c r="X84" s="351"/>
      <c r="Y84" s="346"/>
    </row>
    <row r="85" spans="1:25" s="87" customFormat="1" ht="12.95" customHeight="1">
      <c r="A85" s="534">
        <v>117</v>
      </c>
      <c r="B85" s="554"/>
      <c r="C85" s="345">
        <v>2</v>
      </c>
      <c r="D85" s="345">
        <v>6</v>
      </c>
      <c r="E85" s="345">
        <v>2</v>
      </c>
      <c r="F85" s="345">
        <v>1</v>
      </c>
      <c r="G85" s="345">
        <v>49</v>
      </c>
      <c r="I85" s="346" t="s">
        <v>389</v>
      </c>
      <c r="J85" s="346"/>
      <c r="N85" s="346" t="s">
        <v>269</v>
      </c>
      <c r="O85" s="346" t="s">
        <v>366</v>
      </c>
      <c r="P85" s="346">
        <v>2003</v>
      </c>
      <c r="Q85" s="350"/>
      <c r="R85" s="351"/>
      <c r="S85" s="561" t="s">
        <v>39</v>
      </c>
      <c r="T85" s="350">
        <v>1</v>
      </c>
      <c r="U85" s="351">
        <v>850000</v>
      </c>
      <c r="V85" s="346"/>
      <c r="W85" s="350"/>
      <c r="X85" s="351"/>
      <c r="Y85" s="346"/>
    </row>
    <row r="86" spans="1:25" s="87" customFormat="1" ht="12.95" customHeight="1">
      <c r="A86" s="534">
        <v>118</v>
      </c>
      <c r="B86" s="554"/>
      <c r="C86" s="345">
        <v>2</v>
      </c>
      <c r="D86" s="345">
        <v>6</v>
      </c>
      <c r="E86" s="345">
        <v>2</v>
      </c>
      <c r="F86" s="345">
        <v>1</v>
      </c>
      <c r="G86" s="345">
        <v>51</v>
      </c>
      <c r="I86" s="346" t="s">
        <v>390</v>
      </c>
      <c r="J86" s="346"/>
      <c r="N86" s="346" t="s">
        <v>391</v>
      </c>
      <c r="O86" s="346" t="s">
        <v>366</v>
      </c>
      <c r="P86" s="346">
        <v>2003</v>
      </c>
      <c r="Q86" s="350"/>
      <c r="R86" s="351"/>
      <c r="S86" s="561" t="s">
        <v>39</v>
      </c>
      <c r="T86" s="350">
        <v>1</v>
      </c>
      <c r="U86" s="351">
        <v>20000</v>
      </c>
      <c r="V86" s="346"/>
      <c r="W86" s="350"/>
      <c r="X86" s="351"/>
      <c r="Y86" s="346"/>
    </row>
    <row r="87" spans="1:25" s="87" customFormat="1" ht="12.95" customHeight="1">
      <c r="A87" s="534">
        <v>119</v>
      </c>
      <c r="B87" s="554"/>
      <c r="C87" s="345">
        <v>2</v>
      </c>
      <c r="D87" s="345">
        <v>6</v>
      </c>
      <c r="E87" s="345">
        <v>2</v>
      </c>
      <c r="F87" s="345">
        <v>1</v>
      </c>
      <c r="G87" s="345">
        <v>61</v>
      </c>
      <c r="I87" s="346" t="s">
        <v>392</v>
      </c>
      <c r="J87" s="346"/>
      <c r="N87" s="346" t="s">
        <v>393</v>
      </c>
      <c r="O87" s="346" t="s">
        <v>366</v>
      </c>
      <c r="P87" s="346">
        <v>2006</v>
      </c>
      <c r="Q87" s="350"/>
      <c r="R87" s="351"/>
      <c r="S87" s="561" t="s">
        <v>39</v>
      </c>
      <c r="T87" s="350">
        <v>1</v>
      </c>
      <c r="U87" s="351">
        <v>100000</v>
      </c>
      <c r="V87" s="346"/>
      <c r="W87" s="350"/>
      <c r="X87" s="351"/>
      <c r="Y87" s="346"/>
    </row>
    <row r="88" spans="1:25" s="87" customFormat="1" ht="12.95" customHeight="1">
      <c r="A88" s="534">
        <v>121</v>
      </c>
      <c r="B88" s="554"/>
      <c r="C88" s="345">
        <v>2</v>
      </c>
      <c r="D88" s="345">
        <v>6</v>
      </c>
      <c r="E88" s="345">
        <v>2</v>
      </c>
      <c r="F88" s="345">
        <v>1</v>
      </c>
      <c r="G88" s="345">
        <v>61</v>
      </c>
      <c r="I88" s="346" t="s">
        <v>394</v>
      </c>
      <c r="J88" s="346"/>
      <c r="N88" s="346" t="s">
        <v>393</v>
      </c>
      <c r="O88" s="346" t="s">
        <v>366</v>
      </c>
      <c r="P88" s="346">
        <v>2006</v>
      </c>
      <c r="Q88" s="350"/>
      <c r="R88" s="351"/>
      <c r="S88" s="561" t="s">
        <v>39</v>
      </c>
      <c r="T88" s="350">
        <v>1</v>
      </c>
      <c r="U88" s="351">
        <v>150000</v>
      </c>
      <c r="V88" s="346"/>
      <c r="W88" s="350"/>
      <c r="X88" s="351"/>
      <c r="Y88" s="346"/>
    </row>
    <row r="89" spans="1:25" s="87" customFormat="1" ht="12.95" customHeight="1">
      <c r="A89" s="534">
        <v>122</v>
      </c>
      <c r="B89" s="554"/>
      <c r="C89" s="345">
        <v>2</v>
      </c>
      <c r="D89" s="345">
        <v>6</v>
      </c>
      <c r="E89" s="345">
        <v>2</v>
      </c>
      <c r="F89" s="345">
        <v>1</v>
      </c>
      <c r="G89" s="345">
        <v>61</v>
      </c>
      <c r="I89" s="346" t="s">
        <v>395</v>
      </c>
      <c r="J89" s="346"/>
      <c r="N89" s="346"/>
      <c r="O89" s="346" t="s">
        <v>366</v>
      </c>
      <c r="P89" s="346">
        <v>2005</v>
      </c>
      <c r="Q89" s="350"/>
      <c r="R89" s="351"/>
      <c r="S89" s="561" t="s">
        <v>39</v>
      </c>
      <c r="T89" s="350">
        <v>1</v>
      </c>
      <c r="U89" s="351">
        <v>75000</v>
      </c>
      <c r="V89" s="346"/>
      <c r="W89" s="350"/>
      <c r="X89" s="351"/>
      <c r="Y89" s="346"/>
    </row>
    <row r="90" spans="1:25" s="87" customFormat="1" ht="12.95" customHeight="1">
      <c r="A90" s="534">
        <v>123</v>
      </c>
      <c r="B90" s="554"/>
      <c r="C90" s="345">
        <v>2</v>
      </c>
      <c r="D90" s="345">
        <v>6</v>
      </c>
      <c r="E90" s="345">
        <v>2</v>
      </c>
      <c r="F90" s="345">
        <v>1</v>
      </c>
      <c r="G90" s="345">
        <v>61</v>
      </c>
      <c r="I90" s="346" t="s">
        <v>396</v>
      </c>
      <c r="J90" s="346"/>
      <c r="N90" s="346" t="s">
        <v>397</v>
      </c>
      <c r="O90" s="346" t="s">
        <v>366</v>
      </c>
      <c r="P90" s="346">
        <v>2003</v>
      </c>
      <c r="Q90" s="350"/>
      <c r="R90" s="351"/>
      <c r="S90" s="561" t="s">
        <v>39</v>
      </c>
      <c r="T90" s="350">
        <v>1</v>
      </c>
      <c r="U90" s="351">
        <v>500000</v>
      </c>
      <c r="V90" s="346"/>
      <c r="W90" s="350"/>
      <c r="X90" s="351"/>
      <c r="Y90" s="346"/>
    </row>
    <row r="91" spans="1:25" s="87" customFormat="1" ht="12.95" customHeight="1">
      <c r="A91" s="534">
        <v>124</v>
      </c>
      <c r="B91" s="554"/>
      <c r="C91" s="345">
        <v>2</v>
      </c>
      <c r="D91" s="345">
        <v>6</v>
      </c>
      <c r="E91" s="345">
        <v>2</v>
      </c>
      <c r="F91" s="345">
        <v>1</v>
      </c>
      <c r="G91" s="345">
        <v>61</v>
      </c>
      <c r="I91" s="346" t="s">
        <v>398</v>
      </c>
      <c r="J91" s="346"/>
      <c r="N91" s="346" t="s">
        <v>393</v>
      </c>
      <c r="O91" s="346" t="s">
        <v>366</v>
      </c>
      <c r="P91" s="346">
        <v>2008</v>
      </c>
      <c r="Q91" s="350"/>
      <c r="R91" s="351"/>
      <c r="S91" s="561" t="s">
        <v>39</v>
      </c>
      <c r="T91" s="350">
        <v>5</v>
      </c>
      <c r="U91" s="351">
        <v>405000</v>
      </c>
      <c r="V91" s="346"/>
      <c r="W91" s="350"/>
      <c r="X91" s="351"/>
      <c r="Y91" s="346"/>
    </row>
    <row r="92" spans="1:25" s="87" customFormat="1" ht="12.95" customHeight="1">
      <c r="A92" s="534">
        <v>125</v>
      </c>
      <c r="B92" s="554"/>
      <c r="C92" s="345">
        <v>2</v>
      </c>
      <c r="D92" s="345">
        <v>6</v>
      </c>
      <c r="E92" s="345">
        <v>2</v>
      </c>
      <c r="F92" s="345">
        <v>1</v>
      </c>
      <c r="G92" s="345"/>
      <c r="I92" s="346" t="s">
        <v>399</v>
      </c>
      <c r="J92" s="346"/>
      <c r="N92" s="346" t="s">
        <v>393</v>
      </c>
      <c r="O92" s="346" t="s">
        <v>366</v>
      </c>
      <c r="P92" s="346">
        <v>2008</v>
      </c>
      <c r="Q92" s="350"/>
      <c r="R92" s="351"/>
      <c r="S92" s="561" t="s">
        <v>39</v>
      </c>
      <c r="T92" s="350">
        <v>1</v>
      </c>
      <c r="U92" s="351">
        <v>65000</v>
      </c>
      <c r="V92" s="346"/>
      <c r="W92" s="350"/>
      <c r="X92" s="351"/>
      <c r="Y92" s="346"/>
    </row>
    <row r="93" spans="1:25" s="87" customFormat="1" ht="12.95" customHeight="1">
      <c r="A93" s="534">
        <v>126</v>
      </c>
      <c r="B93" s="554"/>
      <c r="C93" s="345">
        <v>2</v>
      </c>
      <c r="D93" s="345">
        <v>6</v>
      </c>
      <c r="E93" s="345">
        <v>2</v>
      </c>
      <c r="F93" s="345">
        <v>1</v>
      </c>
      <c r="G93" s="345"/>
      <c r="I93" s="346" t="s">
        <v>400</v>
      </c>
      <c r="J93" s="346"/>
      <c r="N93" s="346" t="s">
        <v>393</v>
      </c>
      <c r="O93" s="346" t="s">
        <v>366</v>
      </c>
      <c r="P93" s="346">
        <v>2008</v>
      </c>
      <c r="Q93" s="350"/>
      <c r="R93" s="351"/>
      <c r="S93" s="561" t="s">
        <v>39</v>
      </c>
      <c r="T93" s="350">
        <v>1</v>
      </c>
      <c r="U93" s="351">
        <v>435000</v>
      </c>
      <c r="V93" s="346"/>
      <c r="W93" s="350"/>
      <c r="X93" s="351"/>
      <c r="Y93" s="346"/>
    </row>
    <row r="94" spans="1:25" s="87" customFormat="1" ht="12.95" customHeight="1">
      <c r="A94" s="534">
        <v>127</v>
      </c>
      <c r="B94" s="554"/>
      <c r="C94" s="345">
        <v>2</v>
      </c>
      <c r="D94" s="345">
        <v>6</v>
      </c>
      <c r="E94" s="345">
        <v>2</v>
      </c>
      <c r="F94" s="345">
        <v>2</v>
      </c>
      <c r="G94" s="345">
        <v>1</v>
      </c>
      <c r="I94" s="346" t="s">
        <v>401</v>
      </c>
      <c r="J94" s="346"/>
      <c r="N94" s="346" t="s">
        <v>269</v>
      </c>
      <c r="O94" s="346" t="s">
        <v>366</v>
      </c>
      <c r="P94" s="346">
        <v>2006</v>
      </c>
      <c r="Q94" s="350"/>
      <c r="R94" s="351"/>
      <c r="S94" s="561" t="s">
        <v>39</v>
      </c>
      <c r="T94" s="350">
        <v>12</v>
      </c>
      <c r="U94" s="351">
        <v>480000</v>
      </c>
      <c r="V94" s="346"/>
      <c r="W94" s="350"/>
      <c r="X94" s="351"/>
      <c r="Y94" s="346"/>
    </row>
    <row r="95" spans="1:25" s="87" customFormat="1" ht="12.95" customHeight="1">
      <c r="A95" s="534">
        <v>128</v>
      </c>
      <c r="B95" s="554"/>
      <c r="C95" s="345">
        <v>2</v>
      </c>
      <c r="D95" s="345">
        <v>6</v>
      </c>
      <c r="E95" s="345">
        <v>2</v>
      </c>
      <c r="F95" s="345">
        <v>3</v>
      </c>
      <c r="G95" s="345">
        <v>4</v>
      </c>
      <c r="I95" s="346" t="s">
        <v>402</v>
      </c>
      <c r="J95" s="346"/>
      <c r="N95" s="346" t="s">
        <v>269</v>
      </c>
      <c r="O95" s="346" t="s">
        <v>366</v>
      </c>
      <c r="P95" s="346">
        <v>2004</v>
      </c>
      <c r="Q95" s="350"/>
      <c r="R95" s="351"/>
      <c r="S95" s="561" t="s">
        <v>39</v>
      </c>
      <c r="T95" s="350">
        <v>1</v>
      </c>
      <c r="U95" s="351">
        <v>750000</v>
      </c>
      <c r="V95" s="346"/>
      <c r="W95" s="350"/>
      <c r="X95" s="351"/>
      <c r="Y95" s="346"/>
    </row>
    <row r="96" spans="1:25" s="87" customFormat="1" ht="12.95" customHeight="1">
      <c r="A96" s="534">
        <v>130</v>
      </c>
      <c r="B96" s="554"/>
      <c r="C96" s="345">
        <v>2</v>
      </c>
      <c r="D96" s="345">
        <v>6</v>
      </c>
      <c r="E96" s="345">
        <v>2</v>
      </c>
      <c r="F96" s="345">
        <v>4</v>
      </c>
      <c r="G96" s="345">
        <v>1</v>
      </c>
      <c r="I96" s="346" t="s">
        <v>403</v>
      </c>
      <c r="J96" s="346" t="s">
        <v>404</v>
      </c>
      <c r="N96" s="346" t="s">
        <v>269</v>
      </c>
      <c r="O96" s="346" t="s">
        <v>366</v>
      </c>
      <c r="P96" s="346">
        <v>1991</v>
      </c>
      <c r="Q96" s="350"/>
      <c r="R96" s="351"/>
      <c r="S96" s="561" t="s">
        <v>39</v>
      </c>
      <c r="T96" s="350">
        <v>1</v>
      </c>
      <c r="U96" s="351">
        <v>1500000</v>
      </c>
      <c r="V96" s="346"/>
      <c r="W96" s="350"/>
      <c r="X96" s="351"/>
      <c r="Y96" s="346"/>
    </row>
    <row r="97" spans="1:25" s="87" customFormat="1" ht="12.95" customHeight="1">
      <c r="A97" s="534">
        <v>132</v>
      </c>
      <c r="B97" s="554"/>
      <c r="C97" s="345">
        <v>2</v>
      </c>
      <c r="D97" s="345">
        <v>6</v>
      </c>
      <c r="E97" s="345">
        <v>2</v>
      </c>
      <c r="F97" s="345">
        <v>4</v>
      </c>
      <c r="G97" s="345">
        <v>3</v>
      </c>
      <c r="I97" s="346" t="s">
        <v>264</v>
      </c>
      <c r="J97" s="346" t="s">
        <v>379</v>
      </c>
      <c r="N97" s="346" t="s">
        <v>368</v>
      </c>
      <c r="O97" s="346" t="s">
        <v>310</v>
      </c>
      <c r="P97" s="346">
        <v>2008</v>
      </c>
      <c r="Q97" s="350"/>
      <c r="R97" s="351"/>
      <c r="S97" s="561" t="s">
        <v>39</v>
      </c>
      <c r="T97" s="350">
        <v>1</v>
      </c>
      <c r="U97" s="351">
        <v>500000</v>
      </c>
      <c r="V97" s="346"/>
      <c r="W97" s="350"/>
      <c r="X97" s="351"/>
      <c r="Y97" s="346"/>
    </row>
    <row r="98" spans="1:25" s="87" customFormat="1" ht="12.95" customHeight="1">
      <c r="A98" s="534">
        <v>133</v>
      </c>
      <c r="B98" s="554"/>
      <c r="C98" s="345">
        <v>2</v>
      </c>
      <c r="D98" s="345">
        <v>6</v>
      </c>
      <c r="E98" s="345">
        <v>2</v>
      </c>
      <c r="F98" s="345">
        <v>4</v>
      </c>
      <c r="G98" s="345">
        <v>6</v>
      </c>
      <c r="I98" s="346" t="s">
        <v>332</v>
      </c>
      <c r="J98" s="346" t="s">
        <v>405</v>
      </c>
      <c r="N98" s="346" t="s">
        <v>269</v>
      </c>
      <c r="O98" s="346" t="s">
        <v>366</v>
      </c>
      <c r="P98" s="346">
        <v>2005</v>
      </c>
      <c r="Q98" s="350"/>
      <c r="R98" s="351"/>
      <c r="S98" s="561" t="s">
        <v>39</v>
      </c>
      <c r="T98" s="350">
        <v>2</v>
      </c>
      <c r="U98" s="351">
        <v>900000</v>
      </c>
      <c r="V98" s="346"/>
      <c r="W98" s="350"/>
      <c r="X98" s="351"/>
      <c r="Y98" s="346"/>
    </row>
    <row r="99" spans="1:25" s="87" customFormat="1" ht="12.95" customHeight="1">
      <c r="A99" s="534">
        <v>134</v>
      </c>
      <c r="B99" s="554"/>
      <c r="C99" s="345">
        <v>2</v>
      </c>
      <c r="D99" s="345">
        <v>6</v>
      </c>
      <c r="E99" s="345">
        <v>2</v>
      </c>
      <c r="F99" s="345">
        <v>4</v>
      </c>
      <c r="G99" s="345">
        <v>6</v>
      </c>
      <c r="I99" s="346" t="s">
        <v>332</v>
      </c>
      <c r="J99" s="346" t="s">
        <v>405</v>
      </c>
      <c r="N99" s="346" t="s">
        <v>269</v>
      </c>
      <c r="O99" s="346" t="s">
        <v>366</v>
      </c>
      <c r="P99" s="346">
        <v>2005</v>
      </c>
      <c r="Q99" s="350"/>
      <c r="R99" s="351"/>
      <c r="S99" s="561" t="s">
        <v>39</v>
      </c>
      <c r="T99" s="350">
        <v>2</v>
      </c>
      <c r="U99" s="351">
        <v>300000</v>
      </c>
      <c r="V99" s="346"/>
      <c r="W99" s="350"/>
      <c r="X99" s="351"/>
      <c r="Y99" s="346"/>
    </row>
    <row r="100" spans="1:25" s="87" customFormat="1" ht="12.95" customHeight="1">
      <c r="A100" s="534">
        <v>137</v>
      </c>
      <c r="B100" s="554"/>
      <c r="C100" s="345">
        <v>2</v>
      </c>
      <c r="D100" s="345">
        <v>6</v>
      </c>
      <c r="E100" s="345">
        <v>2</v>
      </c>
      <c r="F100" s="345">
        <v>4</v>
      </c>
      <c r="G100" s="345">
        <v>6</v>
      </c>
      <c r="I100" s="346" t="s">
        <v>332</v>
      </c>
      <c r="J100" s="346" t="s">
        <v>406</v>
      </c>
      <c r="N100" s="346" t="s">
        <v>393</v>
      </c>
      <c r="O100" s="346" t="s">
        <v>366</v>
      </c>
      <c r="P100" s="346">
        <v>2008</v>
      </c>
      <c r="Q100" s="350"/>
      <c r="R100" s="351"/>
      <c r="S100" s="561" t="s">
        <v>39</v>
      </c>
      <c r="T100" s="350">
        <v>1</v>
      </c>
      <c r="U100" s="351">
        <v>540000</v>
      </c>
      <c r="V100" s="346"/>
      <c r="W100" s="350"/>
      <c r="X100" s="351"/>
      <c r="Y100" s="346"/>
    </row>
    <row r="101" spans="1:25" s="87" customFormat="1" ht="12.95" customHeight="1">
      <c r="A101" s="534">
        <v>138</v>
      </c>
      <c r="B101" s="554"/>
      <c r="C101" s="345">
        <v>2</v>
      </c>
      <c r="D101" s="345">
        <v>6</v>
      </c>
      <c r="E101" s="345">
        <v>2</v>
      </c>
      <c r="F101" s="345">
        <v>5</v>
      </c>
      <c r="G101" s="345">
        <v>2</v>
      </c>
      <c r="I101" s="346" t="s">
        <v>407</v>
      </c>
      <c r="J101" s="346" t="s">
        <v>408</v>
      </c>
      <c r="N101" s="346" t="s">
        <v>269</v>
      </c>
      <c r="O101" s="346" t="s">
        <v>366</v>
      </c>
      <c r="P101" s="346">
        <v>2008</v>
      </c>
      <c r="Q101" s="350"/>
      <c r="R101" s="351"/>
      <c r="S101" s="561" t="s">
        <v>39</v>
      </c>
      <c r="T101" s="350">
        <v>1</v>
      </c>
      <c r="U101" s="351">
        <v>265000</v>
      </c>
      <c r="V101" s="346"/>
      <c r="W101" s="350"/>
      <c r="X101" s="351"/>
      <c r="Y101" s="346"/>
    </row>
    <row r="102" spans="1:25" s="87" customFormat="1" ht="12.95" customHeight="1">
      <c r="A102" s="534">
        <v>139</v>
      </c>
      <c r="B102" s="554"/>
      <c r="C102" s="345">
        <v>2</v>
      </c>
      <c r="D102" s="345">
        <v>6</v>
      </c>
      <c r="E102" s="345">
        <v>2</v>
      </c>
      <c r="F102" s="345">
        <v>5</v>
      </c>
      <c r="G102" s="345">
        <v>9</v>
      </c>
      <c r="I102" s="346" t="s">
        <v>409</v>
      </c>
      <c r="J102" s="346"/>
      <c r="N102" s="346" t="s">
        <v>309</v>
      </c>
      <c r="O102" s="346" t="s">
        <v>366</v>
      </c>
      <c r="P102" s="346">
        <v>2008</v>
      </c>
      <c r="Q102" s="350"/>
      <c r="R102" s="351"/>
      <c r="S102" s="561" t="s">
        <v>39</v>
      </c>
      <c r="T102" s="350">
        <v>1</v>
      </c>
      <c r="U102" s="351">
        <v>500000</v>
      </c>
      <c r="V102" s="346"/>
      <c r="W102" s="350"/>
      <c r="X102" s="351"/>
      <c r="Y102" s="346"/>
    </row>
    <row r="103" spans="1:25" s="87" customFormat="1" ht="12.95" customHeight="1">
      <c r="A103" s="534">
        <v>140</v>
      </c>
      <c r="B103" s="554"/>
      <c r="C103" s="345">
        <v>2</v>
      </c>
      <c r="D103" s="345">
        <v>6</v>
      </c>
      <c r="E103" s="345">
        <v>2</v>
      </c>
      <c r="F103" s="345">
        <v>5</v>
      </c>
      <c r="G103" s="345"/>
      <c r="I103" s="346" t="s">
        <v>410</v>
      </c>
      <c r="J103" s="346"/>
      <c r="N103" s="346" t="s">
        <v>269</v>
      </c>
      <c r="O103" s="346" t="s">
        <v>366</v>
      </c>
      <c r="P103" s="346">
        <v>2008</v>
      </c>
      <c r="Q103" s="350"/>
      <c r="R103" s="351"/>
      <c r="S103" s="561" t="s">
        <v>39</v>
      </c>
      <c r="T103" s="350">
        <v>1</v>
      </c>
      <c r="U103" s="351">
        <v>140000</v>
      </c>
      <c r="V103" s="346"/>
      <c r="W103" s="350"/>
      <c r="X103" s="351"/>
      <c r="Y103" s="346"/>
    </row>
    <row r="104" spans="1:25" s="87" customFormat="1" ht="12.95" customHeight="1">
      <c r="A104" s="534">
        <v>141</v>
      </c>
      <c r="B104" s="554"/>
      <c r="C104" s="345">
        <v>2</v>
      </c>
      <c r="D104" s="345">
        <v>6</v>
      </c>
      <c r="E104" s="345">
        <v>2</v>
      </c>
      <c r="F104" s="345">
        <v>5</v>
      </c>
      <c r="G104" s="345"/>
      <c r="I104" s="346" t="s">
        <v>411</v>
      </c>
      <c r="J104" s="346" t="s">
        <v>412</v>
      </c>
      <c r="N104" s="346" t="s">
        <v>413</v>
      </c>
      <c r="O104" s="346" t="s">
        <v>366</v>
      </c>
      <c r="P104" s="346">
        <v>2008</v>
      </c>
      <c r="Q104" s="350"/>
      <c r="R104" s="351"/>
      <c r="S104" s="561" t="s">
        <v>39</v>
      </c>
      <c r="T104" s="350">
        <v>10</v>
      </c>
      <c r="U104" s="351">
        <v>675000</v>
      </c>
      <c r="V104" s="346"/>
      <c r="W104" s="350"/>
      <c r="X104" s="351"/>
      <c r="Y104" s="346"/>
    </row>
    <row r="105" spans="1:25" s="87" customFormat="1" ht="12.95" customHeight="1">
      <c r="A105" s="534">
        <v>142</v>
      </c>
      <c r="B105" s="554"/>
      <c r="C105" s="345">
        <v>2</v>
      </c>
      <c r="D105" s="345">
        <v>6</v>
      </c>
      <c r="E105" s="345">
        <v>2</v>
      </c>
      <c r="F105" s="345">
        <v>5</v>
      </c>
      <c r="G105" s="345"/>
      <c r="I105" s="346" t="s">
        <v>414</v>
      </c>
      <c r="J105" s="346" t="s">
        <v>415</v>
      </c>
      <c r="N105" s="346" t="s">
        <v>413</v>
      </c>
      <c r="O105" s="346" t="s">
        <v>366</v>
      </c>
      <c r="P105" s="346">
        <v>2008</v>
      </c>
      <c r="Q105" s="350"/>
      <c r="R105" s="351"/>
      <c r="S105" s="561" t="s">
        <v>39</v>
      </c>
      <c r="T105" s="350">
        <v>4</v>
      </c>
      <c r="U105" s="351">
        <v>450000</v>
      </c>
      <c r="V105" s="346"/>
      <c r="W105" s="350"/>
      <c r="X105" s="351"/>
      <c r="Y105" s="346"/>
    </row>
    <row r="106" spans="1:25" s="87" customFormat="1" ht="12.95" customHeight="1">
      <c r="A106" s="534">
        <v>143</v>
      </c>
      <c r="B106" s="554"/>
      <c r="C106" s="345">
        <v>2</v>
      </c>
      <c r="D106" s="345">
        <v>6</v>
      </c>
      <c r="E106" s="345">
        <v>2</v>
      </c>
      <c r="F106" s="345">
        <v>6</v>
      </c>
      <c r="G106" s="345">
        <v>3</v>
      </c>
      <c r="I106" s="346" t="s">
        <v>416</v>
      </c>
      <c r="J106" s="346" t="s">
        <v>417</v>
      </c>
      <c r="N106" s="346" t="s">
        <v>269</v>
      </c>
      <c r="O106" s="346" t="s">
        <v>366</v>
      </c>
      <c r="P106" s="346">
        <v>2006</v>
      </c>
      <c r="Q106" s="350"/>
      <c r="R106" s="351"/>
      <c r="S106" s="561" t="s">
        <v>39</v>
      </c>
      <c r="T106" s="350">
        <v>1</v>
      </c>
      <c r="U106" s="351">
        <v>1600000</v>
      </c>
      <c r="V106" s="346"/>
      <c r="W106" s="350"/>
      <c r="X106" s="351"/>
      <c r="Y106" s="346"/>
    </row>
    <row r="107" spans="1:25" s="87" customFormat="1" ht="12.95" customHeight="1">
      <c r="A107" s="534">
        <v>144</v>
      </c>
      <c r="B107" s="554"/>
      <c r="C107" s="345">
        <v>2</v>
      </c>
      <c r="D107" s="345">
        <v>6</v>
      </c>
      <c r="E107" s="345">
        <v>2</v>
      </c>
      <c r="F107" s="345">
        <v>6</v>
      </c>
      <c r="G107" s="345">
        <v>3</v>
      </c>
      <c r="I107" s="346" t="s">
        <v>416</v>
      </c>
      <c r="J107" s="346" t="s">
        <v>418</v>
      </c>
      <c r="N107" s="346" t="s">
        <v>269</v>
      </c>
      <c r="O107" s="346" t="s">
        <v>366</v>
      </c>
      <c r="P107" s="346">
        <v>2008</v>
      </c>
      <c r="Q107" s="350"/>
      <c r="R107" s="351"/>
      <c r="S107" s="561" t="s">
        <v>39</v>
      </c>
      <c r="T107" s="350">
        <v>1</v>
      </c>
      <c r="U107" s="351">
        <v>1175000</v>
      </c>
      <c r="V107" s="346"/>
      <c r="W107" s="350"/>
      <c r="X107" s="351"/>
      <c r="Y107" s="346"/>
    </row>
    <row r="108" spans="1:25" s="87" customFormat="1" ht="12.95" customHeight="1">
      <c r="A108" s="534">
        <v>145</v>
      </c>
      <c r="B108" s="554"/>
      <c r="C108" s="345">
        <v>2</v>
      </c>
      <c r="D108" s="345">
        <v>6</v>
      </c>
      <c r="E108" s="345">
        <v>2</v>
      </c>
      <c r="F108" s="345">
        <v>6</v>
      </c>
      <c r="G108" s="345">
        <v>4</v>
      </c>
      <c r="I108" s="346" t="s">
        <v>419</v>
      </c>
      <c r="J108" s="346"/>
      <c r="N108" s="346" t="s">
        <v>269</v>
      </c>
      <c r="O108" s="346" t="s">
        <v>366</v>
      </c>
      <c r="P108" s="346">
        <v>2005</v>
      </c>
      <c r="Q108" s="350"/>
      <c r="R108" s="351"/>
      <c r="S108" s="561" t="s">
        <v>39</v>
      </c>
      <c r="T108" s="350">
        <v>1</v>
      </c>
      <c r="U108" s="351">
        <v>800000</v>
      </c>
      <c r="V108" s="346"/>
      <c r="W108" s="350"/>
      <c r="X108" s="351"/>
      <c r="Y108" s="346"/>
    </row>
    <row r="109" spans="1:25" s="87" customFormat="1" ht="12.95" customHeight="1">
      <c r="A109" s="534">
        <v>146</v>
      </c>
      <c r="B109" s="554"/>
      <c r="C109" s="345">
        <v>2</v>
      </c>
      <c r="D109" s="345">
        <v>6</v>
      </c>
      <c r="E109" s="345">
        <v>2</v>
      </c>
      <c r="F109" s="345">
        <v>6</v>
      </c>
      <c r="G109" s="345">
        <v>14</v>
      </c>
      <c r="I109" s="346" t="s">
        <v>420</v>
      </c>
      <c r="J109" s="346"/>
      <c r="N109" s="346" t="s">
        <v>269</v>
      </c>
      <c r="O109" s="346" t="s">
        <v>366</v>
      </c>
      <c r="P109" s="346">
        <v>2005</v>
      </c>
      <c r="Q109" s="350"/>
      <c r="R109" s="351"/>
      <c r="S109" s="561" t="s">
        <v>39</v>
      </c>
      <c r="T109" s="350">
        <v>1</v>
      </c>
      <c r="U109" s="351">
        <v>80000</v>
      </c>
      <c r="V109" s="346"/>
      <c r="W109" s="350"/>
      <c r="X109" s="351"/>
      <c r="Y109" s="346"/>
    </row>
    <row r="110" spans="1:25" s="87" customFormat="1" ht="12.95" customHeight="1">
      <c r="A110" s="534">
        <v>147</v>
      </c>
      <c r="B110" s="554"/>
      <c r="C110" s="345">
        <v>2</v>
      </c>
      <c r="D110" s="345">
        <v>6</v>
      </c>
      <c r="E110" s="345">
        <v>2</v>
      </c>
      <c r="F110" s="345">
        <v>6</v>
      </c>
      <c r="G110" s="345">
        <v>29</v>
      </c>
      <c r="I110" s="346" t="s">
        <v>421</v>
      </c>
      <c r="J110" s="346"/>
      <c r="N110" s="346" t="s">
        <v>422</v>
      </c>
      <c r="O110" s="346" t="s">
        <v>366</v>
      </c>
      <c r="P110" s="346">
        <v>2005</v>
      </c>
      <c r="Q110" s="350"/>
      <c r="R110" s="351"/>
      <c r="S110" s="561" t="s">
        <v>39</v>
      </c>
      <c r="T110" s="350">
        <v>1</v>
      </c>
      <c r="U110" s="351">
        <v>40000</v>
      </c>
      <c r="V110" s="346"/>
      <c r="W110" s="350"/>
      <c r="X110" s="351"/>
      <c r="Y110" s="346"/>
    </row>
    <row r="111" spans="1:25" s="87" customFormat="1" ht="12.95" customHeight="1">
      <c r="A111" s="534">
        <v>148</v>
      </c>
      <c r="B111" s="554"/>
      <c r="C111" s="345">
        <v>2</v>
      </c>
      <c r="D111" s="345">
        <v>6</v>
      </c>
      <c r="E111" s="345">
        <v>2</v>
      </c>
      <c r="F111" s="345">
        <v>6</v>
      </c>
      <c r="G111" s="345">
        <v>35</v>
      </c>
      <c r="I111" s="346" t="s">
        <v>423</v>
      </c>
      <c r="J111" s="346"/>
      <c r="N111" s="346" t="s">
        <v>269</v>
      </c>
      <c r="O111" s="346" t="s">
        <v>366</v>
      </c>
      <c r="P111" s="346">
        <v>2008</v>
      </c>
      <c r="Q111" s="350"/>
      <c r="R111" s="351"/>
      <c r="S111" s="561" t="s">
        <v>39</v>
      </c>
      <c r="T111" s="350">
        <v>1</v>
      </c>
      <c r="U111" s="351">
        <v>155000</v>
      </c>
      <c r="V111" s="346"/>
      <c r="W111" s="350"/>
      <c r="X111" s="351"/>
      <c r="Y111" s="346"/>
    </row>
    <row r="112" spans="1:25" s="87" customFormat="1" ht="12.95" customHeight="1">
      <c r="A112" s="534">
        <v>155</v>
      </c>
      <c r="B112" s="554"/>
      <c r="C112" s="345">
        <v>2</v>
      </c>
      <c r="D112" s="345">
        <v>6</v>
      </c>
      <c r="E112" s="345">
        <v>4</v>
      </c>
      <c r="F112" s="345">
        <v>7</v>
      </c>
      <c r="G112" s="345">
        <v>7</v>
      </c>
      <c r="I112" s="346" t="s">
        <v>424</v>
      </c>
      <c r="J112" s="346"/>
      <c r="N112" s="346" t="s">
        <v>368</v>
      </c>
      <c r="O112" s="346" t="s">
        <v>366</v>
      </c>
      <c r="P112" s="346">
        <v>2004</v>
      </c>
      <c r="Q112" s="350"/>
      <c r="R112" s="351"/>
      <c r="S112" s="561" t="s">
        <v>39</v>
      </c>
      <c r="T112" s="350">
        <v>1</v>
      </c>
      <c r="U112" s="351">
        <v>1750000</v>
      </c>
      <c r="V112" s="346"/>
      <c r="W112" s="350"/>
      <c r="X112" s="351"/>
      <c r="Y112" s="346"/>
    </row>
    <row r="113" spans="1:25" s="87" customFormat="1" ht="12.95" customHeight="1">
      <c r="A113" s="534">
        <v>156</v>
      </c>
      <c r="B113" s="554"/>
      <c r="C113" s="345">
        <v>2</v>
      </c>
      <c r="D113" s="345">
        <v>6</v>
      </c>
      <c r="E113" s="345">
        <v>4</v>
      </c>
      <c r="F113" s="345">
        <v>7</v>
      </c>
      <c r="G113" s="345">
        <v>8</v>
      </c>
      <c r="I113" s="346" t="s">
        <v>425</v>
      </c>
      <c r="J113" s="346"/>
      <c r="N113" s="346" t="s">
        <v>426</v>
      </c>
      <c r="O113" s="346" t="s">
        <v>366</v>
      </c>
      <c r="P113" s="346">
        <v>2004</v>
      </c>
      <c r="Q113" s="350"/>
      <c r="R113" s="351"/>
      <c r="S113" s="561" t="s">
        <v>39</v>
      </c>
      <c r="T113" s="350">
        <v>1</v>
      </c>
      <c r="U113" s="351">
        <v>750000</v>
      </c>
      <c r="V113" s="346"/>
      <c r="W113" s="350"/>
      <c r="X113" s="351"/>
      <c r="Y113" s="346"/>
    </row>
    <row r="114" spans="1:25" s="87" customFormat="1" ht="12.95" customHeight="1">
      <c r="A114" s="534">
        <v>157</v>
      </c>
      <c r="B114" s="554"/>
      <c r="C114" s="345">
        <v>2</v>
      </c>
      <c r="D114" s="345">
        <v>6</v>
      </c>
      <c r="E114" s="345">
        <v>4</v>
      </c>
      <c r="F114" s="345">
        <v>7</v>
      </c>
      <c r="G114" s="345">
        <v>8</v>
      </c>
      <c r="I114" s="346" t="s">
        <v>427</v>
      </c>
      <c r="J114" s="346"/>
      <c r="N114" s="346" t="s">
        <v>426</v>
      </c>
      <c r="O114" s="346" t="s">
        <v>310</v>
      </c>
      <c r="P114" s="346">
        <v>2008</v>
      </c>
      <c r="Q114" s="350"/>
      <c r="R114" s="351"/>
      <c r="S114" s="561" t="s">
        <v>39</v>
      </c>
      <c r="T114" s="350">
        <v>1</v>
      </c>
      <c r="U114" s="351">
        <v>1200000</v>
      </c>
      <c r="V114" s="346"/>
      <c r="W114" s="350"/>
      <c r="X114" s="351"/>
      <c r="Y114" s="346"/>
    </row>
    <row r="115" spans="1:25" s="87" customFormat="1" ht="12.95" customHeight="1">
      <c r="A115" s="534">
        <v>158</v>
      </c>
      <c r="B115" s="554"/>
      <c r="C115" s="345">
        <v>2</v>
      </c>
      <c r="D115" s="345">
        <v>6</v>
      </c>
      <c r="E115" s="345">
        <v>2</v>
      </c>
      <c r="F115" s="345"/>
      <c r="G115" s="345"/>
      <c r="I115" s="346" t="s">
        <v>428</v>
      </c>
      <c r="J115" s="346"/>
      <c r="N115" s="346" t="s">
        <v>429</v>
      </c>
      <c r="O115" s="346" t="s">
        <v>366</v>
      </c>
      <c r="P115" s="346">
        <v>2008</v>
      </c>
      <c r="Q115" s="350"/>
      <c r="R115" s="351"/>
      <c r="S115" s="561" t="s">
        <v>39</v>
      </c>
      <c r="T115" s="350">
        <v>1</v>
      </c>
      <c r="U115" s="351">
        <v>53000</v>
      </c>
      <c r="V115" s="346"/>
      <c r="W115" s="350"/>
      <c r="X115" s="351"/>
      <c r="Y115" s="346"/>
    </row>
    <row r="116" spans="1:25" s="87" customFormat="1" ht="12.95" customHeight="1">
      <c r="A116" s="534">
        <v>159</v>
      </c>
      <c r="B116" s="554"/>
      <c r="C116" s="345">
        <v>2</v>
      </c>
      <c r="D116" s="345">
        <v>6</v>
      </c>
      <c r="E116" s="345">
        <v>2</v>
      </c>
      <c r="F116" s="345"/>
      <c r="G116" s="345"/>
      <c r="I116" s="346" t="s">
        <v>430</v>
      </c>
      <c r="J116" s="346" t="s">
        <v>431</v>
      </c>
      <c r="N116" s="346" t="s">
        <v>269</v>
      </c>
      <c r="O116" s="346" t="s">
        <v>366</v>
      </c>
      <c r="P116" s="346">
        <v>2008</v>
      </c>
      <c r="Q116" s="350"/>
      <c r="R116" s="351"/>
      <c r="S116" s="561" t="s">
        <v>39</v>
      </c>
      <c r="T116" s="350">
        <v>1</v>
      </c>
      <c r="U116" s="351">
        <v>245000</v>
      </c>
      <c r="V116" s="346"/>
      <c r="W116" s="350"/>
      <c r="X116" s="351"/>
      <c r="Y116" s="346"/>
    </row>
    <row r="117" spans="1:25" s="87" customFormat="1" ht="12.95" customHeight="1">
      <c r="A117" s="534">
        <v>160</v>
      </c>
      <c r="B117" s="554"/>
      <c r="C117" s="345">
        <v>2</v>
      </c>
      <c r="D117" s="345">
        <v>6</v>
      </c>
      <c r="E117" s="345">
        <v>2</v>
      </c>
      <c r="F117" s="345"/>
      <c r="G117" s="345"/>
      <c r="I117" s="346" t="s">
        <v>430</v>
      </c>
      <c r="J117" s="346"/>
      <c r="N117" s="346" t="s">
        <v>269</v>
      </c>
      <c r="O117" s="346" t="s">
        <v>366</v>
      </c>
      <c r="P117" s="346">
        <v>2008</v>
      </c>
      <c r="Q117" s="350"/>
      <c r="R117" s="351"/>
      <c r="S117" s="561" t="s">
        <v>39</v>
      </c>
      <c r="T117" s="350">
        <v>1</v>
      </c>
      <c r="U117" s="351">
        <v>110000</v>
      </c>
      <c r="V117" s="346"/>
      <c r="W117" s="350"/>
      <c r="X117" s="351"/>
      <c r="Y117" s="346"/>
    </row>
    <row r="118" spans="1:25" s="87" customFormat="1" ht="12.95" customHeight="1">
      <c r="A118" s="534">
        <v>161</v>
      </c>
      <c r="B118" s="554"/>
      <c r="C118" s="345">
        <v>2</v>
      </c>
      <c r="D118" s="345">
        <v>6</v>
      </c>
      <c r="E118" s="345">
        <v>2</v>
      </c>
      <c r="F118" s="345"/>
      <c r="G118" s="345"/>
      <c r="I118" s="346" t="s">
        <v>432</v>
      </c>
      <c r="J118" s="346"/>
      <c r="N118" s="346" t="s">
        <v>365</v>
      </c>
      <c r="O118" s="346" t="s">
        <v>366</v>
      </c>
      <c r="P118" s="346">
        <v>2008</v>
      </c>
      <c r="Q118" s="350"/>
      <c r="R118" s="351"/>
      <c r="S118" s="561" t="s">
        <v>39</v>
      </c>
      <c r="T118" s="350">
        <v>1</v>
      </c>
      <c r="U118" s="351">
        <v>110000</v>
      </c>
      <c r="V118" s="346"/>
      <c r="W118" s="350"/>
      <c r="X118" s="351"/>
      <c r="Y118" s="346"/>
    </row>
    <row r="119" spans="1:25" s="87" customFormat="1" ht="12.95" customHeight="1">
      <c r="A119" s="534">
        <v>163</v>
      </c>
      <c r="B119" s="554"/>
      <c r="C119" s="345">
        <v>2</v>
      </c>
      <c r="D119" s="345">
        <v>6</v>
      </c>
      <c r="E119" s="345">
        <v>2</v>
      </c>
      <c r="F119" s="345">
        <v>1</v>
      </c>
      <c r="G119" s="345">
        <v>4</v>
      </c>
      <c r="I119" s="346" t="s">
        <v>433</v>
      </c>
      <c r="J119" s="346"/>
      <c r="N119" s="346" t="s">
        <v>368</v>
      </c>
      <c r="O119" s="346" t="s">
        <v>366</v>
      </c>
      <c r="P119" s="346">
        <v>2009</v>
      </c>
      <c r="Q119" s="350"/>
      <c r="R119" s="351"/>
      <c r="S119" s="561" t="s">
        <v>39</v>
      </c>
      <c r="T119" s="350">
        <v>1</v>
      </c>
      <c r="U119" s="351">
        <v>800000</v>
      </c>
      <c r="V119" s="346"/>
      <c r="W119" s="350"/>
      <c r="X119" s="351"/>
      <c r="Y119" s="346"/>
    </row>
    <row r="120" spans="1:25" s="87" customFormat="1" ht="12.95" customHeight="1">
      <c r="A120" s="534">
        <v>164</v>
      </c>
      <c r="B120" s="554"/>
      <c r="C120" s="345">
        <v>2</v>
      </c>
      <c r="D120" s="345">
        <v>6</v>
      </c>
      <c r="E120" s="345">
        <v>2</v>
      </c>
      <c r="F120" s="345">
        <v>1</v>
      </c>
      <c r="G120" s="345">
        <v>6</v>
      </c>
      <c r="I120" s="346" t="s">
        <v>434</v>
      </c>
      <c r="J120" s="346"/>
      <c r="N120" s="346" t="s">
        <v>368</v>
      </c>
      <c r="O120" s="346" t="s">
        <v>366</v>
      </c>
      <c r="P120" s="346">
        <v>2009</v>
      </c>
      <c r="Q120" s="350"/>
      <c r="R120" s="351"/>
      <c r="S120" s="561" t="s">
        <v>39</v>
      </c>
      <c r="T120" s="350">
        <v>1</v>
      </c>
      <c r="U120" s="351">
        <v>300000</v>
      </c>
      <c r="V120" s="346"/>
      <c r="W120" s="350"/>
      <c r="X120" s="351"/>
      <c r="Y120" s="346"/>
    </row>
    <row r="121" spans="1:25" s="87" customFormat="1" ht="12.95" customHeight="1">
      <c r="A121" s="534">
        <v>165</v>
      </c>
      <c r="B121" s="554"/>
      <c r="C121" s="345">
        <v>2</v>
      </c>
      <c r="D121" s="345">
        <v>6</v>
      </c>
      <c r="E121" s="345">
        <v>2</v>
      </c>
      <c r="F121" s="345"/>
      <c r="G121" s="345"/>
      <c r="I121" s="346" t="s">
        <v>435</v>
      </c>
      <c r="J121" s="346"/>
      <c r="N121" s="346" t="s">
        <v>368</v>
      </c>
      <c r="O121" s="346" t="s">
        <v>366</v>
      </c>
      <c r="P121" s="346">
        <v>2009</v>
      </c>
      <c r="Q121" s="350"/>
      <c r="R121" s="351"/>
      <c r="S121" s="561" t="s">
        <v>39</v>
      </c>
      <c r="T121" s="350">
        <v>1</v>
      </c>
      <c r="U121" s="351">
        <v>350000</v>
      </c>
      <c r="V121" s="346"/>
      <c r="W121" s="350"/>
      <c r="X121" s="351"/>
      <c r="Y121" s="346"/>
    </row>
    <row r="122" spans="1:25" s="87" customFormat="1" ht="12.95" customHeight="1">
      <c r="A122" s="534">
        <v>166</v>
      </c>
      <c r="B122" s="554"/>
      <c r="C122" s="345">
        <v>2</v>
      </c>
      <c r="D122" s="345">
        <v>6</v>
      </c>
      <c r="E122" s="345">
        <v>2</v>
      </c>
      <c r="F122" s="345"/>
      <c r="G122" s="345"/>
      <c r="I122" s="346" t="s">
        <v>436</v>
      </c>
      <c r="J122" s="346"/>
      <c r="N122" s="346" t="s">
        <v>269</v>
      </c>
      <c r="O122" s="346" t="s">
        <v>366</v>
      </c>
      <c r="P122" s="346">
        <v>2009</v>
      </c>
      <c r="Q122" s="350"/>
      <c r="R122" s="351"/>
      <c r="S122" s="561" t="s">
        <v>39</v>
      </c>
      <c r="T122" s="350">
        <v>1</v>
      </c>
      <c r="U122" s="351">
        <v>2500000</v>
      </c>
      <c r="V122" s="346"/>
      <c r="W122" s="350"/>
      <c r="X122" s="351"/>
      <c r="Y122" s="346"/>
    </row>
    <row r="123" spans="1:25" s="87" customFormat="1" ht="12.95" customHeight="1">
      <c r="A123" s="534">
        <v>167</v>
      </c>
      <c r="B123" s="554"/>
      <c r="C123" s="345">
        <v>2</v>
      </c>
      <c r="D123" s="345">
        <v>6</v>
      </c>
      <c r="E123" s="345">
        <v>2</v>
      </c>
      <c r="F123" s="345"/>
      <c r="G123" s="345"/>
      <c r="I123" s="346" t="s">
        <v>437</v>
      </c>
      <c r="J123" s="346"/>
      <c r="N123" s="346" t="s">
        <v>368</v>
      </c>
      <c r="O123" s="346" t="s">
        <v>366</v>
      </c>
      <c r="P123" s="346">
        <v>2009</v>
      </c>
      <c r="Q123" s="350"/>
      <c r="R123" s="351"/>
      <c r="S123" s="561" t="s">
        <v>39</v>
      </c>
      <c r="T123" s="350">
        <v>2</v>
      </c>
      <c r="U123" s="351">
        <v>580000</v>
      </c>
      <c r="V123" s="346"/>
      <c r="W123" s="350"/>
      <c r="X123" s="351"/>
      <c r="Y123" s="346"/>
    </row>
    <row r="124" spans="1:25" s="87" customFormat="1" ht="12.95" customHeight="1">
      <c r="A124" s="534">
        <v>168</v>
      </c>
      <c r="B124" s="554"/>
      <c r="C124" s="345">
        <v>2</v>
      </c>
      <c r="D124" s="345">
        <v>6</v>
      </c>
      <c r="E124" s="345">
        <v>2</v>
      </c>
      <c r="F124" s="345">
        <v>1</v>
      </c>
      <c r="G124" s="345">
        <v>6</v>
      </c>
      <c r="I124" s="346" t="s">
        <v>438</v>
      </c>
      <c r="J124" s="346"/>
      <c r="N124" s="346" t="s">
        <v>368</v>
      </c>
      <c r="O124" s="346" t="s">
        <v>366</v>
      </c>
      <c r="P124" s="346">
        <v>2009</v>
      </c>
      <c r="Q124" s="350"/>
      <c r="R124" s="351"/>
      <c r="S124" s="561" t="s">
        <v>39</v>
      </c>
      <c r="T124" s="350">
        <v>2</v>
      </c>
      <c r="U124" s="351">
        <v>600000</v>
      </c>
      <c r="V124" s="346"/>
      <c r="W124" s="350"/>
      <c r="X124" s="351"/>
      <c r="Y124" s="346"/>
    </row>
    <row r="125" spans="1:25" s="87" customFormat="1" ht="12.95" customHeight="1">
      <c r="A125" s="534">
        <v>169</v>
      </c>
      <c r="B125" s="554"/>
      <c r="C125" s="345">
        <v>2</v>
      </c>
      <c r="D125" s="345">
        <v>6</v>
      </c>
      <c r="E125" s="345">
        <v>2</v>
      </c>
      <c r="F125" s="345">
        <v>6</v>
      </c>
      <c r="G125" s="345">
        <v>39</v>
      </c>
      <c r="I125" s="346" t="s">
        <v>439</v>
      </c>
      <c r="J125" s="346"/>
      <c r="N125" s="346" t="s">
        <v>269</v>
      </c>
      <c r="O125" s="346" t="s">
        <v>366</v>
      </c>
      <c r="P125" s="346">
        <v>2009</v>
      </c>
      <c r="Q125" s="350"/>
      <c r="R125" s="351"/>
      <c r="S125" s="561" t="s">
        <v>39</v>
      </c>
      <c r="T125" s="350">
        <v>1</v>
      </c>
      <c r="U125" s="351">
        <v>1100000</v>
      </c>
      <c r="V125" s="346"/>
      <c r="W125" s="350"/>
      <c r="X125" s="351"/>
      <c r="Y125" s="346"/>
    </row>
    <row r="126" spans="1:25" s="87" customFormat="1" ht="12.95" customHeight="1">
      <c r="A126" s="534">
        <v>170</v>
      </c>
      <c r="B126" s="554"/>
      <c r="C126" s="345">
        <v>2</v>
      </c>
      <c r="D126" s="345">
        <v>6</v>
      </c>
      <c r="E126" s="345">
        <v>2</v>
      </c>
      <c r="F126" s="345">
        <v>2</v>
      </c>
      <c r="G126" s="345">
        <v>1</v>
      </c>
      <c r="I126" s="346" t="s">
        <v>401</v>
      </c>
      <c r="J126" s="346"/>
      <c r="N126" s="346" t="s">
        <v>269</v>
      </c>
      <c r="O126" s="346" t="s">
        <v>366</v>
      </c>
      <c r="P126" s="346">
        <v>2009</v>
      </c>
      <c r="Q126" s="350"/>
      <c r="R126" s="351"/>
      <c r="S126" s="561" t="s">
        <v>39</v>
      </c>
      <c r="T126" s="350">
        <v>8</v>
      </c>
      <c r="U126" s="351">
        <v>530000</v>
      </c>
      <c r="V126" s="346"/>
      <c r="W126" s="350"/>
      <c r="X126" s="351"/>
      <c r="Y126" s="346"/>
    </row>
    <row r="127" spans="1:25" s="87" customFormat="1" ht="12.95" customHeight="1">
      <c r="A127" s="534">
        <v>171</v>
      </c>
      <c r="B127" s="554"/>
      <c r="C127" s="345">
        <v>2</v>
      </c>
      <c r="D127" s="345">
        <v>6</v>
      </c>
      <c r="E127" s="345">
        <v>2</v>
      </c>
      <c r="F127" s="345"/>
      <c r="G127" s="345"/>
      <c r="I127" s="346" t="s">
        <v>440</v>
      </c>
      <c r="J127" s="346" t="s">
        <v>441</v>
      </c>
      <c r="N127" s="346" t="s">
        <v>269</v>
      </c>
      <c r="O127" s="346" t="s">
        <v>442</v>
      </c>
      <c r="P127" s="346">
        <v>2010</v>
      </c>
      <c r="Q127" s="350"/>
      <c r="R127" s="351"/>
      <c r="S127" s="561" t="s">
        <v>39</v>
      </c>
      <c r="T127" s="350">
        <v>1</v>
      </c>
      <c r="U127" s="351">
        <v>18216000</v>
      </c>
      <c r="V127" s="346"/>
      <c r="W127" s="350"/>
      <c r="X127" s="351"/>
      <c r="Y127" s="346"/>
    </row>
    <row r="128" spans="1:25" s="87" customFormat="1" ht="12.95" customHeight="1">
      <c r="A128" s="534">
        <v>172</v>
      </c>
      <c r="B128" s="554"/>
      <c r="C128" s="345">
        <v>2</v>
      </c>
      <c r="D128" s="345">
        <v>6</v>
      </c>
      <c r="E128" s="345">
        <v>2</v>
      </c>
      <c r="F128" s="345"/>
      <c r="G128" s="345"/>
      <c r="I128" s="346" t="s">
        <v>86</v>
      </c>
      <c r="J128" s="346" t="s">
        <v>443</v>
      </c>
      <c r="N128" s="346" t="s">
        <v>269</v>
      </c>
      <c r="O128" s="346" t="s">
        <v>444</v>
      </c>
      <c r="P128" s="346">
        <v>2007</v>
      </c>
      <c r="Q128" s="350"/>
      <c r="R128" s="351"/>
      <c r="S128" s="561" t="s">
        <v>39</v>
      </c>
      <c r="T128" s="350">
        <v>1</v>
      </c>
      <c r="U128" s="351">
        <v>17500000</v>
      </c>
      <c r="V128" s="346"/>
      <c r="W128" s="350"/>
      <c r="X128" s="351"/>
      <c r="Y128" s="346"/>
    </row>
    <row r="129" spans="1:25" s="87" customFormat="1" ht="12.95" customHeight="1">
      <c r="A129" s="534">
        <v>173</v>
      </c>
      <c r="B129" s="554"/>
      <c r="C129" s="345">
        <v>2</v>
      </c>
      <c r="D129" s="345">
        <v>6</v>
      </c>
      <c r="E129" s="345">
        <v>2</v>
      </c>
      <c r="F129" s="345"/>
      <c r="G129" s="345"/>
      <c r="I129" s="346" t="s">
        <v>445</v>
      </c>
      <c r="J129" s="346"/>
      <c r="N129" s="346" t="s">
        <v>446</v>
      </c>
      <c r="O129" s="346" t="s">
        <v>366</v>
      </c>
      <c r="P129" s="346">
        <v>2010</v>
      </c>
      <c r="Q129" s="350"/>
      <c r="R129" s="351"/>
      <c r="S129" s="561" t="s">
        <v>39</v>
      </c>
      <c r="T129" s="350">
        <v>1</v>
      </c>
      <c r="U129" s="351">
        <v>2200000</v>
      </c>
      <c r="V129" s="346"/>
      <c r="W129" s="350"/>
      <c r="X129" s="351"/>
      <c r="Y129" s="346"/>
    </row>
    <row r="130" spans="1:25" s="87" customFormat="1" ht="12.95" customHeight="1">
      <c r="A130" s="534">
        <v>174</v>
      </c>
      <c r="B130" s="554"/>
      <c r="C130" s="345">
        <v>2</v>
      </c>
      <c r="D130" s="345">
        <v>6</v>
      </c>
      <c r="E130" s="345">
        <v>2</v>
      </c>
      <c r="F130" s="345"/>
      <c r="G130" s="345"/>
      <c r="I130" s="346" t="s">
        <v>447</v>
      </c>
      <c r="J130" s="346"/>
      <c r="N130" s="346" t="s">
        <v>269</v>
      </c>
      <c r="O130" s="346" t="s">
        <v>366</v>
      </c>
      <c r="P130" s="346">
        <v>2010</v>
      </c>
      <c r="Q130" s="350"/>
      <c r="R130" s="351"/>
      <c r="S130" s="561" t="s">
        <v>39</v>
      </c>
      <c r="T130" s="350">
        <v>1</v>
      </c>
      <c r="U130" s="351">
        <v>1234000</v>
      </c>
      <c r="V130" s="346"/>
      <c r="W130" s="350"/>
      <c r="X130" s="351"/>
      <c r="Y130" s="346"/>
    </row>
    <row r="131" spans="1:25" s="87" customFormat="1" ht="12.95" customHeight="1">
      <c r="A131" s="534">
        <v>175</v>
      </c>
      <c r="B131" s="554"/>
      <c r="C131" s="345">
        <v>2</v>
      </c>
      <c r="D131" s="345">
        <v>6</v>
      </c>
      <c r="E131" s="345">
        <v>2</v>
      </c>
      <c r="F131" s="345"/>
      <c r="G131" s="345"/>
      <c r="I131" s="346" t="s">
        <v>448</v>
      </c>
      <c r="J131" s="346" t="s">
        <v>449</v>
      </c>
      <c r="N131" s="346" t="s">
        <v>269</v>
      </c>
      <c r="O131" s="346" t="s">
        <v>366</v>
      </c>
      <c r="P131" s="346">
        <v>2010</v>
      </c>
      <c r="Q131" s="350"/>
      <c r="R131" s="351"/>
      <c r="S131" s="561" t="s">
        <v>39</v>
      </c>
      <c r="T131" s="350">
        <v>1</v>
      </c>
      <c r="U131" s="351">
        <v>365000</v>
      </c>
      <c r="V131" s="346"/>
      <c r="W131" s="350"/>
      <c r="X131" s="351"/>
      <c r="Y131" s="346"/>
    </row>
    <row r="132" spans="1:25" s="87" customFormat="1" ht="12.95" customHeight="1">
      <c r="A132" s="534">
        <v>176</v>
      </c>
      <c r="B132" s="554"/>
      <c r="C132" s="345">
        <v>2</v>
      </c>
      <c r="D132" s="345">
        <v>6</v>
      </c>
      <c r="E132" s="345">
        <v>2</v>
      </c>
      <c r="F132" s="345"/>
      <c r="G132" s="345"/>
      <c r="I132" s="346" t="s">
        <v>437</v>
      </c>
      <c r="J132" s="346" t="s">
        <v>450</v>
      </c>
      <c r="N132" s="346" t="s">
        <v>269</v>
      </c>
      <c r="O132" s="346" t="s">
        <v>366</v>
      </c>
      <c r="P132" s="346">
        <v>2010</v>
      </c>
      <c r="Q132" s="350"/>
      <c r="R132" s="351"/>
      <c r="S132" s="561" t="s">
        <v>39</v>
      </c>
      <c r="T132" s="350">
        <v>1</v>
      </c>
      <c r="U132" s="351">
        <v>500000</v>
      </c>
      <c r="V132" s="346"/>
      <c r="W132" s="350"/>
      <c r="X132" s="351"/>
      <c r="Y132" s="346"/>
    </row>
    <row r="133" spans="1:25" s="87" customFormat="1" ht="12.95" customHeight="1">
      <c r="A133" s="534">
        <v>177</v>
      </c>
      <c r="B133" s="554"/>
      <c r="C133" s="345">
        <v>2</v>
      </c>
      <c r="D133" s="345">
        <v>6</v>
      </c>
      <c r="E133" s="345">
        <v>2</v>
      </c>
      <c r="F133" s="345"/>
      <c r="G133" s="345"/>
      <c r="I133" s="346" t="s">
        <v>339</v>
      </c>
      <c r="J133" s="346" t="s">
        <v>451</v>
      </c>
      <c r="N133" s="346" t="s">
        <v>309</v>
      </c>
      <c r="O133" s="346" t="s">
        <v>366</v>
      </c>
      <c r="P133" s="346">
        <v>2010</v>
      </c>
      <c r="Q133" s="350"/>
      <c r="R133" s="351"/>
      <c r="S133" s="561" t="s">
        <v>39</v>
      </c>
      <c r="T133" s="350">
        <v>1</v>
      </c>
      <c r="U133" s="351">
        <v>150000</v>
      </c>
      <c r="V133" s="346"/>
      <c r="W133" s="350"/>
      <c r="X133" s="351"/>
      <c r="Y133" s="346"/>
    </row>
    <row r="134" spans="1:25" s="87" customFormat="1" ht="12.95" customHeight="1">
      <c r="A134" s="534">
        <v>180</v>
      </c>
      <c r="B134" s="554"/>
      <c r="C134" s="345">
        <v>2</v>
      </c>
      <c r="D134" s="345">
        <v>8</v>
      </c>
      <c r="E134" s="345">
        <v>1</v>
      </c>
      <c r="F134" s="345">
        <v>1</v>
      </c>
      <c r="G134" s="345">
        <v>44</v>
      </c>
      <c r="I134" s="346" t="s">
        <v>452</v>
      </c>
      <c r="J134" s="346"/>
      <c r="N134" s="346" t="s">
        <v>309</v>
      </c>
      <c r="O134" s="346" t="s">
        <v>366</v>
      </c>
      <c r="P134" s="346">
        <v>2011</v>
      </c>
      <c r="Q134" s="350"/>
      <c r="R134" s="351"/>
      <c r="S134" s="561" t="s">
        <v>39</v>
      </c>
      <c r="T134" s="350">
        <v>2</v>
      </c>
      <c r="U134" s="351">
        <v>300000</v>
      </c>
      <c r="V134" s="346"/>
      <c r="W134" s="350"/>
      <c r="X134" s="351"/>
      <c r="Y134" s="346"/>
    </row>
    <row r="135" spans="1:25" s="87" customFormat="1" ht="12.95" customHeight="1">
      <c r="A135" s="534">
        <v>181</v>
      </c>
      <c r="B135" s="554"/>
      <c r="C135" s="345">
        <v>2</v>
      </c>
      <c r="D135" s="345">
        <v>6</v>
      </c>
      <c r="E135" s="345">
        <v>4</v>
      </c>
      <c r="F135" s="345">
        <v>7</v>
      </c>
      <c r="G135" s="345">
        <v>9</v>
      </c>
      <c r="I135" s="346" t="s">
        <v>370</v>
      </c>
      <c r="J135" s="346"/>
      <c r="N135" s="346" t="s">
        <v>368</v>
      </c>
      <c r="O135" s="346" t="s">
        <v>366</v>
      </c>
      <c r="P135" s="346">
        <v>2011</v>
      </c>
      <c r="Q135" s="350"/>
      <c r="R135" s="351"/>
      <c r="S135" s="561" t="s">
        <v>39</v>
      </c>
      <c r="T135" s="350">
        <v>2</v>
      </c>
      <c r="U135" s="351">
        <v>6000000</v>
      </c>
      <c r="V135" s="346"/>
      <c r="W135" s="350"/>
      <c r="X135" s="351"/>
      <c r="Y135" s="346"/>
    </row>
    <row r="136" spans="1:25" s="87" customFormat="1" ht="12.95" customHeight="1">
      <c r="A136" s="534">
        <v>182</v>
      </c>
      <c r="B136" s="554"/>
      <c r="C136" s="345">
        <v>2</v>
      </c>
      <c r="D136" s="345">
        <v>6</v>
      </c>
      <c r="E136" s="345">
        <v>2</v>
      </c>
      <c r="F136" s="345">
        <v>4</v>
      </c>
      <c r="G136" s="345">
        <v>3</v>
      </c>
      <c r="I136" s="346" t="s">
        <v>98</v>
      </c>
      <c r="J136" s="346" t="s">
        <v>453</v>
      </c>
      <c r="N136" s="346" t="s">
        <v>269</v>
      </c>
      <c r="O136" s="346" t="s">
        <v>366</v>
      </c>
      <c r="P136" s="346">
        <v>2011</v>
      </c>
      <c r="Q136" s="350"/>
      <c r="R136" s="351"/>
      <c r="S136" s="561" t="s">
        <v>39</v>
      </c>
      <c r="T136" s="350">
        <v>2</v>
      </c>
      <c r="U136" s="351">
        <v>5000000</v>
      </c>
      <c r="V136" s="346"/>
      <c r="W136" s="350"/>
      <c r="X136" s="351"/>
      <c r="Y136" s="346"/>
    </row>
    <row r="137" spans="1:25" s="87" customFormat="1" ht="12.95" customHeight="1">
      <c r="A137" s="534">
        <v>183</v>
      </c>
      <c r="B137" s="554"/>
      <c r="C137" s="345">
        <v>2</v>
      </c>
      <c r="D137" s="345">
        <v>6</v>
      </c>
      <c r="E137" s="345">
        <v>4</v>
      </c>
      <c r="F137" s="345">
        <v>1</v>
      </c>
      <c r="G137" s="345">
        <v>8</v>
      </c>
      <c r="I137" s="346" t="s">
        <v>454</v>
      </c>
      <c r="J137" s="346"/>
      <c r="N137" s="346" t="s">
        <v>368</v>
      </c>
      <c r="O137" s="346" t="s">
        <v>366</v>
      </c>
      <c r="P137" s="346">
        <v>2011</v>
      </c>
      <c r="Q137" s="350"/>
      <c r="R137" s="351"/>
      <c r="S137" s="561" t="s">
        <v>39</v>
      </c>
      <c r="T137" s="350">
        <v>1</v>
      </c>
      <c r="U137" s="351">
        <v>975000</v>
      </c>
      <c r="V137" s="346"/>
      <c r="W137" s="350"/>
      <c r="X137" s="351"/>
      <c r="Y137" s="346"/>
    </row>
    <row r="138" spans="1:25" s="87" customFormat="1" ht="12.95" customHeight="1">
      <c r="A138" s="534">
        <v>184</v>
      </c>
      <c r="B138" s="554"/>
      <c r="C138" s="345">
        <v>2</v>
      </c>
      <c r="D138" s="345">
        <v>6</v>
      </c>
      <c r="E138" s="345">
        <v>4</v>
      </c>
      <c r="F138" s="345">
        <v>7</v>
      </c>
      <c r="G138" s="345">
        <v>9</v>
      </c>
      <c r="I138" s="346" t="s">
        <v>370</v>
      </c>
      <c r="J138" s="346"/>
      <c r="N138" s="346" t="s">
        <v>368</v>
      </c>
      <c r="O138" s="346" t="s">
        <v>366</v>
      </c>
      <c r="P138" s="346">
        <v>2011</v>
      </c>
      <c r="Q138" s="350"/>
      <c r="R138" s="351"/>
      <c r="S138" s="561" t="s">
        <v>39</v>
      </c>
      <c r="T138" s="350">
        <v>2</v>
      </c>
      <c r="U138" s="351">
        <v>7000000</v>
      </c>
      <c r="V138" s="346"/>
      <c r="W138" s="350"/>
      <c r="X138" s="351"/>
      <c r="Y138" s="346"/>
    </row>
    <row r="139" spans="1:25" s="87" customFormat="1" ht="12.95" customHeight="1">
      <c r="A139" s="534">
        <v>185</v>
      </c>
      <c r="B139" s="554"/>
      <c r="C139" s="345">
        <v>2</v>
      </c>
      <c r="D139" s="345">
        <v>6</v>
      </c>
      <c r="E139" s="345">
        <v>2</v>
      </c>
      <c r="F139" s="345">
        <v>6</v>
      </c>
      <c r="G139" s="345">
        <v>18</v>
      </c>
      <c r="I139" s="346" t="s">
        <v>448</v>
      </c>
      <c r="J139" s="346" t="s">
        <v>455</v>
      </c>
      <c r="N139" s="346" t="s">
        <v>269</v>
      </c>
      <c r="O139" s="346" t="s">
        <v>366</v>
      </c>
      <c r="P139" s="346">
        <v>2011</v>
      </c>
      <c r="Q139" s="350"/>
      <c r="R139" s="351"/>
      <c r="S139" s="561" t="s">
        <v>39</v>
      </c>
      <c r="T139" s="350">
        <v>2</v>
      </c>
      <c r="U139" s="351">
        <v>700000</v>
      </c>
      <c r="V139" s="346"/>
      <c r="W139" s="350"/>
      <c r="X139" s="351"/>
      <c r="Y139" s="346"/>
    </row>
    <row r="140" spans="1:25" s="87" customFormat="1" ht="12.95" customHeight="1">
      <c r="A140" s="534">
        <v>186</v>
      </c>
      <c r="B140" s="554"/>
      <c r="C140" s="345">
        <v>2</v>
      </c>
      <c r="D140" s="345">
        <v>6</v>
      </c>
      <c r="E140" s="345">
        <v>4</v>
      </c>
      <c r="F140" s="345">
        <v>2</v>
      </c>
      <c r="G140" s="345">
        <v>14</v>
      </c>
      <c r="I140" s="346" t="s">
        <v>437</v>
      </c>
      <c r="J140" s="346" t="s">
        <v>456</v>
      </c>
      <c r="N140" s="346" t="s">
        <v>269</v>
      </c>
      <c r="O140" s="346" t="s">
        <v>366</v>
      </c>
      <c r="P140" s="346">
        <v>2011</v>
      </c>
      <c r="Q140" s="350"/>
      <c r="R140" s="351"/>
      <c r="S140" s="561" t="s">
        <v>39</v>
      </c>
      <c r="T140" s="350">
        <v>1</v>
      </c>
      <c r="U140" s="351">
        <v>318000</v>
      </c>
      <c r="V140" s="346"/>
      <c r="W140" s="350"/>
      <c r="X140" s="351"/>
      <c r="Y140" s="346"/>
    </row>
    <row r="141" spans="1:25" s="87" customFormat="1" ht="12.95" customHeight="1">
      <c r="A141" s="534">
        <v>187</v>
      </c>
      <c r="B141" s="554"/>
      <c r="C141" s="345">
        <v>2</v>
      </c>
      <c r="D141" s="345">
        <v>6</v>
      </c>
      <c r="E141" s="345">
        <v>4</v>
      </c>
      <c r="F141" s="345">
        <v>3</v>
      </c>
      <c r="G141" s="345">
        <v>8</v>
      </c>
      <c r="I141" s="346" t="s">
        <v>457</v>
      </c>
      <c r="J141" s="346"/>
      <c r="N141" s="346" t="s">
        <v>368</v>
      </c>
      <c r="O141" s="346" t="s">
        <v>366</v>
      </c>
      <c r="P141" s="346">
        <v>2011</v>
      </c>
      <c r="Q141" s="350"/>
      <c r="R141" s="351"/>
      <c r="S141" s="561" t="s">
        <v>39</v>
      </c>
      <c r="T141" s="350">
        <v>2</v>
      </c>
      <c r="U141" s="351">
        <v>800000</v>
      </c>
      <c r="V141" s="346"/>
      <c r="W141" s="350"/>
      <c r="X141" s="351"/>
      <c r="Y141" s="346"/>
    </row>
    <row r="142" spans="1:25" s="87" customFormat="1" ht="12.95" customHeight="1">
      <c r="A142" s="534">
        <v>188</v>
      </c>
      <c r="B142" s="554"/>
      <c r="C142" s="345">
        <v>2</v>
      </c>
      <c r="D142" s="345">
        <v>6</v>
      </c>
      <c r="E142" s="345">
        <v>4</v>
      </c>
      <c r="F142" s="345">
        <v>3</v>
      </c>
      <c r="G142" s="345">
        <v>5</v>
      </c>
      <c r="I142" s="346" t="s">
        <v>458</v>
      </c>
      <c r="J142" s="346" t="s">
        <v>459</v>
      </c>
      <c r="N142" s="346" t="s">
        <v>269</v>
      </c>
      <c r="O142" s="346" t="s">
        <v>366</v>
      </c>
      <c r="P142" s="346">
        <v>2011</v>
      </c>
      <c r="Q142" s="350"/>
      <c r="R142" s="351"/>
      <c r="S142" s="561" t="s">
        <v>39</v>
      </c>
      <c r="T142" s="350">
        <v>1</v>
      </c>
      <c r="U142" s="351">
        <v>1417600</v>
      </c>
      <c r="V142" s="346"/>
      <c r="W142" s="350"/>
      <c r="X142" s="351"/>
      <c r="Y142" s="346"/>
    </row>
    <row r="143" spans="1:25" s="87" customFormat="1" ht="12.95" customHeight="1">
      <c r="A143" s="534">
        <v>189</v>
      </c>
      <c r="B143" s="554"/>
      <c r="C143" s="345"/>
      <c r="D143" s="345"/>
      <c r="E143" s="345"/>
      <c r="F143" s="345"/>
      <c r="G143" s="345"/>
      <c r="I143" s="346" t="s">
        <v>460</v>
      </c>
      <c r="J143" s="346"/>
      <c r="N143" s="346" t="s">
        <v>368</v>
      </c>
      <c r="O143" s="346" t="s">
        <v>461</v>
      </c>
      <c r="P143" s="346">
        <v>2011</v>
      </c>
      <c r="Q143" s="350"/>
      <c r="R143" s="351"/>
      <c r="S143" s="561" t="s">
        <v>39</v>
      </c>
      <c r="T143" s="350">
        <v>1</v>
      </c>
      <c r="U143" s="351">
        <v>6750000</v>
      </c>
      <c r="V143" s="346"/>
      <c r="W143" s="350"/>
      <c r="X143" s="351"/>
      <c r="Y143" s="346"/>
    </row>
    <row r="144" spans="1:25" s="87" customFormat="1" ht="12.95" customHeight="1">
      <c r="A144" s="534">
        <v>190</v>
      </c>
      <c r="B144" s="554"/>
      <c r="C144" s="345"/>
      <c r="D144" s="345"/>
      <c r="E144" s="345"/>
      <c r="F144" s="345"/>
      <c r="G144" s="345"/>
      <c r="I144" s="346" t="s">
        <v>334</v>
      </c>
      <c r="J144" s="346" t="s">
        <v>405</v>
      </c>
      <c r="N144" s="346" t="s">
        <v>269</v>
      </c>
      <c r="O144" s="346" t="s">
        <v>461</v>
      </c>
      <c r="P144" s="346">
        <v>2011</v>
      </c>
      <c r="Q144" s="350"/>
      <c r="R144" s="351"/>
      <c r="S144" s="561" t="s">
        <v>39</v>
      </c>
      <c r="T144" s="350">
        <v>1</v>
      </c>
      <c r="U144" s="351">
        <v>440000</v>
      </c>
      <c r="V144" s="346"/>
      <c r="W144" s="350"/>
      <c r="X144" s="351"/>
      <c r="Y144" s="346"/>
    </row>
    <row r="145" spans="1:25" s="87" customFormat="1" ht="12.95" customHeight="1">
      <c r="A145" s="534">
        <v>191</v>
      </c>
      <c r="B145" s="554"/>
      <c r="C145" s="345">
        <v>2</v>
      </c>
      <c r="D145" s="345">
        <v>6</v>
      </c>
      <c r="E145" s="345">
        <v>3</v>
      </c>
      <c r="F145" s="345">
        <v>5</v>
      </c>
      <c r="G145" s="345">
        <v>3</v>
      </c>
      <c r="I145" s="346" t="s">
        <v>462</v>
      </c>
      <c r="J145" s="346" t="s">
        <v>463</v>
      </c>
      <c r="N145" s="346" t="s">
        <v>269</v>
      </c>
      <c r="O145" s="346" t="s">
        <v>461</v>
      </c>
      <c r="P145" s="346">
        <v>2011</v>
      </c>
      <c r="Q145" s="350"/>
      <c r="R145" s="351"/>
      <c r="S145" s="561" t="s">
        <v>39</v>
      </c>
      <c r="T145" s="350">
        <v>1</v>
      </c>
      <c r="U145" s="351">
        <v>957500</v>
      </c>
      <c r="V145" s="346"/>
      <c r="W145" s="350"/>
      <c r="X145" s="351"/>
      <c r="Y145" s="346"/>
    </row>
    <row r="146" spans="1:25" s="87" customFormat="1" ht="12.95" customHeight="1">
      <c r="A146" s="534">
        <v>192</v>
      </c>
      <c r="B146" s="554"/>
      <c r="C146" s="345">
        <v>2</v>
      </c>
      <c r="D146" s="345">
        <v>6</v>
      </c>
      <c r="E146" s="345">
        <v>3</v>
      </c>
      <c r="F146" s="345">
        <v>5</v>
      </c>
      <c r="G146" s="345"/>
      <c r="I146" s="346" t="s">
        <v>464</v>
      </c>
      <c r="J146" s="346" t="s">
        <v>465</v>
      </c>
      <c r="N146" s="346" t="s">
        <v>269</v>
      </c>
      <c r="O146" s="346" t="s">
        <v>461</v>
      </c>
      <c r="P146" s="346">
        <v>2011</v>
      </c>
      <c r="Q146" s="350"/>
      <c r="R146" s="351"/>
      <c r="S146" s="561" t="s">
        <v>39</v>
      </c>
      <c r="T146" s="350">
        <v>1</v>
      </c>
      <c r="U146" s="351">
        <v>6500000</v>
      </c>
      <c r="V146" s="346"/>
      <c r="W146" s="350"/>
      <c r="X146" s="351"/>
      <c r="Y146" s="346"/>
    </row>
    <row r="147" spans="1:25" s="87" customFormat="1" ht="12.95" customHeight="1">
      <c r="A147" s="534">
        <v>193</v>
      </c>
      <c r="B147" s="554"/>
      <c r="C147" s="345">
        <v>2</v>
      </c>
      <c r="D147" s="345">
        <v>6</v>
      </c>
      <c r="E147" s="345">
        <v>2</v>
      </c>
      <c r="F147" s="345">
        <v>4</v>
      </c>
      <c r="G147" s="345">
        <v>3</v>
      </c>
      <c r="I147" s="346" t="s">
        <v>98</v>
      </c>
      <c r="J147" s="346"/>
      <c r="N147" s="346" t="s">
        <v>269</v>
      </c>
      <c r="O147" s="346" t="s">
        <v>461</v>
      </c>
      <c r="P147" s="346">
        <v>2011</v>
      </c>
      <c r="Q147" s="350"/>
      <c r="R147" s="351"/>
      <c r="S147" s="561" t="s">
        <v>39</v>
      </c>
      <c r="T147" s="350">
        <v>1</v>
      </c>
      <c r="U147" s="351">
        <v>4000000</v>
      </c>
      <c r="V147" s="346"/>
      <c r="W147" s="350"/>
      <c r="X147" s="351"/>
      <c r="Y147" s="346"/>
    </row>
    <row r="148" spans="1:25" s="87" customFormat="1" ht="12.95" customHeight="1">
      <c r="A148" s="534">
        <v>194</v>
      </c>
      <c r="B148" s="554"/>
      <c r="C148" s="345">
        <v>2</v>
      </c>
      <c r="D148" s="345">
        <v>6</v>
      </c>
      <c r="E148" s="345">
        <v>2</v>
      </c>
      <c r="F148" s="345">
        <v>4</v>
      </c>
      <c r="G148" s="345">
        <v>3</v>
      </c>
      <c r="I148" s="346" t="s">
        <v>98</v>
      </c>
      <c r="J148" s="346"/>
      <c r="N148" s="346" t="s">
        <v>269</v>
      </c>
      <c r="O148" s="346" t="s">
        <v>461</v>
      </c>
      <c r="P148" s="346">
        <v>2011</v>
      </c>
      <c r="Q148" s="350"/>
      <c r="R148" s="351"/>
      <c r="S148" s="561" t="s">
        <v>39</v>
      </c>
      <c r="T148" s="350">
        <v>1</v>
      </c>
      <c r="U148" s="351">
        <v>3321500</v>
      </c>
      <c r="V148" s="346"/>
      <c r="W148" s="350"/>
      <c r="X148" s="351"/>
      <c r="Y148" s="346"/>
    </row>
    <row r="149" spans="1:25" s="87" customFormat="1" ht="12.95" customHeight="1">
      <c r="A149" s="534">
        <v>195</v>
      </c>
      <c r="B149" s="554"/>
      <c r="C149" s="345">
        <v>2</v>
      </c>
      <c r="D149" s="345">
        <v>6</v>
      </c>
      <c r="E149" s="345">
        <v>4</v>
      </c>
      <c r="F149" s="345">
        <v>7</v>
      </c>
      <c r="G149" s="345">
        <v>9</v>
      </c>
      <c r="I149" s="346" t="s">
        <v>466</v>
      </c>
      <c r="J149" s="346"/>
      <c r="N149" s="346" t="s">
        <v>368</v>
      </c>
      <c r="O149" s="346" t="s">
        <v>461</v>
      </c>
      <c r="P149" s="346">
        <v>2011</v>
      </c>
      <c r="Q149" s="350"/>
      <c r="R149" s="351"/>
      <c r="S149" s="561" t="s">
        <v>39</v>
      </c>
      <c r="T149" s="350">
        <v>2</v>
      </c>
      <c r="U149" s="351">
        <v>4000000</v>
      </c>
      <c r="V149" s="346"/>
      <c r="W149" s="350"/>
      <c r="X149" s="351"/>
      <c r="Y149" s="346"/>
    </row>
    <row r="150" spans="1:25" s="87" customFormat="1" ht="12.95" customHeight="1">
      <c r="A150" s="534">
        <v>196</v>
      </c>
      <c r="B150" s="554"/>
      <c r="C150" s="345">
        <v>2</v>
      </c>
      <c r="D150" s="345">
        <v>6</v>
      </c>
      <c r="E150" s="345">
        <v>2</v>
      </c>
      <c r="F150" s="345">
        <v>1</v>
      </c>
      <c r="G150" s="345">
        <v>8</v>
      </c>
      <c r="I150" s="346" t="s">
        <v>467</v>
      </c>
      <c r="J150" s="346"/>
      <c r="N150" s="346" t="s">
        <v>368</v>
      </c>
      <c r="O150" s="346" t="s">
        <v>461</v>
      </c>
      <c r="P150" s="346">
        <v>2011</v>
      </c>
      <c r="Q150" s="350"/>
      <c r="R150" s="351"/>
      <c r="S150" s="561" t="s">
        <v>39</v>
      </c>
      <c r="T150" s="350">
        <v>1</v>
      </c>
      <c r="U150" s="351">
        <v>3000000</v>
      </c>
      <c r="V150" s="346"/>
      <c r="W150" s="350"/>
      <c r="X150" s="351"/>
      <c r="Y150" s="346"/>
    </row>
    <row r="151" spans="1:25" s="87" customFormat="1" ht="12.95" customHeight="1">
      <c r="A151" s="534">
        <v>198</v>
      </c>
      <c r="B151" s="554"/>
      <c r="C151" s="345">
        <v>2</v>
      </c>
      <c r="D151" s="345">
        <v>6</v>
      </c>
      <c r="E151" s="345">
        <v>4</v>
      </c>
      <c r="F151" s="345">
        <v>7</v>
      </c>
      <c r="G151" s="345">
        <v>9</v>
      </c>
      <c r="I151" s="346" t="s">
        <v>468</v>
      </c>
      <c r="J151" s="346"/>
      <c r="N151" s="346" t="s">
        <v>269</v>
      </c>
      <c r="O151" s="346" t="s">
        <v>461</v>
      </c>
      <c r="P151" s="346">
        <v>2012</v>
      </c>
      <c r="Q151" s="350"/>
      <c r="R151" s="351"/>
      <c r="S151" s="561" t="s">
        <v>39</v>
      </c>
      <c r="T151" s="350">
        <v>1</v>
      </c>
      <c r="U151" s="351">
        <v>350000</v>
      </c>
      <c r="V151" s="346"/>
      <c r="W151" s="350"/>
      <c r="X151" s="351"/>
      <c r="Y151" s="346"/>
    </row>
    <row r="152" spans="1:25" s="87" customFormat="1" ht="12.95" customHeight="1">
      <c r="A152" s="534">
        <v>199</v>
      </c>
      <c r="B152" s="554"/>
      <c r="C152" s="345"/>
      <c r="D152" s="345"/>
      <c r="E152" s="345"/>
      <c r="F152" s="345"/>
      <c r="G152" s="345"/>
      <c r="I152" s="346" t="s">
        <v>462</v>
      </c>
      <c r="J152" s="346" t="s">
        <v>469</v>
      </c>
      <c r="N152" s="346" t="s">
        <v>269</v>
      </c>
      <c r="O152" s="346" t="s">
        <v>310</v>
      </c>
      <c r="P152" s="346">
        <v>2012</v>
      </c>
      <c r="Q152" s="350"/>
      <c r="R152" s="351"/>
      <c r="S152" s="561" t="s">
        <v>39</v>
      </c>
      <c r="T152" s="350">
        <v>1</v>
      </c>
      <c r="U152" s="351">
        <v>500000</v>
      </c>
      <c r="V152" s="346"/>
      <c r="W152" s="350"/>
      <c r="X152" s="351"/>
      <c r="Y152" s="346"/>
    </row>
    <row r="153" spans="1:25" s="87" customFormat="1" ht="12.95" customHeight="1">
      <c r="A153" s="534">
        <v>200</v>
      </c>
      <c r="B153" s="554"/>
      <c r="C153" s="345"/>
      <c r="D153" s="345"/>
      <c r="E153" s="345"/>
      <c r="F153" s="345"/>
      <c r="G153" s="345"/>
      <c r="I153" s="346" t="s">
        <v>470</v>
      </c>
      <c r="J153" s="346" t="s">
        <v>471</v>
      </c>
      <c r="N153" s="346" t="s">
        <v>269</v>
      </c>
      <c r="O153" s="346" t="s">
        <v>310</v>
      </c>
      <c r="P153" s="346">
        <v>2012</v>
      </c>
      <c r="Q153" s="350"/>
      <c r="R153" s="351"/>
      <c r="S153" s="561" t="s">
        <v>39</v>
      </c>
      <c r="T153" s="350">
        <v>1</v>
      </c>
      <c r="U153" s="351">
        <v>744000</v>
      </c>
      <c r="V153" s="346"/>
      <c r="W153" s="350"/>
      <c r="X153" s="351"/>
      <c r="Y153" s="346"/>
    </row>
    <row r="154" spans="1:25" s="87" customFormat="1" ht="12.95" customHeight="1">
      <c r="A154" s="534">
        <v>201</v>
      </c>
      <c r="B154" s="554"/>
      <c r="C154" s="345">
        <v>2</v>
      </c>
      <c r="D154" s="345">
        <v>8</v>
      </c>
      <c r="E154" s="345">
        <v>1</v>
      </c>
      <c r="F154" s="345">
        <v>1</v>
      </c>
      <c r="G154" s="345">
        <v>44</v>
      </c>
      <c r="I154" s="346" t="s">
        <v>472</v>
      </c>
      <c r="J154" s="346" t="s">
        <v>473</v>
      </c>
      <c r="N154" s="346" t="s">
        <v>269</v>
      </c>
      <c r="O154" s="346" t="s">
        <v>310</v>
      </c>
      <c r="P154" s="346">
        <v>2012</v>
      </c>
      <c r="Q154" s="350"/>
      <c r="R154" s="351"/>
      <c r="S154" s="561" t="s">
        <v>39</v>
      </c>
      <c r="T154" s="350">
        <v>1</v>
      </c>
      <c r="U154" s="351">
        <v>298000</v>
      </c>
      <c r="V154" s="346"/>
      <c r="W154" s="350"/>
      <c r="X154" s="351"/>
      <c r="Y154" s="346"/>
    </row>
    <row r="155" spans="1:25" s="87" customFormat="1" ht="12.95" customHeight="1">
      <c r="A155" s="534">
        <v>202</v>
      </c>
      <c r="B155" s="554"/>
      <c r="C155" s="345"/>
      <c r="D155" s="345"/>
      <c r="E155" s="345"/>
      <c r="F155" s="345"/>
      <c r="G155" s="345"/>
      <c r="I155" s="346" t="s">
        <v>474</v>
      </c>
      <c r="J155" s="346" t="s">
        <v>475</v>
      </c>
      <c r="N155" s="346" t="s">
        <v>476</v>
      </c>
      <c r="O155" s="346" t="s">
        <v>310</v>
      </c>
      <c r="P155" s="346">
        <v>2012</v>
      </c>
      <c r="Q155" s="350"/>
      <c r="R155" s="351"/>
      <c r="S155" s="561" t="s">
        <v>39</v>
      </c>
      <c r="T155" s="350">
        <v>1</v>
      </c>
      <c r="U155" s="351">
        <v>199000</v>
      </c>
      <c r="V155" s="346"/>
      <c r="W155" s="350"/>
      <c r="X155" s="351"/>
      <c r="Y155" s="346"/>
    </row>
    <row r="156" spans="1:25" s="87" customFormat="1" ht="12.95" customHeight="1">
      <c r="A156" s="534">
        <v>203</v>
      </c>
      <c r="B156" s="554"/>
      <c r="C156" s="345">
        <v>2</v>
      </c>
      <c r="D156" s="345">
        <v>6</v>
      </c>
      <c r="E156" s="345">
        <v>3</v>
      </c>
      <c r="F156" s="345">
        <v>5</v>
      </c>
      <c r="G156" s="345">
        <v>3</v>
      </c>
      <c r="I156" s="346" t="s">
        <v>462</v>
      </c>
      <c r="J156" s="346" t="s">
        <v>477</v>
      </c>
      <c r="N156" s="346" t="s">
        <v>269</v>
      </c>
      <c r="O156" s="346" t="s">
        <v>310</v>
      </c>
      <c r="P156" s="346">
        <v>2008</v>
      </c>
      <c r="Q156" s="350"/>
      <c r="R156" s="351"/>
      <c r="S156" s="561" t="s">
        <v>39</v>
      </c>
      <c r="T156" s="350">
        <v>1</v>
      </c>
      <c r="U156" s="351">
        <v>1900000</v>
      </c>
      <c r="V156" s="346"/>
      <c r="W156" s="350"/>
      <c r="X156" s="351"/>
      <c r="Y156" s="346"/>
    </row>
    <row r="157" spans="1:25" s="87" customFormat="1" ht="12.95" customHeight="1">
      <c r="A157" s="534">
        <v>204</v>
      </c>
      <c r="B157" s="554"/>
      <c r="C157" s="345">
        <v>2</v>
      </c>
      <c r="D157" s="345">
        <v>6</v>
      </c>
      <c r="E157" s="345">
        <v>3</v>
      </c>
      <c r="F157" s="345">
        <v>5</v>
      </c>
      <c r="G157" s="345">
        <v>3</v>
      </c>
      <c r="I157" s="346" t="s">
        <v>462</v>
      </c>
      <c r="J157" s="346" t="s">
        <v>477</v>
      </c>
      <c r="N157" s="346" t="s">
        <v>269</v>
      </c>
      <c r="O157" s="346" t="s">
        <v>310</v>
      </c>
      <c r="P157" s="346">
        <v>2008</v>
      </c>
      <c r="Q157" s="350"/>
      <c r="R157" s="351"/>
      <c r="S157" s="561" t="s">
        <v>39</v>
      </c>
      <c r="T157" s="350">
        <v>1</v>
      </c>
      <c r="U157" s="351">
        <v>1900000</v>
      </c>
      <c r="V157" s="346"/>
      <c r="W157" s="350"/>
      <c r="X157" s="351"/>
      <c r="Y157" s="346"/>
    </row>
    <row r="158" spans="1:25" s="87" customFormat="1" ht="12.95" customHeight="1">
      <c r="A158" s="534">
        <v>205</v>
      </c>
      <c r="B158" s="554"/>
      <c r="C158" s="577">
        <v>2</v>
      </c>
      <c r="D158" s="577">
        <v>6</v>
      </c>
      <c r="E158" s="577">
        <v>2</v>
      </c>
      <c r="F158" s="577">
        <v>1</v>
      </c>
      <c r="G158" s="577">
        <v>5</v>
      </c>
      <c r="I158" s="346" t="s">
        <v>478</v>
      </c>
      <c r="J158" s="578"/>
      <c r="N158" s="579"/>
      <c r="O158" s="347" t="s">
        <v>272</v>
      </c>
      <c r="P158" s="348">
        <v>2014</v>
      </c>
      <c r="Q158" s="580"/>
      <c r="R158" s="581"/>
      <c r="S158" s="561" t="s">
        <v>39</v>
      </c>
      <c r="T158" s="580">
        <v>20</v>
      </c>
      <c r="U158" s="581">
        <v>5900000</v>
      </c>
      <c r="V158" s="582"/>
      <c r="W158" s="580"/>
      <c r="X158" s="581"/>
      <c r="Y158" s="582"/>
    </row>
    <row r="159" spans="1:25" s="87" customFormat="1" ht="12.95" customHeight="1">
      <c r="A159" s="534">
        <v>206</v>
      </c>
      <c r="B159" s="554"/>
      <c r="C159" s="577">
        <v>2</v>
      </c>
      <c r="D159" s="577">
        <v>6</v>
      </c>
      <c r="E159" s="577">
        <v>2</v>
      </c>
      <c r="F159" s="577">
        <v>1</v>
      </c>
      <c r="G159" s="577">
        <v>5</v>
      </c>
      <c r="I159" s="346" t="s">
        <v>479</v>
      </c>
      <c r="J159" s="578"/>
      <c r="N159" s="579"/>
      <c r="O159" s="347" t="s">
        <v>272</v>
      </c>
      <c r="P159" s="348">
        <v>2014</v>
      </c>
      <c r="Q159" s="580"/>
      <c r="R159" s="581"/>
      <c r="S159" s="561" t="s">
        <v>39</v>
      </c>
      <c r="T159" s="580">
        <v>4</v>
      </c>
      <c r="U159" s="581">
        <v>11400000</v>
      </c>
      <c r="V159" s="582"/>
      <c r="W159" s="580"/>
      <c r="X159" s="581"/>
      <c r="Y159" s="582"/>
    </row>
    <row r="160" spans="1:25" s="87" customFormat="1" ht="12.95" customHeight="1">
      <c r="A160" s="534">
        <v>207</v>
      </c>
      <c r="B160" s="554"/>
      <c r="C160" s="577">
        <v>2</v>
      </c>
      <c r="D160" s="577">
        <v>6</v>
      </c>
      <c r="E160" s="577">
        <v>2</v>
      </c>
      <c r="F160" s="577">
        <v>6</v>
      </c>
      <c r="G160" s="577">
        <v>18</v>
      </c>
      <c r="I160" s="346" t="s">
        <v>480</v>
      </c>
      <c r="J160" s="578"/>
      <c r="N160" s="579"/>
      <c r="O160" s="347" t="s">
        <v>272</v>
      </c>
      <c r="P160" s="348">
        <v>2014</v>
      </c>
      <c r="Q160" s="580"/>
      <c r="R160" s="581"/>
      <c r="S160" s="561" t="s">
        <v>39</v>
      </c>
      <c r="T160" s="580">
        <v>3</v>
      </c>
      <c r="U160" s="581">
        <v>750000</v>
      </c>
      <c r="V160" s="582"/>
      <c r="W160" s="580"/>
      <c r="X160" s="581"/>
      <c r="Y160" s="582"/>
    </row>
    <row r="161" spans="1:25" s="87" customFormat="1" ht="12.95" customHeight="1">
      <c r="A161" s="534">
        <v>208</v>
      </c>
      <c r="B161" s="554"/>
      <c r="C161" s="577">
        <v>2</v>
      </c>
      <c r="D161" s="577">
        <v>6</v>
      </c>
      <c r="E161" s="577">
        <v>3</v>
      </c>
      <c r="F161" s="577">
        <v>2</v>
      </c>
      <c r="G161" s="577">
        <v>1</v>
      </c>
      <c r="I161" s="346" t="s">
        <v>481</v>
      </c>
      <c r="J161" s="578"/>
      <c r="N161" s="579"/>
      <c r="O161" s="347" t="s">
        <v>272</v>
      </c>
      <c r="P161" s="348">
        <v>2014</v>
      </c>
      <c r="Q161" s="580"/>
      <c r="R161" s="581"/>
      <c r="S161" s="561" t="s">
        <v>39</v>
      </c>
      <c r="T161" s="580">
        <v>2</v>
      </c>
      <c r="U161" s="581">
        <v>30000000</v>
      </c>
      <c r="V161" s="582"/>
      <c r="W161" s="580"/>
      <c r="X161" s="581"/>
      <c r="Y161" s="582"/>
    </row>
    <row r="162" spans="1:25" s="87" customFormat="1" ht="12.95" customHeight="1">
      <c r="A162" s="534">
        <v>209</v>
      </c>
      <c r="B162" s="554"/>
      <c r="C162" s="577">
        <v>2</v>
      </c>
      <c r="D162" s="577">
        <v>6</v>
      </c>
      <c r="E162" s="577">
        <v>2</v>
      </c>
      <c r="F162" s="577">
        <v>1</v>
      </c>
      <c r="G162" s="577">
        <v>1</v>
      </c>
      <c r="I162" s="346" t="s">
        <v>370</v>
      </c>
      <c r="J162" s="578"/>
      <c r="N162" s="579"/>
      <c r="O162" s="347" t="s">
        <v>272</v>
      </c>
      <c r="P162" s="348">
        <v>2014</v>
      </c>
      <c r="Q162" s="580"/>
      <c r="R162" s="581"/>
      <c r="S162" s="561" t="s">
        <v>39</v>
      </c>
      <c r="T162" s="580">
        <v>1</v>
      </c>
      <c r="U162" s="581">
        <v>2900000</v>
      </c>
      <c r="V162" s="582"/>
      <c r="W162" s="580"/>
      <c r="X162" s="581"/>
      <c r="Y162" s="582"/>
    </row>
    <row r="163" spans="1:25" s="87" customFormat="1" ht="12.95" customHeight="1">
      <c r="A163" s="534">
        <v>210</v>
      </c>
      <c r="B163" s="554"/>
      <c r="C163" s="577">
        <v>2</v>
      </c>
      <c r="D163" s="577">
        <v>6</v>
      </c>
      <c r="E163" s="577">
        <v>2</v>
      </c>
      <c r="F163" s="577">
        <v>1</v>
      </c>
      <c r="G163" s="577">
        <v>34</v>
      </c>
      <c r="I163" s="346" t="s">
        <v>482</v>
      </c>
      <c r="J163" s="578"/>
      <c r="N163" s="579"/>
      <c r="O163" s="347" t="s">
        <v>272</v>
      </c>
      <c r="P163" s="348">
        <v>2014</v>
      </c>
      <c r="Q163" s="580"/>
      <c r="R163" s="581"/>
      <c r="S163" s="561" t="s">
        <v>39</v>
      </c>
      <c r="T163" s="580">
        <v>1</v>
      </c>
      <c r="U163" s="581">
        <v>5000000</v>
      </c>
      <c r="V163" s="582"/>
      <c r="W163" s="580"/>
      <c r="X163" s="581"/>
      <c r="Y163" s="582"/>
    </row>
    <row r="164" spans="1:25" s="87" customFormat="1" ht="12.95" customHeight="1">
      <c r="A164" s="534">
        <v>211</v>
      </c>
      <c r="B164" s="554"/>
      <c r="C164" s="577">
        <v>2</v>
      </c>
      <c r="D164" s="577">
        <v>6</v>
      </c>
      <c r="E164" s="577">
        <v>2</v>
      </c>
      <c r="F164" s="577">
        <v>1</v>
      </c>
      <c r="G164" s="577">
        <v>37</v>
      </c>
      <c r="I164" s="346" t="s">
        <v>437</v>
      </c>
      <c r="J164" s="578"/>
      <c r="N164" s="579"/>
      <c r="O164" s="347" t="s">
        <v>272</v>
      </c>
      <c r="P164" s="348">
        <v>2014</v>
      </c>
      <c r="Q164" s="580"/>
      <c r="R164" s="581"/>
      <c r="S164" s="561" t="s">
        <v>39</v>
      </c>
      <c r="T164" s="580">
        <v>2</v>
      </c>
      <c r="U164" s="581">
        <v>8000000</v>
      </c>
      <c r="V164" s="582"/>
      <c r="W164" s="580"/>
      <c r="X164" s="581"/>
      <c r="Y164" s="582"/>
    </row>
    <row r="165" spans="1:25" s="87" customFormat="1" ht="12.95" customHeight="1">
      <c r="A165" s="534">
        <v>212</v>
      </c>
      <c r="B165" s="554"/>
      <c r="C165" s="577">
        <v>2</v>
      </c>
      <c r="D165" s="577">
        <v>6</v>
      </c>
      <c r="E165" s="577">
        <v>1</v>
      </c>
      <c r="F165" s="577">
        <v>4</v>
      </c>
      <c r="G165" s="577">
        <v>4</v>
      </c>
      <c r="I165" s="346" t="s">
        <v>483</v>
      </c>
      <c r="J165" s="578"/>
      <c r="N165" s="579"/>
      <c r="O165" s="347" t="s">
        <v>272</v>
      </c>
      <c r="P165" s="348">
        <v>2014</v>
      </c>
      <c r="Q165" s="580"/>
      <c r="R165" s="581"/>
      <c r="S165" s="561" t="s">
        <v>39</v>
      </c>
      <c r="T165" s="580">
        <v>1</v>
      </c>
      <c r="U165" s="581">
        <v>6500000</v>
      </c>
      <c r="V165" s="582"/>
      <c r="W165" s="580"/>
      <c r="X165" s="581"/>
      <c r="Y165" s="582"/>
    </row>
    <row r="166" spans="1:25" s="87" customFormat="1" ht="12.95" customHeight="1">
      <c r="A166" s="534">
        <v>213</v>
      </c>
      <c r="B166" s="554"/>
      <c r="C166" s="583">
        <v>2</v>
      </c>
      <c r="D166" s="583">
        <v>6</v>
      </c>
      <c r="E166" s="583">
        <v>3</v>
      </c>
      <c r="F166" s="583">
        <v>5</v>
      </c>
      <c r="G166" s="583">
        <v>3</v>
      </c>
      <c r="I166" s="346" t="s">
        <v>484</v>
      </c>
      <c r="J166" s="578"/>
      <c r="N166" s="579"/>
      <c r="O166" s="347" t="s">
        <v>272</v>
      </c>
      <c r="P166" s="348">
        <v>2014</v>
      </c>
      <c r="Q166" s="580"/>
      <c r="R166" s="581"/>
      <c r="S166" s="561" t="s">
        <v>39</v>
      </c>
      <c r="T166" s="580">
        <v>5</v>
      </c>
      <c r="U166" s="581">
        <v>12500000</v>
      </c>
      <c r="V166" s="582"/>
      <c r="W166" s="580"/>
      <c r="X166" s="581"/>
      <c r="Y166" s="582"/>
    </row>
    <row r="167" spans="1:25" s="87" customFormat="1" ht="12.95" customHeight="1">
      <c r="A167" s="534">
        <v>214</v>
      </c>
      <c r="B167" s="554"/>
      <c r="C167" s="583">
        <v>2</v>
      </c>
      <c r="D167" s="583">
        <v>6</v>
      </c>
      <c r="E167" s="583">
        <v>3</v>
      </c>
      <c r="F167" s="583">
        <v>5</v>
      </c>
      <c r="G167" s="583">
        <v>3</v>
      </c>
      <c r="I167" s="346" t="s">
        <v>485</v>
      </c>
      <c r="J167" s="578"/>
      <c r="N167" s="579"/>
      <c r="O167" s="347" t="s">
        <v>272</v>
      </c>
      <c r="P167" s="348">
        <v>2014</v>
      </c>
      <c r="Q167" s="580"/>
      <c r="R167" s="581"/>
      <c r="S167" s="561" t="s">
        <v>39</v>
      </c>
      <c r="T167" s="580">
        <v>1</v>
      </c>
      <c r="U167" s="581">
        <v>2500000</v>
      </c>
      <c r="V167" s="582"/>
      <c r="W167" s="580"/>
      <c r="X167" s="581"/>
      <c r="Y167" s="582"/>
    </row>
    <row r="168" spans="1:25" s="87" customFormat="1" ht="12.95" customHeight="1">
      <c r="A168" s="534">
        <v>215</v>
      </c>
      <c r="B168" s="554"/>
      <c r="C168" s="577">
        <v>2</v>
      </c>
      <c r="D168" s="577">
        <v>6</v>
      </c>
      <c r="E168" s="577">
        <v>3</v>
      </c>
      <c r="F168" s="577">
        <v>2</v>
      </c>
      <c r="G168" s="577">
        <v>2</v>
      </c>
      <c r="I168" s="346" t="s">
        <v>486</v>
      </c>
      <c r="J168" s="578"/>
      <c r="N168" s="579"/>
      <c r="O168" s="347" t="s">
        <v>272</v>
      </c>
      <c r="P168" s="348">
        <v>2014</v>
      </c>
      <c r="Q168" s="580"/>
      <c r="R168" s="581"/>
      <c r="S168" s="561" t="s">
        <v>39</v>
      </c>
      <c r="T168" s="580">
        <v>1</v>
      </c>
      <c r="U168" s="581">
        <v>15000000</v>
      </c>
      <c r="V168" s="582"/>
      <c r="W168" s="580"/>
      <c r="X168" s="581"/>
      <c r="Y168" s="582"/>
    </row>
    <row r="169" spans="1:25" s="87" customFormat="1" ht="12.95" customHeight="1">
      <c r="A169" s="534">
        <v>216</v>
      </c>
      <c r="B169" s="554"/>
      <c r="C169" s="577">
        <v>2</v>
      </c>
      <c r="D169" s="577">
        <v>6</v>
      </c>
      <c r="E169" s="577">
        <v>3</v>
      </c>
      <c r="F169" s="577">
        <v>4</v>
      </c>
      <c r="G169" s="577">
        <v>7</v>
      </c>
      <c r="I169" s="346" t="s">
        <v>487</v>
      </c>
      <c r="J169" s="578"/>
      <c r="N169" s="579"/>
      <c r="O169" s="347" t="s">
        <v>272</v>
      </c>
      <c r="P169" s="348">
        <v>2014</v>
      </c>
      <c r="Q169" s="580"/>
      <c r="R169" s="581"/>
      <c r="S169" s="561" t="s">
        <v>39</v>
      </c>
      <c r="T169" s="580">
        <v>1</v>
      </c>
      <c r="U169" s="581">
        <v>3000000</v>
      </c>
      <c r="V169" s="582"/>
      <c r="W169" s="580"/>
      <c r="X169" s="581"/>
      <c r="Y169" s="582"/>
    </row>
    <row r="170" spans="1:25" s="87" customFormat="1" ht="12.95" customHeight="1">
      <c r="A170" s="534">
        <v>217</v>
      </c>
      <c r="B170" s="554"/>
      <c r="C170" s="555">
        <v>2</v>
      </c>
      <c r="D170" s="555">
        <v>6</v>
      </c>
      <c r="E170" s="555">
        <v>2</v>
      </c>
      <c r="F170" s="577">
        <v>1</v>
      </c>
      <c r="G170" s="577">
        <v>1</v>
      </c>
      <c r="I170" s="346" t="s">
        <v>488</v>
      </c>
      <c r="J170" s="578"/>
      <c r="N170" s="579"/>
      <c r="O170" s="347" t="s">
        <v>272</v>
      </c>
      <c r="P170" s="348">
        <v>2014</v>
      </c>
      <c r="Q170" s="580"/>
      <c r="R170" s="581"/>
      <c r="S170" s="561" t="s">
        <v>39</v>
      </c>
      <c r="T170" s="580">
        <v>2</v>
      </c>
      <c r="U170" s="581">
        <v>11000000</v>
      </c>
      <c r="V170" s="582"/>
      <c r="W170" s="580"/>
      <c r="X170" s="581"/>
      <c r="Y170" s="582"/>
    </row>
    <row r="171" spans="1:25" s="87" customFormat="1" ht="12.95" customHeight="1">
      <c r="A171" s="534">
        <v>218</v>
      </c>
      <c r="B171" s="554"/>
      <c r="C171" s="555">
        <v>2</v>
      </c>
      <c r="D171" s="555">
        <v>6</v>
      </c>
      <c r="E171" s="555">
        <v>2</v>
      </c>
      <c r="F171" s="577">
        <v>1</v>
      </c>
      <c r="G171" s="577">
        <v>1</v>
      </c>
      <c r="I171" s="346" t="s">
        <v>489</v>
      </c>
      <c r="J171" s="578"/>
      <c r="N171" s="579"/>
      <c r="O171" s="347" t="s">
        <v>272</v>
      </c>
      <c r="P171" s="348">
        <v>2014</v>
      </c>
      <c r="Q171" s="580"/>
      <c r="R171" s="581"/>
      <c r="S171" s="561" t="s">
        <v>39</v>
      </c>
      <c r="T171" s="580">
        <v>2</v>
      </c>
      <c r="U171" s="581">
        <v>9000000</v>
      </c>
      <c r="V171" s="582"/>
      <c r="W171" s="580"/>
      <c r="X171" s="581"/>
      <c r="Y171" s="582"/>
    </row>
    <row r="172" spans="1:25" s="87" customFormat="1" ht="12.95" customHeight="1">
      <c r="A172" s="534">
        <v>219</v>
      </c>
      <c r="B172" s="554"/>
      <c r="C172" s="583">
        <v>2</v>
      </c>
      <c r="D172" s="583">
        <v>6</v>
      </c>
      <c r="E172" s="583">
        <v>3</v>
      </c>
      <c r="F172" s="583">
        <v>5</v>
      </c>
      <c r="G172" s="583">
        <v>3</v>
      </c>
      <c r="I172" s="346" t="s">
        <v>490</v>
      </c>
      <c r="J172" s="578"/>
      <c r="N172" s="579"/>
      <c r="O172" s="347" t="s">
        <v>272</v>
      </c>
      <c r="P172" s="348">
        <v>2014</v>
      </c>
      <c r="Q172" s="580"/>
      <c r="R172" s="581"/>
      <c r="S172" s="561" t="s">
        <v>39</v>
      </c>
      <c r="T172" s="580">
        <v>1</v>
      </c>
      <c r="U172" s="581">
        <v>2500000</v>
      </c>
      <c r="V172" s="582"/>
      <c r="W172" s="580"/>
      <c r="X172" s="581"/>
      <c r="Y172" s="582"/>
    </row>
    <row r="173" spans="1:25" s="87" customFormat="1" ht="12.95" customHeight="1">
      <c r="A173" s="534">
        <v>220</v>
      </c>
      <c r="B173" s="554"/>
      <c r="C173" s="577">
        <v>2</v>
      </c>
      <c r="D173" s="577">
        <v>6</v>
      </c>
      <c r="E173" s="577">
        <v>2</v>
      </c>
      <c r="F173" s="577">
        <v>1</v>
      </c>
      <c r="G173" s="577">
        <v>6</v>
      </c>
      <c r="I173" s="346" t="s">
        <v>491</v>
      </c>
      <c r="J173" s="578"/>
      <c r="N173" s="579"/>
      <c r="O173" s="347" t="s">
        <v>272</v>
      </c>
      <c r="P173" s="348">
        <v>2014</v>
      </c>
      <c r="Q173" s="580"/>
      <c r="R173" s="581"/>
      <c r="S173" s="561" t="s">
        <v>39</v>
      </c>
      <c r="T173" s="580">
        <v>20</v>
      </c>
      <c r="U173" s="581">
        <v>5900000</v>
      </c>
      <c r="V173" s="582"/>
      <c r="W173" s="580"/>
      <c r="X173" s="581"/>
      <c r="Y173" s="582"/>
    </row>
    <row r="174" spans="1:25" s="87" customFormat="1" ht="12.95" customHeight="1">
      <c r="A174" s="534">
        <v>221</v>
      </c>
      <c r="B174" s="554"/>
      <c r="C174" s="577">
        <v>2</v>
      </c>
      <c r="D174" s="577">
        <v>6</v>
      </c>
      <c r="E174" s="577">
        <v>3</v>
      </c>
      <c r="F174" s="577">
        <v>5</v>
      </c>
      <c r="G174" s="577">
        <v>3</v>
      </c>
      <c r="I174" s="346" t="s">
        <v>492</v>
      </c>
      <c r="J174" s="578"/>
      <c r="N174" s="579"/>
      <c r="O174" s="347" t="s">
        <v>272</v>
      </c>
      <c r="P174" s="348">
        <v>2014</v>
      </c>
      <c r="Q174" s="580"/>
      <c r="R174" s="581"/>
      <c r="S174" s="561" t="s">
        <v>39</v>
      </c>
      <c r="T174" s="580">
        <v>1</v>
      </c>
      <c r="U174" s="581">
        <v>4000000</v>
      </c>
      <c r="V174" s="582"/>
      <c r="W174" s="580"/>
      <c r="X174" s="581"/>
      <c r="Y174" s="582"/>
    </row>
    <row r="175" spans="1:25" s="87" customFormat="1" ht="12.95" customHeight="1">
      <c r="A175" s="534">
        <v>222</v>
      </c>
      <c r="B175" s="554"/>
      <c r="C175" s="577">
        <v>2</v>
      </c>
      <c r="D175" s="577">
        <v>6</v>
      </c>
      <c r="E175" s="577">
        <v>2</v>
      </c>
      <c r="F175" s="577">
        <v>4</v>
      </c>
      <c r="G175" s="577">
        <v>6</v>
      </c>
      <c r="I175" s="346" t="s">
        <v>493</v>
      </c>
      <c r="J175" s="578"/>
      <c r="N175" s="579"/>
      <c r="O175" s="347" t="s">
        <v>272</v>
      </c>
      <c r="P175" s="348">
        <v>2014</v>
      </c>
      <c r="Q175" s="580"/>
      <c r="R175" s="581"/>
      <c r="S175" s="561" t="s">
        <v>39</v>
      </c>
      <c r="T175" s="580">
        <v>4</v>
      </c>
      <c r="U175" s="581">
        <v>4000000</v>
      </c>
      <c r="V175" s="582"/>
      <c r="W175" s="580"/>
      <c r="X175" s="581"/>
      <c r="Y175" s="582"/>
    </row>
    <row r="176" spans="1:25" s="87" customFormat="1" ht="12.95" customHeight="1">
      <c r="A176" s="534">
        <v>223</v>
      </c>
      <c r="B176" s="554"/>
      <c r="C176" s="577">
        <v>2</v>
      </c>
      <c r="D176" s="577">
        <v>6</v>
      </c>
      <c r="E176" s="577">
        <v>3</v>
      </c>
      <c r="F176" s="577">
        <v>5</v>
      </c>
      <c r="G176" s="577">
        <v>3</v>
      </c>
      <c r="I176" s="584" t="s">
        <v>494</v>
      </c>
      <c r="J176" s="585" t="s">
        <v>495</v>
      </c>
      <c r="N176" s="347" t="s">
        <v>309</v>
      </c>
      <c r="O176" s="347" t="s">
        <v>325</v>
      </c>
      <c r="P176" s="347">
        <v>2014</v>
      </c>
      <c r="Q176" s="350"/>
      <c r="R176" s="557"/>
      <c r="S176" s="561" t="s">
        <v>39</v>
      </c>
      <c r="T176" s="350">
        <v>1</v>
      </c>
      <c r="U176" s="557">
        <v>1200000</v>
      </c>
      <c r="V176" s="586"/>
      <c r="W176" s="350"/>
      <c r="X176" s="557"/>
      <c r="Y176" s="586"/>
    </row>
    <row r="177" spans="1:25" s="87" customFormat="1" ht="12.95" customHeight="1">
      <c r="A177" s="534">
        <v>224</v>
      </c>
      <c r="B177" s="554"/>
      <c r="C177" s="577">
        <v>2</v>
      </c>
      <c r="D177" s="577">
        <v>7</v>
      </c>
      <c r="E177" s="577">
        <v>3</v>
      </c>
      <c r="F177" s="577">
        <v>2</v>
      </c>
      <c r="G177" s="577">
        <v>2</v>
      </c>
      <c r="I177" s="584" t="s">
        <v>496</v>
      </c>
      <c r="J177" s="585" t="s">
        <v>465</v>
      </c>
      <c r="N177" s="347" t="s">
        <v>309</v>
      </c>
      <c r="O177" s="347" t="s">
        <v>325</v>
      </c>
      <c r="P177" s="347">
        <v>2014</v>
      </c>
      <c r="Q177" s="350"/>
      <c r="R177" s="557"/>
      <c r="S177" s="561" t="s">
        <v>39</v>
      </c>
      <c r="T177" s="350">
        <v>1</v>
      </c>
      <c r="U177" s="557">
        <v>6500000</v>
      </c>
      <c r="V177" s="586"/>
      <c r="W177" s="350"/>
      <c r="X177" s="557"/>
      <c r="Y177" s="586"/>
    </row>
    <row r="178" spans="1:25" s="87" customFormat="1" ht="12.95" customHeight="1">
      <c r="A178" s="534">
        <v>225</v>
      </c>
      <c r="B178" s="554"/>
      <c r="C178" s="577">
        <v>2</v>
      </c>
      <c r="D178" s="577">
        <v>6</v>
      </c>
      <c r="E178" s="577">
        <v>3</v>
      </c>
      <c r="F178" s="577">
        <v>5</v>
      </c>
      <c r="G178" s="577">
        <v>3</v>
      </c>
      <c r="I178" s="584" t="s">
        <v>494</v>
      </c>
      <c r="J178" s="585" t="s">
        <v>495</v>
      </c>
      <c r="N178" s="347" t="s">
        <v>309</v>
      </c>
      <c r="O178" s="347" t="s">
        <v>325</v>
      </c>
      <c r="P178" s="347">
        <v>2014</v>
      </c>
      <c r="Q178" s="350"/>
      <c r="R178" s="557"/>
      <c r="S178" s="561" t="s">
        <v>39</v>
      </c>
      <c r="T178" s="350">
        <v>2</v>
      </c>
      <c r="U178" s="557">
        <v>2400000</v>
      </c>
      <c r="V178" s="586"/>
      <c r="W178" s="350"/>
      <c r="X178" s="557"/>
      <c r="Y178" s="586"/>
    </row>
    <row r="179" spans="1:25" s="90" customFormat="1" ht="12.95" customHeight="1">
      <c r="A179" s="558">
        <v>226</v>
      </c>
      <c r="B179" s="559"/>
      <c r="C179" s="587">
        <v>2</v>
      </c>
      <c r="D179" s="587">
        <v>6</v>
      </c>
      <c r="E179" s="587">
        <v>2</v>
      </c>
      <c r="F179" s="587">
        <v>1</v>
      </c>
      <c r="G179" s="587">
        <v>4</v>
      </c>
      <c r="I179" s="588" t="s">
        <v>335</v>
      </c>
      <c r="J179" s="589"/>
      <c r="N179" s="590" t="s">
        <v>497</v>
      </c>
      <c r="O179" s="591" t="s">
        <v>272</v>
      </c>
      <c r="P179" s="590">
        <v>2015</v>
      </c>
      <c r="Q179" s="592"/>
      <c r="R179" s="593"/>
      <c r="S179" s="561" t="s">
        <v>39</v>
      </c>
      <c r="T179" s="592">
        <v>15</v>
      </c>
      <c r="U179" s="593">
        <v>25500000</v>
      </c>
      <c r="V179" s="594"/>
      <c r="W179" s="592"/>
      <c r="X179" s="593"/>
      <c r="Y179" s="594"/>
    </row>
    <row r="180" spans="1:25" s="90" customFormat="1" ht="12.95" customHeight="1">
      <c r="A180" s="558">
        <v>227</v>
      </c>
      <c r="B180" s="559"/>
      <c r="C180" s="587">
        <v>2</v>
      </c>
      <c r="D180" s="587">
        <v>6</v>
      </c>
      <c r="E180" s="587">
        <v>2</v>
      </c>
      <c r="F180" s="587">
        <v>4</v>
      </c>
      <c r="G180" s="587">
        <v>6</v>
      </c>
      <c r="I180" s="588" t="s">
        <v>498</v>
      </c>
      <c r="J180" s="589"/>
      <c r="N180" s="590"/>
      <c r="O180" s="590" t="s">
        <v>272</v>
      </c>
      <c r="P180" s="590">
        <v>2015</v>
      </c>
      <c r="Q180" s="592"/>
      <c r="R180" s="593"/>
      <c r="S180" s="561" t="s">
        <v>39</v>
      </c>
      <c r="T180" s="592">
        <v>4</v>
      </c>
      <c r="U180" s="593">
        <v>8825000</v>
      </c>
      <c r="V180" s="594"/>
      <c r="W180" s="592"/>
      <c r="X180" s="593"/>
      <c r="Y180" s="594"/>
    </row>
    <row r="181" spans="1:25" s="90" customFormat="1" ht="12.95" customHeight="1">
      <c r="A181" s="558">
        <v>228</v>
      </c>
      <c r="B181" s="559"/>
      <c r="C181" s="595">
        <v>2</v>
      </c>
      <c r="D181" s="595">
        <v>6</v>
      </c>
      <c r="E181" s="595">
        <v>2</v>
      </c>
      <c r="F181" s="595">
        <v>1</v>
      </c>
      <c r="G181" s="595">
        <v>37</v>
      </c>
      <c r="I181" s="561" t="s">
        <v>437</v>
      </c>
      <c r="J181" s="589"/>
      <c r="N181" s="590"/>
      <c r="O181" s="590" t="s">
        <v>272</v>
      </c>
      <c r="P181" s="590">
        <v>2015</v>
      </c>
      <c r="Q181" s="592"/>
      <c r="R181" s="593"/>
      <c r="S181" s="561" t="s">
        <v>39</v>
      </c>
      <c r="T181" s="592">
        <v>2</v>
      </c>
      <c r="U181" s="593">
        <v>1700000</v>
      </c>
      <c r="V181" s="594"/>
      <c r="W181" s="592"/>
      <c r="X181" s="593"/>
      <c r="Y181" s="594"/>
    </row>
    <row r="182" spans="1:25" s="90" customFormat="1" ht="12.95" customHeight="1">
      <c r="A182" s="558">
        <v>229</v>
      </c>
      <c r="B182" s="559"/>
      <c r="C182" s="595">
        <v>2</v>
      </c>
      <c r="D182" s="595">
        <v>7</v>
      </c>
      <c r="E182" s="595">
        <v>3</v>
      </c>
      <c r="F182" s="595">
        <v>2</v>
      </c>
      <c r="G182" s="595">
        <v>2</v>
      </c>
      <c r="I182" s="588" t="s">
        <v>359</v>
      </c>
      <c r="J182" s="589"/>
      <c r="N182" s="590"/>
      <c r="O182" s="590" t="s">
        <v>272</v>
      </c>
      <c r="P182" s="590">
        <v>2015</v>
      </c>
      <c r="Q182" s="592"/>
      <c r="R182" s="593"/>
      <c r="S182" s="561" t="s">
        <v>39</v>
      </c>
      <c r="T182" s="592">
        <v>2</v>
      </c>
      <c r="U182" s="593">
        <v>13700000</v>
      </c>
      <c r="V182" s="594"/>
      <c r="W182" s="592"/>
      <c r="X182" s="593"/>
      <c r="Y182" s="594"/>
    </row>
    <row r="183" spans="1:25" s="90" customFormat="1" ht="12.95" customHeight="1">
      <c r="A183" s="558">
        <v>230</v>
      </c>
      <c r="B183" s="559"/>
      <c r="C183" s="596"/>
      <c r="D183" s="596"/>
      <c r="E183" s="596"/>
      <c r="F183" s="596"/>
      <c r="G183" s="596"/>
      <c r="I183" s="588" t="s">
        <v>470</v>
      </c>
      <c r="J183" s="589"/>
      <c r="N183" s="590"/>
      <c r="O183" s="590" t="s">
        <v>272</v>
      </c>
      <c r="P183" s="590">
        <v>2015</v>
      </c>
      <c r="Q183" s="592"/>
      <c r="R183" s="593"/>
      <c r="S183" s="561" t="s">
        <v>39</v>
      </c>
      <c r="T183" s="592">
        <v>2</v>
      </c>
      <c r="U183" s="593">
        <v>1000000</v>
      </c>
      <c r="V183" s="594"/>
      <c r="W183" s="592"/>
      <c r="X183" s="593"/>
      <c r="Y183" s="594"/>
    </row>
    <row r="184" spans="1:25" s="90" customFormat="1" ht="12.95" customHeight="1">
      <c r="A184" s="558">
        <v>231</v>
      </c>
      <c r="B184" s="559"/>
      <c r="C184" s="587">
        <v>2</v>
      </c>
      <c r="D184" s="587">
        <v>6</v>
      </c>
      <c r="E184" s="587">
        <v>4</v>
      </c>
      <c r="F184" s="587">
        <v>3</v>
      </c>
      <c r="G184" s="587">
        <v>5</v>
      </c>
      <c r="I184" s="561" t="s">
        <v>499</v>
      </c>
      <c r="J184" s="589"/>
      <c r="N184" s="590"/>
      <c r="O184" s="590" t="s">
        <v>272</v>
      </c>
      <c r="P184" s="590">
        <v>2015</v>
      </c>
      <c r="Q184" s="592"/>
      <c r="R184" s="593"/>
      <c r="S184" s="561" t="s">
        <v>39</v>
      </c>
      <c r="T184" s="592">
        <v>4</v>
      </c>
      <c r="U184" s="593">
        <v>6000000</v>
      </c>
      <c r="V184" s="594"/>
      <c r="W184" s="592"/>
      <c r="X184" s="593"/>
      <c r="Y184" s="594"/>
    </row>
    <row r="185" spans="1:25" s="90" customFormat="1" ht="12.95" customHeight="1">
      <c r="A185" s="558">
        <v>232</v>
      </c>
      <c r="B185" s="559"/>
      <c r="C185" s="595">
        <v>2</v>
      </c>
      <c r="D185" s="595">
        <v>6</v>
      </c>
      <c r="E185" s="595">
        <v>3</v>
      </c>
      <c r="F185" s="595">
        <v>2</v>
      </c>
      <c r="G185" s="595">
        <v>1</v>
      </c>
      <c r="I185" s="561" t="s">
        <v>481</v>
      </c>
      <c r="J185" s="589"/>
      <c r="N185" s="590"/>
      <c r="O185" s="590" t="s">
        <v>272</v>
      </c>
      <c r="P185" s="590">
        <v>2015</v>
      </c>
      <c r="Q185" s="592"/>
      <c r="R185" s="593"/>
      <c r="S185" s="561" t="s">
        <v>39</v>
      </c>
      <c r="T185" s="592">
        <v>3</v>
      </c>
      <c r="U185" s="593">
        <v>21300000</v>
      </c>
      <c r="V185" s="594"/>
      <c r="W185" s="592"/>
      <c r="X185" s="593"/>
      <c r="Y185" s="594"/>
    </row>
    <row r="186" spans="1:25" s="90" customFormat="1" ht="12.95" customHeight="1">
      <c r="A186" s="558">
        <v>233</v>
      </c>
      <c r="B186" s="559"/>
      <c r="C186" s="587">
        <v>2</v>
      </c>
      <c r="D186" s="587">
        <v>6</v>
      </c>
      <c r="E186" s="587">
        <v>3</v>
      </c>
      <c r="F186" s="587">
        <v>5</v>
      </c>
      <c r="G186" s="587">
        <v>3</v>
      </c>
      <c r="I186" s="561" t="s">
        <v>462</v>
      </c>
      <c r="J186" s="589"/>
      <c r="N186" s="590"/>
      <c r="O186" s="590" t="s">
        <v>272</v>
      </c>
      <c r="P186" s="590">
        <v>2015</v>
      </c>
      <c r="Q186" s="592"/>
      <c r="R186" s="593"/>
      <c r="S186" s="561" t="s">
        <v>39</v>
      </c>
      <c r="T186" s="592">
        <v>4</v>
      </c>
      <c r="U186" s="593">
        <v>10150000</v>
      </c>
      <c r="V186" s="594"/>
      <c r="W186" s="592"/>
      <c r="X186" s="593"/>
      <c r="Y186" s="594"/>
    </row>
    <row r="187" spans="1:25" s="90" customFormat="1" ht="12.95" customHeight="1">
      <c r="A187" s="558">
        <v>234</v>
      </c>
      <c r="B187" s="559"/>
      <c r="C187" s="595">
        <v>2</v>
      </c>
      <c r="D187" s="595">
        <v>6</v>
      </c>
      <c r="E187" s="595">
        <v>2</v>
      </c>
      <c r="F187" s="595">
        <v>6</v>
      </c>
      <c r="G187" s="595">
        <v>18</v>
      </c>
      <c r="I187" s="561" t="s">
        <v>480</v>
      </c>
      <c r="J187" s="589"/>
      <c r="N187" s="590"/>
      <c r="O187" s="590" t="s">
        <v>272</v>
      </c>
      <c r="P187" s="590">
        <v>2015</v>
      </c>
      <c r="Q187" s="592"/>
      <c r="R187" s="593"/>
      <c r="S187" s="561" t="s">
        <v>39</v>
      </c>
      <c r="T187" s="592">
        <v>3</v>
      </c>
      <c r="U187" s="593">
        <v>2000000</v>
      </c>
      <c r="V187" s="594"/>
      <c r="W187" s="592"/>
      <c r="X187" s="593"/>
      <c r="Y187" s="594"/>
    </row>
    <row r="188" spans="1:25" s="90" customFormat="1" ht="12.95" customHeight="1">
      <c r="A188" s="558">
        <v>235</v>
      </c>
      <c r="B188" s="559"/>
      <c r="C188" s="587">
        <v>2</v>
      </c>
      <c r="D188" s="587">
        <v>6</v>
      </c>
      <c r="E188" s="587">
        <v>3</v>
      </c>
      <c r="F188" s="587">
        <v>5</v>
      </c>
      <c r="G188" s="587">
        <v>1</v>
      </c>
      <c r="I188" s="561" t="s">
        <v>361</v>
      </c>
      <c r="J188" s="589"/>
      <c r="N188" s="590"/>
      <c r="O188" s="590" t="s">
        <v>272</v>
      </c>
      <c r="P188" s="590">
        <v>2015</v>
      </c>
      <c r="Q188" s="592"/>
      <c r="R188" s="593"/>
      <c r="S188" s="561" t="s">
        <v>39</v>
      </c>
      <c r="T188" s="592">
        <v>2</v>
      </c>
      <c r="U188" s="593">
        <v>2576000</v>
      </c>
      <c r="V188" s="594"/>
      <c r="W188" s="592"/>
      <c r="X188" s="593"/>
      <c r="Y188" s="594"/>
    </row>
    <row r="189" spans="1:25" s="90" customFormat="1" ht="12.95" customHeight="1">
      <c r="A189" s="558">
        <v>236</v>
      </c>
      <c r="B189" s="559"/>
      <c r="C189" s="595">
        <v>2</v>
      </c>
      <c r="D189" s="595">
        <v>6</v>
      </c>
      <c r="E189" s="595">
        <v>3</v>
      </c>
      <c r="F189" s="595">
        <v>4</v>
      </c>
      <c r="G189" s="595">
        <v>7</v>
      </c>
      <c r="I189" s="561" t="s">
        <v>500</v>
      </c>
      <c r="J189" s="589"/>
      <c r="N189" s="590"/>
      <c r="O189" s="590" t="s">
        <v>272</v>
      </c>
      <c r="P189" s="590">
        <v>2015</v>
      </c>
      <c r="Q189" s="592"/>
      <c r="R189" s="593"/>
      <c r="S189" s="561" t="s">
        <v>39</v>
      </c>
      <c r="T189" s="592">
        <v>1</v>
      </c>
      <c r="U189" s="593">
        <v>10000000</v>
      </c>
      <c r="V189" s="594"/>
      <c r="W189" s="592"/>
      <c r="X189" s="593"/>
      <c r="Y189" s="594"/>
    </row>
    <row r="190" spans="1:25" s="90" customFormat="1" ht="12.95" customHeight="1">
      <c r="A190" s="558">
        <v>237</v>
      </c>
      <c r="B190" s="559"/>
      <c r="C190" s="595">
        <v>2</v>
      </c>
      <c r="D190" s="595">
        <v>6</v>
      </c>
      <c r="E190" s="595">
        <v>1</v>
      </c>
      <c r="F190" s="595">
        <v>4</v>
      </c>
      <c r="G190" s="595">
        <v>4</v>
      </c>
      <c r="I190" s="561" t="s">
        <v>501</v>
      </c>
      <c r="J190" s="597"/>
      <c r="N190" s="598"/>
      <c r="O190" s="591" t="s">
        <v>272</v>
      </c>
      <c r="P190" s="599">
        <v>2015</v>
      </c>
      <c r="Q190" s="600"/>
      <c r="R190" s="601"/>
      <c r="S190" s="561" t="s">
        <v>39</v>
      </c>
      <c r="T190" s="600">
        <v>9</v>
      </c>
      <c r="U190" s="601">
        <v>25200000</v>
      </c>
      <c r="V190" s="602"/>
      <c r="W190" s="600"/>
      <c r="X190" s="601"/>
      <c r="Y190" s="602"/>
    </row>
    <row r="191" spans="1:25" s="90" customFormat="1" ht="12.95" customHeight="1">
      <c r="A191" s="558">
        <v>238</v>
      </c>
      <c r="B191" s="559"/>
      <c r="C191" s="587">
        <v>2</v>
      </c>
      <c r="D191" s="587">
        <v>6</v>
      </c>
      <c r="E191" s="587">
        <v>2</v>
      </c>
      <c r="F191" s="587">
        <v>3</v>
      </c>
      <c r="G191" s="587">
        <v>4</v>
      </c>
      <c r="I191" s="561" t="s">
        <v>502</v>
      </c>
      <c r="J191" s="589"/>
      <c r="N191" s="590"/>
      <c r="O191" s="591" t="s">
        <v>272</v>
      </c>
      <c r="P191" s="599">
        <v>2015</v>
      </c>
      <c r="Q191" s="600"/>
      <c r="R191" s="601"/>
      <c r="S191" s="561" t="s">
        <v>39</v>
      </c>
      <c r="T191" s="600">
        <v>1</v>
      </c>
      <c r="U191" s="601">
        <v>3500000</v>
      </c>
      <c r="V191" s="602"/>
      <c r="W191" s="600"/>
      <c r="X191" s="601"/>
      <c r="Y191" s="602"/>
    </row>
    <row r="192" spans="1:25" s="90" customFormat="1" ht="11.25" customHeight="1">
      <c r="A192" s="558">
        <v>239</v>
      </c>
      <c r="B192" s="559"/>
      <c r="C192" s="587">
        <v>2</v>
      </c>
      <c r="D192" s="587">
        <v>6</v>
      </c>
      <c r="E192" s="587">
        <v>2</v>
      </c>
      <c r="F192" s="587">
        <v>6</v>
      </c>
      <c r="G192" s="587">
        <v>39</v>
      </c>
      <c r="I192" s="561" t="s">
        <v>439</v>
      </c>
      <c r="J192" s="561"/>
      <c r="N192" s="561" t="s">
        <v>269</v>
      </c>
      <c r="O192" s="561" t="s">
        <v>272</v>
      </c>
      <c r="P192" s="561">
        <v>2015</v>
      </c>
      <c r="Q192" s="603"/>
      <c r="R192" s="604"/>
      <c r="S192" s="561" t="s">
        <v>39</v>
      </c>
      <c r="T192" s="603">
        <v>2</v>
      </c>
      <c r="U192" s="604">
        <v>1200000</v>
      </c>
      <c r="V192" s="561"/>
      <c r="W192" s="603"/>
      <c r="X192" s="604"/>
      <c r="Y192" s="561"/>
    </row>
    <row r="193" spans="1:33" s="90" customFormat="1" ht="12.75" hidden="1" customHeight="1">
      <c r="A193" s="558"/>
      <c r="B193" s="559"/>
      <c r="C193" s="587"/>
      <c r="D193" s="587"/>
      <c r="E193" s="587"/>
      <c r="F193" s="587"/>
      <c r="G193" s="587"/>
      <c r="I193" s="561"/>
      <c r="J193" s="561"/>
      <c r="N193" s="561"/>
      <c r="O193" s="561"/>
      <c r="P193" s="561"/>
      <c r="Q193" s="603"/>
      <c r="R193" s="604"/>
      <c r="S193" s="561" t="s">
        <v>39</v>
      </c>
      <c r="T193" s="603"/>
      <c r="U193" s="604"/>
      <c r="V193" s="561"/>
      <c r="W193" s="603"/>
      <c r="X193" s="604"/>
      <c r="Y193" s="561"/>
    </row>
    <row r="194" spans="1:33" s="90" customFormat="1" ht="12.75" hidden="1" customHeight="1">
      <c r="A194" s="558"/>
      <c r="B194" s="559"/>
      <c r="C194" s="587"/>
      <c r="D194" s="587"/>
      <c r="E194" s="587"/>
      <c r="F194" s="587"/>
      <c r="G194" s="587"/>
      <c r="I194" s="588"/>
      <c r="J194" s="589"/>
      <c r="N194" s="590"/>
      <c r="O194" s="591"/>
      <c r="P194" s="590"/>
      <c r="Q194" s="592"/>
      <c r="R194" s="593"/>
      <c r="S194" s="561" t="s">
        <v>39</v>
      </c>
      <c r="T194" s="592"/>
      <c r="U194" s="593"/>
      <c r="V194" s="594"/>
      <c r="W194" s="592"/>
      <c r="X194" s="593"/>
      <c r="Y194" s="594"/>
    </row>
    <row r="195" spans="1:33" s="90" customFormat="1" ht="12.95" customHeight="1">
      <c r="A195" s="558">
        <v>242</v>
      </c>
      <c r="B195" s="559"/>
      <c r="C195" s="587">
        <v>2</v>
      </c>
      <c r="D195" s="587">
        <v>6</v>
      </c>
      <c r="E195" s="587">
        <v>2</v>
      </c>
      <c r="F195" s="587">
        <v>1</v>
      </c>
      <c r="G195" s="596"/>
      <c r="I195" s="588" t="s">
        <v>503</v>
      </c>
      <c r="J195" s="589"/>
      <c r="N195" s="590"/>
      <c r="O195" s="590" t="s">
        <v>272</v>
      </c>
      <c r="P195" s="590">
        <v>2015</v>
      </c>
      <c r="Q195" s="592"/>
      <c r="R195" s="593"/>
      <c r="S195" s="561" t="s">
        <v>39</v>
      </c>
      <c r="T195" s="592">
        <v>1</v>
      </c>
      <c r="U195" s="593">
        <v>8000000</v>
      </c>
      <c r="V195" s="594"/>
      <c r="W195" s="592"/>
      <c r="X195" s="593"/>
      <c r="Y195" s="594"/>
    </row>
    <row r="196" spans="1:33" s="90" customFormat="1" ht="12.95" customHeight="1">
      <c r="A196" s="558">
        <v>243</v>
      </c>
      <c r="B196" s="559"/>
      <c r="C196" s="587">
        <v>2</v>
      </c>
      <c r="D196" s="587">
        <v>6</v>
      </c>
      <c r="E196" s="587">
        <v>2</v>
      </c>
      <c r="F196" s="587"/>
      <c r="G196" s="587"/>
      <c r="I196" s="561" t="s">
        <v>445</v>
      </c>
      <c r="J196" s="561"/>
      <c r="N196" s="561" t="s">
        <v>446</v>
      </c>
      <c r="O196" s="591" t="s">
        <v>272</v>
      </c>
      <c r="P196" s="599">
        <v>2015</v>
      </c>
      <c r="Q196" s="603"/>
      <c r="R196" s="604"/>
      <c r="S196" s="561" t="s">
        <v>39</v>
      </c>
      <c r="T196" s="603">
        <v>7</v>
      </c>
      <c r="U196" s="604">
        <v>14000000</v>
      </c>
      <c r="V196" s="561"/>
      <c r="W196" s="603"/>
      <c r="X196" s="604"/>
      <c r="Y196" s="561"/>
    </row>
    <row r="197" spans="1:33" s="90" customFormat="1" ht="12.95" customHeight="1">
      <c r="A197" s="558">
        <v>244</v>
      </c>
      <c r="B197" s="559"/>
      <c r="C197" s="587">
        <v>2</v>
      </c>
      <c r="D197" s="587">
        <v>6</v>
      </c>
      <c r="E197" s="587">
        <v>1</v>
      </c>
      <c r="F197" s="587">
        <v>4</v>
      </c>
      <c r="G197" s="587">
        <v>3</v>
      </c>
      <c r="I197" s="561" t="s">
        <v>504</v>
      </c>
      <c r="J197" s="589"/>
      <c r="N197" s="590"/>
      <c r="O197" s="591" t="s">
        <v>272</v>
      </c>
      <c r="P197" s="599">
        <v>2015</v>
      </c>
      <c r="Q197" s="603"/>
      <c r="R197" s="604"/>
      <c r="S197" s="561" t="s">
        <v>39</v>
      </c>
      <c r="T197" s="603">
        <v>1</v>
      </c>
      <c r="U197" s="604">
        <v>1400000</v>
      </c>
      <c r="V197" s="561"/>
      <c r="W197" s="603"/>
      <c r="X197" s="604"/>
      <c r="Y197" s="561"/>
    </row>
    <row r="198" spans="1:33" s="90" customFormat="1" ht="12.95" customHeight="1">
      <c r="A198" s="558">
        <v>245</v>
      </c>
      <c r="B198" s="559"/>
      <c r="C198" s="587">
        <v>2</v>
      </c>
      <c r="D198" s="587">
        <v>6</v>
      </c>
      <c r="E198" s="587">
        <v>2</v>
      </c>
      <c r="F198" s="587">
        <v>4</v>
      </c>
      <c r="G198" s="587">
        <v>1</v>
      </c>
      <c r="I198" s="561" t="s">
        <v>403</v>
      </c>
      <c r="J198" s="561"/>
      <c r="N198" s="561" t="s">
        <v>269</v>
      </c>
      <c r="O198" s="591" t="s">
        <v>272</v>
      </c>
      <c r="P198" s="599">
        <v>2015</v>
      </c>
      <c r="Q198" s="603"/>
      <c r="R198" s="604"/>
      <c r="S198" s="561" t="s">
        <v>39</v>
      </c>
      <c r="T198" s="603">
        <v>1</v>
      </c>
      <c r="U198" s="604">
        <v>2500000</v>
      </c>
      <c r="V198" s="561"/>
      <c r="W198" s="603"/>
      <c r="X198" s="604"/>
      <c r="Y198" s="561"/>
    </row>
    <row r="199" spans="1:33" s="90" customFormat="1" ht="12.95" customHeight="1">
      <c r="A199" s="558">
        <v>246</v>
      </c>
      <c r="B199" s="559"/>
      <c r="C199" s="605">
        <v>2</v>
      </c>
      <c r="D199" s="605">
        <v>6</v>
      </c>
      <c r="E199" s="605">
        <v>2</v>
      </c>
      <c r="F199" s="605"/>
      <c r="G199" s="605"/>
      <c r="I199" s="606" t="s">
        <v>445</v>
      </c>
      <c r="J199" s="606"/>
      <c r="N199" s="591" t="s">
        <v>446</v>
      </c>
      <c r="O199" s="599" t="s">
        <v>505</v>
      </c>
      <c r="P199" s="561">
        <v>2015</v>
      </c>
      <c r="Q199" s="592"/>
      <c r="R199" s="607"/>
      <c r="S199" s="561" t="s">
        <v>39</v>
      </c>
      <c r="T199" s="592">
        <v>2</v>
      </c>
      <c r="U199" s="607">
        <v>4000000</v>
      </c>
      <c r="V199" s="561"/>
      <c r="W199" s="592"/>
      <c r="X199" s="607"/>
      <c r="Y199" s="561"/>
      <c r="Z199" s="592"/>
      <c r="AA199" s="565"/>
      <c r="AC199" s="608"/>
      <c r="AD199" s="608"/>
      <c r="AE199" s="608"/>
      <c r="AF199" s="608"/>
      <c r="AG199" s="608"/>
    </row>
    <row r="200" spans="1:33" s="90" customFormat="1" ht="12.95" customHeight="1">
      <c r="A200" s="558">
        <v>247</v>
      </c>
      <c r="B200" s="559"/>
      <c r="C200" s="605"/>
      <c r="D200" s="605"/>
      <c r="E200" s="605"/>
      <c r="F200" s="605"/>
      <c r="G200" s="605"/>
      <c r="I200" s="606" t="s">
        <v>506</v>
      </c>
      <c r="J200" s="606"/>
      <c r="N200" s="606" t="s">
        <v>309</v>
      </c>
      <c r="O200" s="599" t="s">
        <v>505</v>
      </c>
      <c r="P200" s="561">
        <v>2015</v>
      </c>
      <c r="Q200" s="592"/>
      <c r="R200" s="607"/>
      <c r="S200" s="561" t="s">
        <v>39</v>
      </c>
      <c r="T200" s="592">
        <v>1</v>
      </c>
      <c r="U200" s="607">
        <v>4000000</v>
      </c>
      <c r="V200" s="561"/>
      <c r="W200" s="592"/>
      <c r="X200" s="607"/>
      <c r="Y200" s="561"/>
      <c r="Z200" s="592"/>
      <c r="AA200" s="565"/>
      <c r="AC200" s="608"/>
      <c r="AD200" s="608"/>
      <c r="AE200" s="608"/>
      <c r="AF200" s="608"/>
      <c r="AG200" s="608"/>
    </row>
    <row r="201" spans="1:33" s="90" customFormat="1" ht="12.95" customHeight="1">
      <c r="A201" s="558">
        <v>248</v>
      </c>
      <c r="B201" s="559"/>
      <c r="C201" s="605"/>
      <c r="D201" s="605"/>
      <c r="E201" s="605"/>
      <c r="F201" s="605"/>
      <c r="G201" s="605"/>
      <c r="I201" s="606" t="s">
        <v>373</v>
      </c>
      <c r="J201" s="606"/>
      <c r="N201" s="606" t="s">
        <v>368</v>
      </c>
      <c r="O201" s="599" t="s">
        <v>505</v>
      </c>
      <c r="P201" s="561">
        <v>2015</v>
      </c>
      <c r="Q201" s="592"/>
      <c r="R201" s="607"/>
      <c r="S201" s="561" t="s">
        <v>39</v>
      </c>
      <c r="T201" s="592">
        <v>1</v>
      </c>
      <c r="U201" s="607">
        <v>4500000</v>
      </c>
      <c r="V201" s="561"/>
      <c r="W201" s="592"/>
      <c r="X201" s="607"/>
      <c r="Y201" s="561"/>
      <c r="Z201" s="592"/>
      <c r="AA201" s="565"/>
      <c r="AC201" s="608"/>
      <c r="AD201" s="608"/>
      <c r="AE201" s="608"/>
      <c r="AF201" s="608"/>
      <c r="AG201" s="608"/>
    </row>
    <row r="202" spans="1:33" s="90" customFormat="1" ht="12.95" customHeight="1">
      <c r="A202" s="558">
        <v>249</v>
      </c>
      <c r="B202" s="559"/>
      <c r="C202" s="605"/>
      <c r="D202" s="605"/>
      <c r="E202" s="605"/>
      <c r="F202" s="605"/>
      <c r="G202" s="605"/>
      <c r="I202" s="606" t="s">
        <v>507</v>
      </c>
      <c r="J202" s="606"/>
      <c r="N202" s="606" t="s">
        <v>368</v>
      </c>
      <c r="O202" s="599" t="s">
        <v>505</v>
      </c>
      <c r="P202" s="561">
        <v>2015</v>
      </c>
      <c r="Q202" s="592"/>
      <c r="R202" s="607"/>
      <c r="S202" s="561" t="s">
        <v>39</v>
      </c>
      <c r="T202" s="592">
        <v>1</v>
      </c>
      <c r="U202" s="607">
        <v>2797400</v>
      </c>
      <c r="V202" s="561"/>
      <c r="W202" s="592"/>
      <c r="X202" s="607"/>
      <c r="Y202" s="561"/>
      <c r="Z202" s="592"/>
      <c r="AA202" s="565"/>
      <c r="AC202" s="608"/>
      <c r="AD202" s="608"/>
      <c r="AE202" s="608"/>
      <c r="AF202" s="608"/>
      <c r="AG202" s="608"/>
    </row>
    <row r="203" spans="1:33" s="90" customFormat="1" ht="12.75" customHeight="1">
      <c r="A203" s="558">
        <v>250</v>
      </c>
      <c r="B203" s="559"/>
      <c r="C203" s="605"/>
      <c r="D203" s="605"/>
      <c r="E203" s="605"/>
      <c r="F203" s="605"/>
      <c r="G203" s="605"/>
      <c r="I203" s="606" t="s">
        <v>508</v>
      </c>
      <c r="J203" s="606"/>
      <c r="N203" s="606" t="s">
        <v>309</v>
      </c>
      <c r="O203" s="599" t="s">
        <v>505</v>
      </c>
      <c r="P203" s="561">
        <v>2015</v>
      </c>
      <c r="Q203" s="592"/>
      <c r="R203" s="607"/>
      <c r="S203" s="561" t="s">
        <v>39</v>
      </c>
      <c r="T203" s="592">
        <v>1</v>
      </c>
      <c r="U203" s="607">
        <v>3000000</v>
      </c>
      <c r="V203" s="561"/>
      <c r="W203" s="592"/>
      <c r="X203" s="607"/>
      <c r="Y203" s="561"/>
      <c r="Z203" s="592"/>
      <c r="AA203" s="565"/>
      <c r="AC203" s="608"/>
      <c r="AD203" s="608"/>
      <c r="AE203" s="608"/>
      <c r="AF203" s="608"/>
      <c r="AG203" s="608"/>
    </row>
    <row r="204" spans="1:33" s="612" customFormat="1" ht="0.75" customHeight="1">
      <c r="A204" s="609"/>
      <c r="B204" s="610"/>
      <c r="C204" s="611"/>
      <c r="D204" s="611"/>
      <c r="E204" s="611"/>
      <c r="F204" s="611"/>
      <c r="G204" s="611"/>
      <c r="I204" s="613"/>
      <c r="J204" s="613"/>
      <c r="N204" s="613"/>
      <c r="O204" s="613"/>
      <c r="P204" s="613"/>
      <c r="Q204" s="614"/>
      <c r="R204" s="615"/>
      <c r="S204" s="561" t="s">
        <v>39</v>
      </c>
      <c r="T204" s="616"/>
      <c r="U204" s="617"/>
      <c r="V204" s="616"/>
      <c r="W204" s="940"/>
      <c r="X204" s="615"/>
      <c r="Y204" s="618"/>
      <c r="AA204" s="566"/>
    </row>
    <row r="205" spans="1:33" s="622" customFormat="1" ht="12.95" customHeight="1">
      <c r="A205" s="619">
        <v>251</v>
      </c>
      <c r="B205" s="620"/>
      <c r="C205" s="621">
        <v>2</v>
      </c>
      <c r="D205" s="621">
        <v>6</v>
      </c>
      <c r="E205" s="621">
        <v>2</v>
      </c>
      <c r="F205" s="621">
        <v>6</v>
      </c>
      <c r="G205" s="621">
        <v>3</v>
      </c>
      <c r="I205" s="623" t="s">
        <v>416</v>
      </c>
      <c r="J205" s="623"/>
      <c r="N205" s="623" t="s">
        <v>269</v>
      </c>
      <c r="O205" s="624" t="s">
        <v>272</v>
      </c>
      <c r="P205" s="625">
        <v>2016</v>
      </c>
      <c r="Q205" s="626"/>
      <c r="R205" s="627"/>
      <c r="S205" s="561" t="s">
        <v>39</v>
      </c>
      <c r="T205" s="627">
        <v>1</v>
      </c>
      <c r="U205" s="627">
        <v>4480000</v>
      </c>
      <c r="V205" s="352"/>
      <c r="W205" s="626"/>
      <c r="X205" s="627"/>
      <c r="Y205" s="626"/>
      <c r="Z205" s="627"/>
      <c r="AA205" s="628"/>
      <c r="AC205" s="629"/>
      <c r="AD205" s="629"/>
      <c r="AE205" s="629"/>
      <c r="AF205" s="629"/>
      <c r="AG205" s="629"/>
    </row>
    <row r="206" spans="1:33" s="622" customFormat="1" ht="12.95" customHeight="1">
      <c r="A206" s="619">
        <v>252</v>
      </c>
      <c r="B206" s="620"/>
      <c r="C206" s="621">
        <v>2</v>
      </c>
      <c r="D206" s="621">
        <v>6</v>
      </c>
      <c r="E206" s="621">
        <v>2</v>
      </c>
      <c r="F206" s="621">
        <v>6</v>
      </c>
      <c r="G206" s="621"/>
      <c r="I206" s="623" t="s">
        <v>509</v>
      </c>
      <c r="J206" s="623"/>
      <c r="N206" s="623" t="s">
        <v>269</v>
      </c>
      <c r="O206" s="624" t="s">
        <v>272</v>
      </c>
      <c r="P206" s="625">
        <v>2016</v>
      </c>
      <c r="Q206" s="626"/>
      <c r="R206" s="627"/>
      <c r="S206" s="561" t="s">
        <v>39</v>
      </c>
      <c r="T206" s="627">
        <v>1</v>
      </c>
      <c r="U206" s="627">
        <v>16886000</v>
      </c>
      <c r="V206" s="352"/>
      <c r="W206" s="626"/>
      <c r="X206" s="627"/>
      <c r="Y206" s="626"/>
      <c r="Z206" s="627"/>
      <c r="AA206" s="628"/>
      <c r="AC206" s="629"/>
      <c r="AD206" s="629"/>
      <c r="AE206" s="629"/>
      <c r="AF206" s="629"/>
      <c r="AG206" s="629"/>
    </row>
    <row r="207" spans="1:33" s="622" customFormat="1" ht="12.95" customHeight="1">
      <c r="A207" s="619">
        <v>256</v>
      </c>
      <c r="B207" s="620"/>
      <c r="C207" s="630">
        <v>2</v>
      </c>
      <c r="D207" s="630">
        <v>6</v>
      </c>
      <c r="E207" s="630">
        <v>2</v>
      </c>
      <c r="F207" s="630">
        <v>1</v>
      </c>
      <c r="G207" s="630">
        <v>1</v>
      </c>
      <c r="I207" s="623" t="s">
        <v>510</v>
      </c>
      <c r="J207" s="623"/>
      <c r="N207" s="623" t="s">
        <v>511</v>
      </c>
      <c r="O207" s="631" t="s">
        <v>505</v>
      </c>
      <c r="P207" s="625">
        <v>2016</v>
      </c>
      <c r="Q207" s="626"/>
      <c r="R207" s="627"/>
      <c r="S207" s="561" t="s">
        <v>39</v>
      </c>
      <c r="T207" s="627">
        <v>4</v>
      </c>
      <c r="U207" s="627">
        <v>3000000</v>
      </c>
      <c r="V207" s="352"/>
      <c r="W207" s="626"/>
      <c r="X207" s="627"/>
      <c r="Y207" s="626"/>
      <c r="Z207" s="627"/>
      <c r="AA207" s="628"/>
      <c r="AC207" s="629"/>
      <c r="AD207" s="629"/>
      <c r="AE207" s="629"/>
      <c r="AF207" s="629"/>
      <c r="AG207" s="629"/>
    </row>
    <row r="208" spans="1:33" s="622" customFormat="1" ht="12.95" customHeight="1">
      <c r="A208" s="619">
        <v>257</v>
      </c>
      <c r="B208" s="620"/>
      <c r="C208" s="621">
        <v>2</v>
      </c>
      <c r="D208" s="621">
        <v>6</v>
      </c>
      <c r="E208" s="621">
        <v>2</v>
      </c>
      <c r="F208" s="621"/>
      <c r="G208" s="621"/>
      <c r="I208" s="623" t="s">
        <v>512</v>
      </c>
      <c r="J208" s="623"/>
      <c r="N208" s="623" t="s">
        <v>269</v>
      </c>
      <c r="O208" s="624" t="s">
        <v>272</v>
      </c>
      <c r="P208" s="625">
        <v>2016</v>
      </c>
      <c r="Q208" s="626"/>
      <c r="R208" s="627"/>
      <c r="S208" s="561" t="s">
        <v>39</v>
      </c>
      <c r="T208" s="627">
        <v>4</v>
      </c>
      <c r="U208" s="627">
        <v>4500000</v>
      </c>
      <c r="V208" s="352"/>
      <c r="W208" s="626"/>
      <c r="X208" s="627"/>
      <c r="Y208" s="626"/>
      <c r="Z208" s="627"/>
      <c r="AA208" s="628"/>
      <c r="AC208" s="629"/>
      <c r="AD208" s="629"/>
      <c r="AE208" s="629"/>
      <c r="AF208" s="629"/>
      <c r="AG208" s="629"/>
    </row>
    <row r="209" spans="1:36" s="637" customFormat="1" ht="12.95" customHeight="1">
      <c r="A209" s="632"/>
      <c r="B209" s="633"/>
      <c r="C209" s="634">
        <v>2</v>
      </c>
      <c r="D209" s="634">
        <v>6</v>
      </c>
      <c r="E209" s="634">
        <v>2</v>
      </c>
      <c r="F209" s="635">
        <v>1</v>
      </c>
      <c r="G209" s="636"/>
      <c r="I209" s="638" t="s">
        <v>513</v>
      </c>
      <c r="J209" s="638"/>
      <c r="N209" s="638" t="s">
        <v>269</v>
      </c>
      <c r="O209" s="639" t="s">
        <v>272</v>
      </c>
      <c r="P209" s="640">
        <v>2016</v>
      </c>
      <c r="Q209" s="641"/>
      <c r="R209" s="642"/>
      <c r="S209" s="561" t="s">
        <v>39</v>
      </c>
      <c r="T209" s="642">
        <v>4</v>
      </c>
      <c r="U209" s="642">
        <v>11200000</v>
      </c>
      <c r="V209" s="643"/>
      <c r="W209" s="641"/>
      <c r="X209" s="642"/>
      <c r="Y209" s="641"/>
      <c r="Z209" s="642"/>
      <c r="AA209" s="644"/>
      <c r="AC209" s="645"/>
      <c r="AD209" s="645"/>
      <c r="AE209" s="645"/>
      <c r="AF209" s="645"/>
      <c r="AG209" s="645"/>
    </row>
    <row r="210" spans="1:36" s="637" customFormat="1" ht="12.95" customHeight="1">
      <c r="A210" s="632"/>
      <c r="B210" s="633"/>
      <c r="C210" s="634"/>
      <c r="D210" s="634"/>
      <c r="E210" s="634"/>
      <c r="F210" s="635"/>
      <c r="G210" s="636"/>
      <c r="I210" s="638" t="s">
        <v>514</v>
      </c>
      <c r="J210" s="638"/>
      <c r="N210" s="638" t="s">
        <v>269</v>
      </c>
      <c r="O210" s="639" t="s">
        <v>272</v>
      </c>
      <c r="P210" s="640">
        <v>2016</v>
      </c>
      <c r="Q210" s="641"/>
      <c r="R210" s="642"/>
      <c r="S210" s="561" t="s">
        <v>39</v>
      </c>
      <c r="T210" s="642">
        <v>2</v>
      </c>
      <c r="U210" s="642">
        <v>1200000</v>
      </c>
      <c r="V210" s="643"/>
      <c r="W210" s="641"/>
      <c r="X210" s="642"/>
      <c r="Y210" s="641"/>
      <c r="Z210" s="642"/>
      <c r="AA210" s="644"/>
      <c r="AC210" s="645"/>
      <c r="AD210" s="645"/>
      <c r="AE210" s="645"/>
      <c r="AF210" s="645"/>
      <c r="AG210" s="645"/>
    </row>
    <row r="211" spans="1:36" s="637" customFormat="1" ht="12.95" customHeight="1">
      <c r="A211" s="632"/>
      <c r="B211" s="633"/>
      <c r="C211" s="634"/>
      <c r="D211" s="634"/>
      <c r="E211" s="634"/>
      <c r="F211" s="635"/>
      <c r="G211" s="636"/>
      <c r="I211" s="638" t="s">
        <v>515</v>
      </c>
      <c r="J211" s="638"/>
      <c r="N211" s="638" t="s">
        <v>269</v>
      </c>
      <c r="O211" s="639" t="s">
        <v>272</v>
      </c>
      <c r="P211" s="640">
        <v>2016</v>
      </c>
      <c r="Q211" s="641"/>
      <c r="R211" s="642"/>
      <c r="S211" s="561" t="s">
        <v>39</v>
      </c>
      <c r="T211" s="642">
        <v>1</v>
      </c>
      <c r="U211" s="642">
        <v>6800000</v>
      </c>
      <c r="V211" s="643"/>
      <c r="W211" s="641"/>
      <c r="X211" s="642"/>
      <c r="Y211" s="641"/>
      <c r="Z211" s="642"/>
      <c r="AA211" s="644"/>
      <c r="AC211" s="645"/>
      <c r="AD211" s="645"/>
      <c r="AE211" s="645"/>
      <c r="AF211" s="645"/>
      <c r="AG211" s="645"/>
    </row>
    <row r="212" spans="1:36" s="637" customFormat="1" ht="12.95" customHeight="1">
      <c r="A212" s="632"/>
      <c r="B212" s="633"/>
      <c r="C212" s="634"/>
      <c r="D212" s="634"/>
      <c r="E212" s="634"/>
      <c r="F212" s="635"/>
      <c r="G212" s="636"/>
      <c r="I212" s="638" t="s">
        <v>516</v>
      </c>
      <c r="J212" s="638"/>
      <c r="N212" s="638" t="s">
        <v>269</v>
      </c>
      <c r="O212" s="639" t="s">
        <v>272</v>
      </c>
      <c r="P212" s="640">
        <v>2016</v>
      </c>
      <c r="Q212" s="641"/>
      <c r="R212" s="642"/>
      <c r="S212" s="561" t="s">
        <v>39</v>
      </c>
      <c r="T212" s="642">
        <v>7</v>
      </c>
      <c r="U212" s="642">
        <v>52500000</v>
      </c>
      <c r="V212" s="643"/>
      <c r="W212" s="641"/>
      <c r="X212" s="642"/>
      <c r="Y212" s="641"/>
      <c r="Z212" s="642"/>
      <c r="AA212" s="644"/>
      <c r="AC212" s="645"/>
      <c r="AD212" s="645"/>
      <c r="AE212" s="645"/>
      <c r="AF212" s="645"/>
      <c r="AG212" s="645"/>
    </row>
    <row r="213" spans="1:36" s="637" customFormat="1" ht="12.95" customHeight="1">
      <c r="A213" s="632"/>
      <c r="B213" s="633"/>
      <c r="C213" s="634"/>
      <c r="D213" s="634"/>
      <c r="E213" s="634"/>
      <c r="F213" s="635"/>
      <c r="G213" s="636"/>
      <c r="I213" s="638" t="s">
        <v>517</v>
      </c>
      <c r="J213" s="638"/>
      <c r="N213" s="638" t="s">
        <v>269</v>
      </c>
      <c r="O213" s="639" t="s">
        <v>272</v>
      </c>
      <c r="P213" s="640">
        <v>2016</v>
      </c>
      <c r="Q213" s="641"/>
      <c r="R213" s="642"/>
      <c r="S213" s="561" t="s">
        <v>39</v>
      </c>
      <c r="T213" s="642">
        <v>1</v>
      </c>
      <c r="U213" s="642">
        <v>1500000</v>
      </c>
      <c r="V213" s="643"/>
      <c r="W213" s="641"/>
      <c r="X213" s="642"/>
      <c r="Y213" s="641"/>
      <c r="Z213" s="642"/>
      <c r="AA213" s="644"/>
      <c r="AC213" s="645"/>
      <c r="AD213" s="645"/>
      <c r="AE213" s="645"/>
      <c r="AF213" s="645"/>
      <c r="AG213" s="645"/>
    </row>
    <row r="214" spans="1:36" s="637" customFormat="1" ht="12.95" customHeight="1">
      <c r="A214" s="632"/>
      <c r="B214" s="633"/>
      <c r="C214" s="636"/>
      <c r="D214" s="636"/>
      <c r="E214" s="636"/>
      <c r="F214" s="636"/>
      <c r="G214" s="636"/>
      <c r="I214" s="638" t="s">
        <v>518</v>
      </c>
      <c r="J214" s="638"/>
      <c r="N214" s="638" t="s">
        <v>269</v>
      </c>
      <c r="O214" s="639" t="s">
        <v>272</v>
      </c>
      <c r="P214" s="640">
        <v>2016</v>
      </c>
      <c r="Q214" s="641"/>
      <c r="R214" s="642"/>
      <c r="S214" s="561" t="s">
        <v>39</v>
      </c>
      <c r="T214" s="642">
        <v>1</v>
      </c>
      <c r="U214" s="642">
        <v>800000</v>
      </c>
      <c r="V214" s="643"/>
      <c r="W214" s="641"/>
      <c r="X214" s="642"/>
      <c r="Y214" s="641"/>
      <c r="Z214" s="642"/>
      <c r="AA214" s="644"/>
      <c r="AC214" s="645"/>
      <c r="AD214" s="645"/>
      <c r="AE214" s="645"/>
      <c r="AF214" s="645"/>
      <c r="AG214" s="645"/>
    </row>
    <row r="215" spans="1:36" s="637" customFormat="1" ht="12.95" customHeight="1">
      <c r="A215" s="632"/>
      <c r="B215" s="633"/>
      <c r="C215" s="636"/>
      <c r="D215" s="636"/>
      <c r="E215" s="636"/>
      <c r="F215" s="636"/>
      <c r="G215" s="636"/>
      <c r="I215" s="638" t="s">
        <v>519</v>
      </c>
      <c r="J215" s="638"/>
      <c r="N215" s="638" t="s">
        <v>269</v>
      </c>
      <c r="O215" s="639" t="s">
        <v>272</v>
      </c>
      <c r="P215" s="640">
        <v>2016</v>
      </c>
      <c r="Q215" s="641"/>
      <c r="R215" s="642"/>
      <c r="S215" s="561" t="s">
        <v>39</v>
      </c>
      <c r="T215" s="642">
        <v>4</v>
      </c>
      <c r="U215" s="642">
        <v>13000000</v>
      </c>
      <c r="V215" s="643"/>
      <c r="W215" s="641"/>
      <c r="X215" s="642"/>
      <c r="Y215" s="641"/>
      <c r="Z215" s="642"/>
      <c r="AA215" s="644"/>
      <c r="AC215" s="645"/>
      <c r="AD215" s="645"/>
      <c r="AE215" s="645"/>
      <c r="AF215" s="645"/>
      <c r="AG215" s="645"/>
    </row>
    <row r="216" spans="1:36" s="637" customFormat="1" ht="12.95" customHeight="1">
      <c r="A216" s="632"/>
      <c r="B216" s="633"/>
      <c r="C216" s="636"/>
      <c r="D216" s="636"/>
      <c r="E216" s="636"/>
      <c r="F216" s="636"/>
      <c r="G216" s="636"/>
      <c r="I216" s="638" t="s">
        <v>520</v>
      </c>
      <c r="J216" s="638"/>
      <c r="N216" s="638" t="s">
        <v>269</v>
      </c>
      <c r="O216" s="639" t="s">
        <v>272</v>
      </c>
      <c r="P216" s="640">
        <v>2016</v>
      </c>
      <c r="Q216" s="641"/>
      <c r="R216" s="642"/>
      <c r="S216" s="561" t="s">
        <v>39</v>
      </c>
      <c r="T216" s="642">
        <v>7</v>
      </c>
      <c r="U216" s="642">
        <v>2800000</v>
      </c>
      <c r="V216" s="643"/>
      <c r="W216" s="641"/>
      <c r="X216" s="642"/>
      <c r="Y216" s="641"/>
      <c r="Z216" s="642"/>
      <c r="AA216" s="644"/>
      <c r="AC216" s="645"/>
      <c r="AD216" s="645"/>
      <c r="AE216" s="645"/>
      <c r="AF216" s="645"/>
      <c r="AG216" s="645"/>
    </row>
    <row r="217" spans="1:36" s="647" customFormat="1" ht="12.95" customHeight="1">
      <c r="A217" s="646"/>
      <c r="B217" s="646"/>
      <c r="C217" s="646"/>
      <c r="D217" s="646"/>
      <c r="E217" s="646"/>
      <c r="F217" s="646"/>
      <c r="G217" s="646"/>
      <c r="I217" s="646" t="s">
        <v>521</v>
      </c>
      <c r="J217" s="646"/>
      <c r="N217" s="638" t="s">
        <v>269</v>
      </c>
      <c r="O217" s="639" t="s">
        <v>272</v>
      </c>
      <c r="P217" s="640">
        <v>2016</v>
      </c>
      <c r="Q217" s="646"/>
      <c r="R217" s="642"/>
      <c r="S217" s="561" t="s">
        <v>39</v>
      </c>
      <c r="T217" s="642">
        <v>2</v>
      </c>
      <c r="U217" s="642">
        <v>766500</v>
      </c>
      <c r="V217" s="648"/>
      <c r="W217" s="646"/>
      <c r="X217" s="642"/>
      <c r="Y217" s="646"/>
      <c r="Z217" s="642"/>
      <c r="AA217" s="649"/>
      <c r="AB217" s="649"/>
      <c r="AC217" s="649"/>
      <c r="AD217" s="649"/>
      <c r="AE217" s="649"/>
      <c r="AF217" s="649"/>
      <c r="AG217" s="649"/>
      <c r="AH217" s="649"/>
      <c r="AI217" s="649"/>
      <c r="AJ217" s="649"/>
    </row>
    <row r="218" spans="1:36" s="91" customFormat="1" ht="12.95" customHeight="1">
      <c r="A218" s="650"/>
      <c r="B218" s="650"/>
      <c r="C218" s="650"/>
      <c r="D218" s="650"/>
      <c r="E218" s="650"/>
      <c r="F218" s="650"/>
      <c r="G218" s="650"/>
      <c r="I218" s="650" t="s">
        <v>522</v>
      </c>
      <c r="J218" s="650"/>
      <c r="N218" s="638" t="s">
        <v>269</v>
      </c>
      <c r="O218" s="639" t="s">
        <v>272</v>
      </c>
      <c r="P218" s="640">
        <v>2016</v>
      </c>
      <c r="Q218" s="646"/>
      <c r="R218" s="642"/>
      <c r="S218" s="561" t="s">
        <v>39</v>
      </c>
      <c r="T218" s="642">
        <v>2</v>
      </c>
      <c r="U218" s="642">
        <v>750000</v>
      </c>
      <c r="V218" s="651"/>
      <c r="W218" s="646"/>
      <c r="X218" s="642"/>
      <c r="Y218" s="646"/>
      <c r="Z218" s="642"/>
      <c r="AA218" s="652"/>
      <c r="AB218" s="652"/>
      <c r="AC218" s="652"/>
      <c r="AD218" s="652"/>
      <c r="AE218" s="652"/>
      <c r="AF218" s="652"/>
      <c r="AG218" s="652"/>
      <c r="AH218" s="652"/>
      <c r="AI218" s="652"/>
      <c r="AJ218" s="652"/>
    </row>
    <row r="219" spans="1:36" s="637" customFormat="1" ht="12.95" customHeight="1">
      <c r="A219" s="632"/>
      <c r="B219" s="633"/>
      <c r="C219" s="636"/>
      <c r="D219" s="636"/>
      <c r="E219" s="636"/>
      <c r="F219" s="636"/>
      <c r="G219" s="636"/>
      <c r="I219" s="638" t="s">
        <v>523</v>
      </c>
      <c r="J219" s="638"/>
      <c r="N219" s="638" t="s">
        <v>269</v>
      </c>
      <c r="O219" s="631" t="s">
        <v>505</v>
      </c>
      <c r="P219" s="640">
        <v>2016</v>
      </c>
      <c r="Q219" s="641"/>
      <c r="R219" s="642"/>
      <c r="S219" s="561" t="s">
        <v>39</v>
      </c>
      <c r="T219" s="642">
        <v>1</v>
      </c>
      <c r="U219" s="642">
        <v>3500000</v>
      </c>
      <c r="V219" s="643"/>
      <c r="W219" s="641"/>
      <c r="X219" s="642"/>
      <c r="Y219" s="641"/>
      <c r="Z219" s="642"/>
      <c r="AA219" s="644"/>
      <c r="AC219" s="645"/>
      <c r="AD219" s="645"/>
      <c r="AE219" s="645"/>
      <c r="AF219" s="645"/>
      <c r="AG219" s="645"/>
    </row>
    <row r="220" spans="1:36" s="637" customFormat="1" ht="12.95" customHeight="1">
      <c r="A220" s="632"/>
      <c r="B220" s="633"/>
      <c r="C220" s="636"/>
      <c r="D220" s="636"/>
      <c r="E220" s="636"/>
      <c r="F220" s="636"/>
      <c r="G220" s="636"/>
      <c r="I220" s="638" t="s">
        <v>524</v>
      </c>
      <c r="J220" s="638"/>
      <c r="N220" s="638" t="s">
        <v>269</v>
      </c>
      <c r="O220" s="631" t="s">
        <v>505</v>
      </c>
      <c r="P220" s="640">
        <v>2016</v>
      </c>
      <c r="Q220" s="641"/>
      <c r="R220" s="642"/>
      <c r="S220" s="561" t="s">
        <v>39</v>
      </c>
      <c r="T220" s="642">
        <v>2</v>
      </c>
      <c r="U220" s="642">
        <v>4600000</v>
      </c>
      <c r="V220" s="643"/>
      <c r="W220" s="641"/>
      <c r="X220" s="642"/>
      <c r="Y220" s="641"/>
      <c r="Z220" s="642"/>
      <c r="AA220" s="644"/>
      <c r="AC220" s="645"/>
      <c r="AD220" s="645"/>
      <c r="AE220" s="645"/>
      <c r="AF220" s="645"/>
      <c r="AG220" s="645"/>
    </row>
    <row r="221" spans="1:36" s="637" customFormat="1" ht="12.95" customHeight="1">
      <c r="A221" s="632"/>
      <c r="B221" s="633"/>
      <c r="C221" s="636"/>
      <c r="D221" s="636"/>
      <c r="E221" s="636"/>
      <c r="F221" s="636"/>
      <c r="G221" s="636"/>
      <c r="I221" s="638" t="s">
        <v>525</v>
      </c>
      <c r="J221" s="638"/>
      <c r="N221" s="638" t="s">
        <v>269</v>
      </c>
      <c r="O221" s="631" t="s">
        <v>505</v>
      </c>
      <c r="P221" s="640">
        <v>2016</v>
      </c>
      <c r="Q221" s="641"/>
      <c r="R221" s="642"/>
      <c r="S221" s="561" t="s">
        <v>39</v>
      </c>
      <c r="T221" s="642">
        <v>1</v>
      </c>
      <c r="U221" s="642">
        <v>2200000</v>
      </c>
      <c r="V221" s="643"/>
      <c r="W221" s="641"/>
      <c r="X221" s="642"/>
      <c r="Y221" s="641"/>
      <c r="Z221" s="642"/>
      <c r="AA221" s="644"/>
      <c r="AC221" s="645"/>
      <c r="AD221" s="645"/>
      <c r="AE221" s="645"/>
      <c r="AF221" s="645"/>
      <c r="AG221" s="645"/>
    </row>
    <row r="222" spans="1:36" s="637" customFormat="1" ht="12.95" customHeight="1">
      <c r="A222" s="632"/>
      <c r="B222" s="633"/>
      <c r="C222" s="636"/>
      <c r="D222" s="636"/>
      <c r="E222" s="636"/>
      <c r="F222" s="636"/>
      <c r="G222" s="636"/>
      <c r="I222" s="638" t="s">
        <v>526</v>
      </c>
      <c r="J222" s="638"/>
      <c r="N222" s="638" t="s">
        <v>269</v>
      </c>
      <c r="O222" s="631" t="s">
        <v>505</v>
      </c>
      <c r="P222" s="640">
        <v>2016</v>
      </c>
      <c r="Q222" s="641"/>
      <c r="R222" s="642"/>
      <c r="S222" s="561" t="s">
        <v>39</v>
      </c>
      <c r="T222" s="642">
        <v>4</v>
      </c>
      <c r="U222" s="642">
        <v>3200000</v>
      </c>
      <c r="V222" s="643"/>
      <c r="W222" s="641"/>
      <c r="X222" s="642"/>
      <c r="Y222" s="641"/>
      <c r="Z222" s="642"/>
      <c r="AA222" s="644"/>
      <c r="AC222" s="645"/>
      <c r="AD222" s="645"/>
      <c r="AE222" s="645"/>
      <c r="AF222" s="645"/>
      <c r="AG222" s="645"/>
    </row>
    <row r="223" spans="1:36" s="637" customFormat="1" ht="12.95" customHeight="1">
      <c r="A223" s="632"/>
      <c r="B223" s="633"/>
      <c r="C223" s="636"/>
      <c r="D223" s="636"/>
      <c r="E223" s="636"/>
      <c r="F223" s="636"/>
      <c r="G223" s="636"/>
      <c r="I223" s="638" t="s">
        <v>527</v>
      </c>
      <c r="J223" s="638"/>
      <c r="N223" s="638" t="s">
        <v>269</v>
      </c>
      <c r="O223" s="631" t="s">
        <v>505</v>
      </c>
      <c r="P223" s="640">
        <v>2016</v>
      </c>
      <c r="Q223" s="641"/>
      <c r="R223" s="642"/>
      <c r="S223" s="561" t="s">
        <v>39</v>
      </c>
      <c r="T223" s="642">
        <v>2</v>
      </c>
      <c r="U223" s="642">
        <v>800000</v>
      </c>
      <c r="V223" s="643"/>
      <c r="W223" s="641"/>
      <c r="X223" s="642"/>
      <c r="Y223" s="641"/>
      <c r="Z223" s="642"/>
      <c r="AA223" s="644"/>
      <c r="AC223" s="645"/>
      <c r="AD223" s="645"/>
      <c r="AE223" s="645"/>
      <c r="AF223" s="645"/>
      <c r="AG223" s="645"/>
    </row>
    <row r="224" spans="1:36" s="637" customFormat="1" ht="12.75" customHeight="1">
      <c r="A224" s="632"/>
      <c r="B224" s="633"/>
      <c r="C224" s="636"/>
      <c r="D224" s="636"/>
      <c r="E224" s="636"/>
      <c r="F224" s="636"/>
      <c r="G224" s="636"/>
      <c r="I224" s="638" t="s">
        <v>528</v>
      </c>
      <c r="J224" s="638"/>
      <c r="N224" s="638" t="s">
        <v>269</v>
      </c>
      <c r="O224" s="631" t="s">
        <v>505</v>
      </c>
      <c r="P224" s="640">
        <v>2016</v>
      </c>
      <c r="Q224" s="641"/>
      <c r="R224" s="642"/>
      <c r="S224" s="561" t="s">
        <v>39</v>
      </c>
      <c r="T224" s="642">
        <v>2</v>
      </c>
      <c r="U224" s="642">
        <v>4600000</v>
      </c>
      <c r="V224" s="643"/>
      <c r="W224" s="641"/>
      <c r="X224" s="642"/>
      <c r="Y224" s="641"/>
      <c r="Z224" s="642"/>
      <c r="AA224" s="644"/>
      <c r="AC224" s="645"/>
      <c r="AD224" s="645"/>
      <c r="AE224" s="645"/>
      <c r="AF224" s="645"/>
      <c r="AG224" s="645"/>
    </row>
    <row r="225" spans="1:33" s="637" customFormat="1" ht="12.95" customHeight="1">
      <c r="A225" s="632"/>
      <c r="B225" s="633"/>
      <c r="C225" s="636"/>
      <c r="D225" s="636"/>
      <c r="E225" s="636"/>
      <c r="F225" s="636"/>
      <c r="G225" s="636"/>
      <c r="I225" s="638" t="s">
        <v>529</v>
      </c>
      <c r="J225" s="638"/>
      <c r="N225" s="638" t="s">
        <v>269</v>
      </c>
      <c r="O225" s="631" t="s">
        <v>505</v>
      </c>
      <c r="P225" s="640">
        <v>2016</v>
      </c>
      <c r="Q225" s="641"/>
      <c r="R225" s="642"/>
      <c r="S225" s="561" t="s">
        <v>39</v>
      </c>
      <c r="T225" s="642">
        <v>3</v>
      </c>
      <c r="U225" s="642">
        <v>3000000</v>
      </c>
      <c r="V225" s="643"/>
      <c r="W225" s="641"/>
      <c r="X225" s="642"/>
      <c r="Y225" s="641"/>
      <c r="Z225" s="642"/>
      <c r="AA225" s="644"/>
      <c r="AC225" s="645"/>
      <c r="AD225" s="645"/>
      <c r="AE225" s="645"/>
      <c r="AF225" s="645"/>
      <c r="AG225" s="645"/>
    </row>
    <row r="226" spans="1:33" s="656" customFormat="1" ht="12.95" customHeight="1">
      <c r="A226" s="653"/>
      <c r="B226" s="654"/>
      <c r="C226" s="655"/>
      <c r="D226" s="655"/>
      <c r="E226" s="655"/>
      <c r="F226" s="655"/>
      <c r="G226" s="655"/>
      <c r="I226" s="657" t="s">
        <v>530</v>
      </c>
      <c r="J226" s="657"/>
      <c r="N226" s="657" t="s">
        <v>269</v>
      </c>
      <c r="O226" s="658" t="s">
        <v>531</v>
      </c>
      <c r="P226" s="659">
        <v>2016</v>
      </c>
      <c r="Q226" s="660"/>
      <c r="R226" s="661"/>
      <c r="S226" s="561" t="s">
        <v>39</v>
      </c>
      <c r="T226" s="661">
        <v>1</v>
      </c>
      <c r="U226" s="661">
        <v>6830600</v>
      </c>
      <c r="V226" s="662"/>
      <c r="W226" s="660"/>
      <c r="X226" s="661"/>
      <c r="Y226" s="660"/>
      <c r="Z226" s="663"/>
      <c r="AA226" s="664"/>
      <c r="AC226" s="665"/>
      <c r="AD226" s="665"/>
      <c r="AE226" s="665"/>
      <c r="AF226" s="665"/>
      <c r="AG226" s="665"/>
    </row>
    <row r="227" spans="1:33" s="656" customFormat="1" ht="12.95" customHeight="1">
      <c r="A227" s="653"/>
      <c r="B227" s="654"/>
      <c r="C227" s="655"/>
      <c r="D227" s="655"/>
      <c r="E227" s="655"/>
      <c r="F227" s="655"/>
      <c r="G227" s="655"/>
      <c r="I227" s="657" t="s">
        <v>532</v>
      </c>
      <c r="J227" s="657"/>
      <c r="N227" s="657"/>
      <c r="O227" s="658"/>
      <c r="P227" s="659">
        <v>2013</v>
      </c>
      <c r="Q227" s="660"/>
      <c r="R227" s="661"/>
      <c r="S227" s="561" t="s">
        <v>39</v>
      </c>
      <c r="T227" s="661">
        <v>1</v>
      </c>
      <c r="U227" s="661">
        <v>7500000</v>
      </c>
      <c r="V227" s="662"/>
      <c r="W227" s="660"/>
      <c r="X227" s="661"/>
      <c r="Y227" s="660"/>
      <c r="Z227" s="661"/>
      <c r="AA227" s="666"/>
      <c r="AC227" s="665"/>
      <c r="AD227" s="665"/>
      <c r="AE227" s="665"/>
      <c r="AF227" s="665"/>
      <c r="AG227" s="665"/>
    </row>
    <row r="228" spans="1:33" s="89" customFormat="1" ht="12.95" customHeight="1">
      <c r="A228" s="941"/>
      <c r="B228" s="942"/>
      <c r="C228" s="587"/>
      <c r="D228" s="587"/>
      <c r="E228" s="587"/>
      <c r="F228" s="587"/>
      <c r="G228" s="587"/>
      <c r="H228" s="943"/>
      <c r="I228" s="561"/>
      <c r="J228" s="561"/>
      <c r="K228" s="561"/>
      <c r="L228" s="561"/>
      <c r="M228" s="561"/>
      <c r="N228" s="561"/>
      <c r="O228" s="591"/>
      <c r="P228" s="599"/>
      <c r="Q228" s="561"/>
      <c r="R228" s="677"/>
      <c r="S228" s="561"/>
      <c r="T228" s="603"/>
      <c r="U228" s="604"/>
      <c r="V228" s="561"/>
      <c r="W228" s="563"/>
      <c r="X228" s="944"/>
      <c r="Y228" s="945"/>
      <c r="Z228" s="945"/>
      <c r="AA228" s="565"/>
      <c r="AC228" s="946"/>
      <c r="AD228" s="946"/>
      <c r="AE228" s="946"/>
      <c r="AF228" s="946"/>
      <c r="AG228" s="946"/>
    </row>
    <row r="229" spans="1:33" s="89" customFormat="1" ht="12.95" customHeight="1">
      <c r="A229" s="941"/>
      <c r="B229" s="942"/>
      <c r="C229" s="587"/>
      <c r="D229" s="587"/>
      <c r="E229" s="587"/>
      <c r="F229" s="587"/>
      <c r="G229" s="587"/>
      <c r="H229" s="943"/>
      <c r="I229" s="561"/>
      <c r="J229" s="561"/>
      <c r="K229" s="561"/>
      <c r="L229" s="561"/>
      <c r="M229" s="561"/>
      <c r="N229" s="561"/>
      <c r="O229" s="591"/>
      <c r="P229" s="599"/>
      <c r="Q229" s="561"/>
      <c r="R229" s="677"/>
      <c r="S229" s="561"/>
      <c r="T229" s="603"/>
      <c r="U229" s="604"/>
      <c r="V229" s="561"/>
      <c r="W229" s="563"/>
      <c r="X229" s="944"/>
      <c r="Y229" s="945"/>
      <c r="Z229" s="945"/>
      <c r="AA229" s="565"/>
      <c r="AC229" s="946"/>
      <c r="AD229" s="946"/>
      <c r="AE229" s="946"/>
      <c r="AF229" s="946"/>
      <c r="AG229" s="946"/>
    </row>
    <row r="230" spans="1:33" s="355" customFormat="1" ht="12.95" customHeight="1" thickBot="1">
      <c r="A230" s="947"/>
      <c r="B230" s="709"/>
      <c r="C230" s="710"/>
      <c r="D230" s="710"/>
      <c r="E230" s="710"/>
      <c r="F230" s="710"/>
      <c r="G230" s="710"/>
      <c r="H230" s="948"/>
      <c r="I230" s="713"/>
      <c r="J230" s="712"/>
      <c r="K230" s="712"/>
      <c r="L230" s="712"/>
      <c r="M230" s="712"/>
      <c r="N230" s="713"/>
      <c r="O230" s="713"/>
      <c r="P230" s="712"/>
      <c r="Q230" s="712"/>
      <c r="R230" s="712"/>
      <c r="S230" s="712"/>
      <c r="T230" s="949"/>
      <c r="U230" s="950"/>
      <c r="V230" s="951"/>
    </row>
    <row r="231" spans="1:33" s="87" customFormat="1" ht="12.95" customHeight="1" thickBot="1">
      <c r="A231" s="543"/>
      <c r="B231" s="530"/>
      <c r="C231" s="545" t="str">
        <f>MID(B231,1,2)</f>
        <v/>
      </c>
      <c r="D231" s="545" t="str">
        <f>MID(B231,4,2)</f>
        <v/>
      </c>
      <c r="E231" s="545" t="str">
        <f>MID(B231,7,2)</f>
        <v/>
      </c>
      <c r="F231" s="545" t="str">
        <f>MID(B231,10,2)</f>
        <v/>
      </c>
      <c r="G231" s="545" t="str">
        <f>MID(B231,13,3)</f>
        <v/>
      </c>
      <c r="H231" s="531"/>
      <c r="I231" s="552" t="s">
        <v>533</v>
      </c>
      <c r="J231" s="529"/>
      <c r="K231" s="530"/>
      <c r="L231" s="530"/>
      <c r="M231" s="530"/>
      <c r="N231" s="528"/>
      <c r="O231" s="528"/>
      <c r="P231" s="528"/>
      <c r="Q231" s="530"/>
      <c r="R231" s="531"/>
      <c r="S231" s="547"/>
      <c r="T231" s="567">
        <f>SUM(T232:T243)</f>
        <v>13</v>
      </c>
      <c r="U231" s="667">
        <f>SUM(U232:U243)</f>
        <v>25730000</v>
      </c>
      <c r="V231" s="952"/>
    </row>
    <row r="232" spans="1:33" s="87" customFormat="1" ht="12.95" customHeight="1">
      <c r="A232" s="534">
        <v>1</v>
      </c>
      <c r="B232" s="554" t="s">
        <v>864</v>
      </c>
      <c r="C232" s="375">
        <v>2</v>
      </c>
      <c r="D232" s="375" t="str">
        <f>MID(B232,4,2)</f>
        <v>06</v>
      </c>
      <c r="E232" s="375" t="str">
        <f>MID(B232,7,2)</f>
        <v>02</v>
      </c>
      <c r="F232" s="375" t="str">
        <f>MID(B232,10,2)</f>
        <v>06</v>
      </c>
      <c r="G232" s="375" t="str">
        <f>MID(B232,13,3)</f>
        <v>014</v>
      </c>
      <c r="H232" s="379">
        <v>1</v>
      </c>
      <c r="I232" s="377" t="s">
        <v>865</v>
      </c>
      <c r="J232" s="378" t="s">
        <v>324</v>
      </c>
      <c r="K232" s="378" t="s">
        <v>324</v>
      </c>
      <c r="L232" s="378"/>
      <c r="M232" s="378"/>
      <c r="N232" s="377" t="s">
        <v>536</v>
      </c>
      <c r="O232" s="377" t="s">
        <v>325</v>
      </c>
      <c r="P232" s="378">
        <v>2012</v>
      </c>
      <c r="Q232" s="378" t="s">
        <v>324</v>
      </c>
      <c r="R232" s="378" t="s">
        <v>270</v>
      </c>
      <c r="S232" s="347" t="s">
        <v>814</v>
      </c>
      <c r="T232" s="569">
        <v>1</v>
      </c>
      <c r="U232" s="570">
        <v>200000</v>
      </c>
      <c r="V232" s="571" t="s">
        <v>311</v>
      </c>
    </row>
    <row r="233" spans="1:33" s="87" customFormat="1" ht="12.95" customHeight="1">
      <c r="A233" s="534">
        <v>2</v>
      </c>
      <c r="B233" s="554" t="s">
        <v>534</v>
      </c>
      <c r="C233" s="375" t="str">
        <f>MID(B233,1,2)</f>
        <v>02</v>
      </c>
      <c r="D233" s="375" t="str">
        <f>MID(B233,4,2)</f>
        <v>06</v>
      </c>
      <c r="E233" s="375" t="str">
        <f>MID(B233,7,2)</f>
        <v>02</v>
      </c>
      <c r="F233" s="375" t="str">
        <f>MID(B233,10,2)</f>
        <v>06</v>
      </c>
      <c r="G233" s="375" t="str">
        <f>MID(B233,13,3)</f>
        <v>008</v>
      </c>
      <c r="H233" s="379">
        <v>2</v>
      </c>
      <c r="I233" s="536" t="s">
        <v>535</v>
      </c>
      <c r="J233" s="378" t="s">
        <v>324</v>
      </c>
      <c r="K233" s="378" t="s">
        <v>324</v>
      </c>
      <c r="L233" s="378"/>
      <c r="M233" s="378"/>
      <c r="N233" s="377" t="s">
        <v>536</v>
      </c>
      <c r="O233" s="377" t="s">
        <v>325</v>
      </c>
      <c r="P233" s="378">
        <v>2013</v>
      </c>
      <c r="Q233" s="378" t="s">
        <v>324</v>
      </c>
      <c r="R233" s="378" t="s">
        <v>270</v>
      </c>
      <c r="S233" s="378" t="s">
        <v>39</v>
      </c>
      <c r="T233" s="576">
        <v>1</v>
      </c>
      <c r="U233" s="570">
        <v>5000000</v>
      </c>
      <c r="V233" s="571" t="s">
        <v>311</v>
      </c>
    </row>
    <row r="234" spans="1:33" s="87" customFormat="1" ht="12.95" customHeight="1">
      <c r="A234" s="534">
        <v>9</v>
      </c>
      <c r="B234" s="554"/>
      <c r="C234" s="345">
        <v>2</v>
      </c>
      <c r="D234" s="345">
        <v>7</v>
      </c>
      <c r="E234" s="345">
        <v>2</v>
      </c>
      <c r="F234" s="345">
        <v>1</v>
      </c>
      <c r="G234" s="346">
        <v>11</v>
      </c>
      <c r="H234" s="379">
        <v>3</v>
      </c>
      <c r="I234" s="346" t="s">
        <v>537</v>
      </c>
      <c r="J234" s="346" t="s">
        <v>538</v>
      </c>
      <c r="K234" s="346"/>
      <c r="L234" s="346"/>
      <c r="M234" s="346"/>
      <c r="N234" s="346" t="s">
        <v>269</v>
      </c>
      <c r="O234" s="346" t="s">
        <v>539</v>
      </c>
      <c r="P234" s="346">
        <v>2005</v>
      </c>
      <c r="Q234" s="346"/>
      <c r="R234" s="673" t="s">
        <v>270</v>
      </c>
      <c r="S234" s="346" t="s">
        <v>39</v>
      </c>
      <c r="T234" s="350">
        <v>1</v>
      </c>
      <c r="U234" s="557">
        <v>100000</v>
      </c>
      <c r="V234" s="346" t="s">
        <v>311</v>
      </c>
    </row>
    <row r="235" spans="1:33" s="87" customFormat="1" ht="12.95" customHeight="1">
      <c r="A235" s="534">
        <v>4</v>
      </c>
      <c r="B235" s="554"/>
      <c r="C235" s="345">
        <v>2</v>
      </c>
      <c r="D235" s="345">
        <v>7</v>
      </c>
      <c r="E235" s="345">
        <v>2</v>
      </c>
      <c r="F235" s="345">
        <v>4</v>
      </c>
      <c r="G235" s="346">
        <v>4</v>
      </c>
      <c r="H235" s="379">
        <v>4</v>
      </c>
      <c r="I235" s="346" t="s">
        <v>866</v>
      </c>
      <c r="J235" s="346" t="s">
        <v>867</v>
      </c>
      <c r="K235" s="346"/>
      <c r="L235" s="346"/>
      <c r="M235" s="346"/>
      <c r="N235" s="346" t="s">
        <v>269</v>
      </c>
      <c r="O235" s="346" t="s">
        <v>310</v>
      </c>
      <c r="P235" s="346">
        <v>2008</v>
      </c>
      <c r="Q235" s="346"/>
      <c r="R235" s="346"/>
      <c r="S235" s="347" t="s">
        <v>814</v>
      </c>
      <c r="T235" s="350">
        <v>1</v>
      </c>
      <c r="U235" s="557">
        <v>8500000</v>
      </c>
      <c r="V235" s="346" t="s">
        <v>791</v>
      </c>
    </row>
    <row r="236" spans="1:33" s="87" customFormat="1" ht="12.95" customHeight="1">
      <c r="A236" s="534">
        <v>10</v>
      </c>
      <c r="B236" s="554"/>
      <c r="C236" s="345">
        <v>2</v>
      </c>
      <c r="D236" s="345">
        <v>7</v>
      </c>
      <c r="E236" s="345">
        <v>2</v>
      </c>
      <c r="F236" s="345">
        <v>1</v>
      </c>
      <c r="G236" s="346"/>
      <c r="H236" s="379">
        <v>5</v>
      </c>
      <c r="I236" s="346" t="s">
        <v>868</v>
      </c>
      <c r="J236" s="346" t="s">
        <v>869</v>
      </c>
      <c r="K236" s="346"/>
      <c r="L236" s="346"/>
      <c r="M236" s="346"/>
      <c r="N236" s="346" t="s">
        <v>269</v>
      </c>
      <c r="O236" s="346" t="s">
        <v>310</v>
      </c>
      <c r="P236" s="346">
        <v>2008</v>
      </c>
      <c r="Q236" s="346"/>
      <c r="R236" s="673" t="s">
        <v>270</v>
      </c>
      <c r="S236" s="347" t="s">
        <v>814</v>
      </c>
      <c r="T236" s="350">
        <v>1</v>
      </c>
      <c r="U236" s="557">
        <v>850000</v>
      </c>
      <c r="V236" s="346" t="s">
        <v>311</v>
      </c>
    </row>
    <row r="237" spans="1:33" s="87" customFormat="1" ht="12.95" customHeight="1">
      <c r="A237" s="534">
        <v>11</v>
      </c>
      <c r="B237" s="554"/>
      <c r="C237" s="345">
        <v>2</v>
      </c>
      <c r="D237" s="345">
        <v>7</v>
      </c>
      <c r="E237" s="345">
        <v>2</v>
      </c>
      <c r="F237" s="345">
        <v>1</v>
      </c>
      <c r="G237" s="346"/>
      <c r="H237" s="379">
        <v>6</v>
      </c>
      <c r="I237" s="346" t="s">
        <v>870</v>
      </c>
      <c r="J237" s="346" t="s">
        <v>871</v>
      </c>
      <c r="K237" s="346"/>
      <c r="L237" s="346"/>
      <c r="M237" s="346"/>
      <c r="N237" s="346" t="s">
        <v>269</v>
      </c>
      <c r="O237" s="346" t="s">
        <v>310</v>
      </c>
      <c r="P237" s="346">
        <v>2008</v>
      </c>
      <c r="Q237" s="346"/>
      <c r="R237" s="673" t="s">
        <v>270</v>
      </c>
      <c r="S237" s="347" t="s">
        <v>814</v>
      </c>
      <c r="T237" s="350">
        <v>1</v>
      </c>
      <c r="U237" s="557">
        <v>420000</v>
      </c>
      <c r="V237" s="346" t="s">
        <v>311</v>
      </c>
    </row>
    <row r="238" spans="1:33" s="87" customFormat="1" ht="12.95" customHeight="1">
      <c r="A238" s="534">
        <v>12</v>
      </c>
      <c r="B238" s="554"/>
      <c r="C238" s="345">
        <v>2</v>
      </c>
      <c r="D238" s="345">
        <v>7</v>
      </c>
      <c r="E238" s="345">
        <v>2</v>
      </c>
      <c r="F238" s="345">
        <v>1</v>
      </c>
      <c r="G238" s="346"/>
      <c r="H238" s="379">
        <v>7</v>
      </c>
      <c r="I238" s="346" t="s">
        <v>872</v>
      </c>
      <c r="J238" s="346" t="s">
        <v>873</v>
      </c>
      <c r="K238" s="346"/>
      <c r="L238" s="346"/>
      <c r="M238" s="346"/>
      <c r="N238" s="346" t="s">
        <v>269</v>
      </c>
      <c r="O238" s="346" t="s">
        <v>310</v>
      </c>
      <c r="P238" s="346">
        <v>2008</v>
      </c>
      <c r="Q238" s="346"/>
      <c r="R238" s="673" t="s">
        <v>270</v>
      </c>
      <c r="S238" s="347" t="s">
        <v>814</v>
      </c>
      <c r="T238" s="350">
        <v>1</v>
      </c>
      <c r="U238" s="557">
        <v>210000</v>
      </c>
      <c r="V238" s="346" t="s">
        <v>311</v>
      </c>
    </row>
    <row r="239" spans="1:33" s="87" customFormat="1" ht="12.95" customHeight="1">
      <c r="A239" s="534">
        <v>13</v>
      </c>
      <c r="B239" s="554"/>
      <c r="C239" s="345">
        <v>2</v>
      </c>
      <c r="D239" s="345">
        <v>7</v>
      </c>
      <c r="E239" s="345">
        <v>2</v>
      </c>
      <c r="F239" s="345">
        <v>1</v>
      </c>
      <c r="G239" s="346"/>
      <c r="H239" s="379">
        <v>8</v>
      </c>
      <c r="I239" s="346" t="s">
        <v>874</v>
      </c>
      <c r="J239" s="346"/>
      <c r="K239" s="346"/>
      <c r="L239" s="346"/>
      <c r="M239" s="346"/>
      <c r="N239" s="346" t="s">
        <v>269</v>
      </c>
      <c r="O239" s="346" t="s">
        <v>310</v>
      </c>
      <c r="P239" s="346">
        <v>2008</v>
      </c>
      <c r="Q239" s="346"/>
      <c r="R239" s="673" t="s">
        <v>270</v>
      </c>
      <c r="S239" s="347" t="s">
        <v>814</v>
      </c>
      <c r="T239" s="350">
        <v>1</v>
      </c>
      <c r="U239" s="557">
        <v>550000</v>
      </c>
      <c r="V239" s="346" t="s">
        <v>311</v>
      </c>
    </row>
    <row r="240" spans="1:33" s="87" customFormat="1" ht="12.95" customHeight="1">
      <c r="A240" s="534">
        <v>15</v>
      </c>
      <c r="B240" s="554"/>
      <c r="C240" s="577">
        <v>2</v>
      </c>
      <c r="D240" s="577">
        <v>7</v>
      </c>
      <c r="E240" s="577">
        <v>1</v>
      </c>
      <c r="F240" s="577">
        <v>1</v>
      </c>
      <c r="G240" s="577">
        <v>83</v>
      </c>
      <c r="H240" s="379">
        <v>9</v>
      </c>
      <c r="I240" s="346" t="s">
        <v>540</v>
      </c>
      <c r="J240" s="578"/>
      <c r="K240" s="578"/>
      <c r="L240" s="578"/>
      <c r="M240" s="578"/>
      <c r="N240" s="579"/>
      <c r="O240" s="347" t="s">
        <v>272</v>
      </c>
      <c r="P240" s="348">
        <v>2014</v>
      </c>
      <c r="Q240" s="346"/>
      <c r="R240" s="349" t="s">
        <v>270</v>
      </c>
      <c r="S240" s="347" t="s">
        <v>39</v>
      </c>
      <c r="T240" s="580">
        <v>1</v>
      </c>
      <c r="U240" s="581">
        <v>1500000</v>
      </c>
      <c r="V240" s="582" t="s">
        <v>311</v>
      </c>
    </row>
    <row r="241" spans="1:24" s="87" customFormat="1" ht="12.95" customHeight="1">
      <c r="A241" s="534">
        <v>16</v>
      </c>
      <c r="B241" s="554"/>
      <c r="C241" s="577">
        <v>2</v>
      </c>
      <c r="D241" s="577">
        <v>7</v>
      </c>
      <c r="E241" s="577">
        <v>1</v>
      </c>
      <c r="F241" s="577">
        <v>1</v>
      </c>
      <c r="G241" s="577">
        <v>83</v>
      </c>
      <c r="H241" s="379">
        <v>10</v>
      </c>
      <c r="I241" s="346" t="s">
        <v>541</v>
      </c>
      <c r="J241" s="578"/>
      <c r="K241" s="578"/>
      <c r="L241" s="578"/>
      <c r="M241" s="578"/>
      <c r="N241" s="579"/>
      <c r="O241" s="347" t="s">
        <v>272</v>
      </c>
      <c r="P241" s="348">
        <v>2014</v>
      </c>
      <c r="Q241" s="346"/>
      <c r="R241" s="349" t="s">
        <v>270</v>
      </c>
      <c r="S241" s="347" t="s">
        <v>39</v>
      </c>
      <c r="T241" s="580">
        <v>1</v>
      </c>
      <c r="U241" s="581">
        <v>500000</v>
      </c>
      <c r="V241" s="582" t="s">
        <v>311</v>
      </c>
    </row>
    <row r="242" spans="1:24" s="87" customFormat="1" ht="12.95" customHeight="1">
      <c r="A242" s="534">
        <v>17</v>
      </c>
      <c r="B242" s="554"/>
      <c r="C242" s="577">
        <v>2</v>
      </c>
      <c r="D242" s="577">
        <v>7</v>
      </c>
      <c r="E242" s="577">
        <v>1</v>
      </c>
      <c r="F242" s="577">
        <v>1</v>
      </c>
      <c r="G242" s="577"/>
      <c r="H242" s="379">
        <v>11</v>
      </c>
      <c r="I242" s="346" t="s">
        <v>542</v>
      </c>
      <c r="J242" s="578"/>
      <c r="K242" s="578"/>
      <c r="L242" s="578"/>
      <c r="M242" s="578"/>
      <c r="N242" s="579"/>
      <c r="O242" s="347" t="s">
        <v>272</v>
      </c>
      <c r="P242" s="348">
        <v>2015</v>
      </c>
      <c r="Q242" s="346"/>
      <c r="R242" s="349" t="s">
        <v>270</v>
      </c>
      <c r="S242" s="347" t="s">
        <v>39</v>
      </c>
      <c r="T242" s="580">
        <v>1</v>
      </c>
      <c r="U242" s="581">
        <v>7000000</v>
      </c>
      <c r="V242" s="582" t="s">
        <v>311</v>
      </c>
    </row>
    <row r="243" spans="1:24" s="87" customFormat="1" ht="12.95" customHeight="1" thickBot="1">
      <c r="A243" s="534">
        <v>18</v>
      </c>
      <c r="B243" s="554"/>
      <c r="C243" s="577">
        <v>2</v>
      </c>
      <c r="D243" s="577">
        <v>7</v>
      </c>
      <c r="E243" s="577">
        <v>1</v>
      </c>
      <c r="F243" s="577">
        <v>1</v>
      </c>
      <c r="G243" s="577"/>
      <c r="H243" s="379">
        <v>12</v>
      </c>
      <c r="I243" s="346" t="s">
        <v>543</v>
      </c>
      <c r="J243" s="578"/>
      <c r="K243" s="578"/>
      <c r="L243" s="578"/>
      <c r="M243" s="578"/>
      <c r="N243" s="579"/>
      <c r="O243" s="347" t="s">
        <v>272</v>
      </c>
      <c r="P243" s="348">
        <v>2015</v>
      </c>
      <c r="Q243" s="346"/>
      <c r="R243" s="349" t="s">
        <v>270</v>
      </c>
      <c r="S243" s="347" t="s">
        <v>39</v>
      </c>
      <c r="T243" s="580">
        <v>2</v>
      </c>
      <c r="U243" s="581">
        <v>900000</v>
      </c>
      <c r="V243" s="953" t="s">
        <v>311</v>
      </c>
    </row>
    <row r="244" spans="1:24" s="87" customFormat="1" ht="12.95" customHeight="1">
      <c r="A244" s="690"/>
      <c r="B244" s="691"/>
      <c r="C244" s="692" t="str">
        <f>MID(B244,1,2)</f>
        <v/>
      </c>
      <c r="D244" s="692" t="str">
        <f>MID(B244,4,2)</f>
        <v/>
      </c>
      <c r="E244" s="692" t="str">
        <f>MID(B244,7,2)</f>
        <v/>
      </c>
      <c r="F244" s="692" t="str">
        <f>MID(B244,10,2)</f>
        <v/>
      </c>
      <c r="G244" s="692" t="str">
        <f>MID(B244,13,3)</f>
        <v/>
      </c>
      <c r="H244" s="693"/>
      <c r="I244" s="694" t="s">
        <v>548</v>
      </c>
      <c r="J244" s="695"/>
      <c r="K244" s="691"/>
      <c r="L244" s="691"/>
      <c r="M244" s="691"/>
      <c r="N244" s="691"/>
      <c r="O244" s="691"/>
      <c r="P244" s="691"/>
      <c r="Q244" s="691"/>
      <c r="R244" s="693"/>
      <c r="S244" s="760"/>
      <c r="T244" s="696">
        <f>SUM(T245:T507)</f>
        <v>415</v>
      </c>
      <c r="U244" s="696">
        <f>SUM(U245:U507)</f>
        <v>1979902923</v>
      </c>
      <c r="V244" s="954"/>
      <c r="W244" s="830"/>
      <c r="X244" s="830"/>
    </row>
    <row r="245" spans="1:24" s="701" customFormat="1" ht="12.95" customHeight="1">
      <c r="A245" s="698">
        <v>1</v>
      </c>
      <c r="B245" s="699" t="s">
        <v>549</v>
      </c>
      <c r="C245" s="700" t="s">
        <v>189</v>
      </c>
      <c r="D245" s="700" t="s">
        <v>202</v>
      </c>
      <c r="E245" s="700" t="s">
        <v>188</v>
      </c>
      <c r="F245" s="700" t="s">
        <v>188</v>
      </c>
      <c r="G245" s="700" t="s">
        <v>550</v>
      </c>
      <c r="I245" s="701" t="s">
        <v>551</v>
      </c>
      <c r="J245" s="702" t="s">
        <v>552</v>
      </c>
      <c r="N245" s="702"/>
      <c r="O245" s="701" t="s">
        <v>325</v>
      </c>
      <c r="P245" s="702">
        <v>2007</v>
      </c>
      <c r="Q245" s="703"/>
      <c r="R245" s="683" t="s">
        <v>267</v>
      </c>
      <c r="S245" s="561" t="s">
        <v>39</v>
      </c>
      <c r="T245" s="703">
        <v>2</v>
      </c>
      <c r="U245" s="703">
        <v>1352325</v>
      </c>
      <c r="V245" s="346" t="s">
        <v>311</v>
      </c>
    </row>
    <row r="246" spans="1:24" s="87" customFormat="1" ht="12.95" customHeight="1">
      <c r="A246" s="698">
        <v>2</v>
      </c>
      <c r="B246" s="699" t="s">
        <v>549</v>
      </c>
      <c r="C246" s="700" t="s">
        <v>189</v>
      </c>
      <c r="D246" s="700" t="s">
        <v>202</v>
      </c>
      <c r="E246" s="700" t="s">
        <v>188</v>
      </c>
      <c r="F246" s="700" t="s">
        <v>188</v>
      </c>
      <c r="G246" s="700" t="s">
        <v>550</v>
      </c>
      <c r="I246" s="377" t="s">
        <v>553</v>
      </c>
      <c r="J246" s="378" t="s">
        <v>552</v>
      </c>
      <c r="N246" s="378"/>
      <c r="O246" s="377" t="s">
        <v>325</v>
      </c>
      <c r="P246" s="378">
        <v>2007</v>
      </c>
      <c r="Q246" s="704"/>
      <c r="R246" s="683" t="s">
        <v>267</v>
      </c>
      <c r="S246" s="561" t="s">
        <v>39</v>
      </c>
      <c r="T246" s="704">
        <v>1</v>
      </c>
      <c r="U246" s="704">
        <v>21066412</v>
      </c>
      <c r="V246" s="346" t="s">
        <v>311</v>
      </c>
    </row>
    <row r="247" spans="1:24" s="87" customFormat="1" ht="12.95" customHeight="1">
      <c r="A247" s="534">
        <v>3</v>
      </c>
      <c r="B247" s="554"/>
      <c r="C247" s="375" t="s">
        <v>189</v>
      </c>
      <c r="D247" s="375" t="s">
        <v>204</v>
      </c>
      <c r="E247" s="375" t="s">
        <v>188</v>
      </c>
      <c r="F247" s="375" t="s">
        <v>554</v>
      </c>
      <c r="G247" s="375" t="s">
        <v>555</v>
      </c>
      <c r="I247" s="377" t="s">
        <v>556</v>
      </c>
      <c r="J247" s="378" t="s">
        <v>552</v>
      </c>
      <c r="N247" s="378"/>
      <c r="O247" s="377" t="s">
        <v>325</v>
      </c>
      <c r="P247" s="378">
        <v>2007</v>
      </c>
      <c r="Q247" s="705"/>
      <c r="R247" s="683" t="s">
        <v>267</v>
      </c>
      <c r="S247" s="561" t="s">
        <v>39</v>
      </c>
      <c r="T247" s="705">
        <v>1</v>
      </c>
      <c r="U247" s="706">
        <v>888712</v>
      </c>
      <c r="V247" s="346" t="s">
        <v>311</v>
      </c>
    </row>
    <row r="248" spans="1:24" s="87" customFormat="1" ht="12.95" customHeight="1">
      <c r="A248" s="534">
        <v>4</v>
      </c>
      <c r="B248" s="554"/>
      <c r="C248" s="375" t="s">
        <v>189</v>
      </c>
      <c r="D248" s="375" t="s">
        <v>202</v>
      </c>
      <c r="E248" s="375" t="s">
        <v>188</v>
      </c>
      <c r="F248" s="375" t="s">
        <v>188</v>
      </c>
      <c r="G248" s="375" t="s">
        <v>557</v>
      </c>
      <c r="I248" s="377" t="s">
        <v>558</v>
      </c>
      <c r="J248" s="378" t="s">
        <v>552</v>
      </c>
      <c r="N248" s="378"/>
      <c r="O248" s="377" t="s">
        <v>325</v>
      </c>
      <c r="P248" s="378">
        <v>2007</v>
      </c>
      <c r="Q248" s="705"/>
      <c r="R248" s="683" t="s">
        <v>267</v>
      </c>
      <c r="S248" s="561" t="s">
        <v>39</v>
      </c>
      <c r="T248" s="705">
        <v>2</v>
      </c>
      <c r="U248" s="706">
        <v>689475</v>
      </c>
      <c r="V248" s="346" t="s">
        <v>311</v>
      </c>
    </row>
    <row r="249" spans="1:24" s="87" customFormat="1" ht="12.95" customHeight="1">
      <c r="A249" s="534">
        <v>5</v>
      </c>
      <c r="B249" s="554" t="s">
        <v>549</v>
      </c>
      <c r="C249" s="375" t="s">
        <v>189</v>
      </c>
      <c r="D249" s="375" t="s">
        <v>202</v>
      </c>
      <c r="E249" s="375" t="s">
        <v>188</v>
      </c>
      <c r="F249" s="375" t="s">
        <v>188</v>
      </c>
      <c r="G249" s="375" t="s">
        <v>550</v>
      </c>
      <c r="I249" s="377" t="s">
        <v>559</v>
      </c>
      <c r="J249" s="378" t="s">
        <v>560</v>
      </c>
      <c r="N249" s="378"/>
      <c r="O249" s="377" t="s">
        <v>325</v>
      </c>
      <c r="P249" s="378">
        <v>2007</v>
      </c>
      <c r="Q249" s="705"/>
      <c r="R249" s="683" t="s">
        <v>267</v>
      </c>
      <c r="S249" s="561" t="s">
        <v>39</v>
      </c>
      <c r="T249" s="705">
        <v>1</v>
      </c>
      <c r="U249" s="706">
        <v>18843785</v>
      </c>
      <c r="V249" s="346" t="s">
        <v>311</v>
      </c>
    </row>
    <row r="250" spans="1:24" s="87" customFormat="1" ht="12.95" customHeight="1">
      <c r="A250" s="534">
        <v>6</v>
      </c>
      <c r="B250" s="554" t="s">
        <v>561</v>
      </c>
      <c r="C250" s="375" t="s">
        <v>189</v>
      </c>
      <c r="D250" s="375" t="s">
        <v>202</v>
      </c>
      <c r="E250" s="375" t="s">
        <v>188</v>
      </c>
      <c r="F250" s="375" t="s">
        <v>202</v>
      </c>
      <c r="G250" s="375" t="s">
        <v>562</v>
      </c>
      <c r="I250" s="377" t="s">
        <v>563</v>
      </c>
      <c r="J250" s="378" t="s">
        <v>564</v>
      </c>
      <c r="N250" s="378"/>
      <c r="O250" s="377" t="s">
        <v>325</v>
      </c>
      <c r="P250" s="378">
        <v>2007</v>
      </c>
      <c r="Q250" s="705"/>
      <c r="R250" s="683" t="s">
        <v>267</v>
      </c>
      <c r="S250" s="561" t="s">
        <v>39</v>
      </c>
      <c r="T250" s="705">
        <v>1</v>
      </c>
      <c r="U250" s="706">
        <v>11000000</v>
      </c>
      <c r="V250" s="346" t="s">
        <v>311</v>
      </c>
    </row>
    <row r="251" spans="1:24" s="87" customFormat="1" ht="12.95" customHeight="1">
      <c r="A251" s="534">
        <v>7</v>
      </c>
      <c r="B251" s="554" t="s">
        <v>561</v>
      </c>
      <c r="C251" s="375" t="s">
        <v>189</v>
      </c>
      <c r="D251" s="375" t="s">
        <v>202</v>
      </c>
      <c r="E251" s="375" t="s">
        <v>188</v>
      </c>
      <c r="F251" s="375" t="s">
        <v>202</v>
      </c>
      <c r="G251" s="375" t="s">
        <v>562</v>
      </c>
      <c r="I251" s="377" t="s">
        <v>565</v>
      </c>
      <c r="J251" s="378" t="s">
        <v>566</v>
      </c>
      <c r="N251" s="378"/>
      <c r="O251" s="377" t="s">
        <v>325</v>
      </c>
      <c r="P251" s="378">
        <v>2007</v>
      </c>
      <c r="Q251" s="705"/>
      <c r="R251" s="683" t="s">
        <v>267</v>
      </c>
      <c r="S251" s="561" t="s">
        <v>39</v>
      </c>
      <c r="T251" s="705">
        <v>1</v>
      </c>
      <c r="U251" s="706">
        <v>9625000</v>
      </c>
      <c r="V251" s="346" t="s">
        <v>311</v>
      </c>
    </row>
    <row r="252" spans="1:24" s="87" customFormat="1" ht="12.95" customHeight="1">
      <c r="A252" s="534">
        <v>8</v>
      </c>
      <c r="B252" s="554"/>
      <c r="C252" s="375" t="s">
        <v>189</v>
      </c>
      <c r="D252" s="375" t="s">
        <v>202</v>
      </c>
      <c r="E252" s="375" t="s">
        <v>188</v>
      </c>
      <c r="F252" s="375" t="s">
        <v>188</v>
      </c>
      <c r="G252" s="375" t="s">
        <v>567</v>
      </c>
      <c r="I252" s="377" t="s">
        <v>568</v>
      </c>
      <c r="J252" s="378" t="s">
        <v>569</v>
      </c>
      <c r="N252" s="378"/>
      <c r="O252" s="377" t="s">
        <v>325</v>
      </c>
      <c r="P252" s="378">
        <v>2007</v>
      </c>
      <c r="Q252" s="705"/>
      <c r="R252" s="683" t="s">
        <v>267</v>
      </c>
      <c r="S252" s="561" t="s">
        <v>39</v>
      </c>
      <c r="T252" s="705">
        <v>1</v>
      </c>
      <c r="U252" s="706">
        <v>1650000</v>
      </c>
      <c r="V252" s="346" t="s">
        <v>311</v>
      </c>
    </row>
    <row r="253" spans="1:24" s="87" customFormat="1" ht="12.95" customHeight="1">
      <c r="A253" s="534">
        <v>9</v>
      </c>
      <c r="B253" s="554"/>
      <c r="C253" s="375" t="s">
        <v>189</v>
      </c>
      <c r="D253" s="375" t="s">
        <v>202</v>
      </c>
      <c r="E253" s="375" t="s">
        <v>188</v>
      </c>
      <c r="F253" s="375" t="s">
        <v>570</v>
      </c>
      <c r="G253" s="375" t="s">
        <v>571</v>
      </c>
      <c r="I253" s="377" t="s">
        <v>572</v>
      </c>
      <c r="J253" s="378" t="s">
        <v>573</v>
      </c>
      <c r="N253" s="378"/>
      <c r="O253" s="377" t="s">
        <v>325</v>
      </c>
      <c r="P253" s="378">
        <v>2007</v>
      </c>
      <c r="Q253" s="705"/>
      <c r="R253" s="683" t="s">
        <v>267</v>
      </c>
      <c r="S253" s="561" t="s">
        <v>39</v>
      </c>
      <c r="T253" s="705">
        <v>1</v>
      </c>
      <c r="U253" s="706">
        <v>1650000</v>
      </c>
      <c r="V253" s="346" t="s">
        <v>311</v>
      </c>
    </row>
    <row r="254" spans="1:24" s="87" customFormat="1" ht="12.95" customHeight="1">
      <c r="A254" s="534">
        <v>10</v>
      </c>
      <c r="B254" s="554"/>
      <c r="C254" s="375" t="s">
        <v>189</v>
      </c>
      <c r="D254" s="375" t="s">
        <v>202</v>
      </c>
      <c r="E254" s="375" t="s">
        <v>188</v>
      </c>
      <c r="F254" s="375" t="s">
        <v>188</v>
      </c>
      <c r="G254" s="375" t="s">
        <v>574</v>
      </c>
      <c r="I254" s="377" t="s">
        <v>575</v>
      </c>
      <c r="J254" s="378" t="s">
        <v>576</v>
      </c>
      <c r="N254" s="378"/>
      <c r="O254" s="377" t="s">
        <v>325</v>
      </c>
      <c r="P254" s="378">
        <v>2007</v>
      </c>
      <c r="Q254" s="705"/>
      <c r="R254" s="683" t="s">
        <v>267</v>
      </c>
      <c r="S254" s="561" t="s">
        <v>39</v>
      </c>
      <c r="T254" s="705">
        <v>1</v>
      </c>
      <c r="U254" s="706">
        <v>250000</v>
      </c>
      <c r="V254" s="346" t="s">
        <v>311</v>
      </c>
    </row>
    <row r="255" spans="1:24" s="87" customFormat="1" ht="12.95" customHeight="1">
      <c r="A255" s="534">
        <v>12</v>
      </c>
      <c r="B255" s="554"/>
      <c r="C255" s="375" t="s">
        <v>189</v>
      </c>
      <c r="D255" s="375" t="s">
        <v>202</v>
      </c>
      <c r="E255" s="375" t="s">
        <v>188</v>
      </c>
      <c r="F255" s="375" t="s">
        <v>193</v>
      </c>
      <c r="G255" s="375" t="s">
        <v>577</v>
      </c>
      <c r="I255" s="377" t="s">
        <v>578</v>
      </c>
      <c r="J255" s="378" t="s">
        <v>579</v>
      </c>
      <c r="N255" s="378"/>
      <c r="O255" s="377" t="s">
        <v>325</v>
      </c>
      <c r="P255" s="378">
        <v>2007</v>
      </c>
      <c r="Q255" s="705"/>
      <c r="R255" s="683" t="s">
        <v>267</v>
      </c>
      <c r="S255" s="561" t="s">
        <v>39</v>
      </c>
      <c r="T255" s="705">
        <v>1</v>
      </c>
      <c r="U255" s="706">
        <v>65000</v>
      </c>
      <c r="V255" s="346" t="s">
        <v>311</v>
      </c>
    </row>
    <row r="256" spans="1:24" s="87" customFormat="1" ht="12.95" customHeight="1">
      <c r="A256" s="534">
        <v>15</v>
      </c>
      <c r="B256" s="554" t="s">
        <v>580</v>
      </c>
      <c r="C256" s="375" t="s">
        <v>189</v>
      </c>
      <c r="D256" s="375" t="s">
        <v>202</v>
      </c>
      <c r="E256" s="375" t="s">
        <v>188</v>
      </c>
      <c r="F256" s="375" t="s">
        <v>189</v>
      </c>
      <c r="G256" s="375" t="s">
        <v>581</v>
      </c>
      <c r="I256" s="377" t="s">
        <v>582</v>
      </c>
      <c r="J256" s="378" t="s">
        <v>583</v>
      </c>
      <c r="N256" s="378"/>
      <c r="O256" s="377" t="s">
        <v>325</v>
      </c>
      <c r="P256" s="378">
        <v>2007</v>
      </c>
      <c r="Q256" s="705"/>
      <c r="R256" s="683" t="s">
        <v>267</v>
      </c>
      <c r="S256" s="561" t="s">
        <v>39</v>
      </c>
      <c r="T256" s="705">
        <v>1</v>
      </c>
      <c r="U256" s="706">
        <v>1396500</v>
      </c>
      <c r="V256" s="346" t="s">
        <v>311</v>
      </c>
    </row>
    <row r="257" spans="1:22" s="87" customFormat="1" ht="12.95" customHeight="1">
      <c r="A257" s="534">
        <v>16</v>
      </c>
      <c r="B257" s="554" t="s">
        <v>580</v>
      </c>
      <c r="C257" s="375" t="s">
        <v>189</v>
      </c>
      <c r="D257" s="375" t="s">
        <v>202</v>
      </c>
      <c r="E257" s="375" t="s">
        <v>188</v>
      </c>
      <c r="F257" s="375" t="s">
        <v>189</v>
      </c>
      <c r="G257" s="375" t="s">
        <v>581</v>
      </c>
      <c r="I257" s="377" t="s">
        <v>584</v>
      </c>
      <c r="J257" s="378" t="s">
        <v>585</v>
      </c>
      <c r="N257" s="378"/>
      <c r="O257" s="377" t="s">
        <v>325</v>
      </c>
      <c r="P257" s="378">
        <v>2007</v>
      </c>
      <c r="Q257" s="705"/>
      <c r="R257" s="683" t="s">
        <v>267</v>
      </c>
      <c r="S257" s="561" t="s">
        <v>39</v>
      </c>
      <c r="T257" s="705">
        <v>1</v>
      </c>
      <c r="U257" s="706">
        <v>1163800</v>
      </c>
      <c r="V257" s="346" t="s">
        <v>311</v>
      </c>
    </row>
    <row r="258" spans="1:22" s="87" customFormat="1" ht="12.95" customHeight="1">
      <c r="A258" s="534">
        <v>17</v>
      </c>
      <c r="B258" s="554" t="s">
        <v>580</v>
      </c>
      <c r="C258" s="375" t="s">
        <v>189</v>
      </c>
      <c r="D258" s="375" t="s">
        <v>202</v>
      </c>
      <c r="E258" s="375" t="s">
        <v>188</v>
      </c>
      <c r="F258" s="375" t="s">
        <v>189</v>
      </c>
      <c r="G258" s="375" t="s">
        <v>581</v>
      </c>
      <c r="I258" s="377" t="s">
        <v>586</v>
      </c>
      <c r="J258" s="378" t="s">
        <v>585</v>
      </c>
      <c r="N258" s="378"/>
      <c r="O258" s="377" t="s">
        <v>325</v>
      </c>
      <c r="P258" s="378">
        <v>2007</v>
      </c>
      <c r="Q258" s="705"/>
      <c r="R258" s="683" t="s">
        <v>267</v>
      </c>
      <c r="S258" s="561" t="s">
        <v>39</v>
      </c>
      <c r="T258" s="705">
        <v>1</v>
      </c>
      <c r="U258" s="706">
        <v>510000</v>
      </c>
      <c r="V258" s="346" t="s">
        <v>311</v>
      </c>
    </row>
    <row r="259" spans="1:22" s="87" customFormat="1" ht="12.95" customHeight="1">
      <c r="A259" s="534">
        <v>18</v>
      </c>
      <c r="B259" s="554"/>
      <c r="C259" s="375" t="s">
        <v>189</v>
      </c>
      <c r="D259" s="375" t="s">
        <v>202</v>
      </c>
      <c r="E259" s="375" t="s">
        <v>188</v>
      </c>
      <c r="F259" s="375" t="s">
        <v>189</v>
      </c>
      <c r="G259" s="375" t="s">
        <v>587</v>
      </c>
      <c r="I259" s="377" t="s">
        <v>588</v>
      </c>
      <c r="J259" s="378" t="s">
        <v>589</v>
      </c>
      <c r="N259" s="378"/>
      <c r="O259" s="377" t="s">
        <v>325</v>
      </c>
      <c r="P259" s="378">
        <v>2007</v>
      </c>
      <c r="Q259" s="705"/>
      <c r="R259" s="683" t="s">
        <v>267</v>
      </c>
      <c r="S259" s="561" t="s">
        <v>39</v>
      </c>
      <c r="T259" s="705">
        <v>1</v>
      </c>
      <c r="U259" s="706">
        <v>2575000</v>
      </c>
      <c r="V259" s="346" t="s">
        <v>311</v>
      </c>
    </row>
    <row r="260" spans="1:22" s="87" customFormat="1" ht="12.95" customHeight="1">
      <c r="A260" s="534">
        <v>19</v>
      </c>
      <c r="B260" s="554" t="s">
        <v>590</v>
      </c>
      <c r="C260" s="375" t="str">
        <f t="shared" ref="C260:C283" si="10">MID(B260,1,2)</f>
        <v>02</v>
      </c>
      <c r="D260" s="375" t="str">
        <f t="shared" ref="D260:D288" si="11">MID(B260,4,2)</f>
        <v>08</v>
      </c>
      <c r="E260" s="375" t="str">
        <f t="shared" ref="E260:E288" si="12">MID(B260,7,2)</f>
        <v>01</v>
      </c>
      <c r="F260" s="375" t="str">
        <f t="shared" ref="F260:F288" si="13">MID(B260,10,2)</f>
        <v>09</v>
      </c>
      <c r="G260" s="375" t="str">
        <f t="shared" ref="G260:G288" si="14">MID(B260,13,3)</f>
        <v>069</v>
      </c>
      <c r="I260" s="707" t="s">
        <v>591</v>
      </c>
      <c r="J260" s="378" t="s">
        <v>324</v>
      </c>
      <c r="N260" s="378" t="s">
        <v>324</v>
      </c>
      <c r="O260" s="377" t="s">
        <v>325</v>
      </c>
      <c r="P260" s="378">
        <v>2012</v>
      </c>
      <c r="Q260" s="569"/>
      <c r="R260" s="683" t="s">
        <v>267</v>
      </c>
      <c r="S260" s="561" t="s">
        <v>39</v>
      </c>
      <c r="T260" s="569">
        <v>1</v>
      </c>
      <c r="U260" s="706">
        <v>3000000</v>
      </c>
      <c r="V260" s="346" t="s">
        <v>311</v>
      </c>
    </row>
    <row r="261" spans="1:22" s="87" customFormat="1" ht="12.95" customHeight="1">
      <c r="A261" s="534">
        <v>20</v>
      </c>
      <c r="B261" s="554" t="s">
        <v>592</v>
      </c>
      <c r="C261" s="375" t="str">
        <f t="shared" si="10"/>
        <v>02</v>
      </c>
      <c r="D261" s="375" t="str">
        <f t="shared" si="11"/>
        <v>08</v>
      </c>
      <c r="E261" s="375" t="str">
        <f t="shared" si="12"/>
        <v>01</v>
      </c>
      <c r="F261" s="375" t="str">
        <f t="shared" si="13"/>
        <v>19</v>
      </c>
      <c r="G261" s="375" t="str">
        <f t="shared" si="14"/>
        <v>003</v>
      </c>
      <c r="I261" s="707" t="s">
        <v>593</v>
      </c>
      <c r="J261" s="378" t="s">
        <v>324</v>
      </c>
      <c r="N261" s="378" t="s">
        <v>324</v>
      </c>
      <c r="O261" s="377" t="s">
        <v>325</v>
      </c>
      <c r="P261" s="378">
        <v>2012</v>
      </c>
      <c r="Q261" s="569"/>
      <c r="R261" s="683" t="s">
        <v>267</v>
      </c>
      <c r="S261" s="561" t="s">
        <v>39</v>
      </c>
      <c r="T261" s="569">
        <v>1</v>
      </c>
      <c r="U261" s="706">
        <v>1400000</v>
      </c>
      <c r="V261" s="346" t="s">
        <v>311</v>
      </c>
    </row>
    <row r="262" spans="1:22" s="87" customFormat="1" ht="12.95" customHeight="1">
      <c r="A262" s="534">
        <v>21</v>
      </c>
      <c r="B262" s="554" t="s">
        <v>594</v>
      </c>
      <c r="C262" s="375" t="str">
        <f t="shared" si="10"/>
        <v>02</v>
      </c>
      <c r="D262" s="375" t="str">
        <f t="shared" si="11"/>
        <v>08</v>
      </c>
      <c r="E262" s="375" t="str">
        <f t="shared" si="12"/>
        <v>01</v>
      </c>
      <c r="F262" s="375" t="str">
        <f t="shared" si="13"/>
        <v>10</v>
      </c>
      <c r="G262" s="375" t="str">
        <f t="shared" si="14"/>
        <v>032</v>
      </c>
      <c r="I262" s="707" t="s">
        <v>595</v>
      </c>
      <c r="J262" s="378" t="s">
        <v>324</v>
      </c>
      <c r="N262" s="378" t="s">
        <v>324</v>
      </c>
      <c r="O262" s="377" t="s">
        <v>325</v>
      </c>
      <c r="P262" s="378">
        <v>2012</v>
      </c>
      <c r="Q262" s="569"/>
      <c r="R262" s="683" t="s">
        <v>267</v>
      </c>
      <c r="S262" s="561" t="s">
        <v>39</v>
      </c>
      <c r="T262" s="569">
        <v>1</v>
      </c>
      <c r="U262" s="706">
        <v>525000</v>
      </c>
      <c r="V262" s="346" t="s">
        <v>311</v>
      </c>
    </row>
    <row r="263" spans="1:22" s="87" customFormat="1" ht="12.95" customHeight="1">
      <c r="A263" s="534">
        <v>22</v>
      </c>
      <c r="B263" s="554" t="s">
        <v>596</v>
      </c>
      <c r="C263" s="375" t="str">
        <f t="shared" si="10"/>
        <v>02</v>
      </c>
      <c r="D263" s="375" t="str">
        <f t="shared" si="11"/>
        <v>08</v>
      </c>
      <c r="E263" s="375" t="str">
        <f t="shared" si="12"/>
        <v>01</v>
      </c>
      <c r="F263" s="375" t="str">
        <f t="shared" si="13"/>
        <v>01</v>
      </c>
      <c r="G263" s="375" t="str">
        <f t="shared" si="14"/>
        <v>004</v>
      </c>
      <c r="I263" s="707" t="s">
        <v>597</v>
      </c>
      <c r="J263" s="378" t="s">
        <v>324</v>
      </c>
      <c r="N263" s="378" t="s">
        <v>324</v>
      </c>
      <c r="O263" s="377" t="s">
        <v>325</v>
      </c>
      <c r="P263" s="378">
        <v>2012</v>
      </c>
      <c r="Q263" s="569"/>
      <c r="R263" s="683" t="s">
        <v>267</v>
      </c>
      <c r="S263" s="561" t="s">
        <v>39</v>
      </c>
      <c r="T263" s="569">
        <v>1</v>
      </c>
      <c r="U263" s="706">
        <v>40000</v>
      </c>
      <c r="V263" s="346" t="s">
        <v>311</v>
      </c>
    </row>
    <row r="264" spans="1:22" s="87" customFormat="1" ht="12.95" customHeight="1">
      <c r="A264" s="534">
        <v>23</v>
      </c>
      <c r="B264" s="554" t="s">
        <v>598</v>
      </c>
      <c r="C264" s="375" t="str">
        <f t="shared" si="10"/>
        <v>02</v>
      </c>
      <c r="D264" s="375" t="str">
        <f t="shared" si="11"/>
        <v>08</v>
      </c>
      <c r="E264" s="375" t="str">
        <f t="shared" si="12"/>
        <v>01</v>
      </c>
      <c r="F264" s="375" t="str">
        <f t="shared" si="13"/>
        <v>13</v>
      </c>
      <c r="G264" s="375" t="str">
        <f t="shared" si="14"/>
        <v>006</v>
      </c>
      <c r="I264" s="707" t="s">
        <v>599</v>
      </c>
      <c r="J264" s="378" t="s">
        <v>324</v>
      </c>
      <c r="N264" s="378" t="s">
        <v>324</v>
      </c>
      <c r="O264" s="377" t="s">
        <v>325</v>
      </c>
      <c r="P264" s="378">
        <v>2012</v>
      </c>
      <c r="Q264" s="569"/>
      <c r="R264" s="683" t="s">
        <v>267</v>
      </c>
      <c r="S264" s="561" t="s">
        <v>39</v>
      </c>
      <c r="T264" s="569">
        <v>1</v>
      </c>
      <c r="U264" s="706">
        <v>12000</v>
      </c>
      <c r="V264" s="346" t="s">
        <v>311</v>
      </c>
    </row>
    <row r="265" spans="1:22" s="87" customFormat="1" ht="12.95" customHeight="1">
      <c r="A265" s="534">
        <v>24</v>
      </c>
      <c r="B265" s="554" t="s">
        <v>598</v>
      </c>
      <c r="C265" s="375" t="str">
        <f t="shared" si="10"/>
        <v>02</v>
      </c>
      <c r="D265" s="375" t="str">
        <f t="shared" si="11"/>
        <v>08</v>
      </c>
      <c r="E265" s="375" t="str">
        <f t="shared" si="12"/>
        <v>01</v>
      </c>
      <c r="F265" s="375" t="str">
        <f t="shared" si="13"/>
        <v>13</v>
      </c>
      <c r="G265" s="375" t="str">
        <f t="shared" si="14"/>
        <v>006</v>
      </c>
      <c r="I265" s="707" t="s">
        <v>600</v>
      </c>
      <c r="J265" s="378" t="s">
        <v>324</v>
      </c>
      <c r="N265" s="378" t="s">
        <v>324</v>
      </c>
      <c r="O265" s="377" t="s">
        <v>325</v>
      </c>
      <c r="P265" s="378">
        <v>2012</v>
      </c>
      <c r="Q265" s="569"/>
      <c r="R265" s="683" t="s">
        <v>267</v>
      </c>
      <c r="S265" s="561" t="s">
        <v>39</v>
      </c>
      <c r="T265" s="569">
        <v>1</v>
      </c>
      <c r="U265" s="706">
        <v>40000</v>
      </c>
      <c r="V265" s="346" t="s">
        <v>311</v>
      </c>
    </row>
    <row r="266" spans="1:22" s="87" customFormat="1" ht="12.95" customHeight="1">
      <c r="A266" s="534">
        <v>26</v>
      </c>
      <c r="B266" s="554" t="s">
        <v>601</v>
      </c>
      <c r="C266" s="375" t="str">
        <f t="shared" si="10"/>
        <v>02</v>
      </c>
      <c r="D266" s="375" t="str">
        <f t="shared" si="11"/>
        <v>08</v>
      </c>
      <c r="E266" s="375" t="str">
        <f t="shared" si="12"/>
        <v>01</v>
      </c>
      <c r="F266" s="375" t="str">
        <f t="shared" si="13"/>
        <v>01</v>
      </c>
      <c r="G266" s="375" t="str">
        <f t="shared" si="14"/>
        <v>009</v>
      </c>
      <c r="I266" s="707" t="s">
        <v>602</v>
      </c>
      <c r="J266" s="378" t="s">
        <v>324</v>
      </c>
      <c r="N266" s="378" t="s">
        <v>324</v>
      </c>
      <c r="O266" s="377" t="s">
        <v>325</v>
      </c>
      <c r="P266" s="378">
        <v>2012</v>
      </c>
      <c r="Q266" s="569"/>
      <c r="R266" s="683" t="s">
        <v>267</v>
      </c>
      <c r="S266" s="561" t="s">
        <v>39</v>
      </c>
      <c r="T266" s="569">
        <v>1</v>
      </c>
      <c r="U266" s="706">
        <v>2200000</v>
      </c>
      <c r="V266" s="346" t="s">
        <v>311</v>
      </c>
    </row>
    <row r="267" spans="1:22" s="87" customFormat="1" ht="12.95" customHeight="1">
      <c r="A267" s="534">
        <v>27</v>
      </c>
      <c r="B267" s="554" t="s">
        <v>603</v>
      </c>
      <c r="C267" s="375" t="str">
        <f t="shared" si="10"/>
        <v>02</v>
      </c>
      <c r="D267" s="375" t="str">
        <f t="shared" si="11"/>
        <v>08</v>
      </c>
      <c r="E267" s="375" t="str">
        <f t="shared" si="12"/>
        <v>01</v>
      </c>
      <c r="F267" s="375" t="str">
        <f t="shared" si="13"/>
        <v>01</v>
      </c>
      <c r="G267" s="375" t="str">
        <f t="shared" si="14"/>
        <v>010</v>
      </c>
      <c r="I267" s="707" t="s">
        <v>604</v>
      </c>
      <c r="J267" s="378" t="s">
        <v>324</v>
      </c>
      <c r="N267" s="378" t="s">
        <v>324</v>
      </c>
      <c r="O267" s="377" t="s">
        <v>325</v>
      </c>
      <c r="P267" s="378">
        <v>2012</v>
      </c>
      <c r="Q267" s="569"/>
      <c r="R267" s="683" t="s">
        <v>267</v>
      </c>
      <c r="S267" s="561" t="s">
        <v>39</v>
      </c>
      <c r="T267" s="569">
        <v>1</v>
      </c>
      <c r="U267" s="706">
        <v>800000</v>
      </c>
      <c r="V267" s="346" t="s">
        <v>311</v>
      </c>
    </row>
    <row r="268" spans="1:22" s="87" customFormat="1" ht="12.95" customHeight="1">
      <c r="A268" s="534">
        <v>29</v>
      </c>
      <c r="B268" s="554" t="s">
        <v>605</v>
      </c>
      <c r="C268" s="375" t="str">
        <f t="shared" si="10"/>
        <v>02</v>
      </c>
      <c r="D268" s="375" t="str">
        <f t="shared" si="11"/>
        <v>08</v>
      </c>
      <c r="E268" s="375" t="str">
        <f t="shared" si="12"/>
        <v>01</v>
      </c>
      <c r="F268" s="375" t="str">
        <f t="shared" si="13"/>
        <v>08</v>
      </c>
      <c r="G268" s="375" t="str">
        <f t="shared" si="14"/>
        <v>002</v>
      </c>
      <c r="I268" s="707" t="s">
        <v>606</v>
      </c>
      <c r="J268" s="378" t="s">
        <v>324</v>
      </c>
      <c r="N268" s="378" t="s">
        <v>324</v>
      </c>
      <c r="O268" s="377" t="s">
        <v>325</v>
      </c>
      <c r="P268" s="378">
        <v>2012</v>
      </c>
      <c r="Q268" s="569"/>
      <c r="R268" s="683" t="s">
        <v>267</v>
      </c>
      <c r="S268" s="561" t="s">
        <v>39</v>
      </c>
      <c r="T268" s="569">
        <v>1</v>
      </c>
      <c r="U268" s="706">
        <v>9600000</v>
      </c>
      <c r="V268" s="346" t="s">
        <v>311</v>
      </c>
    </row>
    <row r="269" spans="1:22" s="87" customFormat="1" ht="12.95" customHeight="1">
      <c r="A269" s="534">
        <v>30</v>
      </c>
      <c r="B269" s="554" t="s">
        <v>607</v>
      </c>
      <c r="C269" s="375" t="str">
        <f t="shared" si="10"/>
        <v>02</v>
      </c>
      <c r="D269" s="375" t="str">
        <f t="shared" si="11"/>
        <v>08</v>
      </c>
      <c r="E269" s="375" t="str">
        <f t="shared" si="12"/>
        <v>02</v>
      </c>
      <c r="F269" s="375" t="str">
        <f t="shared" si="13"/>
        <v>01</v>
      </c>
      <c r="G269" s="375" t="str">
        <f t="shared" si="14"/>
        <v>001</v>
      </c>
      <c r="I269" s="707" t="s">
        <v>608</v>
      </c>
      <c r="J269" s="377"/>
      <c r="N269" s="377"/>
      <c r="O269" s="377" t="s">
        <v>325</v>
      </c>
      <c r="P269" s="378">
        <v>2012</v>
      </c>
      <c r="Q269" s="569"/>
      <c r="R269" s="683" t="s">
        <v>267</v>
      </c>
      <c r="S269" s="561" t="s">
        <v>39</v>
      </c>
      <c r="T269" s="569"/>
      <c r="U269" s="706">
        <v>6000000</v>
      </c>
      <c r="V269" s="346" t="s">
        <v>311</v>
      </c>
    </row>
    <row r="270" spans="1:22" s="87" customFormat="1" ht="12.95" customHeight="1">
      <c r="A270" s="534">
        <v>31</v>
      </c>
      <c r="B270" s="554" t="s">
        <v>609</v>
      </c>
      <c r="C270" s="375" t="str">
        <f t="shared" si="10"/>
        <v>02</v>
      </c>
      <c r="D270" s="375" t="str">
        <f t="shared" si="11"/>
        <v>08</v>
      </c>
      <c r="E270" s="375" t="str">
        <f t="shared" si="12"/>
        <v>01</v>
      </c>
      <c r="F270" s="375" t="str">
        <f t="shared" si="13"/>
        <v>01</v>
      </c>
      <c r="G270" s="375" t="str">
        <f t="shared" si="14"/>
        <v>019</v>
      </c>
      <c r="I270" s="708" t="s">
        <v>610</v>
      </c>
      <c r="J270" s="378" t="s">
        <v>324</v>
      </c>
      <c r="N270" s="378" t="s">
        <v>324</v>
      </c>
      <c r="O270" s="377" t="s">
        <v>325</v>
      </c>
      <c r="P270" s="378">
        <v>2012</v>
      </c>
      <c r="Q270" s="569"/>
      <c r="R270" s="683" t="s">
        <v>267</v>
      </c>
      <c r="S270" s="561" t="s">
        <v>39</v>
      </c>
      <c r="T270" s="569">
        <v>1</v>
      </c>
      <c r="U270" s="706">
        <v>170000</v>
      </c>
      <c r="V270" s="346" t="s">
        <v>311</v>
      </c>
    </row>
    <row r="271" spans="1:22" s="87" customFormat="1" ht="12.95" customHeight="1">
      <c r="A271" s="534">
        <v>32</v>
      </c>
      <c r="B271" s="554" t="s">
        <v>549</v>
      </c>
      <c r="C271" s="375" t="str">
        <f t="shared" si="10"/>
        <v>02</v>
      </c>
      <c r="D271" s="375" t="str">
        <f t="shared" si="11"/>
        <v>08</v>
      </c>
      <c r="E271" s="375" t="str">
        <f t="shared" si="12"/>
        <v>01</v>
      </c>
      <c r="F271" s="375" t="str">
        <f t="shared" si="13"/>
        <v>01</v>
      </c>
      <c r="G271" s="375" t="str">
        <f t="shared" si="14"/>
        <v>068</v>
      </c>
      <c r="I271" s="708" t="s">
        <v>611</v>
      </c>
      <c r="J271" s="378" t="s">
        <v>324</v>
      </c>
      <c r="N271" s="378" t="s">
        <v>324</v>
      </c>
      <c r="O271" s="377" t="s">
        <v>325</v>
      </c>
      <c r="P271" s="378">
        <v>2012</v>
      </c>
      <c r="Q271" s="569"/>
      <c r="R271" s="683" t="s">
        <v>267</v>
      </c>
      <c r="S271" s="561" t="s">
        <v>39</v>
      </c>
      <c r="T271" s="569">
        <v>1</v>
      </c>
      <c r="U271" s="706">
        <v>80000</v>
      </c>
      <c r="V271" s="346" t="s">
        <v>311</v>
      </c>
    </row>
    <row r="272" spans="1:22" s="87" customFormat="1" ht="12.95" customHeight="1">
      <c r="A272" s="534">
        <v>33</v>
      </c>
      <c r="B272" s="554" t="s">
        <v>612</v>
      </c>
      <c r="C272" s="375" t="str">
        <f t="shared" si="10"/>
        <v>02</v>
      </c>
      <c r="D272" s="375" t="str">
        <f t="shared" si="11"/>
        <v>08</v>
      </c>
      <c r="E272" s="375" t="str">
        <f t="shared" si="12"/>
        <v>01</v>
      </c>
      <c r="F272" s="375" t="str">
        <f t="shared" si="13"/>
        <v>01</v>
      </c>
      <c r="G272" s="375" t="str">
        <f t="shared" si="14"/>
        <v>008</v>
      </c>
      <c r="I272" s="708" t="s">
        <v>613</v>
      </c>
      <c r="J272" s="378" t="s">
        <v>324</v>
      </c>
      <c r="N272" s="378" t="s">
        <v>324</v>
      </c>
      <c r="O272" s="377" t="s">
        <v>325</v>
      </c>
      <c r="P272" s="378">
        <v>2012</v>
      </c>
      <c r="Q272" s="569"/>
      <c r="R272" s="683" t="s">
        <v>267</v>
      </c>
      <c r="S272" s="561" t="s">
        <v>39</v>
      </c>
      <c r="T272" s="569">
        <v>1</v>
      </c>
      <c r="U272" s="706">
        <v>34000</v>
      </c>
      <c r="V272" s="346" t="s">
        <v>311</v>
      </c>
    </row>
    <row r="273" spans="1:22" s="87" customFormat="1" ht="12.95" customHeight="1">
      <c r="A273" s="534">
        <v>34</v>
      </c>
      <c r="B273" s="554" t="s">
        <v>612</v>
      </c>
      <c r="C273" s="375" t="str">
        <f t="shared" si="10"/>
        <v>02</v>
      </c>
      <c r="D273" s="375" t="str">
        <f t="shared" si="11"/>
        <v>08</v>
      </c>
      <c r="E273" s="375" t="str">
        <f t="shared" si="12"/>
        <v>01</v>
      </c>
      <c r="F273" s="375" t="str">
        <f t="shared" si="13"/>
        <v>01</v>
      </c>
      <c r="G273" s="375" t="str">
        <f t="shared" si="14"/>
        <v>008</v>
      </c>
      <c r="I273" s="708" t="s">
        <v>614</v>
      </c>
      <c r="J273" s="378" t="s">
        <v>324</v>
      </c>
      <c r="N273" s="378" t="s">
        <v>324</v>
      </c>
      <c r="O273" s="377" t="s">
        <v>325</v>
      </c>
      <c r="P273" s="378">
        <v>2012</v>
      </c>
      <c r="Q273" s="569"/>
      <c r="R273" s="683" t="s">
        <v>267</v>
      </c>
      <c r="S273" s="561" t="s">
        <v>39</v>
      </c>
      <c r="T273" s="569">
        <v>1</v>
      </c>
      <c r="U273" s="706">
        <v>160000</v>
      </c>
      <c r="V273" s="346" t="s">
        <v>311</v>
      </c>
    </row>
    <row r="274" spans="1:22" s="87" customFormat="1" ht="12.95" customHeight="1">
      <c r="A274" s="534">
        <v>35</v>
      </c>
      <c r="B274" s="554" t="s">
        <v>549</v>
      </c>
      <c r="C274" s="375" t="str">
        <f t="shared" si="10"/>
        <v>02</v>
      </c>
      <c r="D274" s="375" t="str">
        <f t="shared" si="11"/>
        <v>08</v>
      </c>
      <c r="E274" s="375" t="str">
        <f t="shared" si="12"/>
        <v>01</v>
      </c>
      <c r="F274" s="375" t="str">
        <f t="shared" si="13"/>
        <v>01</v>
      </c>
      <c r="G274" s="375" t="str">
        <f t="shared" si="14"/>
        <v>068</v>
      </c>
      <c r="I274" s="708" t="s">
        <v>615</v>
      </c>
      <c r="J274" s="378" t="s">
        <v>324</v>
      </c>
      <c r="N274" s="378" t="s">
        <v>324</v>
      </c>
      <c r="O274" s="377" t="s">
        <v>325</v>
      </c>
      <c r="P274" s="378">
        <v>2012</v>
      </c>
      <c r="Q274" s="569"/>
      <c r="R274" s="683" t="s">
        <v>267</v>
      </c>
      <c r="S274" s="561" t="s">
        <v>39</v>
      </c>
      <c r="T274" s="569">
        <v>1</v>
      </c>
      <c r="U274" s="706">
        <v>760000</v>
      </c>
      <c r="V274" s="346" t="s">
        <v>311</v>
      </c>
    </row>
    <row r="275" spans="1:22" s="87" customFormat="1" ht="12.95" customHeight="1">
      <c r="A275" s="534">
        <v>36</v>
      </c>
      <c r="B275" s="554" t="s">
        <v>616</v>
      </c>
      <c r="C275" s="375" t="str">
        <f t="shared" si="10"/>
        <v>02</v>
      </c>
      <c r="D275" s="375" t="str">
        <f t="shared" si="11"/>
        <v>08</v>
      </c>
      <c r="E275" s="375" t="str">
        <f t="shared" si="12"/>
        <v>01</v>
      </c>
      <c r="F275" s="375" t="str">
        <f t="shared" si="13"/>
        <v>13</v>
      </c>
      <c r="G275" s="375" t="str">
        <f t="shared" si="14"/>
        <v>003</v>
      </c>
      <c r="I275" s="708" t="s">
        <v>617</v>
      </c>
      <c r="J275" s="378" t="s">
        <v>324</v>
      </c>
      <c r="N275" s="378" t="s">
        <v>324</v>
      </c>
      <c r="O275" s="377" t="s">
        <v>325</v>
      </c>
      <c r="P275" s="378">
        <v>2012</v>
      </c>
      <c r="Q275" s="569"/>
      <c r="R275" s="683" t="s">
        <v>267</v>
      </c>
      <c r="S275" s="561" t="s">
        <v>39</v>
      </c>
      <c r="T275" s="569">
        <v>1</v>
      </c>
      <c r="U275" s="706">
        <v>1100000</v>
      </c>
      <c r="V275" s="346" t="s">
        <v>311</v>
      </c>
    </row>
    <row r="276" spans="1:22" s="87" customFormat="1" ht="12.95" customHeight="1">
      <c r="A276" s="534">
        <v>37</v>
      </c>
      <c r="B276" s="554" t="s">
        <v>549</v>
      </c>
      <c r="C276" s="375" t="str">
        <f t="shared" si="10"/>
        <v>02</v>
      </c>
      <c r="D276" s="375" t="str">
        <f t="shared" si="11"/>
        <v>08</v>
      </c>
      <c r="E276" s="375" t="str">
        <f t="shared" si="12"/>
        <v>01</v>
      </c>
      <c r="F276" s="375" t="str">
        <f t="shared" si="13"/>
        <v>01</v>
      </c>
      <c r="G276" s="375" t="str">
        <f t="shared" si="14"/>
        <v>068</v>
      </c>
      <c r="I276" s="708" t="s">
        <v>618</v>
      </c>
      <c r="J276" s="378" t="s">
        <v>324</v>
      </c>
      <c r="N276" s="378" t="s">
        <v>324</v>
      </c>
      <c r="O276" s="377" t="s">
        <v>325</v>
      </c>
      <c r="P276" s="378">
        <v>2012</v>
      </c>
      <c r="Q276" s="569"/>
      <c r="R276" s="683" t="s">
        <v>267</v>
      </c>
      <c r="S276" s="561" t="s">
        <v>39</v>
      </c>
      <c r="T276" s="569">
        <v>1</v>
      </c>
      <c r="U276" s="706">
        <v>300000</v>
      </c>
      <c r="V276" s="346" t="s">
        <v>311</v>
      </c>
    </row>
    <row r="277" spans="1:22" s="87" customFormat="1" ht="12.95" customHeight="1">
      <c r="A277" s="534">
        <v>38</v>
      </c>
      <c r="B277" s="554" t="s">
        <v>549</v>
      </c>
      <c r="C277" s="375" t="str">
        <f t="shared" si="10"/>
        <v>02</v>
      </c>
      <c r="D277" s="375" t="str">
        <f t="shared" si="11"/>
        <v>08</v>
      </c>
      <c r="E277" s="375" t="str">
        <f t="shared" si="12"/>
        <v>01</v>
      </c>
      <c r="F277" s="375" t="str">
        <f t="shared" si="13"/>
        <v>01</v>
      </c>
      <c r="G277" s="375" t="str">
        <f t="shared" si="14"/>
        <v>068</v>
      </c>
      <c r="I277" s="708" t="s">
        <v>619</v>
      </c>
      <c r="J277" s="378" t="s">
        <v>324</v>
      </c>
      <c r="N277" s="378" t="s">
        <v>324</v>
      </c>
      <c r="O277" s="377" t="s">
        <v>325</v>
      </c>
      <c r="P277" s="378">
        <v>2012</v>
      </c>
      <c r="Q277" s="569"/>
      <c r="R277" s="683" t="s">
        <v>267</v>
      </c>
      <c r="S277" s="561" t="s">
        <v>39</v>
      </c>
      <c r="T277" s="569">
        <v>1</v>
      </c>
      <c r="U277" s="706">
        <v>540000</v>
      </c>
      <c r="V277" s="346" t="s">
        <v>311</v>
      </c>
    </row>
    <row r="278" spans="1:22" s="87" customFormat="1" ht="12.95" customHeight="1">
      <c r="A278" s="534">
        <v>39</v>
      </c>
      <c r="B278" s="554" t="s">
        <v>549</v>
      </c>
      <c r="C278" s="375" t="str">
        <f t="shared" si="10"/>
        <v>02</v>
      </c>
      <c r="D278" s="375" t="str">
        <f t="shared" si="11"/>
        <v>08</v>
      </c>
      <c r="E278" s="375" t="str">
        <f t="shared" si="12"/>
        <v>01</v>
      </c>
      <c r="F278" s="375" t="str">
        <f t="shared" si="13"/>
        <v>01</v>
      </c>
      <c r="G278" s="375" t="str">
        <f t="shared" si="14"/>
        <v>068</v>
      </c>
      <c r="I278" s="707" t="s">
        <v>620</v>
      </c>
      <c r="J278" s="378" t="s">
        <v>324</v>
      </c>
      <c r="N278" s="378" t="s">
        <v>324</v>
      </c>
      <c r="O278" s="377" t="s">
        <v>325</v>
      </c>
      <c r="P278" s="378">
        <v>2012</v>
      </c>
      <c r="Q278" s="569"/>
      <c r="R278" s="683" t="s">
        <v>267</v>
      </c>
      <c r="S278" s="561" t="s">
        <v>39</v>
      </c>
      <c r="T278" s="569">
        <v>1</v>
      </c>
      <c r="U278" s="706">
        <v>13000000</v>
      </c>
      <c r="V278" s="346" t="s">
        <v>311</v>
      </c>
    </row>
    <row r="279" spans="1:22" s="87" customFormat="1" ht="12.95" customHeight="1">
      <c r="A279" s="534">
        <v>40</v>
      </c>
      <c r="B279" s="554" t="s">
        <v>549</v>
      </c>
      <c r="C279" s="375" t="str">
        <f t="shared" si="10"/>
        <v>02</v>
      </c>
      <c r="D279" s="375" t="str">
        <f t="shared" si="11"/>
        <v>08</v>
      </c>
      <c r="E279" s="375" t="str">
        <f t="shared" si="12"/>
        <v>01</v>
      </c>
      <c r="F279" s="375" t="str">
        <f t="shared" si="13"/>
        <v>01</v>
      </c>
      <c r="G279" s="375" t="str">
        <f t="shared" si="14"/>
        <v>068</v>
      </c>
      <c r="I279" s="707" t="s">
        <v>621</v>
      </c>
      <c r="J279" s="378" t="s">
        <v>324</v>
      </c>
      <c r="N279" s="378" t="s">
        <v>324</v>
      </c>
      <c r="O279" s="377" t="s">
        <v>325</v>
      </c>
      <c r="P279" s="378">
        <v>2012</v>
      </c>
      <c r="Q279" s="569"/>
      <c r="R279" s="683" t="s">
        <v>267</v>
      </c>
      <c r="S279" s="561" t="s">
        <v>39</v>
      </c>
      <c r="T279" s="569">
        <v>1</v>
      </c>
      <c r="U279" s="706">
        <v>4000000</v>
      </c>
      <c r="V279" s="346" t="s">
        <v>311</v>
      </c>
    </row>
    <row r="280" spans="1:22" s="87" customFormat="1" ht="12.95" customHeight="1">
      <c r="A280" s="534">
        <v>41</v>
      </c>
      <c r="B280" s="554" t="s">
        <v>549</v>
      </c>
      <c r="C280" s="375" t="str">
        <f t="shared" si="10"/>
        <v>02</v>
      </c>
      <c r="D280" s="375" t="str">
        <f t="shared" si="11"/>
        <v>08</v>
      </c>
      <c r="E280" s="375" t="str">
        <f t="shared" si="12"/>
        <v>01</v>
      </c>
      <c r="F280" s="375" t="str">
        <f t="shared" si="13"/>
        <v>01</v>
      </c>
      <c r="G280" s="375" t="str">
        <f t="shared" si="14"/>
        <v>068</v>
      </c>
      <c r="I280" s="707" t="s">
        <v>622</v>
      </c>
      <c r="J280" s="378" t="s">
        <v>324</v>
      </c>
      <c r="N280" s="378" t="s">
        <v>324</v>
      </c>
      <c r="O280" s="377" t="s">
        <v>325</v>
      </c>
      <c r="P280" s="378">
        <v>2012</v>
      </c>
      <c r="Q280" s="569"/>
      <c r="R280" s="683" t="s">
        <v>267</v>
      </c>
      <c r="S280" s="561" t="s">
        <v>39</v>
      </c>
      <c r="T280" s="569">
        <v>1</v>
      </c>
      <c r="U280" s="706">
        <v>6400000</v>
      </c>
      <c r="V280" s="346" t="s">
        <v>311</v>
      </c>
    </row>
    <row r="281" spans="1:22" s="87" customFormat="1" ht="12.95" customHeight="1">
      <c r="A281" s="534">
        <v>42</v>
      </c>
      <c r="B281" s="554" t="s">
        <v>549</v>
      </c>
      <c r="C281" s="375" t="str">
        <f t="shared" si="10"/>
        <v>02</v>
      </c>
      <c r="D281" s="375" t="str">
        <f t="shared" si="11"/>
        <v>08</v>
      </c>
      <c r="E281" s="375" t="str">
        <f t="shared" si="12"/>
        <v>01</v>
      </c>
      <c r="F281" s="375" t="str">
        <f t="shared" si="13"/>
        <v>01</v>
      </c>
      <c r="G281" s="375" t="str">
        <f t="shared" si="14"/>
        <v>068</v>
      </c>
      <c r="I281" s="707" t="s">
        <v>623</v>
      </c>
      <c r="J281" s="378" t="s">
        <v>324</v>
      </c>
      <c r="N281" s="378" t="s">
        <v>324</v>
      </c>
      <c r="O281" s="377" t="s">
        <v>325</v>
      </c>
      <c r="P281" s="378">
        <v>2012</v>
      </c>
      <c r="Q281" s="569"/>
      <c r="R281" s="683" t="s">
        <v>267</v>
      </c>
      <c r="S281" s="561" t="s">
        <v>39</v>
      </c>
      <c r="T281" s="569">
        <v>1</v>
      </c>
      <c r="U281" s="706">
        <v>1400000</v>
      </c>
      <c r="V281" s="346" t="s">
        <v>311</v>
      </c>
    </row>
    <row r="282" spans="1:22" s="87" customFormat="1" ht="12.95" customHeight="1">
      <c r="A282" s="534">
        <v>43</v>
      </c>
      <c r="B282" s="554" t="s">
        <v>624</v>
      </c>
      <c r="C282" s="375" t="str">
        <f t="shared" si="10"/>
        <v>02</v>
      </c>
      <c r="D282" s="375" t="str">
        <f t="shared" si="11"/>
        <v>08</v>
      </c>
      <c r="E282" s="375" t="str">
        <f t="shared" si="12"/>
        <v>02</v>
      </c>
      <c r="F282" s="375" t="str">
        <f t="shared" si="13"/>
        <v>03</v>
      </c>
      <c r="G282" s="375" t="str">
        <f t="shared" si="14"/>
        <v>019</v>
      </c>
      <c r="I282" s="707" t="s">
        <v>625</v>
      </c>
      <c r="J282" s="378" t="s">
        <v>324</v>
      </c>
      <c r="N282" s="378" t="s">
        <v>324</v>
      </c>
      <c r="O282" s="377" t="s">
        <v>325</v>
      </c>
      <c r="P282" s="378">
        <v>2012</v>
      </c>
      <c r="Q282" s="569"/>
      <c r="R282" s="683" t="s">
        <v>267</v>
      </c>
      <c r="S282" s="561" t="s">
        <v>39</v>
      </c>
      <c r="T282" s="569">
        <v>1</v>
      </c>
      <c r="U282" s="706">
        <v>2000000</v>
      </c>
      <c r="V282" s="346" t="s">
        <v>311</v>
      </c>
    </row>
    <row r="283" spans="1:22" s="87" customFormat="1" ht="12.95" customHeight="1">
      <c r="A283" s="534">
        <v>44</v>
      </c>
      <c r="B283" s="554" t="s">
        <v>549</v>
      </c>
      <c r="C283" s="375" t="str">
        <f t="shared" si="10"/>
        <v>02</v>
      </c>
      <c r="D283" s="375" t="str">
        <f t="shared" si="11"/>
        <v>08</v>
      </c>
      <c r="E283" s="375" t="str">
        <f t="shared" si="12"/>
        <v>01</v>
      </c>
      <c r="F283" s="375" t="str">
        <f t="shared" si="13"/>
        <v>01</v>
      </c>
      <c r="G283" s="375" t="str">
        <f t="shared" si="14"/>
        <v>068</v>
      </c>
      <c r="I283" s="707" t="s">
        <v>626</v>
      </c>
      <c r="J283" s="378" t="s">
        <v>324</v>
      </c>
      <c r="N283" s="378" t="s">
        <v>324</v>
      </c>
      <c r="O283" s="377" t="s">
        <v>325</v>
      </c>
      <c r="P283" s="378">
        <v>2012</v>
      </c>
      <c r="Q283" s="569"/>
      <c r="R283" s="683" t="s">
        <v>267</v>
      </c>
      <c r="S283" s="561" t="s">
        <v>39</v>
      </c>
      <c r="T283" s="569">
        <v>1</v>
      </c>
      <c r="U283" s="706">
        <v>3800000</v>
      </c>
      <c r="V283" s="346" t="s">
        <v>311</v>
      </c>
    </row>
    <row r="284" spans="1:22" s="87" customFormat="1" ht="12.95" customHeight="1">
      <c r="A284" s="534">
        <v>45</v>
      </c>
      <c r="B284" s="554" t="s">
        <v>627</v>
      </c>
      <c r="C284" s="375" t="str">
        <f>MID(B284,1,2)</f>
        <v>02</v>
      </c>
      <c r="D284" s="375" t="str">
        <f t="shared" si="11"/>
        <v>08</v>
      </c>
      <c r="E284" s="375" t="str">
        <f t="shared" si="12"/>
        <v>01</v>
      </c>
      <c r="F284" s="375" t="str">
        <f t="shared" si="13"/>
        <v>01</v>
      </c>
      <c r="G284" s="375" t="str">
        <f t="shared" si="14"/>
        <v>005</v>
      </c>
      <c r="I284" s="536" t="s">
        <v>628</v>
      </c>
      <c r="J284" s="536">
        <v>1</v>
      </c>
      <c r="N284" s="378" t="s">
        <v>324</v>
      </c>
      <c r="O284" s="377" t="s">
        <v>325</v>
      </c>
      <c r="P284" s="378">
        <v>2013</v>
      </c>
      <c r="Q284" s="576"/>
      <c r="R284" s="683" t="s">
        <v>267</v>
      </c>
      <c r="S284" s="561" t="s">
        <v>39</v>
      </c>
      <c r="T284" s="576">
        <v>1</v>
      </c>
      <c r="U284" s="706">
        <v>450000</v>
      </c>
      <c r="V284" s="346" t="s">
        <v>311</v>
      </c>
    </row>
    <row r="285" spans="1:22" s="87" customFormat="1" ht="12.95" customHeight="1">
      <c r="A285" s="534">
        <v>46</v>
      </c>
      <c r="B285" s="554" t="s">
        <v>627</v>
      </c>
      <c r="C285" s="375" t="str">
        <f>MID(B285,1,2)</f>
        <v>02</v>
      </c>
      <c r="D285" s="375" t="str">
        <f t="shared" si="11"/>
        <v>08</v>
      </c>
      <c r="E285" s="375" t="str">
        <f t="shared" si="12"/>
        <v>01</v>
      </c>
      <c r="F285" s="375" t="str">
        <f t="shared" si="13"/>
        <v>01</v>
      </c>
      <c r="G285" s="375" t="str">
        <f t="shared" si="14"/>
        <v>005</v>
      </c>
      <c r="I285" s="536" t="s">
        <v>629</v>
      </c>
      <c r="J285" s="536">
        <v>4</v>
      </c>
      <c r="N285" s="378" t="s">
        <v>324</v>
      </c>
      <c r="O285" s="377" t="s">
        <v>325</v>
      </c>
      <c r="P285" s="378">
        <v>2013</v>
      </c>
      <c r="Q285" s="576"/>
      <c r="R285" s="683" t="s">
        <v>267</v>
      </c>
      <c r="S285" s="561" t="s">
        <v>39</v>
      </c>
      <c r="T285" s="576">
        <v>4</v>
      </c>
      <c r="U285" s="706">
        <v>1800000</v>
      </c>
      <c r="V285" s="346" t="s">
        <v>311</v>
      </c>
    </row>
    <row r="286" spans="1:22" s="87" customFormat="1" ht="12.95" customHeight="1">
      <c r="A286" s="534">
        <v>47</v>
      </c>
      <c r="B286" s="554" t="s">
        <v>630</v>
      </c>
      <c r="C286" s="375" t="str">
        <f>MID(B286,1,2)</f>
        <v>02</v>
      </c>
      <c r="D286" s="375" t="str">
        <f t="shared" si="11"/>
        <v>08</v>
      </c>
      <c r="E286" s="375" t="str">
        <f t="shared" si="12"/>
        <v>01</v>
      </c>
      <c r="F286" s="375" t="str">
        <f t="shared" si="13"/>
        <v>09</v>
      </c>
      <c r="G286" s="375" t="str">
        <f t="shared" si="14"/>
        <v>027</v>
      </c>
      <c r="I286" s="536" t="s">
        <v>452</v>
      </c>
      <c r="J286" s="536">
        <v>1</v>
      </c>
      <c r="N286" s="378" t="s">
        <v>324</v>
      </c>
      <c r="O286" s="377" t="s">
        <v>325</v>
      </c>
      <c r="P286" s="378">
        <v>2013</v>
      </c>
      <c r="Q286" s="576"/>
      <c r="R286" s="683" t="s">
        <v>267</v>
      </c>
      <c r="S286" s="561" t="s">
        <v>39</v>
      </c>
      <c r="T286" s="576">
        <v>1</v>
      </c>
      <c r="U286" s="706">
        <v>2500000</v>
      </c>
      <c r="V286" s="346" t="s">
        <v>311</v>
      </c>
    </row>
    <row r="287" spans="1:22" s="87" customFormat="1" ht="12.95" customHeight="1">
      <c r="A287" s="534">
        <v>48</v>
      </c>
      <c r="B287" s="554" t="s">
        <v>627</v>
      </c>
      <c r="C287" s="375" t="str">
        <f>MID(B287,1,2)</f>
        <v>02</v>
      </c>
      <c r="D287" s="375" t="str">
        <f t="shared" si="11"/>
        <v>08</v>
      </c>
      <c r="E287" s="375" t="str">
        <f t="shared" si="12"/>
        <v>01</v>
      </c>
      <c r="F287" s="375" t="str">
        <f t="shared" si="13"/>
        <v>01</v>
      </c>
      <c r="G287" s="375" t="str">
        <f t="shared" si="14"/>
        <v>005</v>
      </c>
      <c r="I287" s="536" t="s">
        <v>629</v>
      </c>
      <c r="J287" s="536">
        <v>1</v>
      </c>
      <c r="N287" s="378" t="s">
        <v>324</v>
      </c>
      <c r="O287" s="377" t="s">
        <v>325</v>
      </c>
      <c r="P287" s="378">
        <v>2013</v>
      </c>
      <c r="Q287" s="576"/>
      <c r="R287" s="683" t="s">
        <v>267</v>
      </c>
      <c r="S287" s="561" t="s">
        <v>39</v>
      </c>
      <c r="T287" s="576">
        <v>1</v>
      </c>
      <c r="U287" s="706">
        <v>450000</v>
      </c>
      <c r="V287" s="346" t="s">
        <v>311</v>
      </c>
    </row>
    <row r="288" spans="1:22" s="87" customFormat="1" ht="12.95" customHeight="1">
      <c r="A288" s="534">
        <v>49</v>
      </c>
      <c r="B288" s="554" t="s">
        <v>627</v>
      </c>
      <c r="C288" s="375" t="str">
        <f>MID(B288,1,2)</f>
        <v>02</v>
      </c>
      <c r="D288" s="375" t="str">
        <f t="shared" si="11"/>
        <v>08</v>
      </c>
      <c r="E288" s="375" t="str">
        <f t="shared" si="12"/>
        <v>01</v>
      </c>
      <c r="F288" s="375" t="str">
        <f t="shared" si="13"/>
        <v>01</v>
      </c>
      <c r="G288" s="375" t="str">
        <f t="shared" si="14"/>
        <v>005</v>
      </c>
      <c r="I288" s="536" t="s">
        <v>631</v>
      </c>
      <c r="J288" s="536">
        <v>1</v>
      </c>
      <c r="N288" s="378" t="s">
        <v>324</v>
      </c>
      <c r="O288" s="377" t="s">
        <v>325</v>
      </c>
      <c r="P288" s="378">
        <v>2013</v>
      </c>
      <c r="Q288" s="576"/>
      <c r="R288" s="683" t="s">
        <v>267</v>
      </c>
      <c r="S288" s="561" t="s">
        <v>39</v>
      </c>
      <c r="T288" s="576">
        <v>1</v>
      </c>
      <c r="U288" s="706">
        <v>3000000</v>
      </c>
      <c r="V288" s="346" t="s">
        <v>311</v>
      </c>
    </row>
    <row r="289" spans="1:22" s="87" customFormat="1" ht="12.95" customHeight="1">
      <c r="A289" s="534">
        <v>50</v>
      </c>
      <c r="B289" s="709" t="s">
        <v>632</v>
      </c>
      <c r="C289" s="710" t="s">
        <v>189</v>
      </c>
      <c r="D289" s="710" t="s">
        <v>202</v>
      </c>
      <c r="E289" s="710" t="s">
        <v>188</v>
      </c>
      <c r="F289" s="710" t="s">
        <v>188</v>
      </c>
      <c r="G289" s="710" t="s">
        <v>633</v>
      </c>
      <c r="I289" s="711" t="s">
        <v>634</v>
      </c>
      <c r="J289" s="711">
        <v>5</v>
      </c>
      <c r="N289" s="712" t="s">
        <v>324</v>
      </c>
      <c r="O289" s="713" t="s">
        <v>325</v>
      </c>
      <c r="P289" s="712">
        <v>2013</v>
      </c>
      <c r="Q289" s="714"/>
      <c r="R289" s="683" t="s">
        <v>267</v>
      </c>
      <c r="S289" s="561" t="s">
        <v>39</v>
      </c>
      <c r="T289" s="714">
        <v>5</v>
      </c>
      <c r="U289" s="706">
        <v>1250000</v>
      </c>
      <c r="V289" s="346" t="s">
        <v>311</v>
      </c>
    </row>
    <row r="290" spans="1:22" s="87" customFormat="1" ht="12.95" customHeight="1">
      <c r="A290" s="534">
        <v>53</v>
      </c>
      <c r="B290" s="709"/>
      <c r="C290" s="345">
        <v>2</v>
      </c>
      <c r="D290" s="345">
        <v>4</v>
      </c>
      <c r="E290" s="345">
        <v>3</v>
      </c>
      <c r="F290" s="345">
        <v>10</v>
      </c>
      <c r="G290" s="345">
        <v>17</v>
      </c>
      <c r="I290" s="346" t="s">
        <v>635</v>
      </c>
      <c r="J290" s="346"/>
      <c r="N290" s="346" t="s">
        <v>636</v>
      </c>
      <c r="O290" s="346" t="s">
        <v>310</v>
      </c>
      <c r="P290" s="346">
        <v>2008</v>
      </c>
      <c r="Q290" s="556"/>
      <c r="R290" s="683" t="s">
        <v>267</v>
      </c>
      <c r="S290" s="561" t="s">
        <v>39</v>
      </c>
      <c r="T290" s="556">
        <v>1</v>
      </c>
      <c r="U290" s="557">
        <v>450000</v>
      </c>
      <c r="V290" s="346" t="s">
        <v>311</v>
      </c>
    </row>
    <row r="291" spans="1:22" s="87" customFormat="1" ht="12.95" customHeight="1">
      <c r="A291" s="534">
        <v>54</v>
      </c>
      <c r="B291" s="709"/>
      <c r="C291" s="345">
        <v>2</v>
      </c>
      <c r="D291" s="345">
        <v>4</v>
      </c>
      <c r="E291" s="345">
        <v>3</v>
      </c>
      <c r="F291" s="345">
        <v>10</v>
      </c>
      <c r="G291" s="345">
        <v>17</v>
      </c>
      <c r="I291" s="346" t="s">
        <v>637</v>
      </c>
      <c r="J291" s="346"/>
      <c r="N291" s="346" t="s">
        <v>269</v>
      </c>
      <c r="O291" s="346" t="s">
        <v>539</v>
      </c>
      <c r="P291" s="346">
        <v>2006</v>
      </c>
      <c r="Q291" s="556"/>
      <c r="R291" s="683" t="s">
        <v>267</v>
      </c>
      <c r="S291" s="561" t="s">
        <v>39</v>
      </c>
      <c r="T291" s="556">
        <v>1</v>
      </c>
      <c r="U291" s="557">
        <v>120000</v>
      </c>
      <c r="V291" s="346" t="s">
        <v>311</v>
      </c>
    </row>
    <row r="292" spans="1:22" s="87" customFormat="1" ht="12.95" customHeight="1">
      <c r="A292" s="534">
        <v>55</v>
      </c>
      <c r="B292" s="709"/>
      <c r="C292" s="345">
        <v>2</v>
      </c>
      <c r="D292" s="345">
        <v>4</v>
      </c>
      <c r="E292" s="345">
        <v>3</v>
      </c>
      <c r="F292" s="345">
        <v>10</v>
      </c>
      <c r="G292" s="345">
        <v>17</v>
      </c>
      <c r="I292" s="346" t="s">
        <v>638</v>
      </c>
      <c r="J292" s="346"/>
      <c r="N292" s="346" t="s">
        <v>636</v>
      </c>
      <c r="O292" s="346" t="s">
        <v>639</v>
      </c>
      <c r="P292" s="346">
        <v>2006</v>
      </c>
      <c r="Q292" s="556"/>
      <c r="R292" s="683" t="s">
        <v>267</v>
      </c>
      <c r="S292" s="561" t="s">
        <v>39</v>
      </c>
      <c r="T292" s="556">
        <v>1</v>
      </c>
      <c r="U292" s="557">
        <v>500000</v>
      </c>
      <c r="V292" s="346" t="s">
        <v>311</v>
      </c>
    </row>
    <row r="293" spans="1:22" s="87" customFormat="1" ht="12.95" customHeight="1">
      <c r="A293" s="534">
        <v>56</v>
      </c>
      <c r="B293" s="709"/>
      <c r="C293" s="345">
        <v>2</v>
      </c>
      <c r="D293" s="345">
        <v>6</v>
      </c>
      <c r="E293" s="345">
        <v>1</v>
      </c>
      <c r="F293" s="345">
        <v>1</v>
      </c>
      <c r="G293" s="345">
        <v>9</v>
      </c>
      <c r="I293" s="346" t="s">
        <v>640</v>
      </c>
      <c r="J293" s="346"/>
      <c r="N293" s="346" t="s">
        <v>269</v>
      </c>
      <c r="O293" s="346" t="s">
        <v>310</v>
      </c>
      <c r="P293" s="346">
        <v>2002</v>
      </c>
      <c r="Q293" s="556"/>
      <c r="R293" s="683" t="s">
        <v>267</v>
      </c>
      <c r="S293" s="561" t="s">
        <v>39</v>
      </c>
      <c r="T293" s="556">
        <v>1</v>
      </c>
      <c r="U293" s="557">
        <v>1000000</v>
      </c>
      <c r="V293" s="346" t="s">
        <v>311</v>
      </c>
    </row>
    <row r="294" spans="1:22" s="87" customFormat="1" ht="12.95" customHeight="1">
      <c r="A294" s="534">
        <v>57</v>
      </c>
      <c r="B294" s="709"/>
      <c r="C294" s="345">
        <v>2</v>
      </c>
      <c r="D294" s="345">
        <v>6</v>
      </c>
      <c r="E294" s="345">
        <v>3</v>
      </c>
      <c r="F294" s="345">
        <v>5</v>
      </c>
      <c r="G294" s="345">
        <v>3</v>
      </c>
      <c r="I294" s="346" t="s">
        <v>462</v>
      </c>
      <c r="J294" s="346" t="s">
        <v>477</v>
      </c>
      <c r="N294" s="346" t="s">
        <v>269</v>
      </c>
      <c r="O294" s="346" t="s">
        <v>310</v>
      </c>
      <c r="P294" s="346">
        <v>2008</v>
      </c>
      <c r="Q294" s="556"/>
      <c r="R294" s="683" t="s">
        <v>267</v>
      </c>
      <c r="S294" s="561" t="s">
        <v>39</v>
      </c>
      <c r="T294" s="556">
        <v>1</v>
      </c>
      <c r="U294" s="557">
        <v>1900000</v>
      </c>
      <c r="V294" s="346" t="s">
        <v>311</v>
      </c>
    </row>
    <row r="295" spans="1:22" s="87" customFormat="1" ht="12.95" customHeight="1">
      <c r="A295" s="534">
        <v>63</v>
      </c>
      <c r="B295" s="709"/>
      <c r="C295" s="345">
        <v>2</v>
      </c>
      <c r="D295" s="345">
        <v>8</v>
      </c>
      <c r="E295" s="345">
        <v>1</v>
      </c>
      <c r="F295" s="345">
        <v>1</v>
      </c>
      <c r="G295" s="345">
        <v>4</v>
      </c>
      <c r="I295" s="346" t="s">
        <v>641</v>
      </c>
      <c r="J295" s="346" t="s">
        <v>642</v>
      </c>
      <c r="N295" s="346" t="s">
        <v>269</v>
      </c>
      <c r="O295" s="346" t="s">
        <v>539</v>
      </c>
      <c r="P295" s="346">
        <v>2005</v>
      </c>
      <c r="Q295" s="556"/>
      <c r="R295" s="683" t="s">
        <v>267</v>
      </c>
      <c r="S295" s="561" t="s">
        <v>39</v>
      </c>
      <c r="T295" s="556">
        <v>3</v>
      </c>
      <c r="U295" s="557">
        <v>360000</v>
      </c>
      <c r="V295" s="346" t="s">
        <v>311</v>
      </c>
    </row>
    <row r="296" spans="1:22" s="87" customFormat="1" ht="12.95" customHeight="1">
      <c r="A296" s="534">
        <v>64</v>
      </c>
      <c r="B296" s="709"/>
      <c r="C296" s="345">
        <v>2</v>
      </c>
      <c r="D296" s="345">
        <v>8</v>
      </c>
      <c r="E296" s="345">
        <v>1</v>
      </c>
      <c r="F296" s="345">
        <v>1</v>
      </c>
      <c r="G296" s="345">
        <v>4</v>
      </c>
      <c r="I296" s="346" t="s">
        <v>641</v>
      </c>
      <c r="J296" s="346" t="s">
        <v>642</v>
      </c>
      <c r="N296" s="346" t="s">
        <v>269</v>
      </c>
      <c r="O296" s="346" t="s">
        <v>539</v>
      </c>
      <c r="P296" s="346">
        <v>2005</v>
      </c>
      <c r="Q296" s="556"/>
      <c r="R296" s="683" t="s">
        <v>267</v>
      </c>
      <c r="S296" s="561" t="s">
        <v>39</v>
      </c>
      <c r="T296" s="556">
        <v>1</v>
      </c>
      <c r="U296" s="557">
        <v>50000</v>
      </c>
      <c r="V296" s="346" t="s">
        <v>311</v>
      </c>
    </row>
    <row r="297" spans="1:22" s="87" customFormat="1" ht="12.95" customHeight="1">
      <c r="A297" s="534">
        <v>65</v>
      </c>
      <c r="B297" s="709"/>
      <c r="C297" s="345">
        <v>2</v>
      </c>
      <c r="D297" s="345">
        <v>8</v>
      </c>
      <c r="E297" s="345">
        <v>1</v>
      </c>
      <c r="F297" s="345">
        <v>1</v>
      </c>
      <c r="G297" s="345">
        <v>4</v>
      </c>
      <c r="I297" s="346" t="s">
        <v>641</v>
      </c>
      <c r="J297" s="346" t="s">
        <v>642</v>
      </c>
      <c r="N297" s="346" t="s">
        <v>269</v>
      </c>
      <c r="O297" s="346" t="s">
        <v>310</v>
      </c>
      <c r="P297" s="346">
        <v>2008</v>
      </c>
      <c r="Q297" s="556"/>
      <c r="R297" s="683" t="s">
        <v>267</v>
      </c>
      <c r="S297" s="561" t="s">
        <v>39</v>
      </c>
      <c r="T297" s="556">
        <v>1</v>
      </c>
      <c r="U297" s="557">
        <v>60000</v>
      </c>
      <c r="V297" s="346" t="s">
        <v>311</v>
      </c>
    </row>
    <row r="298" spans="1:22" s="87" customFormat="1" ht="12.95" customHeight="1">
      <c r="A298" s="534">
        <v>66</v>
      </c>
      <c r="B298" s="709"/>
      <c r="C298" s="345">
        <v>2</v>
      </c>
      <c r="D298" s="345">
        <v>8</v>
      </c>
      <c r="E298" s="345">
        <v>1</v>
      </c>
      <c r="F298" s="345">
        <v>1</v>
      </c>
      <c r="G298" s="345">
        <v>4</v>
      </c>
      <c r="I298" s="346" t="s">
        <v>643</v>
      </c>
      <c r="J298" s="346"/>
      <c r="N298" s="346" t="s">
        <v>269</v>
      </c>
      <c r="O298" s="346" t="s">
        <v>325</v>
      </c>
      <c r="P298" s="346">
        <v>2007</v>
      </c>
      <c r="Q298" s="556"/>
      <c r="R298" s="683" t="s">
        <v>267</v>
      </c>
      <c r="S298" s="561" t="s">
        <v>39</v>
      </c>
      <c r="T298" s="556">
        <v>2</v>
      </c>
      <c r="U298" s="557">
        <v>253400</v>
      </c>
      <c r="V298" s="346" t="s">
        <v>311</v>
      </c>
    </row>
    <row r="299" spans="1:22" s="87" customFormat="1" ht="12.95" customHeight="1">
      <c r="A299" s="534">
        <v>69</v>
      </c>
      <c r="B299" s="709"/>
      <c r="C299" s="345">
        <v>2</v>
      </c>
      <c r="D299" s="345">
        <v>8</v>
      </c>
      <c r="E299" s="345">
        <v>1</v>
      </c>
      <c r="F299" s="345">
        <v>1</v>
      </c>
      <c r="G299" s="345">
        <v>5</v>
      </c>
      <c r="I299" s="561" t="s">
        <v>644</v>
      </c>
      <c r="J299" s="346" t="s">
        <v>642</v>
      </c>
      <c r="N299" s="346" t="s">
        <v>269</v>
      </c>
      <c r="O299" s="346" t="s">
        <v>539</v>
      </c>
      <c r="P299" s="346">
        <v>2005</v>
      </c>
      <c r="Q299" s="556"/>
      <c r="R299" s="683" t="s">
        <v>267</v>
      </c>
      <c r="S299" s="561" t="s">
        <v>39</v>
      </c>
      <c r="T299" s="556">
        <v>3</v>
      </c>
      <c r="U299" s="557">
        <v>750000</v>
      </c>
      <c r="V299" s="346" t="s">
        <v>311</v>
      </c>
    </row>
    <row r="300" spans="1:22" s="87" customFormat="1" ht="12.95" customHeight="1">
      <c r="A300" s="534">
        <v>70</v>
      </c>
      <c r="B300" s="709"/>
      <c r="C300" s="345">
        <v>2</v>
      </c>
      <c r="D300" s="345">
        <v>8</v>
      </c>
      <c r="E300" s="345">
        <v>1</v>
      </c>
      <c r="F300" s="345">
        <v>1</v>
      </c>
      <c r="G300" s="345">
        <v>5</v>
      </c>
      <c r="I300" s="561" t="s">
        <v>644</v>
      </c>
      <c r="J300" s="346" t="s">
        <v>642</v>
      </c>
      <c r="N300" s="346" t="s">
        <v>269</v>
      </c>
      <c r="O300" s="346" t="s">
        <v>539</v>
      </c>
      <c r="P300" s="346">
        <v>2005</v>
      </c>
      <c r="Q300" s="556"/>
      <c r="R300" s="683" t="s">
        <v>267</v>
      </c>
      <c r="S300" s="561" t="s">
        <v>39</v>
      </c>
      <c r="T300" s="556">
        <v>1</v>
      </c>
      <c r="U300" s="557">
        <v>250000</v>
      </c>
      <c r="V300" s="346" t="s">
        <v>311</v>
      </c>
    </row>
    <row r="301" spans="1:22" s="87" customFormat="1" ht="12.95" customHeight="1">
      <c r="A301" s="534">
        <v>74</v>
      </c>
      <c r="B301" s="709"/>
      <c r="C301" s="345">
        <v>2</v>
      </c>
      <c r="D301" s="345">
        <v>8</v>
      </c>
      <c r="E301" s="345">
        <v>1</v>
      </c>
      <c r="F301" s="345">
        <v>1</v>
      </c>
      <c r="G301" s="345">
        <v>8</v>
      </c>
      <c r="I301" s="346" t="s">
        <v>645</v>
      </c>
      <c r="J301" s="346"/>
      <c r="N301" s="346" t="s">
        <v>269</v>
      </c>
      <c r="O301" s="346" t="s">
        <v>310</v>
      </c>
      <c r="P301" s="346">
        <v>2008</v>
      </c>
      <c r="Q301" s="556"/>
      <c r="R301" s="683" t="s">
        <v>267</v>
      </c>
      <c r="S301" s="561" t="s">
        <v>39</v>
      </c>
      <c r="T301" s="556">
        <v>1</v>
      </c>
      <c r="U301" s="557">
        <v>120000</v>
      </c>
      <c r="V301" s="346" t="s">
        <v>311</v>
      </c>
    </row>
    <row r="302" spans="1:22" s="87" customFormat="1" ht="12.95" customHeight="1">
      <c r="A302" s="534">
        <v>81</v>
      </c>
      <c r="B302" s="709"/>
      <c r="C302" s="345">
        <v>2</v>
      </c>
      <c r="D302" s="345">
        <v>8</v>
      </c>
      <c r="E302" s="345">
        <v>1</v>
      </c>
      <c r="F302" s="345">
        <v>1</v>
      </c>
      <c r="G302" s="345">
        <v>9</v>
      </c>
      <c r="I302" s="561" t="s">
        <v>646</v>
      </c>
      <c r="J302" s="346"/>
      <c r="N302" s="346" t="s">
        <v>269</v>
      </c>
      <c r="O302" s="346" t="s">
        <v>310</v>
      </c>
      <c r="P302" s="346">
        <v>2008</v>
      </c>
      <c r="Q302" s="556"/>
      <c r="R302" s="683" t="s">
        <v>267</v>
      </c>
      <c r="S302" s="561" t="s">
        <v>39</v>
      </c>
      <c r="T302" s="556">
        <v>1</v>
      </c>
      <c r="U302" s="557">
        <v>65000</v>
      </c>
      <c r="V302" s="346" t="s">
        <v>311</v>
      </c>
    </row>
    <row r="303" spans="1:22" s="87" customFormat="1" ht="12.95" customHeight="1">
      <c r="A303" s="534">
        <v>82</v>
      </c>
      <c r="B303" s="709"/>
      <c r="C303" s="345">
        <v>2</v>
      </c>
      <c r="D303" s="345">
        <v>8</v>
      </c>
      <c r="E303" s="345">
        <v>1</v>
      </c>
      <c r="F303" s="345">
        <v>1</v>
      </c>
      <c r="G303" s="345">
        <v>10</v>
      </c>
      <c r="I303" s="346" t="s">
        <v>558</v>
      </c>
      <c r="J303" s="346"/>
      <c r="N303" s="346" t="s">
        <v>269</v>
      </c>
      <c r="O303" s="346" t="s">
        <v>310</v>
      </c>
      <c r="P303" s="346">
        <v>2007</v>
      </c>
      <c r="Q303" s="556"/>
      <c r="R303" s="683" t="s">
        <v>267</v>
      </c>
      <c r="S303" s="561" t="s">
        <v>39</v>
      </c>
      <c r="T303" s="556">
        <v>1</v>
      </c>
      <c r="U303" s="557">
        <v>175000</v>
      </c>
      <c r="V303" s="346" t="s">
        <v>311</v>
      </c>
    </row>
    <row r="304" spans="1:22" s="87" customFormat="1" ht="12.95" customHeight="1">
      <c r="A304" s="534">
        <v>83</v>
      </c>
      <c r="B304" s="709"/>
      <c r="C304" s="345">
        <v>2</v>
      </c>
      <c r="D304" s="345">
        <v>8</v>
      </c>
      <c r="E304" s="345">
        <v>1</v>
      </c>
      <c r="F304" s="345">
        <v>1</v>
      </c>
      <c r="G304" s="345">
        <v>10</v>
      </c>
      <c r="I304" s="346" t="s">
        <v>558</v>
      </c>
      <c r="J304" s="346"/>
      <c r="N304" s="346" t="s">
        <v>269</v>
      </c>
      <c r="O304" s="346" t="s">
        <v>310</v>
      </c>
      <c r="P304" s="346">
        <v>2003</v>
      </c>
      <c r="Q304" s="556"/>
      <c r="R304" s="683" t="s">
        <v>267</v>
      </c>
      <c r="S304" s="561" t="s">
        <v>39</v>
      </c>
      <c r="T304" s="556">
        <v>1</v>
      </c>
      <c r="U304" s="557">
        <v>250000</v>
      </c>
      <c r="V304" s="346" t="s">
        <v>311</v>
      </c>
    </row>
    <row r="305" spans="1:22" s="87" customFormat="1" ht="12.95" customHeight="1">
      <c r="A305" s="534">
        <v>84</v>
      </c>
      <c r="B305" s="709"/>
      <c r="C305" s="345">
        <v>2</v>
      </c>
      <c r="D305" s="345">
        <v>8</v>
      </c>
      <c r="E305" s="345">
        <v>1</v>
      </c>
      <c r="F305" s="345">
        <v>1</v>
      </c>
      <c r="G305" s="345">
        <v>10</v>
      </c>
      <c r="I305" s="346" t="s">
        <v>558</v>
      </c>
      <c r="J305" s="346"/>
      <c r="N305" s="346" t="s">
        <v>269</v>
      </c>
      <c r="O305" s="346" t="s">
        <v>639</v>
      </c>
      <c r="P305" s="346">
        <v>2006</v>
      </c>
      <c r="Q305" s="556"/>
      <c r="R305" s="683" t="s">
        <v>267</v>
      </c>
      <c r="S305" s="561" t="s">
        <v>39</v>
      </c>
      <c r="T305" s="556">
        <v>1</v>
      </c>
      <c r="U305" s="557">
        <v>175000</v>
      </c>
      <c r="V305" s="346" t="s">
        <v>311</v>
      </c>
    </row>
    <row r="306" spans="1:22" s="87" customFormat="1" ht="12.95" customHeight="1">
      <c r="A306" s="534">
        <v>85</v>
      </c>
      <c r="B306" s="709"/>
      <c r="C306" s="345">
        <v>2</v>
      </c>
      <c r="D306" s="345">
        <v>8</v>
      </c>
      <c r="E306" s="345">
        <v>1</v>
      </c>
      <c r="F306" s="345">
        <v>1</v>
      </c>
      <c r="G306" s="345">
        <v>10</v>
      </c>
      <c r="I306" s="346" t="s">
        <v>558</v>
      </c>
      <c r="J306" s="346"/>
      <c r="N306" s="346" t="s">
        <v>269</v>
      </c>
      <c r="O306" s="346" t="s">
        <v>310</v>
      </c>
      <c r="P306" s="346">
        <v>2008</v>
      </c>
      <c r="Q306" s="556"/>
      <c r="R306" s="683" t="s">
        <v>267</v>
      </c>
      <c r="S306" s="561" t="s">
        <v>39</v>
      </c>
      <c r="T306" s="556">
        <v>1</v>
      </c>
      <c r="U306" s="557">
        <v>175000</v>
      </c>
      <c r="V306" s="346" t="s">
        <v>311</v>
      </c>
    </row>
    <row r="307" spans="1:22" s="87" customFormat="1" ht="12.95" customHeight="1">
      <c r="A307" s="534">
        <v>86</v>
      </c>
      <c r="B307" s="709"/>
      <c r="C307" s="345">
        <v>2</v>
      </c>
      <c r="D307" s="345">
        <v>8</v>
      </c>
      <c r="E307" s="345">
        <v>1</v>
      </c>
      <c r="F307" s="345">
        <v>1</v>
      </c>
      <c r="G307" s="345">
        <v>10</v>
      </c>
      <c r="I307" s="346" t="s">
        <v>647</v>
      </c>
      <c r="J307" s="346" t="s">
        <v>552</v>
      </c>
      <c r="N307" s="346" t="s">
        <v>269</v>
      </c>
      <c r="O307" s="346" t="s">
        <v>310</v>
      </c>
      <c r="P307" s="346">
        <v>2008</v>
      </c>
      <c r="Q307" s="556"/>
      <c r="R307" s="683" t="s">
        <v>267</v>
      </c>
      <c r="S307" s="561" t="s">
        <v>39</v>
      </c>
      <c r="T307" s="556">
        <v>1</v>
      </c>
      <c r="U307" s="557">
        <v>250000</v>
      </c>
      <c r="V307" s="346" t="s">
        <v>311</v>
      </c>
    </row>
    <row r="308" spans="1:22" s="87" customFormat="1" ht="12.95" customHeight="1">
      <c r="A308" s="534">
        <v>87</v>
      </c>
      <c r="B308" s="709"/>
      <c r="C308" s="345">
        <v>2</v>
      </c>
      <c r="D308" s="345">
        <v>8</v>
      </c>
      <c r="E308" s="345">
        <v>1</v>
      </c>
      <c r="F308" s="345">
        <v>1</v>
      </c>
      <c r="G308" s="345">
        <v>17</v>
      </c>
      <c r="I308" s="346" t="s">
        <v>648</v>
      </c>
      <c r="J308" s="346"/>
      <c r="N308" s="346" t="s">
        <v>413</v>
      </c>
      <c r="O308" s="346" t="s">
        <v>310</v>
      </c>
      <c r="P308" s="346">
        <v>2003</v>
      </c>
      <c r="Q308" s="556"/>
      <c r="R308" s="683" t="s">
        <v>267</v>
      </c>
      <c r="S308" s="561" t="s">
        <v>39</v>
      </c>
      <c r="T308" s="556">
        <v>1</v>
      </c>
      <c r="U308" s="557">
        <v>25000</v>
      </c>
      <c r="V308" s="346" t="s">
        <v>311</v>
      </c>
    </row>
    <row r="309" spans="1:22" s="87" customFormat="1" ht="12.95" customHeight="1">
      <c r="A309" s="534">
        <v>88</v>
      </c>
      <c r="B309" s="709"/>
      <c r="C309" s="345">
        <v>2</v>
      </c>
      <c r="D309" s="345">
        <v>8</v>
      </c>
      <c r="E309" s="345">
        <v>1</v>
      </c>
      <c r="F309" s="345">
        <v>1</v>
      </c>
      <c r="G309" s="345">
        <v>56</v>
      </c>
      <c r="I309" s="346" t="s">
        <v>649</v>
      </c>
      <c r="J309" s="346"/>
      <c r="N309" s="346" t="s">
        <v>413</v>
      </c>
      <c r="O309" s="346" t="s">
        <v>310</v>
      </c>
      <c r="P309" s="346">
        <v>2003</v>
      </c>
      <c r="Q309" s="556"/>
      <c r="R309" s="683" t="s">
        <v>267</v>
      </c>
      <c r="S309" s="561" t="s">
        <v>39</v>
      </c>
      <c r="T309" s="556">
        <v>4</v>
      </c>
      <c r="U309" s="557">
        <v>120000</v>
      </c>
      <c r="V309" s="346" t="s">
        <v>311</v>
      </c>
    </row>
    <row r="310" spans="1:22" s="87" customFormat="1" ht="12.95" customHeight="1">
      <c r="A310" s="534">
        <v>89</v>
      </c>
      <c r="B310" s="709"/>
      <c r="C310" s="345">
        <v>2</v>
      </c>
      <c r="D310" s="345">
        <v>8</v>
      </c>
      <c r="E310" s="345">
        <v>1</v>
      </c>
      <c r="F310" s="345">
        <v>1</v>
      </c>
      <c r="G310" s="345">
        <v>56</v>
      </c>
      <c r="I310" s="346" t="s">
        <v>649</v>
      </c>
      <c r="J310" s="346"/>
      <c r="N310" s="346" t="s">
        <v>413</v>
      </c>
      <c r="O310" s="346" t="s">
        <v>310</v>
      </c>
      <c r="P310" s="346">
        <v>2002</v>
      </c>
      <c r="Q310" s="556"/>
      <c r="R310" s="683" t="s">
        <v>267</v>
      </c>
      <c r="S310" s="561" t="s">
        <v>39</v>
      </c>
      <c r="T310" s="556">
        <v>1</v>
      </c>
      <c r="U310" s="557">
        <v>25000</v>
      </c>
      <c r="V310" s="346" t="s">
        <v>311</v>
      </c>
    </row>
    <row r="311" spans="1:22" s="87" customFormat="1" ht="12.95" customHeight="1">
      <c r="A311" s="534">
        <v>90</v>
      </c>
      <c r="B311" s="709"/>
      <c r="C311" s="345">
        <v>2</v>
      </c>
      <c r="D311" s="345">
        <v>8</v>
      </c>
      <c r="E311" s="345">
        <v>1</v>
      </c>
      <c r="F311" s="345">
        <v>1</v>
      </c>
      <c r="G311" s="345">
        <v>56</v>
      </c>
      <c r="I311" s="346" t="s">
        <v>649</v>
      </c>
      <c r="J311" s="346"/>
      <c r="N311" s="346" t="s">
        <v>413</v>
      </c>
      <c r="O311" s="346" t="s">
        <v>310</v>
      </c>
      <c r="P311" s="346">
        <v>2002</v>
      </c>
      <c r="Q311" s="556"/>
      <c r="R311" s="683" t="s">
        <v>267</v>
      </c>
      <c r="S311" s="561" t="s">
        <v>39</v>
      </c>
      <c r="T311" s="556">
        <v>3</v>
      </c>
      <c r="U311" s="557">
        <v>90000</v>
      </c>
      <c r="V311" s="346" t="s">
        <v>311</v>
      </c>
    </row>
    <row r="312" spans="1:22" s="87" customFormat="1" ht="12.95" customHeight="1">
      <c r="A312" s="534">
        <v>92</v>
      </c>
      <c r="B312" s="709"/>
      <c r="C312" s="345">
        <v>2</v>
      </c>
      <c r="D312" s="345">
        <v>8</v>
      </c>
      <c r="E312" s="345">
        <v>1</v>
      </c>
      <c r="F312" s="345">
        <v>1</v>
      </c>
      <c r="G312" s="345"/>
      <c r="I312" s="346" t="s">
        <v>650</v>
      </c>
      <c r="J312" s="346"/>
      <c r="N312" s="346" t="s">
        <v>413</v>
      </c>
      <c r="O312" s="346" t="s">
        <v>310</v>
      </c>
      <c r="P312" s="346">
        <v>2007</v>
      </c>
      <c r="Q312" s="556"/>
      <c r="R312" s="683" t="s">
        <v>267</v>
      </c>
      <c r="S312" s="561" t="s">
        <v>39</v>
      </c>
      <c r="T312" s="556">
        <v>1</v>
      </c>
      <c r="U312" s="557">
        <v>1396500</v>
      </c>
      <c r="V312" s="346" t="s">
        <v>311</v>
      </c>
    </row>
    <row r="313" spans="1:22" s="87" customFormat="1" ht="12.95" customHeight="1">
      <c r="A313" s="534">
        <v>93</v>
      </c>
      <c r="B313" s="709"/>
      <c r="C313" s="345">
        <v>2</v>
      </c>
      <c r="D313" s="345">
        <v>8</v>
      </c>
      <c r="E313" s="345">
        <v>1</v>
      </c>
      <c r="F313" s="345">
        <v>1</v>
      </c>
      <c r="G313" s="345"/>
      <c r="I313" s="346" t="s">
        <v>651</v>
      </c>
      <c r="J313" s="346" t="s">
        <v>652</v>
      </c>
      <c r="N313" s="346" t="s">
        <v>269</v>
      </c>
      <c r="O313" s="346" t="s">
        <v>539</v>
      </c>
      <c r="P313" s="346">
        <v>2005</v>
      </c>
      <c r="Q313" s="556"/>
      <c r="R313" s="683" t="s">
        <v>267</v>
      </c>
      <c r="S313" s="561" t="s">
        <v>39</v>
      </c>
      <c r="T313" s="556">
        <v>1</v>
      </c>
      <c r="U313" s="557">
        <v>450000</v>
      </c>
      <c r="V313" s="346" t="s">
        <v>311</v>
      </c>
    </row>
    <row r="314" spans="1:22" s="87" customFormat="1" ht="12.95" customHeight="1">
      <c r="A314" s="534">
        <v>94</v>
      </c>
      <c r="B314" s="709"/>
      <c r="C314" s="345">
        <v>2</v>
      </c>
      <c r="D314" s="345">
        <v>8</v>
      </c>
      <c r="E314" s="345">
        <v>1</v>
      </c>
      <c r="F314" s="345">
        <v>1</v>
      </c>
      <c r="G314" s="345"/>
      <c r="I314" s="346" t="s">
        <v>653</v>
      </c>
      <c r="J314" s="346" t="s">
        <v>654</v>
      </c>
      <c r="N314" s="346" t="s">
        <v>269</v>
      </c>
      <c r="O314" s="346" t="s">
        <v>310</v>
      </c>
      <c r="P314" s="346">
        <v>2008</v>
      </c>
      <c r="Q314" s="556"/>
      <c r="R314" s="683" t="s">
        <v>267</v>
      </c>
      <c r="S314" s="561" t="s">
        <v>39</v>
      </c>
      <c r="T314" s="556">
        <v>1</v>
      </c>
      <c r="U314" s="557">
        <v>9325000</v>
      </c>
      <c r="V314" s="346" t="s">
        <v>311</v>
      </c>
    </row>
    <row r="315" spans="1:22" s="87" customFormat="1" ht="12.95" customHeight="1">
      <c r="A315" s="534">
        <v>95</v>
      </c>
      <c r="B315" s="709"/>
      <c r="C315" s="345">
        <v>2</v>
      </c>
      <c r="D315" s="345">
        <v>8</v>
      </c>
      <c r="E315" s="345">
        <v>1</v>
      </c>
      <c r="F315" s="345">
        <v>1</v>
      </c>
      <c r="G315" s="345"/>
      <c r="I315" s="346" t="s">
        <v>575</v>
      </c>
      <c r="J315" s="346"/>
      <c r="N315" s="346" t="s">
        <v>413</v>
      </c>
      <c r="O315" s="346" t="s">
        <v>310</v>
      </c>
      <c r="P315" s="346">
        <v>2003</v>
      </c>
      <c r="Q315" s="556"/>
      <c r="R315" s="683" t="s">
        <v>267</v>
      </c>
      <c r="S315" s="561" t="s">
        <v>39</v>
      </c>
      <c r="T315" s="556">
        <v>1</v>
      </c>
      <c r="U315" s="557">
        <v>200000</v>
      </c>
      <c r="V315" s="346" t="s">
        <v>311</v>
      </c>
    </row>
    <row r="316" spans="1:22" s="87" customFormat="1" ht="12.95" customHeight="1">
      <c r="A316" s="534">
        <v>96</v>
      </c>
      <c r="B316" s="709"/>
      <c r="C316" s="345">
        <v>2</v>
      </c>
      <c r="D316" s="345">
        <v>8</v>
      </c>
      <c r="E316" s="345">
        <v>1</v>
      </c>
      <c r="F316" s="345">
        <v>1</v>
      </c>
      <c r="G316" s="345"/>
      <c r="I316" s="346" t="s">
        <v>655</v>
      </c>
      <c r="J316" s="346" t="s">
        <v>656</v>
      </c>
      <c r="N316" s="346" t="s">
        <v>413</v>
      </c>
      <c r="O316" s="346" t="s">
        <v>310</v>
      </c>
      <c r="P316" s="346">
        <v>2008</v>
      </c>
      <c r="Q316" s="556"/>
      <c r="R316" s="683" t="s">
        <v>267</v>
      </c>
      <c r="S316" s="561" t="s">
        <v>39</v>
      </c>
      <c r="T316" s="556">
        <v>1</v>
      </c>
      <c r="U316" s="557">
        <v>250000</v>
      </c>
      <c r="V316" s="346" t="s">
        <v>311</v>
      </c>
    </row>
    <row r="317" spans="1:22" s="87" customFormat="1" ht="12.95" customHeight="1">
      <c r="A317" s="534">
        <v>97</v>
      </c>
      <c r="B317" s="709"/>
      <c r="C317" s="345">
        <v>2</v>
      </c>
      <c r="D317" s="345">
        <v>8</v>
      </c>
      <c r="E317" s="345">
        <v>1</v>
      </c>
      <c r="F317" s="345">
        <v>1</v>
      </c>
      <c r="G317" s="345"/>
      <c r="I317" s="346" t="s">
        <v>657</v>
      </c>
      <c r="J317" s="346"/>
      <c r="N317" s="346" t="s">
        <v>413</v>
      </c>
      <c r="O317" s="346" t="s">
        <v>310</v>
      </c>
      <c r="P317" s="346">
        <v>2003</v>
      </c>
      <c r="Q317" s="556"/>
      <c r="R317" s="683" t="s">
        <v>267</v>
      </c>
      <c r="S317" s="561" t="s">
        <v>39</v>
      </c>
      <c r="T317" s="556">
        <v>1</v>
      </c>
      <c r="U317" s="557">
        <v>150000</v>
      </c>
      <c r="V317" s="346" t="s">
        <v>311</v>
      </c>
    </row>
    <row r="318" spans="1:22" s="87" customFormat="1" ht="12.95" customHeight="1">
      <c r="A318" s="534">
        <v>98</v>
      </c>
      <c r="B318" s="709"/>
      <c r="C318" s="345">
        <v>2</v>
      </c>
      <c r="D318" s="345">
        <v>8</v>
      </c>
      <c r="E318" s="345">
        <v>1</v>
      </c>
      <c r="F318" s="345">
        <v>1</v>
      </c>
      <c r="G318" s="345"/>
      <c r="I318" s="346" t="s">
        <v>658</v>
      </c>
      <c r="J318" s="346"/>
      <c r="N318" s="346" t="s">
        <v>413</v>
      </c>
      <c r="O318" s="346" t="s">
        <v>310</v>
      </c>
      <c r="P318" s="346">
        <v>2004</v>
      </c>
      <c r="Q318" s="556"/>
      <c r="R318" s="683" t="s">
        <v>267</v>
      </c>
      <c r="S318" s="561" t="s">
        <v>39</v>
      </c>
      <c r="T318" s="556">
        <v>1</v>
      </c>
      <c r="U318" s="557">
        <v>50000</v>
      </c>
      <c r="V318" s="346" t="s">
        <v>311</v>
      </c>
    </row>
    <row r="319" spans="1:22" s="87" customFormat="1" ht="12.95" customHeight="1">
      <c r="A319" s="534">
        <v>99</v>
      </c>
      <c r="B319" s="709"/>
      <c r="C319" s="345">
        <v>2</v>
      </c>
      <c r="D319" s="345">
        <v>8</v>
      </c>
      <c r="E319" s="345">
        <v>1</v>
      </c>
      <c r="F319" s="345">
        <v>1</v>
      </c>
      <c r="G319" s="345"/>
      <c r="I319" s="346" t="s">
        <v>559</v>
      </c>
      <c r="J319" s="346"/>
      <c r="N319" s="346" t="s">
        <v>269</v>
      </c>
      <c r="O319" s="346" t="s">
        <v>310</v>
      </c>
      <c r="P319" s="346">
        <v>2007</v>
      </c>
      <c r="Q319" s="556"/>
      <c r="R319" s="683" t="s">
        <v>267</v>
      </c>
      <c r="S319" s="561" t="s">
        <v>39</v>
      </c>
      <c r="T319" s="556">
        <v>1</v>
      </c>
      <c r="U319" s="557">
        <v>1884375</v>
      </c>
      <c r="V319" s="346" t="s">
        <v>311</v>
      </c>
    </row>
    <row r="320" spans="1:22" s="87" customFormat="1" ht="12.95" customHeight="1">
      <c r="A320" s="534">
        <v>100</v>
      </c>
      <c r="B320" s="709"/>
      <c r="C320" s="345">
        <v>2</v>
      </c>
      <c r="D320" s="345">
        <v>8</v>
      </c>
      <c r="E320" s="345">
        <v>1</v>
      </c>
      <c r="F320" s="345">
        <v>1</v>
      </c>
      <c r="G320" s="345"/>
      <c r="I320" s="346" t="s">
        <v>559</v>
      </c>
      <c r="J320" s="346" t="s">
        <v>659</v>
      </c>
      <c r="N320" s="346" t="s">
        <v>269</v>
      </c>
      <c r="O320" s="346" t="s">
        <v>310</v>
      </c>
      <c r="P320" s="346">
        <v>2008</v>
      </c>
      <c r="Q320" s="556"/>
      <c r="R320" s="683" t="s">
        <v>267</v>
      </c>
      <c r="S320" s="561" t="s">
        <v>39</v>
      </c>
      <c r="T320" s="556">
        <v>1</v>
      </c>
      <c r="U320" s="557">
        <v>1884375</v>
      </c>
      <c r="V320" s="346" t="s">
        <v>311</v>
      </c>
    </row>
    <row r="321" spans="1:22" s="87" customFormat="1" ht="12.95" customHeight="1">
      <c r="A321" s="534">
        <v>101</v>
      </c>
      <c r="B321" s="709"/>
      <c r="C321" s="345">
        <v>2</v>
      </c>
      <c r="D321" s="345">
        <v>8</v>
      </c>
      <c r="E321" s="345">
        <v>1</v>
      </c>
      <c r="F321" s="345">
        <v>1</v>
      </c>
      <c r="G321" s="345"/>
      <c r="I321" s="346" t="s">
        <v>660</v>
      </c>
      <c r="J321" s="346" t="s">
        <v>661</v>
      </c>
      <c r="N321" s="346" t="s">
        <v>269</v>
      </c>
      <c r="O321" s="346" t="s">
        <v>310</v>
      </c>
      <c r="P321" s="346">
        <v>2008</v>
      </c>
      <c r="Q321" s="556"/>
      <c r="R321" s="683" t="s">
        <v>267</v>
      </c>
      <c r="S321" s="561" t="s">
        <v>39</v>
      </c>
      <c r="T321" s="556">
        <v>1</v>
      </c>
      <c r="U321" s="557">
        <v>500000</v>
      </c>
      <c r="V321" s="346" t="s">
        <v>311</v>
      </c>
    </row>
    <row r="322" spans="1:22" s="87" customFormat="1" ht="12.95" customHeight="1">
      <c r="A322" s="534">
        <v>102</v>
      </c>
      <c r="B322" s="709"/>
      <c r="C322" s="345">
        <v>2</v>
      </c>
      <c r="D322" s="345">
        <v>8</v>
      </c>
      <c r="E322" s="345">
        <v>1</v>
      </c>
      <c r="F322" s="345">
        <v>1</v>
      </c>
      <c r="G322" s="345"/>
      <c r="I322" s="346" t="s">
        <v>662</v>
      </c>
      <c r="J322" s="346"/>
      <c r="N322" s="346" t="s">
        <v>413</v>
      </c>
      <c r="O322" s="346" t="s">
        <v>310</v>
      </c>
      <c r="P322" s="346">
        <v>2005</v>
      </c>
      <c r="Q322" s="556"/>
      <c r="R322" s="683" t="s">
        <v>267</v>
      </c>
      <c r="S322" s="561" t="s">
        <v>39</v>
      </c>
      <c r="T322" s="556">
        <v>1</v>
      </c>
      <c r="U322" s="557">
        <v>400000</v>
      </c>
      <c r="V322" s="346" t="s">
        <v>311</v>
      </c>
    </row>
    <row r="323" spans="1:22" s="87" customFormat="1" ht="12.95" customHeight="1">
      <c r="A323" s="534">
        <v>103</v>
      </c>
      <c r="B323" s="709"/>
      <c r="C323" s="345">
        <v>2</v>
      </c>
      <c r="D323" s="345">
        <v>8</v>
      </c>
      <c r="E323" s="345">
        <v>1</v>
      </c>
      <c r="F323" s="345">
        <v>1</v>
      </c>
      <c r="G323" s="345"/>
      <c r="I323" s="346" t="s">
        <v>663</v>
      </c>
      <c r="J323" s="346"/>
      <c r="N323" s="346" t="s">
        <v>269</v>
      </c>
      <c r="O323" s="346" t="s">
        <v>310</v>
      </c>
      <c r="P323" s="346">
        <v>2007</v>
      </c>
      <c r="Q323" s="556"/>
      <c r="R323" s="683" t="s">
        <v>267</v>
      </c>
      <c r="S323" s="561" t="s">
        <v>39</v>
      </c>
      <c r="T323" s="556">
        <v>1</v>
      </c>
      <c r="U323" s="557">
        <v>11500000</v>
      </c>
      <c r="V323" s="346" t="s">
        <v>311</v>
      </c>
    </row>
    <row r="324" spans="1:22" s="87" customFormat="1" ht="12.95" customHeight="1">
      <c r="A324" s="534">
        <v>104</v>
      </c>
      <c r="B324" s="709"/>
      <c r="C324" s="345">
        <v>2</v>
      </c>
      <c r="D324" s="345">
        <v>8</v>
      </c>
      <c r="E324" s="345">
        <v>1</v>
      </c>
      <c r="F324" s="345">
        <v>1</v>
      </c>
      <c r="G324" s="345"/>
      <c r="I324" s="346" t="s">
        <v>664</v>
      </c>
      <c r="J324" s="346" t="s">
        <v>665</v>
      </c>
      <c r="N324" s="346" t="s">
        <v>269</v>
      </c>
      <c r="O324" s="346" t="s">
        <v>310</v>
      </c>
      <c r="P324" s="346">
        <v>2008</v>
      </c>
      <c r="Q324" s="556"/>
      <c r="R324" s="683" t="s">
        <v>267</v>
      </c>
      <c r="S324" s="561" t="s">
        <v>39</v>
      </c>
      <c r="T324" s="556">
        <v>1</v>
      </c>
      <c r="U324" s="557">
        <v>9625000</v>
      </c>
      <c r="V324" s="346" t="s">
        <v>311</v>
      </c>
    </row>
    <row r="325" spans="1:22" s="87" customFormat="1" ht="12.95" customHeight="1">
      <c r="A325" s="534">
        <v>105</v>
      </c>
      <c r="B325" s="709"/>
      <c r="C325" s="345">
        <v>2</v>
      </c>
      <c r="D325" s="345">
        <v>8</v>
      </c>
      <c r="E325" s="345">
        <v>1</v>
      </c>
      <c r="F325" s="345">
        <v>1</v>
      </c>
      <c r="G325" s="345"/>
      <c r="I325" s="346" t="s">
        <v>666</v>
      </c>
      <c r="J325" s="346"/>
      <c r="N325" s="346" t="s">
        <v>413</v>
      </c>
      <c r="O325" s="346" t="s">
        <v>539</v>
      </c>
      <c r="P325" s="346">
        <v>2006</v>
      </c>
      <c r="Q325" s="556"/>
      <c r="R325" s="683" t="s">
        <v>267</v>
      </c>
      <c r="S325" s="561" t="s">
        <v>39</v>
      </c>
      <c r="T325" s="556">
        <v>1</v>
      </c>
      <c r="U325" s="557">
        <v>350000</v>
      </c>
      <c r="V325" s="346" t="s">
        <v>311</v>
      </c>
    </row>
    <row r="326" spans="1:22" s="87" customFormat="1" ht="12.95" customHeight="1">
      <c r="A326" s="534">
        <v>106</v>
      </c>
      <c r="B326" s="709"/>
      <c r="C326" s="345">
        <v>2</v>
      </c>
      <c r="D326" s="345">
        <v>8</v>
      </c>
      <c r="E326" s="345">
        <v>1</v>
      </c>
      <c r="F326" s="345">
        <v>1</v>
      </c>
      <c r="G326" s="345"/>
      <c r="I326" s="346" t="s">
        <v>667</v>
      </c>
      <c r="J326" s="346"/>
      <c r="N326" s="346" t="s">
        <v>269</v>
      </c>
      <c r="O326" s="346" t="s">
        <v>310</v>
      </c>
      <c r="P326" s="346">
        <v>2007</v>
      </c>
      <c r="Q326" s="556"/>
      <c r="R326" s="683" t="s">
        <v>267</v>
      </c>
      <c r="S326" s="561" t="s">
        <v>39</v>
      </c>
      <c r="T326" s="556">
        <v>1</v>
      </c>
      <c r="U326" s="557">
        <v>42000000</v>
      </c>
      <c r="V326" s="346" t="s">
        <v>311</v>
      </c>
    </row>
    <row r="327" spans="1:22" s="87" customFormat="1" ht="12.95" customHeight="1">
      <c r="A327" s="534">
        <v>107</v>
      </c>
      <c r="B327" s="709"/>
      <c r="C327" s="345">
        <v>2</v>
      </c>
      <c r="D327" s="345">
        <v>8</v>
      </c>
      <c r="E327" s="345">
        <v>1</v>
      </c>
      <c r="F327" s="345">
        <v>1</v>
      </c>
      <c r="G327" s="345"/>
      <c r="I327" s="346" t="s">
        <v>668</v>
      </c>
      <c r="J327" s="346" t="s">
        <v>669</v>
      </c>
      <c r="N327" s="346" t="s">
        <v>269</v>
      </c>
      <c r="O327" s="346" t="s">
        <v>310</v>
      </c>
      <c r="P327" s="346">
        <v>2008</v>
      </c>
      <c r="Q327" s="556"/>
      <c r="R327" s="683" t="s">
        <v>267</v>
      </c>
      <c r="S327" s="561" t="s">
        <v>39</v>
      </c>
      <c r="T327" s="556">
        <v>1</v>
      </c>
      <c r="U327" s="557">
        <v>1352326</v>
      </c>
      <c r="V327" s="346" t="s">
        <v>311</v>
      </c>
    </row>
    <row r="328" spans="1:22" s="87" customFormat="1" ht="12.95" customHeight="1">
      <c r="A328" s="534">
        <v>108</v>
      </c>
      <c r="B328" s="709"/>
      <c r="C328" s="345">
        <v>2</v>
      </c>
      <c r="D328" s="345">
        <v>8</v>
      </c>
      <c r="E328" s="345">
        <v>1</v>
      </c>
      <c r="F328" s="345">
        <v>1</v>
      </c>
      <c r="G328" s="345"/>
      <c r="I328" s="346" t="s">
        <v>670</v>
      </c>
      <c r="J328" s="346"/>
      <c r="N328" s="346" t="s">
        <v>269</v>
      </c>
      <c r="O328" s="346" t="s">
        <v>310</v>
      </c>
      <c r="P328" s="346">
        <v>2008</v>
      </c>
      <c r="Q328" s="556"/>
      <c r="R328" s="683" t="s">
        <v>267</v>
      </c>
      <c r="S328" s="561" t="s">
        <v>39</v>
      </c>
      <c r="T328" s="556">
        <v>1</v>
      </c>
      <c r="U328" s="557">
        <v>4250000</v>
      </c>
      <c r="V328" s="346" t="s">
        <v>311</v>
      </c>
    </row>
    <row r="329" spans="1:22" s="87" customFormat="1" ht="12.95" customHeight="1">
      <c r="A329" s="534">
        <v>109</v>
      </c>
      <c r="B329" s="709"/>
      <c r="C329" s="345">
        <v>2</v>
      </c>
      <c r="D329" s="345">
        <v>8</v>
      </c>
      <c r="E329" s="345">
        <v>1</v>
      </c>
      <c r="F329" s="345">
        <v>1</v>
      </c>
      <c r="G329" s="345"/>
      <c r="I329" s="346" t="s">
        <v>671</v>
      </c>
      <c r="J329" s="346"/>
      <c r="N329" s="346" t="s">
        <v>269</v>
      </c>
      <c r="O329" s="346" t="s">
        <v>310</v>
      </c>
      <c r="P329" s="346">
        <v>2008</v>
      </c>
      <c r="Q329" s="556"/>
      <c r="R329" s="683" t="s">
        <v>267</v>
      </c>
      <c r="S329" s="561" t="s">
        <v>39</v>
      </c>
      <c r="T329" s="556">
        <v>1</v>
      </c>
      <c r="U329" s="557">
        <v>1600000</v>
      </c>
      <c r="V329" s="346" t="s">
        <v>311</v>
      </c>
    </row>
    <row r="330" spans="1:22" s="87" customFormat="1" ht="12.95" customHeight="1">
      <c r="A330" s="534">
        <v>110</v>
      </c>
      <c r="B330" s="709"/>
      <c r="C330" s="345">
        <v>2</v>
      </c>
      <c r="D330" s="345">
        <v>8</v>
      </c>
      <c r="E330" s="345">
        <v>1</v>
      </c>
      <c r="F330" s="345">
        <v>1</v>
      </c>
      <c r="G330" s="345"/>
      <c r="I330" s="346" t="s">
        <v>672</v>
      </c>
      <c r="J330" s="346" t="s">
        <v>673</v>
      </c>
      <c r="N330" s="346" t="s">
        <v>269</v>
      </c>
      <c r="O330" s="346" t="s">
        <v>310</v>
      </c>
      <c r="P330" s="346">
        <v>2008</v>
      </c>
      <c r="Q330" s="556"/>
      <c r="R330" s="683" t="s">
        <v>267</v>
      </c>
      <c r="S330" s="561" t="s">
        <v>39</v>
      </c>
      <c r="T330" s="556">
        <v>1</v>
      </c>
      <c r="U330" s="557">
        <v>1650000</v>
      </c>
      <c r="V330" s="346" t="s">
        <v>311</v>
      </c>
    </row>
    <row r="331" spans="1:22" s="87" customFormat="1" ht="12.95" customHeight="1">
      <c r="A331" s="534">
        <v>112</v>
      </c>
      <c r="B331" s="709"/>
      <c r="C331" s="345">
        <v>2</v>
      </c>
      <c r="D331" s="345">
        <v>8</v>
      </c>
      <c r="E331" s="345">
        <v>1</v>
      </c>
      <c r="F331" s="345">
        <v>1</v>
      </c>
      <c r="G331" s="345"/>
      <c r="I331" s="346" t="s">
        <v>674</v>
      </c>
      <c r="J331" s="346"/>
      <c r="N331" s="346" t="s">
        <v>269</v>
      </c>
      <c r="O331" s="346" t="s">
        <v>675</v>
      </c>
      <c r="P331" s="346">
        <v>2008</v>
      </c>
      <c r="Q331" s="556"/>
      <c r="R331" s="683" t="s">
        <v>267</v>
      </c>
      <c r="S331" s="561" t="s">
        <v>39</v>
      </c>
      <c r="T331" s="556">
        <v>2</v>
      </c>
      <c r="U331" s="557">
        <v>3500000</v>
      </c>
      <c r="V331" s="346" t="s">
        <v>311</v>
      </c>
    </row>
    <row r="332" spans="1:22" s="87" customFormat="1" ht="12.95" customHeight="1">
      <c r="A332" s="534">
        <v>113</v>
      </c>
      <c r="B332" s="709"/>
      <c r="C332" s="345">
        <v>2</v>
      </c>
      <c r="D332" s="345">
        <v>8</v>
      </c>
      <c r="E332" s="345">
        <v>1</v>
      </c>
      <c r="F332" s="345">
        <v>1</v>
      </c>
      <c r="G332" s="345"/>
      <c r="I332" s="346" t="s">
        <v>676</v>
      </c>
      <c r="J332" s="346" t="s">
        <v>677</v>
      </c>
      <c r="N332" s="346" t="s">
        <v>269</v>
      </c>
      <c r="O332" s="346" t="s">
        <v>678</v>
      </c>
      <c r="P332" s="346">
        <v>2008</v>
      </c>
      <c r="Q332" s="556"/>
      <c r="R332" s="683" t="s">
        <v>267</v>
      </c>
      <c r="S332" s="561" t="s">
        <v>39</v>
      </c>
      <c r="T332" s="556">
        <v>1</v>
      </c>
      <c r="U332" s="557">
        <v>5700000</v>
      </c>
      <c r="V332" s="346" t="s">
        <v>311</v>
      </c>
    </row>
    <row r="333" spans="1:22" s="87" customFormat="1" ht="12.95" customHeight="1">
      <c r="A333" s="534">
        <v>114</v>
      </c>
      <c r="B333" s="709"/>
      <c r="C333" s="345">
        <v>2</v>
      </c>
      <c r="D333" s="345">
        <v>8</v>
      </c>
      <c r="E333" s="345">
        <v>1</v>
      </c>
      <c r="F333" s="345">
        <v>1</v>
      </c>
      <c r="G333" s="345"/>
      <c r="I333" s="346" t="s">
        <v>679</v>
      </c>
      <c r="J333" s="346" t="s">
        <v>680</v>
      </c>
      <c r="N333" s="346" t="s">
        <v>269</v>
      </c>
      <c r="O333" s="346" t="s">
        <v>678</v>
      </c>
      <c r="P333" s="346">
        <v>2008</v>
      </c>
      <c r="Q333" s="556"/>
      <c r="R333" s="683" t="s">
        <v>267</v>
      </c>
      <c r="S333" s="561" t="s">
        <v>39</v>
      </c>
      <c r="T333" s="556">
        <v>1</v>
      </c>
      <c r="U333" s="557">
        <v>9680000</v>
      </c>
      <c r="V333" s="346" t="s">
        <v>311</v>
      </c>
    </row>
    <row r="334" spans="1:22" s="87" customFormat="1" ht="12.95" customHeight="1">
      <c r="A334" s="534">
        <v>115</v>
      </c>
      <c r="B334" s="709"/>
      <c r="C334" s="345">
        <v>2</v>
      </c>
      <c r="D334" s="345">
        <v>8</v>
      </c>
      <c r="E334" s="345">
        <v>1</v>
      </c>
      <c r="F334" s="345">
        <v>1</v>
      </c>
      <c r="G334" s="345"/>
      <c r="I334" s="346" t="s">
        <v>681</v>
      </c>
      <c r="J334" s="346" t="s">
        <v>682</v>
      </c>
      <c r="N334" s="346" t="s">
        <v>269</v>
      </c>
      <c r="O334" s="346" t="s">
        <v>678</v>
      </c>
      <c r="P334" s="346">
        <v>2008</v>
      </c>
      <c r="Q334" s="556"/>
      <c r="R334" s="683" t="s">
        <v>267</v>
      </c>
      <c r="S334" s="561" t="s">
        <v>39</v>
      </c>
      <c r="T334" s="556">
        <v>11</v>
      </c>
      <c r="U334" s="557">
        <v>726000</v>
      </c>
      <c r="V334" s="346" t="s">
        <v>311</v>
      </c>
    </row>
    <row r="335" spans="1:22" s="87" customFormat="1" ht="12.95" customHeight="1">
      <c r="A335" s="534">
        <v>116</v>
      </c>
      <c r="B335" s="709"/>
      <c r="C335" s="345">
        <v>2</v>
      </c>
      <c r="D335" s="345">
        <v>8</v>
      </c>
      <c r="E335" s="345">
        <v>1</v>
      </c>
      <c r="F335" s="345">
        <v>1</v>
      </c>
      <c r="G335" s="345"/>
      <c r="I335" s="346" t="s">
        <v>683</v>
      </c>
      <c r="J335" s="346"/>
      <c r="N335" s="346" t="s">
        <v>269</v>
      </c>
      <c r="O335" s="346" t="s">
        <v>678</v>
      </c>
      <c r="P335" s="346">
        <v>2008</v>
      </c>
      <c r="Q335" s="556"/>
      <c r="R335" s="683" t="s">
        <v>267</v>
      </c>
      <c r="S335" s="561" t="s">
        <v>39</v>
      </c>
      <c r="T335" s="556">
        <v>1</v>
      </c>
      <c r="U335" s="557">
        <v>84160230</v>
      </c>
      <c r="V335" s="346" t="s">
        <v>311</v>
      </c>
    </row>
    <row r="336" spans="1:22" s="87" customFormat="1" ht="12.95" customHeight="1">
      <c r="A336" s="534">
        <v>117</v>
      </c>
      <c r="B336" s="709"/>
      <c r="C336" s="345">
        <v>2</v>
      </c>
      <c r="D336" s="345">
        <v>8</v>
      </c>
      <c r="E336" s="345">
        <v>1</v>
      </c>
      <c r="F336" s="345">
        <v>1</v>
      </c>
      <c r="G336" s="345">
        <v>2</v>
      </c>
      <c r="I336" s="346" t="s">
        <v>684</v>
      </c>
      <c r="J336" s="346"/>
      <c r="N336" s="346" t="s">
        <v>269</v>
      </c>
      <c r="O336" s="346" t="s">
        <v>310</v>
      </c>
      <c r="P336" s="346">
        <v>2004</v>
      </c>
      <c r="Q336" s="556"/>
      <c r="R336" s="683" t="s">
        <v>267</v>
      </c>
      <c r="S336" s="561" t="s">
        <v>39</v>
      </c>
      <c r="T336" s="556">
        <v>1</v>
      </c>
      <c r="U336" s="557">
        <v>8000000</v>
      </c>
      <c r="V336" s="346" t="s">
        <v>311</v>
      </c>
    </row>
    <row r="337" spans="1:22" s="87" customFormat="1" ht="12.95" customHeight="1">
      <c r="A337" s="534">
        <v>118</v>
      </c>
      <c r="B337" s="709"/>
      <c r="C337" s="345">
        <v>2</v>
      </c>
      <c r="D337" s="345">
        <v>8</v>
      </c>
      <c r="E337" s="345">
        <v>1</v>
      </c>
      <c r="F337" s="345">
        <v>1</v>
      </c>
      <c r="G337" s="345">
        <v>2</v>
      </c>
      <c r="I337" s="346" t="s">
        <v>685</v>
      </c>
      <c r="J337" s="346"/>
      <c r="N337" s="346" t="s">
        <v>269</v>
      </c>
      <c r="O337" s="346" t="s">
        <v>310</v>
      </c>
      <c r="P337" s="346">
        <v>2006</v>
      </c>
      <c r="Q337" s="556"/>
      <c r="R337" s="683" t="s">
        <v>267</v>
      </c>
      <c r="S337" s="561" t="s">
        <v>39</v>
      </c>
      <c r="T337" s="556">
        <v>1</v>
      </c>
      <c r="U337" s="557">
        <v>45900000</v>
      </c>
      <c r="V337" s="346" t="s">
        <v>311</v>
      </c>
    </row>
    <row r="338" spans="1:22" s="87" customFormat="1" ht="12.95" customHeight="1">
      <c r="A338" s="534">
        <v>119</v>
      </c>
      <c r="B338" s="709"/>
      <c r="C338" s="345">
        <v>2</v>
      </c>
      <c r="D338" s="345">
        <v>8</v>
      </c>
      <c r="E338" s="345">
        <v>1</v>
      </c>
      <c r="F338" s="345">
        <v>1</v>
      </c>
      <c r="G338" s="345">
        <v>2</v>
      </c>
      <c r="I338" s="346" t="s">
        <v>686</v>
      </c>
      <c r="J338" s="346"/>
      <c r="N338" s="346" t="s">
        <v>413</v>
      </c>
      <c r="O338" s="346" t="s">
        <v>310</v>
      </c>
      <c r="P338" s="346">
        <v>2004</v>
      </c>
      <c r="Q338" s="556"/>
      <c r="R338" s="683" t="s">
        <v>267</v>
      </c>
      <c r="S338" s="561" t="s">
        <v>39</v>
      </c>
      <c r="T338" s="556">
        <v>1</v>
      </c>
      <c r="U338" s="557">
        <v>200000</v>
      </c>
      <c r="V338" s="346" t="s">
        <v>311</v>
      </c>
    </row>
    <row r="339" spans="1:22" s="87" customFormat="1" ht="12.95" customHeight="1">
      <c r="A339" s="534">
        <v>120</v>
      </c>
      <c r="B339" s="709"/>
      <c r="C339" s="345">
        <v>2</v>
      </c>
      <c r="D339" s="345">
        <v>8</v>
      </c>
      <c r="E339" s="345">
        <v>1</v>
      </c>
      <c r="F339" s="345">
        <v>1</v>
      </c>
      <c r="G339" s="345">
        <v>2</v>
      </c>
      <c r="I339" s="346" t="s">
        <v>687</v>
      </c>
      <c r="J339" s="346"/>
      <c r="N339" s="346" t="s">
        <v>413</v>
      </c>
      <c r="O339" s="346" t="s">
        <v>310</v>
      </c>
      <c r="P339" s="346">
        <v>2007</v>
      </c>
      <c r="Q339" s="556"/>
      <c r="R339" s="683" t="s">
        <v>267</v>
      </c>
      <c r="S339" s="561" t="s">
        <v>39</v>
      </c>
      <c r="T339" s="556">
        <v>1</v>
      </c>
      <c r="U339" s="557">
        <v>510000</v>
      </c>
      <c r="V339" s="346" t="s">
        <v>311</v>
      </c>
    </row>
    <row r="340" spans="1:22" s="87" customFormat="1" ht="12.95" customHeight="1">
      <c r="A340" s="534">
        <v>121</v>
      </c>
      <c r="B340" s="709"/>
      <c r="C340" s="345">
        <v>2</v>
      </c>
      <c r="D340" s="345">
        <v>8</v>
      </c>
      <c r="E340" s="345">
        <v>1</v>
      </c>
      <c r="F340" s="345">
        <v>1</v>
      </c>
      <c r="G340" s="345">
        <v>2</v>
      </c>
      <c r="I340" s="346" t="s">
        <v>688</v>
      </c>
      <c r="J340" s="346" t="s">
        <v>689</v>
      </c>
      <c r="N340" s="346" t="s">
        <v>413</v>
      </c>
      <c r="O340" s="346" t="s">
        <v>310</v>
      </c>
      <c r="P340" s="346">
        <v>2006</v>
      </c>
      <c r="Q340" s="556"/>
      <c r="R340" s="683" t="s">
        <v>267</v>
      </c>
      <c r="S340" s="561" t="s">
        <v>39</v>
      </c>
      <c r="T340" s="556">
        <v>1</v>
      </c>
      <c r="U340" s="557">
        <v>7100000</v>
      </c>
      <c r="V340" s="346" t="s">
        <v>311</v>
      </c>
    </row>
    <row r="341" spans="1:22" s="87" customFormat="1" ht="12.95" customHeight="1">
      <c r="A341" s="534">
        <v>122</v>
      </c>
      <c r="B341" s="709"/>
      <c r="C341" s="345">
        <v>2</v>
      </c>
      <c r="D341" s="345">
        <v>8</v>
      </c>
      <c r="E341" s="345">
        <v>1</v>
      </c>
      <c r="F341" s="345">
        <v>1</v>
      </c>
      <c r="G341" s="345">
        <v>2</v>
      </c>
      <c r="I341" s="346" t="s">
        <v>690</v>
      </c>
      <c r="J341" s="346"/>
      <c r="N341" s="346" t="s">
        <v>413</v>
      </c>
      <c r="O341" s="346" t="s">
        <v>310</v>
      </c>
      <c r="P341" s="346">
        <v>2007</v>
      </c>
      <c r="Q341" s="556"/>
      <c r="R341" s="683" t="s">
        <v>267</v>
      </c>
      <c r="S341" s="561" t="s">
        <v>39</v>
      </c>
      <c r="T341" s="556">
        <v>1</v>
      </c>
      <c r="U341" s="557">
        <v>1163800</v>
      </c>
      <c r="V341" s="346" t="s">
        <v>311</v>
      </c>
    </row>
    <row r="342" spans="1:22" s="87" customFormat="1" ht="12.95" customHeight="1">
      <c r="A342" s="534">
        <v>123</v>
      </c>
      <c r="B342" s="709"/>
      <c r="C342" s="345">
        <v>2</v>
      </c>
      <c r="D342" s="345">
        <v>8</v>
      </c>
      <c r="E342" s="345">
        <v>1</v>
      </c>
      <c r="F342" s="345">
        <v>1</v>
      </c>
      <c r="G342" s="345">
        <v>2</v>
      </c>
      <c r="I342" s="346" t="s">
        <v>650</v>
      </c>
      <c r="J342" s="346"/>
      <c r="N342" s="346" t="s">
        <v>413</v>
      </c>
      <c r="O342" s="346" t="s">
        <v>310</v>
      </c>
      <c r="P342" s="346">
        <v>2004</v>
      </c>
      <c r="Q342" s="556"/>
      <c r="R342" s="683" t="s">
        <v>267</v>
      </c>
      <c r="S342" s="561" t="s">
        <v>39</v>
      </c>
      <c r="T342" s="556">
        <v>1</v>
      </c>
      <c r="U342" s="557">
        <v>700000</v>
      </c>
      <c r="V342" s="346" t="s">
        <v>311</v>
      </c>
    </row>
    <row r="343" spans="1:22" s="87" customFormat="1" ht="12.95" customHeight="1">
      <c r="A343" s="534">
        <v>124</v>
      </c>
      <c r="B343" s="709"/>
      <c r="C343" s="345">
        <v>2</v>
      </c>
      <c r="D343" s="345">
        <v>8</v>
      </c>
      <c r="E343" s="345">
        <v>1</v>
      </c>
      <c r="F343" s="345">
        <v>1</v>
      </c>
      <c r="G343" s="345">
        <v>4</v>
      </c>
      <c r="I343" s="346" t="s">
        <v>691</v>
      </c>
      <c r="J343" s="346" t="s">
        <v>692</v>
      </c>
      <c r="N343" s="346" t="s">
        <v>422</v>
      </c>
      <c r="O343" s="346" t="s">
        <v>310</v>
      </c>
      <c r="P343" s="346">
        <v>2008</v>
      </c>
      <c r="Q343" s="556"/>
      <c r="R343" s="683" t="s">
        <v>267</v>
      </c>
      <c r="S343" s="561" t="s">
        <v>39</v>
      </c>
      <c r="T343" s="556">
        <v>1</v>
      </c>
      <c r="U343" s="557">
        <v>65000</v>
      </c>
      <c r="V343" s="346" t="s">
        <v>311</v>
      </c>
    </row>
    <row r="344" spans="1:22" s="87" customFormat="1" ht="12.95" customHeight="1">
      <c r="A344" s="534">
        <v>125</v>
      </c>
      <c r="B344" s="709"/>
      <c r="C344" s="345">
        <v>2</v>
      </c>
      <c r="D344" s="345">
        <v>8</v>
      </c>
      <c r="E344" s="345">
        <v>1</v>
      </c>
      <c r="F344" s="345">
        <v>1</v>
      </c>
      <c r="G344" s="345">
        <v>8</v>
      </c>
      <c r="I344" s="346" t="s">
        <v>693</v>
      </c>
      <c r="J344" s="346"/>
      <c r="N344" s="346" t="s">
        <v>393</v>
      </c>
      <c r="O344" s="346" t="s">
        <v>539</v>
      </c>
      <c r="P344" s="346">
        <v>2003</v>
      </c>
      <c r="Q344" s="556"/>
      <c r="R344" s="683" t="s">
        <v>267</v>
      </c>
      <c r="S344" s="561" t="s">
        <v>39</v>
      </c>
      <c r="T344" s="556">
        <v>1</v>
      </c>
      <c r="U344" s="557">
        <v>150000</v>
      </c>
      <c r="V344" s="346" t="s">
        <v>311</v>
      </c>
    </row>
    <row r="345" spans="1:22" s="87" customFormat="1" ht="12.95" customHeight="1">
      <c r="A345" s="534">
        <v>126</v>
      </c>
      <c r="B345" s="709"/>
      <c r="C345" s="345">
        <v>2</v>
      </c>
      <c r="D345" s="345">
        <v>8</v>
      </c>
      <c r="E345" s="345">
        <v>1</v>
      </c>
      <c r="F345" s="345">
        <v>1</v>
      </c>
      <c r="G345" s="345">
        <v>8</v>
      </c>
      <c r="I345" s="346" t="s">
        <v>694</v>
      </c>
      <c r="J345" s="346"/>
      <c r="N345" s="346" t="s">
        <v>413</v>
      </c>
      <c r="O345" s="346" t="s">
        <v>310</v>
      </c>
      <c r="P345" s="346">
        <v>2004</v>
      </c>
      <c r="Q345" s="556"/>
      <c r="R345" s="683" t="s">
        <v>267</v>
      </c>
      <c r="S345" s="561" t="s">
        <v>39</v>
      </c>
      <c r="T345" s="556">
        <v>1</v>
      </c>
      <c r="U345" s="557">
        <v>200000</v>
      </c>
      <c r="V345" s="346" t="s">
        <v>311</v>
      </c>
    </row>
    <row r="346" spans="1:22" s="87" customFormat="1" ht="12.95" customHeight="1">
      <c r="A346" s="534">
        <v>127</v>
      </c>
      <c r="B346" s="709"/>
      <c r="C346" s="345">
        <v>2</v>
      </c>
      <c r="D346" s="345">
        <v>8</v>
      </c>
      <c r="E346" s="345">
        <v>1</v>
      </c>
      <c r="F346" s="345">
        <v>1</v>
      </c>
      <c r="G346" s="345">
        <v>9</v>
      </c>
      <c r="I346" s="346" t="s">
        <v>695</v>
      </c>
      <c r="J346" s="346"/>
      <c r="N346" s="346" t="s">
        <v>269</v>
      </c>
      <c r="O346" s="346" t="s">
        <v>310</v>
      </c>
      <c r="P346" s="346">
        <v>2008</v>
      </c>
      <c r="Q346" s="556"/>
      <c r="R346" s="683" t="s">
        <v>267</v>
      </c>
      <c r="S346" s="561" t="s">
        <v>39</v>
      </c>
      <c r="T346" s="556">
        <v>1</v>
      </c>
      <c r="U346" s="557">
        <v>750000</v>
      </c>
      <c r="V346" s="346" t="s">
        <v>311</v>
      </c>
    </row>
    <row r="347" spans="1:22" s="87" customFormat="1" ht="12.95" customHeight="1">
      <c r="A347" s="534">
        <v>128</v>
      </c>
      <c r="B347" s="709"/>
      <c r="C347" s="345">
        <v>2</v>
      </c>
      <c r="D347" s="345">
        <v>8</v>
      </c>
      <c r="E347" s="345">
        <v>1</v>
      </c>
      <c r="F347" s="345">
        <v>1</v>
      </c>
      <c r="G347" s="345">
        <v>20</v>
      </c>
      <c r="I347" s="346" t="s">
        <v>696</v>
      </c>
      <c r="J347" s="346" t="s">
        <v>697</v>
      </c>
      <c r="N347" s="346" t="s">
        <v>269</v>
      </c>
      <c r="O347" s="346" t="s">
        <v>678</v>
      </c>
      <c r="P347" s="346">
        <v>2008</v>
      </c>
      <c r="Q347" s="556"/>
      <c r="R347" s="683" t="s">
        <v>267</v>
      </c>
      <c r="S347" s="561" t="s">
        <v>39</v>
      </c>
      <c r="T347" s="556">
        <v>1</v>
      </c>
      <c r="U347" s="557">
        <v>3550000</v>
      </c>
      <c r="V347" s="346" t="s">
        <v>311</v>
      </c>
    </row>
    <row r="348" spans="1:22" s="87" customFormat="1" ht="12.95" customHeight="1">
      <c r="A348" s="534">
        <v>129</v>
      </c>
      <c r="B348" s="709"/>
      <c r="C348" s="345"/>
      <c r="D348" s="345"/>
      <c r="E348" s="345"/>
      <c r="F348" s="345"/>
      <c r="G348" s="345"/>
      <c r="I348" s="346" t="s">
        <v>698</v>
      </c>
      <c r="J348" s="346" t="s">
        <v>699</v>
      </c>
      <c r="N348" s="346" t="s">
        <v>269</v>
      </c>
      <c r="O348" s="346" t="s">
        <v>675</v>
      </c>
      <c r="P348" s="346">
        <v>2008</v>
      </c>
      <c r="Q348" s="556"/>
      <c r="R348" s="683" t="s">
        <v>267</v>
      </c>
      <c r="S348" s="561" t="s">
        <v>39</v>
      </c>
      <c r="T348" s="556">
        <v>1</v>
      </c>
      <c r="U348" s="557">
        <v>2150000</v>
      </c>
      <c r="V348" s="346" t="s">
        <v>311</v>
      </c>
    </row>
    <row r="349" spans="1:22" s="87" customFormat="1" ht="12.95" customHeight="1">
      <c r="A349" s="534">
        <v>142</v>
      </c>
      <c r="B349" s="709"/>
      <c r="C349" s="345">
        <v>2</v>
      </c>
      <c r="D349" s="345">
        <v>8</v>
      </c>
      <c r="E349" s="345">
        <v>1</v>
      </c>
      <c r="F349" s="345">
        <v>1</v>
      </c>
      <c r="G349" s="345">
        <v>75</v>
      </c>
      <c r="I349" s="561" t="s">
        <v>700</v>
      </c>
      <c r="J349" s="346" t="s">
        <v>701</v>
      </c>
      <c r="N349" s="346" t="s">
        <v>269</v>
      </c>
      <c r="O349" s="346" t="s">
        <v>702</v>
      </c>
      <c r="P349" s="346">
        <v>2008</v>
      </c>
      <c r="Q349" s="556"/>
      <c r="R349" s="683" t="s">
        <v>267</v>
      </c>
      <c r="S349" s="561" t="s">
        <v>39</v>
      </c>
      <c r="T349" s="556">
        <v>7</v>
      </c>
      <c r="U349" s="557">
        <v>4620000</v>
      </c>
      <c r="V349" s="346" t="s">
        <v>311</v>
      </c>
    </row>
    <row r="350" spans="1:22" s="87" customFormat="1" ht="12.95" customHeight="1">
      <c r="A350" s="534">
        <v>143</v>
      </c>
      <c r="B350" s="709"/>
      <c r="C350" s="345">
        <v>2</v>
      </c>
      <c r="D350" s="345">
        <v>8</v>
      </c>
      <c r="E350" s="345">
        <v>1</v>
      </c>
      <c r="F350" s="345">
        <v>1</v>
      </c>
      <c r="G350" s="345">
        <v>75</v>
      </c>
      <c r="I350" s="561" t="s">
        <v>700</v>
      </c>
      <c r="J350" s="346"/>
      <c r="N350" s="346" t="s">
        <v>309</v>
      </c>
      <c r="O350" s="346" t="s">
        <v>310</v>
      </c>
      <c r="P350" s="346">
        <v>2004</v>
      </c>
      <c r="Q350" s="556"/>
      <c r="R350" s="683" t="s">
        <v>267</v>
      </c>
      <c r="S350" s="561" t="s">
        <v>39</v>
      </c>
      <c r="T350" s="556">
        <v>1</v>
      </c>
      <c r="U350" s="557">
        <v>100000</v>
      </c>
      <c r="V350" s="346" t="s">
        <v>311</v>
      </c>
    </row>
    <row r="351" spans="1:22" s="87" customFormat="1" ht="12.95" customHeight="1">
      <c r="A351" s="534">
        <v>148</v>
      </c>
      <c r="B351" s="709"/>
      <c r="C351" s="345">
        <v>2</v>
      </c>
      <c r="D351" s="345">
        <v>8</v>
      </c>
      <c r="E351" s="345">
        <v>1</v>
      </c>
      <c r="F351" s="345">
        <v>1</v>
      </c>
      <c r="G351" s="345">
        <v>9</v>
      </c>
      <c r="I351" s="346" t="s">
        <v>703</v>
      </c>
      <c r="J351" s="346" t="s">
        <v>704</v>
      </c>
      <c r="N351" s="346" t="s">
        <v>269</v>
      </c>
      <c r="O351" s="346" t="s">
        <v>705</v>
      </c>
      <c r="P351" s="346">
        <v>2008</v>
      </c>
      <c r="Q351" s="556"/>
      <c r="R351" s="683" t="s">
        <v>267</v>
      </c>
      <c r="S351" s="561" t="s">
        <v>39</v>
      </c>
      <c r="T351" s="556">
        <v>2</v>
      </c>
      <c r="U351" s="557">
        <v>3322000</v>
      </c>
      <c r="V351" s="346" t="s">
        <v>311</v>
      </c>
    </row>
    <row r="352" spans="1:22" s="87" customFormat="1" ht="12.95" customHeight="1">
      <c r="A352" s="534">
        <v>149</v>
      </c>
      <c r="B352" s="709"/>
      <c r="C352" s="345">
        <v>2</v>
      </c>
      <c r="D352" s="345">
        <v>8</v>
      </c>
      <c r="E352" s="345">
        <v>1</v>
      </c>
      <c r="F352" s="345">
        <v>1</v>
      </c>
      <c r="G352" s="345">
        <v>9</v>
      </c>
      <c r="I352" s="346" t="s">
        <v>703</v>
      </c>
      <c r="J352" s="346" t="s">
        <v>706</v>
      </c>
      <c r="N352" s="346" t="s">
        <v>269</v>
      </c>
      <c r="O352" s="346" t="s">
        <v>702</v>
      </c>
      <c r="P352" s="346">
        <v>2008</v>
      </c>
      <c r="Q352" s="556"/>
      <c r="R352" s="683" t="s">
        <v>267</v>
      </c>
      <c r="S352" s="561" t="s">
        <v>39</v>
      </c>
      <c r="T352" s="556">
        <v>1</v>
      </c>
      <c r="U352" s="557">
        <v>19800000</v>
      </c>
      <c r="V352" s="346" t="s">
        <v>311</v>
      </c>
    </row>
    <row r="353" spans="1:22" s="87" customFormat="1" ht="12.95" customHeight="1">
      <c r="A353" s="534">
        <v>150</v>
      </c>
      <c r="B353" s="709"/>
      <c r="C353" s="345">
        <v>2</v>
      </c>
      <c r="D353" s="345">
        <v>8</v>
      </c>
      <c r="E353" s="345">
        <v>1</v>
      </c>
      <c r="F353" s="345">
        <v>1</v>
      </c>
      <c r="G353" s="345">
        <v>3</v>
      </c>
      <c r="I353" s="346" t="s">
        <v>707</v>
      </c>
      <c r="J353" s="346" t="s">
        <v>708</v>
      </c>
      <c r="N353" s="346" t="s">
        <v>269</v>
      </c>
      <c r="O353" s="346" t="s">
        <v>310</v>
      </c>
      <c r="P353" s="346">
        <v>2008</v>
      </c>
      <c r="Q353" s="556"/>
      <c r="R353" s="683" t="s">
        <v>267</v>
      </c>
      <c r="S353" s="561" t="s">
        <v>39</v>
      </c>
      <c r="T353" s="556">
        <v>1</v>
      </c>
      <c r="U353" s="557">
        <v>1650000</v>
      </c>
      <c r="V353" s="346" t="s">
        <v>311</v>
      </c>
    </row>
    <row r="354" spans="1:22" s="87" customFormat="1" ht="12.95" customHeight="1">
      <c r="A354" s="534">
        <v>151</v>
      </c>
      <c r="B354" s="709"/>
      <c r="C354" s="345">
        <v>2</v>
      </c>
      <c r="D354" s="345">
        <v>8</v>
      </c>
      <c r="E354" s="345">
        <v>1</v>
      </c>
      <c r="F354" s="345">
        <v>1</v>
      </c>
      <c r="G354" s="345">
        <v>4</v>
      </c>
      <c r="I354" s="346" t="s">
        <v>641</v>
      </c>
      <c r="J354" s="346" t="s">
        <v>709</v>
      </c>
      <c r="N354" s="346" t="s">
        <v>269</v>
      </c>
      <c r="O354" s="346" t="s">
        <v>539</v>
      </c>
      <c r="P354" s="346">
        <v>2005</v>
      </c>
      <c r="Q354" s="556"/>
      <c r="R354" s="683" t="s">
        <v>267</v>
      </c>
      <c r="S354" s="561" t="s">
        <v>39</v>
      </c>
      <c r="T354" s="556">
        <v>1</v>
      </c>
      <c r="U354" s="557">
        <v>50000</v>
      </c>
      <c r="V354" s="346" t="s">
        <v>311</v>
      </c>
    </row>
    <row r="355" spans="1:22" s="87" customFormat="1" ht="12.95" customHeight="1">
      <c r="A355" s="534">
        <v>152</v>
      </c>
      <c r="B355" s="709"/>
      <c r="C355" s="345">
        <v>2</v>
      </c>
      <c r="D355" s="345">
        <v>8</v>
      </c>
      <c r="E355" s="345">
        <v>1</v>
      </c>
      <c r="F355" s="345">
        <v>1</v>
      </c>
      <c r="G355" s="345">
        <v>4</v>
      </c>
      <c r="I355" s="346" t="s">
        <v>641</v>
      </c>
      <c r="J355" s="346" t="s">
        <v>642</v>
      </c>
      <c r="N355" s="346" t="s">
        <v>269</v>
      </c>
      <c r="O355" s="346" t="s">
        <v>539</v>
      </c>
      <c r="P355" s="346">
        <v>2006</v>
      </c>
      <c r="Q355" s="556"/>
      <c r="R355" s="683" t="s">
        <v>267</v>
      </c>
      <c r="S355" s="561" t="s">
        <v>39</v>
      </c>
      <c r="T355" s="556">
        <v>1</v>
      </c>
      <c r="U355" s="557">
        <v>240000</v>
      </c>
      <c r="V355" s="346" t="s">
        <v>311</v>
      </c>
    </row>
    <row r="356" spans="1:22" s="87" customFormat="1" ht="12.95" customHeight="1">
      <c r="A356" s="534">
        <v>153</v>
      </c>
      <c r="B356" s="709"/>
      <c r="C356" s="345">
        <v>2</v>
      </c>
      <c r="D356" s="345">
        <v>8</v>
      </c>
      <c r="E356" s="345">
        <v>1</v>
      </c>
      <c r="F356" s="345">
        <v>1</v>
      </c>
      <c r="G356" s="345">
        <v>4</v>
      </c>
      <c r="I356" s="346" t="s">
        <v>641</v>
      </c>
      <c r="J356" s="346" t="s">
        <v>642</v>
      </c>
      <c r="N356" s="346" t="s">
        <v>269</v>
      </c>
      <c r="O356" s="346" t="s">
        <v>539</v>
      </c>
      <c r="P356" s="346">
        <v>2005</v>
      </c>
      <c r="Q356" s="556"/>
      <c r="R356" s="683" t="s">
        <v>267</v>
      </c>
      <c r="S356" s="561" t="s">
        <v>39</v>
      </c>
      <c r="T356" s="556">
        <v>3</v>
      </c>
      <c r="U356" s="557">
        <v>360000</v>
      </c>
      <c r="V356" s="346" t="s">
        <v>311</v>
      </c>
    </row>
    <row r="357" spans="1:22" s="87" customFormat="1" ht="12.95" customHeight="1">
      <c r="A357" s="534">
        <v>154</v>
      </c>
      <c r="B357" s="709"/>
      <c r="C357" s="345">
        <v>2</v>
      </c>
      <c r="D357" s="345">
        <v>8</v>
      </c>
      <c r="E357" s="345">
        <v>1</v>
      </c>
      <c r="F357" s="345">
        <v>1</v>
      </c>
      <c r="G357" s="345">
        <v>4</v>
      </c>
      <c r="I357" s="346" t="s">
        <v>641</v>
      </c>
      <c r="J357" s="346" t="s">
        <v>642</v>
      </c>
      <c r="N357" s="346" t="s">
        <v>269</v>
      </c>
      <c r="O357" s="346" t="s">
        <v>539</v>
      </c>
      <c r="P357" s="346">
        <v>2005</v>
      </c>
      <c r="Q357" s="556"/>
      <c r="R357" s="683" t="s">
        <v>267</v>
      </c>
      <c r="S357" s="561" t="s">
        <v>39</v>
      </c>
      <c r="T357" s="556">
        <v>1</v>
      </c>
      <c r="U357" s="557">
        <v>50000</v>
      </c>
      <c r="V357" s="346" t="s">
        <v>311</v>
      </c>
    </row>
    <row r="358" spans="1:22" s="87" customFormat="1" ht="12.95" customHeight="1">
      <c r="A358" s="534">
        <v>155</v>
      </c>
      <c r="B358" s="709"/>
      <c r="C358" s="345">
        <v>2</v>
      </c>
      <c r="D358" s="345">
        <v>8</v>
      </c>
      <c r="E358" s="345">
        <v>1</v>
      </c>
      <c r="F358" s="345">
        <v>1</v>
      </c>
      <c r="G358" s="345">
        <v>4</v>
      </c>
      <c r="I358" s="346" t="s">
        <v>641</v>
      </c>
      <c r="J358" s="346" t="s">
        <v>642</v>
      </c>
      <c r="N358" s="346" t="s">
        <v>269</v>
      </c>
      <c r="O358" s="346" t="s">
        <v>310</v>
      </c>
      <c r="P358" s="346">
        <v>2008</v>
      </c>
      <c r="Q358" s="556"/>
      <c r="R358" s="683" t="s">
        <v>267</v>
      </c>
      <c r="S358" s="561" t="s">
        <v>39</v>
      </c>
      <c r="T358" s="556">
        <v>1</v>
      </c>
      <c r="U358" s="557">
        <v>60000</v>
      </c>
      <c r="V358" s="346" t="s">
        <v>311</v>
      </c>
    </row>
    <row r="359" spans="1:22" s="87" customFormat="1" ht="12.95" customHeight="1">
      <c r="A359" s="534">
        <v>156</v>
      </c>
      <c r="B359" s="709"/>
      <c r="C359" s="345">
        <v>2</v>
      </c>
      <c r="D359" s="345">
        <v>8</v>
      </c>
      <c r="E359" s="345">
        <v>1</v>
      </c>
      <c r="F359" s="345">
        <v>1</v>
      </c>
      <c r="G359" s="345">
        <v>4</v>
      </c>
      <c r="I359" s="346" t="s">
        <v>643</v>
      </c>
      <c r="J359" s="346"/>
      <c r="N359" s="346" t="s">
        <v>269</v>
      </c>
      <c r="O359" s="346" t="s">
        <v>325</v>
      </c>
      <c r="P359" s="346">
        <v>2007</v>
      </c>
      <c r="Q359" s="556"/>
      <c r="R359" s="683" t="s">
        <v>267</v>
      </c>
      <c r="S359" s="561" t="s">
        <v>39</v>
      </c>
      <c r="T359" s="556">
        <v>2</v>
      </c>
      <c r="U359" s="557">
        <v>253400</v>
      </c>
      <c r="V359" s="346" t="s">
        <v>311</v>
      </c>
    </row>
    <row r="360" spans="1:22" s="87" customFormat="1" ht="12.95" customHeight="1">
      <c r="A360" s="534">
        <v>159</v>
      </c>
      <c r="B360" s="709"/>
      <c r="C360" s="345">
        <v>2</v>
      </c>
      <c r="D360" s="345">
        <v>8</v>
      </c>
      <c r="E360" s="345">
        <v>1</v>
      </c>
      <c r="F360" s="345">
        <v>1</v>
      </c>
      <c r="G360" s="345">
        <v>5</v>
      </c>
      <c r="I360" s="561" t="s">
        <v>644</v>
      </c>
      <c r="J360" s="346" t="s">
        <v>642</v>
      </c>
      <c r="N360" s="346" t="s">
        <v>269</v>
      </c>
      <c r="O360" s="346" t="s">
        <v>539</v>
      </c>
      <c r="P360" s="346">
        <v>2005</v>
      </c>
      <c r="Q360" s="556"/>
      <c r="R360" s="683" t="s">
        <v>267</v>
      </c>
      <c r="S360" s="561" t="s">
        <v>39</v>
      </c>
      <c r="T360" s="556">
        <v>3</v>
      </c>
      <c r="U360" s="557">
        <v>750000</v>
      </c>
      <c r="V360" s="346" t="s">
        <v>311</v>
      </c>
    </row>
    <row r="361" spans="1:22" s="87" customFormat="1" ht="12.95" customHeight="1">
      <c r="A361" s="534">
        <v>160</v>
      </c>
      <c r="B361" s="709"/>
      <c r="C361" s="345">
        <v>2</v>
      </c>
      <c r="D361" s="345">
        <v>8</v>
      </c>
      <c r="E361" s="345">
        <v>1</v>
      </c>
      <c r="F361" s="345">
        <v>1</v>
      </c>
      <c r="G361" s="345">
        <v>5</v>
      </c>
      <c r="I361" s="561" t="s">
        <v>644</v>
      </c>
      <c r="J361" s="346" t="s">
        <v>642</v>
      </c>
      <c r="N361" s="346" t="s">
        <v>269</v>
      </c>
      <c r="O361" s="346" t="s">
        <v>539</v>
      </c>
      <c r="P361" s="346">
        <v>2005</v>
      </c>
      <c r="Q361" s="556"/>
      <c r="R361" s="683" t="s">
        <v>267</v>
      </c>
      <c r="S361" s="561" t="s">
        <v>39</v>
      </c>
      <c r="T361" s="556">
        <v>1</v>
      </c>
      <c r="U361" s="557">
        <v>250000</v>
      </c>
      <c r="V361" s="346" t="s">
        <v>311</v>
      </c>
    </row>
    <row r="362" spans="1:22" s="87" customFormat="1" ht="12.95" customHeight="1">
      <c r="A362" s="534">
        <v>161</v>
      </c>
      <c r="B362" s="709"/>
      <c r="C362" s="345">
        <v>2</v>
      </c>
      <c r="D362" s="345">
        <v>8</v>
      </c>
      <c r="E362" s="345">
        <v>1</v>
      </c>
      <c r="F362" s="345">
        <v>1</v>
      </c>
      <c r="G362" s="345">
        <v>5</v>
      </c>
      <c r="I362" s="561" t="s">
        <v>710</v>
      </c>
      <c r="J362" s="346" t="s">
        <v>642</v>
      </c>
      <c r="N362" s="346" t="s">
        <v>269</v>
      </c>
      <c r="O362" s="346" t="s">
        <v>325</v>
      </c>
      <c r="P362" s="346">
        <v>2007</v>
      </c>
      <c r="Q362" s="556"/>
      <c r="R362" s="683" t="s">
        <v>267</v>
      </c>
      <c r="S362" s="561" t="s">
        <v>39</v>
      </c>
      <c r="T362" s="556">
        <v>5</v>
      </c>
      <c r="U362" s="557">
        <v>1601000</v>
      </c>
      <c r="V362" s="346" t="s">
        <v>311</v>
      </c>
    </row>
    <row r="363" spans="1:22" s="87" customFormat="1" ht="12.95" customHeight="1">
      <c r="A363" s="534">
        <v>162</v>
      </c>
      <c r="B363" s="709"/>
      <c r="C363" s="345">
        <v>2</v>
      </c>
      <c r="D363" s="345">
        <v>8</v>
      </c>
      <c r="E363" s="345">
        <v>1</v>
      </c>
      <c r="F363" s="345">
        <v>1</v>
      </c>
      <c r="G363" s="345">
        <v>5</v>
      </c>
      <c r="I363" s="346" t="s">
        <v>710</v>
      </c>
      <c r="J363" s="346" t="s">
        <v>711</v>
      </c>
      <c r="N363" s="346" t="s">
        <v>269</v>
      </c>
      <c r="O363" s="346" t="s">
        <v>310</v>
      </c>
      <c r="P363" s="346">
        <v>2008</v>
      </c>
      <c r="Q363" s="556"/>
      <c r="R363" s="683" t="s">
        <v>267</v>
      </c>
      <c r="S363" s="561" t="s">
        <v>39</v>
      </c>
      <c r="T363" s="556">
        <v>5</v>
      </c>
      <c r="U363" s="557">
        <v>5000000</v>
      </c>
      <c r="V363" s="346" t="s">
        <v>311</v>
      </c>
    </row>
    <row r="364" spans="1:22" s="87" customFormat="1" ht="12.95" customHeight="1">
      <c r="A364" s="534">
        <v>163</v>
      </c>
      <c r="B364" s="709"/>
      <c r="C364" s="345">
        <v>2</v>
      </c>
      <c r="D364" s="345">
        <v>8</v>
      </c>
      <c r="E364" s="345">
        <v>1</v>
      </c>
      <c r="F364" s="345">
        <v>1</v>
      </c>
      <c r="G364" s="345">
        <v>5</v>
      </c>
      <c r="I364" s="346" t="s">
        <v>712</v>
      </c>
      <c r="J364" s="346" t="s">
        <v>713</v>
      </c>
      <c r="N364" s="346" t="s">
        <v>269</v>
      </c>
      <c r="O364" s="346" t="s">
        <v>310</v>
      </c>
      <c r="P364" s="346">
        <v>2005</v>
      </c>
      <c r="Q364" s="556"/>
      <c r="R364" s="683" t="s">
        <v>267</v>
      </c>
      <c r="S364" s="561" t="s">
        <v>39</v>
      </c>
      <c r="T364" s="556">
        <v>1</v>
      </c>
      <c r="U364" s="557">
        <v>75000</v>
      </c>
      <c r="V364" s="346" t="s">
        <v>311</v>
      </c>
    </row>
    <row r="365" spans="1:22" s="87" customFormat="1" ht="12.95" customHeight="1">
      <c r="A365" s="534">
        <v>164</v>
      </c>
      <c r="B365" s="709"/>
      <c r="C365" s="345">
        <v>2</v>
      </c>
      <c r="D365" s="345">
        <v>8</v>
      </c>
      <c r="E365" s="345">
        <v>1</v>
      </c>
      <c r="F365" s="345">
        <v>1</v>
      </c>
      <c r="G365" s="345">
        <v>5</v>
      </c>
      <c r="I365" s="346" t="s">
        <v>645</v>
      </c>
      <c r="J365" s="346"/>
      <c r="N365" s="346" t="s">
        <v>269</v>
      </c>
      <c r="O365" s="346" t="s">
        <v>310</v>
      </c>
      <c r="P365" s="346">
        <v>2008</v>
      </c>
      <c r="Q365" s="556"/>
      <c r="R365" s="683" t="s">
        <v>267</v>
      </c>
      <c r="S365" s="561" t="s">
        <v>39</v>
      </c>
      <c r="T365" s="556">
        <v>1</v>
      </c>
      <c r="U365" s="557">
        <v>120000</v>
      </c>
      <c r="V365" s="346" t="s">
        <v>311</v>
      </c>
    </row>
    <row r="366" spans="1:22" s="87" customFormat="1" ht="12.95" customHeight="1">
      <c r="A366" s="534">
        <v>165</v>
      </c>
      <c r="B366" s="709"/>
      <c r="C366" s="345">
        <v>2</v>
      </c>
      <c r="D366" s="345">
        <v>8</v>
      </c>
      <c r="E366" s="345">
        <v>1</v>
      </c>
      <c r="F366" s="345">
        <v>1</v>
      </c>
      <c r="G366" s="345">
        <v>9</v>
      </c>
      <c r="I366" s="346" t="s">
        <v>640</v>
      </c>
      <c r="J366" s="346" t="s">
        <v>714</v>
      </c>
      <c r="N366" s="346" t="s">
        <v>413</v>
      </c>
      <c r="O366" s="346" t="s">
        <v>310</v>
      </c>
      <c r="P366" s="346">
        <v>2005</v>
      </c>
      <c r="Q366" s="556"/>
      <c r="R366" s="683" t="s">
        <v>267</v>
      </c>
      <c r="S366" s="561" t="s">
        <v>39</v>
      </c>
      <c r="T366" s="556">
        <v>1</v>
      </c>
      <c r="U366" s="557">
        <v>1000000</v>
      </c>
      <c r="V366" s="346" t="s">
        <v>311</v>
      </c>
    </row>
    <row r="367" spans="1:22" s="87" customFormat="1" ht="12.95" customHeight="1">
      <c r="A367" s="534">
        <v>166</v>
      </c>
      <c r="B367" s="709"/>
      <c r="C367" s="345">
        <v>2</v>
      </c>
      <c r="D367" s="345">
        <v>8</v>
      </c>
      <c r="E367" s="345">
        <v>1</v>
      </c>
      <c r="F367" s="345">
        <v>1</v>
      </c>
      <c r="G367" s="345">
        <v>9</v>
      </c>
      <c r="I367" s="346" t="s">
        <v>646</v>
      </c>
      <c r="J367" s="346"/>
      <c r="N367" s="346" t="s">
        <v>309</v>
      </c>
      <c r="O367" s="346" t="s">
        <v>310</v>
      </c>
      <c r="P367" s="346">
        <v>2005</v>
      </c>
      <c r="Q367" s="556"/>
      <c r="R367" s="683" t="s">
        <v>267</v>
      </c>
      <c r="S367" s="561" t="s">
        <v>39</v>
      </c>
      <c r="T367" s="556">
        <v>1</v>
      </c>
      <c r="U367" s="557">
        <v>150000</v>
      </c>
      <c r="V367" s="346" t="s">
        <v>311</v>
      </c>
    </row>
    <row r="368" spans="1:22" s="87" customFormat="1" ht="12.95" customHeight="1">
      <c r="A368" s="534">
        <v>167</v>
      </c>
      <c r="B368" s="709"/>
      <c r="C368" s="345">
        <v>2</v>
      </c>
      <c r="D368" s="345">
        <v>8</v>
      </c>
      <c r="E368" s="345">
        <v>1</v>
      </c>
      <c r="F368" s="345">
        <v>1</v>
      </c>
      <c r="G368" s="345">
        <v>9</v>
      </c>
      <c r="I368" s="346" t="s">
        <v>646</v>
      </c>
      <c r="J368" s="346"/>
      <c r="N368" s="346" t="s">
        <v>269</v>
      </c>
      <c r="O368" s="346" t="s">
        <v>310</v>
      </c>
      <c r="P368" s="346">
        <v>2004</v>
      </c>
      <c r="Q368" s="556"/>
      <c r="R368" s="683" t="s">
        <v>267</v>
      </c>
      <c r="S368" s="561" t="s">
        <v>39</v>
      </c>
      <c r="T368" s="556">
        <v>1</v>
      </c>
      <c r="U368" s="557">
        <v>150000</v>
      </c>
      <c r="V368" s="346" t="s">
        <v>311</v>
      </c>
    </row>
    <row r="369" spans="1:22" s="87" customFormat="1" ht="12.95" customHeight="1">
      <c r="A369" s="534">
        <v>168</v>
      </c>
      <c r="B369" s="709"/>
      <c r="C369" s="345">
        <v>2</v>
      </c>
      <c r="D369" s="345">
        <v>8</v>
      </c>
      <c r="E369" s="345">
        <v>1</v>
      </c>
      <c r="F369" s="345">
        <v>1</v>
      </c>
      <c r="G369" s="345">
        <v>9</v>
      </c>
      <c r="I369" s="346" t="s">
        <v>646</v>
      </c>
      <c r="J369" s="346"/>
      <c r="N369" s="346" t="s">
        <v>269</v>
      </c>
      <c r="O369" s="346" t="s">
        <v>310</v>
      </c>
      <c r="P369" s="346">
        <v>2005</v>
      </c>
      <c r="Q369" s="556"/>
      <c r="R369" s="683" t="s">
        <v>267</v>
      </c>
      <c r="S369" s="561" t="s">
        <v>39</v>
      </c>
      <c r="T369" s="556">
        <v>1</v>
      </c>
      <c r="U369" s="557">
        <v>75000</v>
      </c>
      <c r="V369" s="346" t="s">
        <v>311</v>
      </c>
    </row>
    <row r="370" spans="1:22" s="87" customFormat="1" ht="12.95" customHeight="1">
      <c r="A370" s="534">
        <v>169</v>
      </c>
      <c r="B370" s="709"/>
      <c r="C370" s="345">
        <v>2</v>
      </c>
      <c r="D370" s="345">
        <v>8</v>
      </c>
      <c r="E370" s="345">
        <v>1</v>
      </c>
      <c r="F370" s="345">
        <v>1</v>
      </c>
      <c r="G370" s="345">
        <v>9</v>
      </c>
      <c r="I370" s="346" t="s">
        <v>646</v>
      </c>
      <c r="J370" s="346"/>
      <c r="N370" s="346" t="s">
        <v>269</v>
      </c>
      <c r="O370" s="346" t="s">
        <v>639</v>
      </c>
      <c r="P370" s="346">
        <v>2006</v>
      </c>
      <c r="Q370" s="556"/>
      <c r="R370" s="683" t="s">
        <v>267</v>
      </c>
      <c r="S370" s="561" t="s">
        <v>39</v>
      </c>
      <c r="T370" s="556">
        <v>1</v>
      </c>
      <c r="U370" s="557">
        <v>60000</v>
      </c>
      <c r="V370" s="346" t="s">
        <v>311</v>
      </c>
    </row>
    <row r="371" spans="1:22" s="87" customFormat="1" ht="12.95" customHeight="1">
      <c r="A371" s="534">
        <v>170</v>
      </c>
      <c r="B371" s="709"/>
      <c r="C371" s="345">
        <v>2</v>
      </c>
      <c r="D371" s="345">
        <v>8</v>
      </c>
      <c r="E371" s="345">
        <v>1</v>
      </c>
      <c r="F371" s="345">
        <v>1</v>
      </c>
      <c r="G371" s="345">
        <v>9</v>
      </c>
      <c r="I371" s="346" t="s">
        <v>646</v>
      </c>
      <c r="J371" s="346"/>
      <c r="N371" s="346" t="s">
        <v>269</v>
      </c>
      <c r="O371" s="346" t="s">
        <v>310</v>
      </c>
      <c r="P371" s="346">
        <v>2007</v>
      </c>
      <c r="Q371" s="556"/>
      <c r="R371" s="683" t="s">
        <v>267</v>
      </c>
      <c r="S371" s="561" t="s">
        <v>39</v>
      </c>
      <c r="T371" s="556">
        <v>1</v>
      </c>
      <c r="U371" s="557">
        <v>65000</v>
      </c>
      <c r="V371" s="346" t="s">
        <v>311</v>
      </c>
    </row>
    <row r="372" spans="1:22" s="87" customFormat="1" ht="12.95" customHeight="1">
      <c r="A372" s="534">
        <v>171</v>
      </c>
      <c r="B372" s="709"/>
      <c r="C372" s="345">
        <v>2</v>
      </c>
      <c r="D372" s="345">
        <v>8</v>
      </c>
      <c r="E372" s="345">
        <v>1</v>
      </c>
      <c r="F372" s="345">
        <v>1</v>
      </c>
      <c r="G372" s="345">
        <v>9</v>
      </c>
      <c r="I372" s="346" t="s">
        <v>646</v>
      </c>
      <c r="J372" s="346"/>
      <c r="N372" s="346" t="s">
        <v>269</v>
      </c>
      <c r="O372" s="346" t="s">
        <v>310</v>
      </c>
      <c r="P372" s="346">
        <v>2008</v>
      </c>
      <c r="Q372" s="556"/>
      <c r="R372" s="683" t="s">
        <v>267</v>
      </c>
      <c r="S372" s="561" t="s">
        <v>39</v>
      </c>
      <c r="T372" s="556">
        <v>1</v>
      </c>
      <c r="U372" s="557">
        <v>65000</v>
      </c>
      <c r="V372" s="346" t="s">
        <v>311</v>
      </c>
    </row>
    <row r="373" spans="1:22" s="87" customFormat="1" ht="12.95" customHeight="1">
      <c r="A373" s="534">
        <v>172</v>
      </c>
      <c r="B373" s="709"/>
      <c r="C373" s="345">
        <v>2</v>
      </c>
      <c r="D373" s="345">
        <v>8</v>
      </c>
      <c r="E373" s="345">
        <v>1</v>
      </c>
      <c r="F373" s="345">
        <v>1</v>
      </c>
      <c r="G373" s="345">
        <v>10</v>
      </c>
      <c r="I373" s="346" t="s">
        <v>558</v>
      </c>
      <c r="J373" s="346"/>
      <c r="N373" s="346" t="s">
        <v>269</v>
      </c>
      <c r="O373" s="346" t="s">
        <v>310</v>
      </c>
      <c r="P373" s="346">
        <v>2007</v>
      </c>
      <c r="Q373" s="556"/>
      <c r="R373" s="683" t="s">
        <v>267</v>
      </c>
      <c r="S373" s="561" t="s">
        <v>39</v>
      </c>
      <c r="T373" s="556">
        <v>1</v>
      </c>
      <c r="U373" s="557">
        <v>175000</v>
      </c>
      <c r="V373" s="346" t="s">
        <v>311</v>
      </c>
    </row>
    <row r="374" spans="1:22" s="87" customFormat="1" ht="12.95" customHeight="1">
      <c r="A374" s="534">
        <v>173</v>
      </c>
      <c r="B374" s="709"/>
      <c r="C374" s="345">
        <v>2</v>
      </c>
      <c r="D374" s="345">
        <v>8</v>
      </c>
      <c r="E374" s="345">
        <v>1</v>
      </c>
      <c r="F374" s="345">
        <v>1</v>
      </c>
      <c r="G374" s="345">
        <v>10</v>
      </c>
      <c r="I374" s="346" t="s">
        <v>558</v>
      </c>
      <c r="J374" s="346"/>
      <c r="N374" s="346" t="s">
        <v>269</v>
      </c>
      <c r="O374" s="346" t="s">
        <v>310</v>
      </c>
      <c r="P374" s="346">
        <v>2003</v>
      </c>
      <c r="Q374" s="556"/>
      <c r="R374" s="683" t="s">
        <v>267</v>
      </c>
      <c r="S374" s="561" t="s">
        <v>39</v>
      </c>
      <c r="T374" s="556">
        <v>1</v>
      </c>
      <c r="U374" s="557">
        <v>250000</v>
      </c>
      <c r="V374" s="346" t="s">
        <v>311</v>
      </c>
    </row>
    <row r="375" spans="1:22" s="87" customFormat="1" ht="12.95" customHeight="1">
      <c r="A375" s="534">
        <v>174</v>
      </c>
      <c r="B375" s="709"/>
      <c r="C375" s="345">
        <v>2</v>
      </c>
      <c r="D375" s="345">
        <v>8</v>
      </c>
      <c r="E375" s="345">
        <v>1</v>
      </c>
      <c r="F375" s="345">
        <v>1</v>
      </c>
      <c r="G375" s="345">
        <v>10</v>
      </c>
      <c r="I375" s="346" t="s">
        <v>558</v>
      </c>
      <c r="J375" s="346"/>
      <c r="N375" s="346" t="s">
        <v>269</v>
      </c>
      <c r="O375" s="346" t="s">
        <v>639</v>
      </c>
      <c r="P375" s="346">
        <v>2006</v>
      </c>
      <c r="Q375" s="556"/>
      <c r="R375" s="683" t="s">
        <v>267</v>
      </c>
      <c r="S375" s="561" t="s">
        <v>39</v>
      </c>
      <c r="T375" s="556">
        <v>1</v>
      </c>
      <c r="U375" s="557">
        <v>175000</v>
      </c>
      <c r="V375" s="346" t="s">
        <v>311</v>
      </c>
    </row>
    <row r="376" spans="1:22" s="87" customFormat="1" ht="12.95" customHeight="1">
      <c r="A376" s="534">
        <v>175</v>
      </c>
      <c r="B376" s="709"/>
      <c r="C376" s="345">
        <v>2</v>
      </c>
      <c r="D376" s="345">
        <v>8</v>
      </c>
      <c r="E376" s="345">
        <v>1</v>
      </c>
      <c r="F376" s="345">
        <v>1</v>
      </c>
      <c r="G376" s="345">
        <v>10</v>
      </c>
      <c r="I376" s="346" t="s">
        <v>558</v>
      </c>
      <c r="J376" s="346"/>
      <c r="N376" s="346" t="s">
        <v>269</v>
      </c>
      <c r="O376" s="346" t="s">
        <v>310</v>
      </c>
      <c r="P376" s="346">
        <v>2008</v>
      </c>
      <c r="Q376" s="556"/>
      <c r="R376" s="683" t="s">
        <v>267</v>
      </c>
      <c r="S376" s="561" t="s">
        <v>39</v>
      </c>
      <c r="T376" s="556">
        <v>1</v>
      </c>
      <c r="U376" s="557">
        <v>175000</v>
      </c>
      <c r="V376" s="346" t="s">
        <v>311</v>
      </c>
    </row>
    <row r="377" spans="1:22" s="87" customFormat="1" ht="12.95" customHeight="1">
      <c r="A377" s="534">
        <v>176</v>
      </c>
      <c r="B377" s="709"/>
      <c r="C377" s="345">
        <v>2</v>
      </c>
      <c r="D377" s="345">
        <v>8</v>
      </c>
      <c r="E377" s="345">
        <v>1</v>
      </c>
      <c r="F377" s="345">
        <v>1</v>
      </c>
      <c r="G377" s="345">
        <v>10</v>
      </c>
      <c r="I377" s="346" t="s">
        <v>647</v>
      </c>
      <c r="J377" s="346" t="s">
        <v>552</v>
      </c>
      <c r="N377" s="346" t="s">
        <v>269</v>
      </c>
      <c r="O377" s="346" t="s">
        <v>310</v>
      </c>
      <c r="P377" s="346">
        <v>2008</v>
      </c>
      <c r="Q377" s="556"/>
      <c r="R377" s="683" t="s">
        <v>267</v>
      </c>
      <c r="S377" s="561" t="s">
        <v>39</v>
      </c>
      <c r="T377" s="556">
        <v>1</v>
      </c>
      <c r="U377" s="557">
        <v>250000</v>
      </c>
      <c r="V377" s="346" t="s">
        <v>311</v>
      </c>
    </row>
    <row r="378" spans="1:22" s="87" customFormat="1" ht="12.95" customHeight="1">
      <c r="A378" s="534">
        <v>177</v>
      </c>
      <c r="B378" s="709"/>
      <c r="C378" s="345">
        <v>2</v>
      </c>
      <c r="D378" s="345">
        <v>8</v>
      </c>
      <c r="E378" s="345">
        <v>1</v>
      </c>
      <c r="F378" s="345">
        <v>1</v>
      </c>
      <c r="G378" s="345">
        <v>17</v>
      </c>
      <c r="I378" s="346" t="s">
        <v>648</v>
      </c>
      <c r="J378" s="346"/>
      <c r="N378" s="346" t="s">
        <v>413</v>
      </c>
      <c r="O378" s="346" t="s">
        <v>310</v>
      </c>
      <c r="P378" s="346">
        <v>2003</v>
      </c>
      <c r="Q378" s="556"/>
      <c r="R378" s="683" t="s">
        <v>267</v>
      </c>
      <c r="S378" s="561" t="s">
        <v>39</v>
      </c>
      <c r="T378" s="556">
        <v>1</v>
      </c>
      <c r="U378" s="557">
        <v>25000</v>
      </c>
      <c r="V378" s="346" t="s">
        <v>311</v>
      </c>
    </row>
    <row r="379" spans="1:22" s="87" customFormat="1" ht="12.95" customHeight="1">
      <c r="A379" s="534">
        <v>178</v>
      </c>
      <c r="B379" s="709"/>
      <c r="C379" s="345">
        <v>2</v>
      </c>
      <c r="D379" s="345">
        <v>8</v>
      </c>
      <c r="E379" s="345">
        <v>1</v>
      </c>
      <c r="F379" s="345">
        <v>1</v>
      </c>
      <c r="G379" s="345">
        <v>56</v>
      </c>
      <c r="I379" s="346" t="s">
        <v>649</v>
      </c>
      <c r="J379" s="346"/>
      <c r="N379" s="346" t="s">
        <v>413</v>
      </c>
      <c r="O379" s="346" t="s">
        <v>310</v>
      </c>
      <c r="P379" s="346">
        <v>2003</v>
      </c>
      <c r="Q379" s="556"/>
      <c r="R379" s="683" t="s">
        <v>267</v>
      </c>
      <c r="S379" s="561" t="s">
        <v>39</v>
      </c>
      <c r="T379" s="556">
        <v>4</v>
      </c>
      <c r="U379" s="557">
        <v>120000</v>
      </c>
      <c r="V379" s="346" t="s">
        <v>311</v>
      </c>
    </row>
    <row r="380" spans="1:22" s="87" customFormat="1" ht="12.95" customHeight="1">
      <c r="A380" s="534">
        <v>179</v>
      </c>
      <c r="B380" s="709"/>
      <c r="C380" s="345">
        <v>2</v>
      </c>
      <c r="D380" s="345">
        <v>8</v>
      </c>
      <c r="E380" s="345">
        <v>1</v>
      </c>
      <c r="F380" s="345">
        <v>1</v>
      </c>
      <c r="G380" s="345">
        <v>56</v>
      </c>
      <c r="I380" s="346" t="s">
        <v>649</v>
      </c>
      <c r="J380" s="346"/>
      <c r="N380" s="346" t="s">
        <v>413</v>
      </c>
      <c r="O380" s="346" t="s">
        <v>310</v>
      </c>
      <c r="P380" s="346">
        <v>2002</v>
      </c>
      <c r="Q380" s="556"/>
      <c r="R380" s="683" t="s">
        <v>267</v>
      </c>
      <c r="S380" s="561" t="s">
        <v>39</v>
      </c>
      <c r="T380" s="556">
        <v>1</v>
      </c>
      <c r="U380" s="557">
        <v>25000</v>
      </c>
      <c r="V380" s="346" t="s">
        <v>311</v>
      </c>
    </row>
    <row r="381" spans="1:22" s="87" customFormat="1" ht="12.95" customHeight="1">
      <c r="A381" s="534">
        <v>180</v>
      </c>
      <c r="B381" s="709"/>
      <c r="C381" s="345">
        <v>2</v>
      </c>
      <c r="D381" s="345">
        <v>8</v>
      </c>
      <c r="E381" s="345">
        <v>1</v>
      </c>
      <c r="F381" s="345">
        <v>1</v>
      </c>
      <c r="G381" s="345">
        <v>56</v>
      </c>
      <c r="I381" s="346" t="s">
        <v>649</v>
      </c>
      <c r="J381" s="346"/>
      <c r="N381" s="346" t="s">
        <v>413</v>
      </c>
      <c r="O381" s="346" t="s">
        <v>310</v>
      </c>
      <c r="P381" s="346">
        <v>2002</v>
      </c>
      <c r="Q381" s="556"/>
      <c r="R381" s="683" t="s">
        <v>267</v>
      </c>
      <c r="S381" s="561" t="s">
        <v>39</v>
      </c>
      <c r="T381" s="556">
        <v>3</v>
      </c>
      <c r="U381" s="557">
        <v>90000</v>
      </c>
      <c r="V381" s="346" t="s">
        <v>311</v>
      </c>
    </row>
    <row r="382" spans="1:22" s="87" customFormat="1" ht="12.95" customHeight="1">
      <c r="A382" s="534">
        <v>182</v>
      </c>
      <c r="B382" s="709"/>
      <c r="C382" s="345">
        <v>2</v>
      </c>
      <c r="D382" s="345">
        <v>8</v>
      </c>
      <c r="E382" s="345">
        <v>1</v>
      </c>
      <c r="F382" s="345">
        <v>1</v>
      </c>
      <c r="G382" s="345"/>
      <c r="I382" s="346" t="s">
        <v>650</v>
      </c>
      <c r="J382" s="346"/>
      <c r="N382" s="346" t="s">
        <v>413</v>
      </c>
      <c r="O382" s="346" t="s">
        <v>310</v>
      </c>
      <c r="P382" s="346">
        <v>2007</v>
      </c>
      <c r="Q382" s="556"/>
      <c r="R382" s="683" t="s">
        <v>267</v>
      </c>
      <c r="S382" s="561" t="s">
        <v>39</v>
      </c>
      <c r="T382" s="556">
        <v>1</v>
      </c>
      <c r="U382" s="557">
        <v>1396500</v>
      </c>
      <c r="V382" s="346" t="s">
        <v>311</v>
      </c>
    </row>
    <row r="383" spans="1:22" s="87" customFormat="1" ht="12.95" customHeight="1">
      <c r="A383" s="534">
        <v>183</v>
      </c>
      <c r="B383" s="709"/>
      <c r="C383" s="345">
        <v>2</v>
      </c>
      <c r="D383" s="345">
        <v>8</v>
      </c>
      <c r="E383" s="345">
        <v>1</v>
      </c>
      <c r="F383" s="345">
        <v>1</v>
      </c>
      <c r="G383" s="345"/>
      <c r="I383" s="346" t="s">
        <v>651</v>
      </c>
      <c r="J383" s="346" t="s">
        <v>652</v>
      </c>
      <c r="N383" s="346" t="s">
        <v>269</v>
      </c>
      <c r="O383" s="346" t="s">
        <v>539</v>
      </c>
      <c r="P383" s="346">
        <v>2005</v>
      </c>
      <c r="Q383" s="556"/>
      <c r="R383" s="683" t="s">
        <v>267</v>
      </c>
      <c r="S383" s="561" t="s">
        <v>39</v>
      </c>
      <c r="T383" s="556">
        <v>1</v>
      </c>
      <c r="U383" s="557">
        <v>450000</v>
      </c>
      <c r="V383" s="346" t="s">
        <v>311</v>
      </c>
    </row>
    <row r="384" spans="1:22" s="87" customFormat="1" ht="12.95" customHeight="1">
      <c r="A384" s="534">
        <v>184</v>
      </c>
      <c r="B384" s="709"/>
      <c r="C384" s="345">
        <v>2</v>
      </c>
      <c r="D384" s="345">
        <v>8</v>
      </c>
      <c r="E384" s="345">
        <v>1</v>
      </c>
      <c r="F384" s="345">
        <v>1</v>
      </c>
      <c r="G384" s="345"/>
      <c r="I384" s="346" t="s">
        <v>653</v>
      </c>
      <c r="J384" s="346" t="s">
        <v>654</v>
      </c>
      <c r="N384" s="346" t="s">
        <v>269</v>
      </c>
      <c r="O384" s="346" t="s">
        <v>310</v>
      </c>
      <c r="P384" s="346">
        <v>2008</v>
      </c>
      <c r="Q384" s="556"/>
      <c r="R384" s="683" t="s">
        <v>267</v>
      </c>
      <c r="S384" s="561" t="s">
        <v>39</v>
      </c>
      <c r="T384" s="556">
        <v>1</v>
      </c>
      <c r="U384" s="557">
        <v>9325000</v>
      </c>
      <c r="V384" s="346" t="s">
        <v>311</v>
      </c>
    </row>
    <row r="385" spans="1:22" s="87" customFormat="1" ht="12.95" customHeight="1">
      <c r="A385" s="534">
        <v>185</v>
      </c>
      <c r="B385" s="709"/>
      <c r="C385" s="345">
        <v>2</v>
      </c>
      <c r="D385" s="345">
        <v>8</v>
      </c>
      <c r="E385" s="345">
        <v>1</v>
      </c>
      <c r="F385" s="345">
        <v>1</v>
      </c>
      <c r="G385" s="345"/>
      <c r="I385" s="346" t="s">
        <v>575</v>
      </c>
      <c r="J385" s="346"/>
      <c r="N385" s="346" t="s">
        <v>413</v>
      </c>
      <c r="O385" s="346" t="s">
        <v>310</v>
      </c>
      <c r="P385" s="346">
        <v>2003</v>
      </c>
      <c r="Q385" s="556"/>
      <c r="R385" s="683" t="s">
        <v>267</v>
      </c>
      <c r="S385" s="561" t="s">
        <v>39</v>
      </c>
      <c r="T385" s="556">
        <v>1</v>
      </c>
      <c r="U385" s="557">
        <v>200000</v>
      </c>
      <c r="V385" s="346" t="s">
        <v>311</v>
      </c>
    </row>
    <row r="386" spans="1:22" s="87" customFormat="1" ht="12.95" customHeight="1">
      <c r="A386" s="534">
        <v>186</v>
      </c>
      <c r="B386" s="709"/>
      <c r="C386" s="345">
        <v>2</v>
      </c>
      <c r="D386" s="345">
        <v>8</v>
      </c>
      <c r="E386" s="345">
        <v>1</v>
      </c>
      <c r="F386" s="345">
        <v>1</v>
      </c>
      <c r="G386" s="345"/>
      <c r="I386" s="346" t="s">
        <v>655</v>
      </c>
      <c r="J386" s="346" t="s">
        <v>656</v>
      </c>
      <c r="N386" s="346" t="s">
        <v>413</v>
      </c>
      <c r="O386" s="346" t="s">
        <v>310</v>
      </c>
      <c r="P386" s="346">
        <v>2008</v>
      </c>
      <c r="Q386" s="556"/>
      <c r="R386" s="683" t="s">
        <v>267</v>
      </c>
      <c r="S386" s="561" t="s">
        <v>39</v>
      </c>
      <c r="T386" s="556">
        <v>1</v>
      </c>
      <c r="U386" s="557">
        <v>250000</v>
      </c>
      <c r="V386" s="346" t="s">
        <v>311</v>
      </c>
    </row>
    <row r="387" spans="1:22" s="87" customFormat="1" ht="12.95" customHeight="1">
      <c r="A387" s="534">
        <v>187</v>
      </c>
      <c r="B387" s="709"/>
      <c r="C387" s="345">
        <v>2</v>
      </c>
      <c r="D387" s="345">
        <v>8</v>
      </c>
      <c r="E387" s="345">
        <v>1</v>
      </c>
      <c r="F387" s="345">
        <v>1</v>
      </c>
      <c r="G387" s="345"/>
      <c r="I387" s="346" t="s">
        <v>657</v>
      </c>
      <c r="J387" s="346"/>
      <c r="N387" s="346" t="s">
        <v>413</v>
      </c>
      <c r="O387" s="346" t="s">
        <v>310</v>
      </c>
      <c r="P387" s="346">
        <v>2003</v>
      </c>
      <c r="Q387" s="556"/>
      <c r="R387" s="683" t="s">
        <v>267</v>
      </c>
      <c r="S387" s="561" t="s">
        <v>39</v>
      </c>
      <c r="T387" s="556">
        <v>1</v>
      </c>
      <c r="U387" s="557">
        <v>150000</v>
      </c>
      <c r="V387" s="346" t="s">
        <v>311</v>
      </c>
    </row>
    <row r="388" spans="1:22" s="87" customFormat="1" ht="12.95" customHeight="1">
      <c r="A388" s="534">
        <v>188</v>
      </c>
      <c r="B388" s="709"/>
      <c r="C388" s="345">
        <v>2</v>
      </c>
      <c r="D388" s="345">
        <v>8</v>
      </c>
      <c r="E388" s="345">
        <v>1</v>
      </c>
      <c r="F388" s="345">
        <v>1</v>
      </c>
      <c r="G388" s="345"/>
      <c r="I388" s="346" t="s">
        <v>658</v>
      </c>
      <c r="J388" s="346"/>
      <c r="N388" s="346" t="s">
        <v>413</v>
      </c>
      <c r="O388" s="346" t="s">
        <v>310</v>
      </c>
      <c r="P388" s="346">
        <v>2004</v>
      </c>
      <c r="Q388" s="556"/>
      <c r="R388" s="683" t="s">
        <v>267</v>
      </c>
      <c r="S388" s="561" t="s">
        <v>39</v>
      </c>
      <c r="T388" s="556">
        <v>1</v>
      </c>
      <c r="U388" s="557">
        <v>50000</v>
      </c>
      <c r="V388" s="346" t="s">
        <v>311</v>
      </c>
    </row>
    <row r="389" spans="1:22" s="87" customFormat="1" ht="12.95" customHeight="1">
      <c r="A389" s="534">
        <v>189</v>
      </c>
      <c r="B389" s="709"/>
      <c r="C389" s="345">
        <v>2</v>
      </c>
      <c r="D389" s="345">
        <v>8</v>
      </c>
      <c r="E389" s="345">
        <v>1</v>
      </c>
      <c r="F389" s="345">
        <v>1</v>
      </c>
      <c r="G389" s="345">
        <v>75</v>
      </c>
      <c r="I389" s="346" t="s">
        <v>559</v>
      </c>
      <c r="J389" s="346"/>
      <c r="N389" s="346" t="s">
        <v>269</v>
      </c>
      <c r="O389" s="346" t="s">
        <v>310</v>
      </c>
      <c r="P389" s="346">
        <v>2007</v>
      </c>
      <c r="Q389" s="556"/>
      <c r="R389" s="683" t="s">
        <v>267</v>
      </c>
      <c r="S389" s="561" t="s">
        <v>39</v>
      </c>
      <c r="T389" s="556">
        <v>1</v>
      </c>
      <c r="U389" s="557">
        <v>1884375</v>
      </c>
      <c r="V389" s="346" t="s">
        <v>311</v>
      </c>
    </row>
    <row r="390" spans="1:22" s="87" customFormat="1" ht="12.95" customHeight="1">
      <c r="A390" s="534">
        <v>190</v>
      </c>
      <c r="B390" s="709"/>
      <c r="C390" s="345">
        <v>2</v>
      </c>
      <c r="D390" s="345">
        <v>8</v>
      </c>
      <c r="E390" s="345">
        <v>1</v>
      </c>
      <c r="F390" s="345">
        <v>1</v>
      </c>
      <c r="G390" s="345">
        <v>75</v>
      </c>
      <c r="I390" s="346" t="s">
        <v>559</v>
      </c>
      <c r="J390" s="346" t="s">
        <v>659</v>
      </c>
      <c r="N390" s="346" t="s">
        <v>269</v>
      </c>
      <c r="O390" s="346" t="s">
        <v>310</v>
      </c>
      <c r="P390" s="346">
        <v>2008</v>
      </c>
      <c r="Q390" s="556"/>
      <c r="R390" s="683" t="s">
        <v>267</v>
      </c>
      <c r="S390" s="561" t="s">
        <v>39</v>
      </c>
      <c r="T390" s="556">
        <v>1</v>
      </c>
      <c r="U390" s="557">
        <v>1884375</v>
      </c>
      <c r="V390" s="346" t="s">
        <v>311</v>
      </c>
    </row>
    <row r="391" spans="1:22" s="87" customFormat="1" ht="12.95" customHeight="1">
      <c r="A391" s="534">
        <v>191</v>
      </c>
      <c r="B391" s="709"/>
      <c r="C391" s="345">
        <v>2</v>
      </c>
      <c r="D391" s="345">
        <v>8</v>
      </c>
      <c r="E391" s="345">
        <v>1</v>
      </c>
      <c r="F391" s="345">
        <v>1</v>
      </c>
      <c r="G391" s="345">
        <v>2</v>
      </c>
      <c r="I391" s="346" t="s">
        <v>660</v>
      </c>
      <c r="J391" s="346" t="s">
        <v>661</v>
      </c>
      <c r="N391" s="346" t="s">
        <v>269</v>
      </c>
      <c r="O391" s="346" t="s">
        <v>310</v>
      </c>
      <c r="P391" s="346">
        <v>2008</v>
      </c>
      <c r="Q391" s="556"/>
      <c r="R391" s="683" t="s">
        <v>267</v>
      </c>
      <c r="S391" s="561" t="s">
        <v>39</v>
      </c>
      <c r="T391" s="556">
        <v>1</v>
      </c>
      <c r="U391" s="557">
        <v>500000</v>
      </c>
      <c r="V391" s="346" t="s">
        <v>311</v>
      </c>
    </row>
    <row r="392" spans="1:22" s="87" customFormat="1" ht="12.95" customHeight="1">
      <c r="A392" s="534">
        <v>192</v>
      </c>
      <c r="B392" s="709"/>
      <c r="C392" s="345">
        <v>2</v>
      </c>
      <c r="D392" s="345">
        <v>8</v>
      </c>
      <c r="E392" s="345">
        <v>1</v>
      </c>
      <c r="F392" s="345">
        <v>1</v>
      </c>
      <c r="G392" s="345">
        <v>75</v>
      </c>
      <c r="I392" s="346" t="s">
        <v>662</v>
      </c>
      <c r="J392" s="346"/>
      <c r="N392" s="346" t="s">
        <v>413</v>
      </c>
      <c r="O392" s="346" t="s">
        <v>310</v>
      </c>
      <c r="P392" s="346">
        <v>2005</v>
      </c>
      <c r="Q392" s="556"/>
      <c r="R392" s="683" t="s">
        <v>267</v>
      </c>
      <c r="S392" s="561" t="s">
        <v>39</v>
      </c>
      <c r="T392" s="556">
        <v>1</v>
      </c>
      <c r="U392" s="557">
        <v>400000</v>
      </c>
      <c r="V392" s="346" t="s">
        <v>311</v>
      </c>
    </row>
    <row r="393" spans="1:22" s="87" customFormat="1" ht="12.95" customHeight="1">
      <c r="A393" s="534">
        <v>193</v>
      </c>
      <c r="B393" s="709"/>
      <c r="C393" s="345">
        <v>2</v>
      </c>
      <c r="D393" s="345">
        <v>8</v>
      </c>
      <c r="E393" s="345">
        <v>1</v>
      </c>
      <c r="F393" s="345">
        <v>1</v>
      </c>
      <c r="G393" s="345"/>
      <c r="I393" s="346" t="s">
        <v>663</v>
      </c>
      <c r="J393" s="346"/>
      <c r="N393" s="346" t="s">
        <v>269</v>
      </c>
      <c r="O393" s="346" t="s">
        <v>310</v>
      </c>
      <c r="P393" s="346">
        <v>2007</v>
      </c>
      <c r="Q393" s="556"/>
      <c r="R393" s="683" t="s">
        <v>267</v>
      </c>
      <c r="S393" s="561" t="s">
        <v>39</v>
      </c>
      <c r="T393" s="556">
        <v>1</v>
      </c>
      <c r="U393" s="557">
        <v>11500000</v>
      </c>
      <c r="V393" s="346" t="s">
        <v>311</v>
      </c>
    </row>
    <row r="394" spans="1:22" s="87" customFormat="1" ht="12.95" customHeight="1">
      <c r="A394" s="534">
        <v>194</v>
      </c>
      <c r="B394" s="709"/>
      <c r="C394" s="345">
        <v>2</v>
      </c>
      <c r="D394" s="345">
        <v>8</v>
      </c>
      <c r="E394" s="345">
        <v>1</v>
      </c>
      <c r="F394" s="345">
        <v>8</v>
      </c>
      <c r="G394" s="345">
        <v>13</v>
      </c>
      <c r="I394" s="346" t="s">
        <v>664</v>
      </c>
      <c r="J394" s="346" t="s">
        <v>665</v>
      </c>
      <c r="N394" s="346" t="s">
        <v>269</v>
      </c>
      <c r="O394" s="346" t="s">
        <v>310</v>
      </c>
      <c r="P394" s="346">
        <v>2008</v>
      </c>
      <c r="Q394" s="556"/>
      <c r="R394" s="683" t="s">
        <v>267</v>
      </c>
      <c r="S394" s="561" t="s">
        <v>39</v>
      </c>
      <c r="T394" s="556">
        <v>1</v>
      </c>
      <c r="U394" s="557">
        <v>9625000</v>
      </c>
      <c r="V394" s="346" t="s">
        <v>311</v>
      </c>
    </row>
    <row r="395" spans="1:22" s="87" customFormat="1" ht="12.95" customHeight="1">
      <c r="A395" s="534">
        <v>195</v>
      </c>
      <c r="B395" s="709"/>
      <c r="C395" s="345">
        <v>2</v>
      </c>
      <c r="D395" s="345">
        <v>8</v>
      </c>
      <c r="E395" s="345">
        <v>1</v>
      </c>
      <c r="F395" s="345">
        <v>1</v>
      </c>
      <c r="G395" s="345"/>
      <c r="I395" s="346" t="s">
        <v>666</v>
      </c>
      <c r="J395" s="346"/>
      <c r="N395" s="346" t="s">
        <v>413</v>
      </c>
      <c r="O395" s="346" t="s">
        <v>539</v>
      </c>
      <c r="P395" s="346">
        <v>2006</v>
      </c>
      <c r="Q395" s="556"/>
      <c r="R395" s="683" t="s">
        <v>267</v>
      </c>
      <c r="S395" s="561" t="s">
        <v>39</v>
      </c>
      <c r="T395" s="556">
        <v>1</v>
      </c>
      <c r="U395" s="557">
        <v>350000</v>
      </c>
      <c r="V395" s="346" t="s">
        <v>311</v>
      </c>
    </row>
    <row r="396" spans="1:22" s="87" customFormat="1" ht="12.95" customHeight="1">
      <c r="A396" s="534">
        <v>196</v>
      </c>
      <c r="B396" s="709"/>
      <c r="C396" s="345">
        <v>2</v>
      </c>
      <c r="D396" s="345">
        <v>8</v>
      </c>
      <c r="E396" s="345">
        <v>1</v>
      </c>
      <c r="F396" s="345">
        <v>1</v>
      </c>
      <c r="G396" s="345"/>
      <c r="I396" s="346" t="s">
        <v>667</v>
      </c>
      <c r="J396" s="346"/>
      <c r="N396" s="346" t="s">
        <v>269</v>
      </c>
      <c r="O396" s="346" t="s">
        <v>310</v>
      </c>
      <c r="P396" s="346">
        <v>2007</v>
      </c>
      <c r="Q396" s="556"/>
      <c r="R396" s="683" t="s">
        <v>267</v>
      </c>
      <c r="S396" s="561" t="s">
        <v>39</v>
      </c>
      <c r="T396" s="556">
        <v>1</v>
      </c>
      <c r="U396" s="557">
        <v>42000000</v>
      </c>
      <c r="V396" s="346" t="s">
        <v>311</v>
      </c>
    </row>
    <row r="397" spans="1:22" s="87" customFormat="1" ht="12.95" customHeight="1">
      <c r="A397" s="534">
        <v>197</v>
      </c>
      <c r="B397" s="709"/>
      <c r="C397" s="345">
        <v>2</v>
      </c>
      <c r="D397" s="345">
        <v>8</v>
      </c>
      <c r="E397" s="345">
        <v>1</v>
      </c>
      <c r="F397" s="345">
        <v>9</v>
      </c>
      <c r="G397" s="345">
        <v>1</v>
      </c>
      <c r="I397" s="346" t="s">
        <v>668</v>
      </c>
      <c r="J397" s="346" t="s">
        <v>669</v>
      </c>
      <c r="N397" s="346" t="s">
        <v>269</v>
      </c>
      <c r="O397" s="346" t="s">
        <v>310</v>
      </c>
      <c r="P397" s="346">
        <v>2008</v>
      </c>
      <c r="Q397" s="556"/>
      <c r="R397" s="683" t="s">
        <v>267</v>
      </c>
      <c r="S397" s="561" t="s">
        <v>39</v>
      </c>
      <c r="T397" s="556">
        <v>1</v>
      </c>
      <c r="U397" s="557">
        <v>1352326</v>
      </c>
      <c r="V397" s="346" t="s">
        <v>311</v>
      </c>
    </row>
    <row r="398" spans="1:22" s="87" customFormat="1" ht="12.95" customHeight="1">
      <c r="A398" s="534">
        <v>198</v>
      </c>
      <c r="B398" s="709"/>
      <c r="C398" s="345">
        <v>2</v>
      </c>
      <c r="D398" s="345">
        <v>8</v>
      </c>
      <c r="E398" s="345">
        <v>1</v>
      </c>
      <c r="F398" s="345">
        <v>1</v>
      </c>
      <c r="G398" s="345"/>
      <c r="I398" s="346" t="s">
        <v>670</v>
      </c>
      <c r="J398" s="346"/>
      <c r="N398" s="346" t="s">
        <v>269</v>
      </c>
      <c r="O398" s="346" t="s">
        <v>310</v>
      </c>
      <c r="P398" s="346">
        <v>2008</v>
      </c>
      <c r="Q398" s="556"/>
      <c r="R398" s="683" t="s">
        <v>267</v>
      </c>
      <c r="S398" s="561" t="s">
        <v>39</v>
      </c>
      <c r="T398" s="556">
        <v>1</v>
      </c>
      <c r="U398" s="557">
        <v>4250000</v>
      </c>
      <c r="V398" s="346" t="s">
        <v>311</v>
      </c>
    </row>
    <row r="399" spans="1:22" s="87" customFormat="1" ht="12.95" customHeight="1">
      <c r="A399" s="534">
        <v>200</v>
      </c>
      <c r="B399" s="709"/>
      <c r="C399" s="345">
        <v>2</v>
      </c>
      <c r="D399" s="345">
        <v>8</v>
      </c>
      <c r="E399" s="345">
        <v>1</v>
      </c>
      <c r="F399" s="345">
        <v>1</v>
      </c>
      <c r="G399" s="345">
        <v>9</v>
      </c>
      <c r="I399" s="346" t="s">
        <v>672</v>
      </c>
      <c r="J399" s="346" t="s">
        <v>673</v>
      </c>
      <c r="N399" s="346" t="s">
        <v>269</v>
      </c>
      <c r="O399" s="346" t="s">
        <v>310</v>
      </c>
      <c r="P399" s="346">
        <v>2008</v>
      </c>
      <c r="Q399" s="556"/>
      <c r="R399" s="683" t="s">
        <v>267</v>
      </c>
      <c r="S399" s="561" t="s">
        <v>39</v>
      </c>
      <c r="T399" s="556">
        <v>1</v>
      </c>
      <c r="U399" s="557">
        <v>1650000</v>
      </c>
      <c r="V399" s="346" t="s">
        <v>311</v>
      </c>
    </row>
    <row r="400" spans="1:22" s="87" customFormat="1" ht="12.95" customHeight="1">
      <c r="A400" s="534">
        <v>201</v>
      </c>
      <c r="B400" s="709"/>
      <c r="C400" s="345">
        <v>2</v>
      </c>
      <c r="D400" s="345">
        <v>8</v>
      </c>
      <c r="E400" s="345">
        <v>1</v>
      </c>
      <c r="F400" s="345">
        <v>1</v>
      </c>
      <c r="G400" s="345"/>
      <c r="I400" s="346" t="s">
        <v>715</v>
      </c>
      <c r="J400" s="346" t="s">
        <v>716</v>
      </c>
      <c r="N400" s="346" t="s">
        <v>393</v>
      </c>
      <c r="O400" s="346" t="s">
        <v>310</v>
      </c>
      <c r="P400" s="346">
        <v>2007</v>
      </c>
      <c r="Q400" s="556"/>
      <c r="R400" s="683" t="s">
        <v>267</v>
      </c>
      <c r="S400" s="561" t="s">
        <v>39</v>
      </c>
      <c r="T400" s="556">
        <v>1</v>
      </c>
      <c r="U400" s="557">
        <v>6500000</v>
      </c>
      <c r="V400" s="346" t="s">
        <v>311</v>
      </c>
    </row>
    <row r="401" spans="1:22" s="87" customFormat="1" ht="12.95" customHeight="1">
      <c r="A401" s="534">
        <v>202</v>
      </c>
      <c r="B401" s="709"/>
      <c r="C401" s="345">
        <v>2</v>
      </c>
      <c r="D401" s="345">
        <v>8</v>
      </c>
      <c r="E401" s="345">
        <v>1</v>
      </c>
      <c r="F401" s="345">
        <v>3</v>
      </c>
      <c r="G401" s="345">
        <v>65</v>
      </c>
      <c r="I401" s="346" t="s">
        <v>674</v>
      </c>
      <c r="J401" s="346"/>
      <c r="N401" s="346" t="s">
        <v>269</v>
      </c>
      <c r="O401" s="346" t="s">
        <v>675</v>
      </c>
      <c r="P401" s="346">
        <v>2008</v>
      </c>
      <c r="Q401" s="556"/>
      <c r="R401" s="683" t="s">
        <v>267</v>
      </c>
      <c r="S401" s="561" t="s">
        <v>39</v>
      </c>
      <c r="T401" s="556">
        <v>2</v>
      </c>
      <c r="U401" s="557">
        <v>3500000</v>
      </c>
      <c r="V401" s="346" t="s">
        <v>311</v>
      </c>
    </row>
    <row r="402" spans="1:22" s="87" customFormat="1" ht="12.95" customHeight="1">
      <c r="A402" s="534">
        <v>203</v>
      </c>
      <c r="B402" s="709"/>
      <c r="C402" s="345">
        <v>2</v>
      </c>
      <c r="D402" s="345">
        <v>8</v>
      </c>
      <c r="E402" s="345">
        <v>1</v>
      </c>
      <c r="F402" s="345">
        <v>1</v>
      </c>
      <c r="G402" s="345"/>
      <c r="I402" s="346" t="s">
        <v>676</v>
      </c>
      <c r="J402" s="346" t="s">
        <v>677</v>
      </c>
      <c r="N402" s="346" t="s">
        <v>269</v>
      </c>
      <c r="O402" s="346" t="s">
        <v>678</v>
      </c>
      <c r="P402" s="346">
        <v>2008</v>
      </c>
      <c r="Q402" s="556"/>
      <c r="R402" s="683" t="s">
        <v>267</v>
      </c>
      <c r="S402" s="561" t="s">
        <v>39</v>
      </c>
      <c r="T402" s="556">
        <v>1</v>
      </c>
      <c r="U402" s="557">
        <v>5700000</v>
      </c>
      <c r="V402" s="346" t="s">
        <v>311</v>
      </c>
    </row>
    <row r="403" spans="1:22" s="87" customFormat="1" ht="12.95" customHeight="1">
      <c r="A403" s="534">
        <v>204</v>
      </c>
      <c r="B403" s="709"/>
      <c r="C403" s="345">
        <v>2</v>
      </c>
      <c r="D403" s="345">
        <v>8</v>
      </c>
      <c r="E403" s="345">
        <v>1</v>
      </c>
      <c r="F403" s="345">
        <v>1</v>
      </c>
      <c r="G403" s="345"/>
      <c r="I403" s="346" t="s">
        <v>679</v>
      </c>
      <c r="J403" s="346" t="s">
        <v>680</v>
      </c>
      <c r="N403" s="346" t="s">
        <v>269</v>
      </c>
      <c r="O403" s="346" t="s">
        <v>678</v>
      </c>
      <c r="P403" s="346">
        <v>2008</v>
      </c>
      <c r="Q403" s="556"/>
      <c r="R403" s="683" t="s">
        <v>267</v>
      </c>
      <c r="S403" s="561" t="s">
        <v>39</v>
      </c>
      <c r="T403" s="556">
        <v>1</v>
      </c>
      <c r="U403" s="557">
        <v>9680000</v>
      </c>
      <c r="V403" s="346" t="s">
        <v>311</v>
      </c>
    </row>
    <row r="404" spans="1:22" s="87" customFormat="1" ht="12.95" customHeight="1">
      <c r="A404" s="534">
        <v>205</v>
      </c>
      <c r="B404" s="709"/>
      <c r="C404" s="345">
        <v>2</v>
      </c>
      <c r="D404" s="345">
        <v>8</v>
      </c>
      <c r="E404" s="345">
        <v>1</v>
      </c>
      <c r="F404" s="345">
        <v>1</v>
      </c>
      <c r="G404" s="345">
        <v>75</v>
      </c>
      <c r="I404" s="346" t="s">
        <v>681</v>
      </c>
      <c r="J404" s="346" t="s">
        <v>682</v>
      </c>
      <c r="N404" s="346" t="s">
        <v>269</v>
      </c>
      <c r="O404" s="346" t="s">
        <v>678</v>
      </c>
      <c r="P404" s="346">
        <v>2008</v>
      </c>
      <c r="Q404" s="556"/>
      <c r="R404" s="683" t="s">
        <v>267</v>
      </c>
      <c r="S404" s="561" t="s">
        <v>39</v>
      </c>
      <c r="T404" s="556">
        <v>11</v>
      </c>
      <c r="U404" s="557">
        <v>726000</v>
      </c>
      <c r="V404" s="346" t="s">
        <v>311</v>
      </c>
    </row>
    <row r="405" spans="1:22" s="87" customFormat="1" ht="12.95" customHeight="1">
      <c r="A405" s="534">
        <v>206</v>
      </c>
      <c r="B405" s="709"/>
      <c r="C405" s="345">
        <v>2</v>
      </c>
      <c r="D405" s="345">
        <v>8</v>
      </c>
      <c r="E405" s="345">
        <v>1</v>
      </c>
      <c r="F405" s="345">
        <v>1</v>
      </c>
      <c r="G405" s="345"/>
      <c r="I405" s="346" t="s">
        <v>683</v>
      </c>
      <c r="J405" s="346"/>
      <c r="N405" s="346" t="s">
        <v>269</v>
      </c>
      <c r="O405" s="346" t="s">
        <v>678</v>
      </c>
      <c r="P405" s="346">
        <v>2008</v>
      </c>
      <c r="Q405" s="556"/>
      <c r="R405" s="683" t="s">
        <v>267</v>
      </c>
      <c r="S405" s="561" t="s">
        <v>39</v>
      </c>
      <c r="T405" s="556">
        <v>1</v>
      </c>
      <c r="U405" s="557">
        <v>84160230</v>
      </c>
      <c r="V405" s="346" t="s">
        <v>311</v>
      </c>
    </row>
    <row r="406" spans="1:22" s="87" customFormat="1" ht="12.95" customHeight="1">
      <c r="A406" s="534">
        <v>208</v>
      </c>
      <c r="B406" s="709"/>
      <c r="C406" s="345">
        <v>2</v>
      </c>
      <c r="D406" s="345">
        <v>8</v>
      </c>
      <c r="E406" s="345">
        <v>1</v>
      </c>
      <c r="F406" s="345">
        <v>2</v>
      </c>
      <c r="G406" s="345">
        <v>1</v>
      </c>
      <c r="I406" s="346" t="s">
        <v>685</v>
      </c>
      <c r="J406" s="346"/>
      <c r="N406" s="346" t="s">
        <v>269</v>
      </c>
      <c r="O406" s="346" t="s">
        <v>310</v>
      </c>
      <c r="P406" s="346">
        <v>2006</v>
      </c>
      <c r="Q406" s="556"/>
      <c r="R406" s="683" t="s">
        <v>267</v>
      </c>
      <c r="S406" s="561" t="s">
        <v>39</v>
      </c>
      <c r="T406" s="556">
        <v>1</v>
      </c>
      <c r="U406" s="557">
        <v>45900000</v>
      </c>
      <c r="V406" s="346" t="s">
        <v>311</v>
      </c>
    </row>
    <row r="407" spans="1:22" s="87" customFormat="1" ht="12.95" customHeight="1">
      <c r="A407" s="534">
        <v>209</v>
      </c>
      <c r="B407" s="709"/>
      <c r="C407" s="345">
        <v>2</v>
      </c>
      <c r="D407" s="345">
        <v>8</v>
      </c>
      <c r="E407" s="345">
        <v>1</v>
      </c>
      <c r="F407" s="345">
        <v>2</v>
      </c>
      <c r="G407" s="345">
        <v>5</v>
      </c>
      <c r="I407" s="346" t="s">
        <v>686</v>
      </c>
      <c r="J407" s="346"/>
      <c r="N407" s="346" t="s">
        <v>413</v>
      </c>
      <c r="O407" s="346" t="s">
        <v>310</v>
      </c>
      <c r="P407" s="346">
        <v>2004</v>
      </c>
      <c r="Q407" s="556"/>
      <c r="R407" s="683" t="s">
        <v>267</v>
      </c>
      <c r="S407" s="561" t="s">
        <v>39</v>
      </c>
      <c r="T407" s="556">
        <v>1</v>
      </c>
      <c r="U407" s="557">
        <v>200000</v>
      </c>
      <c r="V407" s="346" t="s">
        <v>311</v>
      </c>
    </row>
    <row r="408" spans="1:22" s="87" customFormat="1" ht="12.95" customHeight="1">
      <c r="A408" s="534">
        <v>210</v>
      </c>
      <c r="B408" s="709"/>
      <c r="C408" s="345">
        <v>2</v>
      </c>
      <c r="D408" s="345">
        <v>8</v>
      </c>
      <c r="E408" s="345">
        <v>1</v>
      </c>
      <c r="F408" s="345">
        <v>2</v>
      </c>
      <c r="G408" s="345">
        <v>5</v>
      </c>
      <c r="I408" s="346" t="s">
        <v>687</v>
      </c>
      <c r="J408" s="346"/>
      <c r="N408" s="346" t="s">
        <v>413</v>
      </c>
      <c r="O408" s="346" t="s">
        <v>310</v>
      </c>
      <c r="P408" s="346">
        <v>2007</v>
      </c>
      <c r="Q408" s="556"/>
      <c r="R408" s="683" t="s">
        <v>267</v>
      </c>
      <c r="S408" s="561" t="s">
        <v>39</v>
      </c>
      <c r="T408" s="556">
        <v>1</v>
      </c>
      <c r="U408" s="557">
        <v>510000</v>
      </c>
      <c r="V408" s="346" t="s">
        <v>311</v>
      </c>
    </row>
    <row r="409" spans="1:22" s="87" customFormat="1" ht="12.95" customHeight="1">
      <c r="A409" s="534">
        <v>211</v>
      </c>
      <c r="B409" s="709"/>
      <c r="C409" s="345">
        <v>2</v>
      </c>
      <c r="D409" s="345">
        <v>8</v>
      </c>
      <c r="E409" s="345">
        <v>1</v>
      </c>
      <c r="F409" s="345">
        <v>2</v>
      </c>
      <c r="G409" s="345">
        <v>5</v>
      </c>
      <c r="I409" s="346" t="s">
        <v>688</v>
      </c>
      <c r="J409" s="346" t="s">
        <v>689</v>
      </c>
      <c r="N409" s="346" t="s">
        <v>413</v>
      </c>
      <c r="O409" s="346" t="s">
        <v>310</v>
      </c>
      <c r="P409" s="346">
        <v>2006</v>
      </c>
      <c r="Q409" s="556"/>
      <c r="R409" s="683" t="s">
        <v>267</v>
      </c>
      <c r="S409" s="561" t="s">
        <v>39</v>
      </c>
      <c r="T409" s="556">
        <v>1</v>
      </c>
      <c r="U409" s="557">
        <v>7100000</v>
      </c>
      <c r="V409" s="346" t="s">
        <v>311</v>
      </c>
    </row>
    <row r="410" spans="1:22" s="87" customFormat="1" ht="12.95" customHeight="1">
      <c r="A410" s="534">
        <v>212</v>
      </c>
      <c r="B410" s="709"/>
      <c r="C410" s="345">
        <v>2</v>
      </c>
      <c r="D410" s="345">
        <v>8</v>
      </c>
      <c r="E410" s="345">
        <v>1</v>
      </c>
      <c r="F410" s="345">
        <v>2</v>
      </c>
      <c r="G410" s="345">
        <v>6</v>
      </c>
      <c r="I410" s="346" t="s">
        <v>690</v>
      </c>
      <c r="J410" s="346"/>
      <c r="N410" s="346" t="s">
        <v>413</v>
      </c>
      <c r="O410" s="346" t="s">
        <v>310</v>
      </c>
      <c r="P410" s="346">
        <v>2007</v>
      </c>
      <c r="Q410" s="556"/>
      <c r="R410" s="683" t="s">
        <v>267</v>
      </c>
      <c r="S410" s="561" t="s">
        <v>39</v>
      </c>
      <c r="T410" s="556">
        <v>1</v>
      </c>
      <c r="U410" s="557">
        <v>1163800</v>
      </c>
      <c r="V410" s="346" t="s">
        <v>311</v>
      </c>
    </row>
    <row r="411" spans="1:22" s="87" customFormat="1" ht="12.95" customHeight="1">
      <c r="A411" s="534">
        <v>213</v>
      </c>
      <c r="B411" s="709"/>
      <c r="C411" s="345">
        <v>2</v>
      </c>
      <c r="D411" s="345">
        <v>8</v>
      </c>
      <c r="E411" s="345">
        <v>1</v>
      </c>
      <c r="F411" s="345">
        <v>2</v>
      </c>
      <c r="G411" s="345">
        <v>6</v>
      </c>
      <c r="I411" s="346" t="s">
        <v>650</v>
      </c>
      <c r="J411" s="346"/>
      <c r="N411" s="346" t="s">
        <v>413</v>
      </c>
      <c r="O411" s="346" t="s">
        <v>310</v>
      </c>
      <c r="P411" s="346">
        <v>2004</v>
      </c>
      <c r="Q411" s="556"/>
      <c r="R411" s="683" t="s">
        <v>267</v>
      </c>
      <c r="S411" s="561" t="s">
        <v>39</v>
      </c>
      <c r="T411" s="556">
        <v>1</v>
      </c>
      <c r="U411" s="557">
        <v>700000</v>
      </c>
      <c r="V411" s="346" t="s">
        <v>311</v>
      </c>
    </row>
    <row r="412" spans="1:22" s="87" customFormat="1" ht="12.95" customHeight="1">
      <c r="A412" s="534">
        <v>214</v>
      </c>
      <c r="B412" s="709"/>
      <c r="C412" s="345">
        <v>2</v>
      </c>
      <c r="D412" s="345">
        <v>8</v>
      </c>
      <c r="E412" s="345">
        <v>1</v>
      </c>
      <c r="F412" s="345">
        <v>4</v>
      </c>
      <c r="G412" s="345">
        <v>9</v>
      </c>
      <c r="I412" s="346" t="s">
        <v>691</v>
      </c>
      <c r="J412" s="346" t="s">
        <v>692</v>
      </c>
      <c r="N412" s="346" t="s">
        <v>422</v>
      </c>
      <c r="O412" s="346" t="s">
        <v>310</v>
      </c>
      <c r="P412" s="346">
        <v>2008</v>
      </c>
      <c r="Q412" s="556"/>
      <c r="R412" s="683" t="s">
        <v>267</v>
      </c>
      <c r="S412" s="561" t="s">
        <v>39</v>
      </c>
      <c r="T412" s="556">
        <v>1</v>
      </c>
      <c r="U412" s="557">
        <v>65000</v>
      </c>
      <c r="V412" s="346" t="s">
        <v>311</v>
      </c>
    </row>
    <row r="413" spans="1:22" s="87" customFormat="1" ht="12.95" customHeight="1">
      <c r="A413" s="534">
        <v>215</v>
      </c>
      <c r="B413" s="709"/>
      <c r="C413" s="345">
        <v>2</v>
      </c>
      <c r="D413" s="345">
        <v>8</v>
      </c>
      <c r="E413" s="345">
        <v>1</v>
      </c>
      <c r="F413" s="345">
        <v>8</v>
      </c>
      <c r="G413" s="345">
        <v>1</v>
      </c>
      <c r="I413" s="346" t="s">
        <v>693</v>
      </c>
      <c r="J413" s="346"/>
      <c r="N413" s="346" t="s">
        <v>393</v>
      </c>
      <c r="O413" s="346" t="s">
        <v>539</v>
      </c>
      <c r="P413" s="346">
        <v>2003</v>
      </c>
      <c r="Q413" s="556"/>
      <c r="R413" s="683" t="s">
        <v>267</v>
      </c>
      <c r="S413" s="561" t="s">
        <v>39</v>
      </c>
      <c r="T413" s="556">
        <v>1</v>
      </c>
      <c r="U413" s="557">
        <v>150000</v>
      </c>
      <c r="V413" s="346" t="s">
        <v>311</v>
      </c>
    </row>
    <row r="414" spans="1:22" s="87" customFormat="1" ht="12.95" customHeight="1">
      <c r="A414" s="534">
        <v>216</v>
      </c>
      <c r="B414" s="709"/>
      <c r="C414" s="345">
        <v>2</v>
      </c>
      <c r="D414" s="345">
        <v>8</v>
      </c>
      <c r="E414" s="345">
        <v>1</v>
      </c>
      <c r="F414" s="345">
        <v>8</v>
      </c>
      <c r="G414" s="345">
        <v>1</v>
      </c>
      <c r="I414" s="346" t="s">
        <v>694</v>
      </c>
      <c r="J414" s="346"/>
      <c r="N414" s="346" t="s">
        <v>413</v>
      </c>
      <c r="O414" s="346" t="s">
        <v>310</v>
      </c>
      <c r="P414" s="346">
        <v>2004</v>
      </c>
      <c r="Q414" s="556"/>
      <c r="R414" s="683" t="s">
        <v>267</v>
      </c>
      <c r="S414" s="561" t="s">
        <v>39</v>
      </c>
      <c r="T414" s="556">
        <v>1</v>
      </c>
      <c r="U414" s="557">
        <v>200000</v>
      </c>
      <c r="V414" s="346" t="s">
        <v>311</v>
      </c>
    </row>
    <row r="415" spans="1:22" s="87" customFormat="1" ht="12.95" customHeight="1">
      <c r="A415" s="534">
        <v>217</v>
      </c>
      <c r="B415" s="709"/>
      <c r="C415" s="345">
        <v>2</v>
      </c>
      <c r="D415" s="345">
        <v>8</v>
      </c>
      <c r="E415" s="345">
        <v>1</v>
      </c>
      <c r="F415" s="345">
        <v>9</v>
      </c>
      <c r="G415" s="345">
        <v>27</v>
      </c>
      <c r="I415" s="346" t="s">
        <v>695</v>
      </c>
      <c r="J415" s="346"/>
      <c r="N415" s="346" t="s">
        <v>269</v>
      </c>
      <c r="O415" s="346" t="s">
        <v>310</v>
      </c>
      <c r="P415" s="346">
        <v>2008</v>
      </c>
      <c r="Q415" s="556"/>
      <c r="R415" s="683" t="s">
        <v>267</v>
      </c>
      <c r="S415" s="561" t="s">
        <v>39</v>
      </c>
      <c r="T415" s="556">
        <v>1</v>
      </c>
      <c r="U415" s="557">
        <v>750000</v>
      </c>
      <c r="V415" s="346" t="s">
        <v>311</v>
      </c>
    </row>
    <row r="416" spans="1:22" s="87" customFormat="1" ht="12.95" customHeight="1">
      <c r="A416" s="534">
        <v>218</v>
      </c>
      <c r="B416" s="709"/>
      <c r="C416" s="345">
        <v>2</v>
      </c>
      <c r="D416" s="345">
        <v>8</v>
      </c>
      <c r="E416" s="345">
        <v>1</v>
      </c>
      <c r="F416" s="345">
        <v>20</v>
      </c>
      <c r="G416" s="345">
        <v>15</v>
      </c>
      <c r="I416" s="346" t="s">
        <v>696</v>
      </c>
      <c r="J416" s="346" t="s">
        <v>697</v>
      </c>
      <c r="N416" s="346" t="s">
        <v>269</v>
      </c>
      <c r="O416" s="346" t="s">
        <v>678</v>
      </c>
      <c r="P416" s="346">
        <v>2008</v>
      </c>
      <c r="Q416" s="556"/>
      <c r="R416" s="683" t="s">
        <v>267</v>
      </c>
      <c r="S416" s="561" t="s">
        <v>39</v>
      </c>
      <c r="T416" s="556">
        <v>1</v>
      </c>
      <c r="U416" s="557">
        <v>3550000</v>
      </c>
      <c r="V416" s="346" t="s">
        <v>311</v>
      </c>
    </row>
    <row r="417" spans="1:22" s="87" customFormat="1" ht="12.95" customHeight="1">
      <c r="A417" s="534">
        <v>219</v>
      </c>
      <c r="B417" s="709"/>
      <c r="C417" s="345">
        <v>2</v>
      </c>
      <c r="D417" s="345">
        <v>8</v>
      </c>
      <c r="E417" s="345">
        <v>1</v>
      </c>
      <c r="F417" s="345">
        <v>1</v>
      </c>
      <c r="G417" s="345"/>
      <c r="I417" s="346" t="s">
        <v>698</v>
      </c>
      <c r="J417" s="346" t="s">
        <v>699</v>
      </c>
      <c r="N417" s="346" t="s">
        <v>269</v>
      </c>
      <c r="O417" s="346" t="s">
        <v>675</v>
      </c>
      <c r="P417" s="346">
        <v>2008</v>
      </c>
      <c r="Q417" s="556"/>
      <c r="R417" s="683" t="s">
        <v>267</v>
      </c>
      <c r="S417" s="561" t="s">
        <v>39</v>
      </c>
      <c r="T417" s="556">
        <v>1</v>
      </c>
      <c r="U417" s="557">
        <v>2150000</v>
      </c>
      <c r="V417" s="346" t="s">
        <v>311</v>
      </c>
    </row>
    <row r="418" spans="1:22" s="87" customFormat="1" ht="12.95" customHeight="1">
      <c r="A418" s="534">
        <v>220</v>
      </c>
      <c r="B418" s="709"/>
      <c r="C418" s="345">
        <v>2</v>
      </c>
      <c r="D418" s="345">
        <v>8</v>
      </c>
      <c r="E418" s="345">
        <v>1</v>
      </c>
      <c r="F418" s="345">
        <v>1</v>
      </c>
      <c r="G418" s="345">
        <v>74</v>
      </c>
      <c r="I418" s="346" t="s">
        <v>74</v>
      </c>
      <c r="J418" s="346"/>
      <c r="N418" s="346" t="s">
        <v>269</v>
      </c>
      <c r="O418" s="346" t="s">
        <v>717</v>
      </c>
      <c r="P418" s="346">
        <v>2010</v>
      </c>
      <c r="Q418" s="556"/>
      <c r="R418" s="683" t="s">
        <v>267</v>
      </c>
      <c r="S418" s="561" t="s">
        <v>39</v>
      </c>
      <c r="T418" s="556">
        <v>1</v>
      </c>
      <c r="U418" s="557">
        <v>3025000</v>
      </c>
      <c r="V418" s="346" t="s">
        <v>311</v>
      </c>
    </row>
    <row r="419" spans="1:22" s="87" customFormat="1" ht="12.95" customHeight="1">
      <c r="A419" s="534">
        <v>221</v>
      </c>
      <c r="B419" s="709"/>
      <c r="C419" s="345">
        <v>2</v>
      </c>
      <c r="D419" s="345">
        <v>8</v>
      </c>
      <c r="E419" s="345">
        <v>1</v>
      </c>
      <c r="F419" s="345">
        <v>1</v>
      </c>
      <c r="G419" s="345"/>
      <c r="I419" s="346" t="s">
        <v>75</v>
      </c>
      <c r="J419" s="346" t="s">
        <v>718</v>
      </c>
      <c r="N419" s="346" t="s">
        <v>269</v>
      </c>
      <c r="O419" s="346" t="s">
        <v>719</v>
      </c>
      <c r="P419" s="346">
        <v>2010</v>
      </c>
      <c r="Q419" s="556"/>
      <c r="R419" s="683" t="s">
        <v>267</v>
      </c>
      <c r="S419" s="561" t="s">
        <v>39</v>
      </c>
      <c r="T419" s="556">
        <v>1</v>
      </c>
      <c r="U419" s="557">
        <v>64900000</v>
      </c>
      <c r="V419" s="346" t="s">
        <v>311</v>
      </c>
    </row>
    <row r="420" spans="1:22" s="87" customFormat="1" ht="12.95" customHeight="1">
      <c r="A420" s="534">
        <v>222</v>
      </c>
      <c r="B420" s="709"/>
      <c r="C420" s="345">
        <v>2</v>
      </c>
      <c r="D420" s="345">
        <v>8</v>
      </c>
      <c r="E420" s="345">
        <v>1</v>
      </c>
      <c r="F420" s="345">
        <v>1</v>
      </c>
      <c r="G420" s="345"/>
      <c r="I420" s="346" t="s">
        <v>76</v>
      </c>
      <c r="J420" s="346" t="s">
        <v>720</v>
      </c>
      <c r="N420" s="346" t="s">
        <v>269</v>
      </c>
      <c r="O420" s="346" t="s">
        <v>719</v>
      </c>
      <c r="P420" s="346">
        <v>2010</v>
      </c>
      <c r="Q420" s="556"/>
      <c r="R420" s="683" t="s">
        <v>267</v>
      </c>
      <c r="S420" s="561" t="s">
        <v>39</v>
      </c>
      <c r="T420" s="556">
        <v>1</v>
      </c>
      <c r="U420" s="557">
        <v>31900000</v>
      </c>
      <c r="V420" s="346" t="s">
        <v>311</v>
      </c>
    </row>
    <row r="421" spans="1:22" s="87" customFormat="1" ht="12.95" customHeight="1">
      <c r="A421" s="534">
        <v>223</v>
      </c>
      <c r="B421" s="709"/>
      <c r="C421" s="345">
        <v>2</v>
      </c>
      <c r="D421" s="345">
        <v>8</v>
      </c>
      <c r="E421" s="345">
        <v>1</v>
      </c>
      <c r="F421" s="345">
        <v>1</v>
      </c>
      <c r="G421" s="345"/>
      <c r="I421" s="346" t="s">
        <v>77</v>
      </c>
      <c r="J421" s="346" t="s">
        <v>721</v>
      </c>
      <c r="N421" s="346" t="s">
        <v>269</v>
      </c>
      <c r="O421" s="346" t="s">
        <v>90</v>
      </c>
      <c r="P421" s="346">
        <v>2010</v>
      </c>
      <c r="Q421" s="556"/>
      <c r="R421" s="683" t="s">
        <v>267</v>
      </c>
      <c r="S421" s="561" t="s">
        <v>39</v>
      </c>
      <c r="T421" s="556">
        <v>1</v>
      </c>
      <c r="U421" s="557">
        <v>42500000</v>
      </c>
      <c r="V421" s="346" t="s">
        <v>311</v>
      </c>
    </row>
    <row r="422" spans="1:22" s="87" customFormat="1" ht="12.95" customHeight="1">
      <c r="A422" s="534">
        <v>224</v>
      </c>
      <c r="B422" s="709"/>
      <c r="C422" s="345">
        <v>2</v>
      </c>
      <c r="D422" s="345">
        <v>8</v>
      </c>
      <c r="E422" s="345">
        <v>1</v>
      </c>
      <c r="F422" s="345">
        <v>1</v>
      </c>
      <c r="G422" s="345"/>
      <c r="I422" s="346" t="s">
        <v>78</v>
      </c>
      <c r="J422" s="346" t="s">
        <v>722</v>
      </c>
      <c r="N422" s="346" t="s">
        <v>269</v>
      </c>
      <c r="O422" s="346" t="s">
        <v>90</v>
      </c>
      <c r="P422" s="346">
        <v>2010</v>
      </c>
      <c r="Q422" s="556"/>
      <c r="R422" s="683" t="s">
        <v>267</v>
      </c>
      <c r="S422" s="561" t="s">
        <v>39</v>
      </c>
      <c r="T422" s="556">
        <v>1</v>
      </c>
      <c r="U422" s="557">
        <v>2000000</v>
      </c>
      <c r="V422" s="346" t="s">
        <v>311</v>
      </c>
    </row>
    <row r="423" spans="1:22" s="87" customFormat="1" ht="12.95" customHeight="1">
      <c r="A423" s="534">
        <v>225</v>
      </c>
      <c r="B423" s="709"/>
      <c r="C423" s="345">
        <v>2</v>
      </c>
      <c r="D423" s="345">
        <v>8</v>
      </c>
      <c r="E423" s="345">
        <v>1</v>
      </c>
      <c r="F423" s="345">
        <v>1</v>
      </c>
      <c r="G423" s="345"/>
      <c r="I423" s="346" t="s">
        <v>79</v>
      </c>
      <c r="J423" s="346" t="s">
        <v>723</v>
      </c>
      <c r="N423" s="346" t="s">
        <v>269</v>
      </c>
      <c r="O423" s="346" t="s">
        <v>90</v>
      </c>
      <c r="P423" s="346">
        <v>2010</v>
      </c>
      <c r="Q423" s="556"/>
      <c r="R423" s="683" t="s">
        <v>267</v>
      </c>
      <c r="S423" s="561" t="s">
        <v>39</v>
      </c>
      <c r="T423" s="556">
        <v>1</v>
      </c>
      <c r="U423" s="557">
        <v>11000000</v>
      </c>
      <c r="V423" s="346" t="s">
        <v>311</v>
      </c>
    </row>
    <row r="424" spans="1:22" s="87" customFormat="1" ht="12.95" customHeight="1">
      <c r="A424" s="534">
        <v>226</v>
      </c>
      <c r="B424" s="709"/>
      <c r="C424" s="345">
        <v>2</v>
      </c>
      <c r="D424" s="345">
        <v>8</v>
      </c>
      <c r="E424" s="345">
        <v>1</v>
      </c>
      <c r="F424" s="345">
        <v>1</v>
      </c>
      <c r="G424" s="345">
        <v>29</v>
      </c>
      <c r="I424" s="346" t="s">
        <v>80</v>
      </c>
      <c r="J424" s="346" t="s">
        <v>724</v>
      </c>
      <c r="N424" s="346" t="s">
        <v>269</v>
      </c>
      <c r="O424" s="346" t="s">
        <v>90</v>
      </c>
      <c r="P424" s="346">
        <v>2010</v>
      </c>
      <c r="Q424" s="556"/>
      <c r="R424" s="683" t="s">
        <v>267</v>
      </c>
      <c r="S424" s="561" t="s">
        <v>39</v>
      </c>
      <c r="T424" s="556">
        <v>1</v>
      </c>
      <c r="U424" s="557">
        <v>48500000</v>
      </c>
      <c r="V424" s="346" t="s">
        <v>311</v>
      </c>
    </row>
    <row r="425" spans="1:22" s="87" customFormat="1" ht="12.95" customHeight="1">
      <c r="A425" s="534">
        <v>227</v>
      </c>
      <c r="B425" s="709"/>
      <c r="C425" s="345">
        <v>2</v>
      </c>
      <c r="D425" s="345">
        <v>8</v>
      </c>
      <c r="E425" s="345">
        <v>1</v>
      </c>
      <c r="F425" s="345">
        <v>1</v>
      </c>
      <c r="G425" s="345"/>
      <c r="I425" s="346" t="s">
        <v>81</v>
      </c>
      <c r="J425" s="346" t="s">
        <v>725</v>
      </c>
      <c r="N425" s="346" t="s">
        <v>269</v>
      </c>
      <c r="O425" s="346" t="s">
        <v>90</v>
      </c>
      <c r="P425" s="346">
        <v>2010</v>
      </c>
      <c r="Q425" s="556"/>
      <c r="R425" s="683" t="s">
        <v>267</v>
      </c>
      <c r="S425" s="561" t="s">
        <v>39</v>
      </c>
      <c r="T425" s="556">
        <v>1</v>
      </c>
      <c r="U425" s="557">
        <v>3000000</v>
      </c>
      <c r="V425" s="346" t="s">
        <v>311</v>
      </c>
    </row>
    <row r="426" spans="1:22" s="87" customFormat="1" ht="12.95" customHeight="1">
      <c r="A426" s="534">
        <v>228</v>
      </c>
      <c r="B426" s="709"/>
      <c r="C426" s="345">
        <v>2</v>
      </c>
      <c r="D426" s="345">
        <v>8</v>
      </c>
      <c r="E426" s="345">
        <v>1</v>
      </c>
      <c r="F426" s="345">
        <v>1</v>
      </c>
      <c r="G426" s="345"/>
      <c r="I426" s="346" t="s">
        <v>82</v>
      </c>
      <c r="J426" s="346" t="s">
        <v>726</v>
      </c>
      <c r="N426" s="346" t="s">
        <v>269</v>
      </c>
      <c r="O426" s="346" t="s">
        <v>90</v>
      </c>
      <c r="P426" s="346">
        <v>2010</v>
      </c>
      <c r="Q426" s="556"/>
      <c r="R426" s="683" t="s">
        <v>267</v>
      </c>
      <c r="S426" s="561" t="s">
        <v>39</v>
      </c>
      <c r="T426" s="556">
        <v>1</v>
      </c>
      <c r="U426" s="557">
        <v>5500000</v>
      </c>
      <c r="V426" s="346" t="s">
        <v>311</v>
      </c>
    </row>
    <row r="427" spans="1:22" s="87" customFormat="1" ht="12.95" customHeight="1">
      <c r="A427" s="534">
        <v>229</v>
      </c>
      <c r="B427" s="709"/>
      <c r="C427" s="345">
        <v>2</v>
      </c>
      <c r="D427" s="345">
        <v>8</v>
      </c>
      <c r="E427" s="345">
        <v>1</v>
      </c>
      <c r="F427" s="345">
        <v>1</v>
      </c>
      <c r="G427" s="345"/>
      <c r="I427" s="346" t="s">
        <v>83</v>
      </c>
      <c r="J427" s="346" t="s">
        <v>726</v>
      </c>
      <c r="N427" s="346" t="s">
        <v>269</v>
      </c>
      <c r="O427" s="346" t="s">
        <v>90</v>
      </c>
      <c r="P427" s="346">
        <v>2010</v>
      </c>
      <c r="Q427" s="556"/>
      <c r="R427" s="683" t="s">
        <v>267</v>
      </c>
      <c r="S427" s="561" t="s">
        <v>39</v>
      </c>
      <c r="T427" s="556">
        <v>1</v>
      </c>
      <c r="U427" s="557">
        <v>1200000</v>
      </c>
      <c r="V427" s="346" t="s">
        <v>311</v>
      </c>
    </row>
    <row r="428" spans="1:22" s="87" customFormat="1" ht="12.95" customHeight="1">
      <c r="A428" s="534">
        <v>230</v>
      </c>
      <c r="B428" s="709"/>
      <c r="C428" s="345">
        <v>2</v>
      </c>
      <c r="D428" s="345">
        <v>8</v>
      </c>
      <c r="E428" s="345">
        <v>1</v>
      </c>
      <c r="F428" s="345">
        <v>1</v>
      </c>
      <c r="G428" s="345"/>
      <c r="I428" s="346" t="s">
        <v>84</v>
      </c>
      <c r="J428" s="346" t="s">
        <v>726</v>
      </c>
      <c r="N428" s="346" t="s">
        <v>269</v>
      </c>
      <c r="O428" s="346" t="s">
        <v>90</v>
      </c>
      <c r="P428" s="346">
        <v>2010</v>
      </c>
      <c r="Q428" s="556"/>
      <c r="R428" s="683" t="s">
        <v>267</v>
      </c>
      <c r="S428" s="561" t="s">
        <v>39</v>
      </c>
      <c r="T428" s="556">
        <v>1</v>
      </c>
      <c r="U428" s="557">
        <v>3000000</v>
      </c>
      <c r="V428" s="346" t="s">
        <v>311</v>
      </c>
    </row>
    <row r="429" spans="1:22" s="87" customFormat="1" ht="12.95" customHeight="1">
      <c r="A429" s="534">
        <v>231</v>
      </c>
      <c r="B429" s="709"/>
      <c r="C429" s="345">
        <v>2</v>
      </c>
      <c r="D429" s="345">
        <v>8</v>
      </c>
      <c r="E429" s="345">
        <v>1</v>
      </c>
      <c r="F429" s="345">
        <v>1</v>
      </c>
      <c r="G429" s="345"/>
      <c r="I429" s="346" t="s">
        <v>85</v>
      </c>
      <c r="J429" s="346" t="s">
        <v>726</v>
      </c>
      <c r="N429" s="346" t="s">
        <v>269</v>
      </c>
      <c r="O429" s="346" t="s">
        <v>90</v>
      </c>
      <c r="P429" s="346">
        <v>2010</v>
      </c>
      <c r="Q429" s="556"/>
      <c r="R429" s="683" t="s">
        <v>267</v>
      </c>
      <c r="S429" s="561" t="s">
        <v>39</v>
      </c>
      <c r="T429" s="556">
        <v>1</v>
      </c>
      <c r="U429" s="557">
        <v>2450000</v>
      </c>
      <c r="V429" s="346" t="s">
        <v>311</v>
      </c>
    </row>
    <row r="430" spans="1:22" s="87" customFormat="1" ht="12.95" customHeight="1">
      <c r="A430" s="534">
        <v>232</v>
      </c>
      <c r="B430" s="709"/>
      <c r="C430" s="345">
        <v>2</v>
      </c>
      <c r="D430" s="345">
        <v>8</v>
      </c>
      <c r="E430" s="345">
        <v>1</v>
      </c>
      <c r="F430" s="345">
        <v>1</v>
      </c>
      <c r="G430" s="345"/>
      <c r="I430" s="346" t="s">
        <v>727</v>
      </c>
      <c r="J430" s="346"/>
      <c r="N430" s="346" t="s">
        <v>269</v>
      </c>
      <c r="O430" s="346" t="s">
        <v>310</v>
      </c>
      <c r="P430" s="346">
        <v>2010</v>
      </c>
      <c r="Q430" s="556"/>
      <c r="R430" s="683" t="s">
        <v>267</v>
      </c>
      <c r="S430" s="561" t="s">
        <v>39</v>
      </c>
      <c r="T430" s="556">
        <v>1</v>
      </c>
      <c r="U430" s="557">
        <v>6000000</v>
      </c>
      <c r="V430" s="346" t="s">
        <v>311</v>
      </c>
    </row>
    <row r="431" spans="1:22" s="87" customFormat="1" ht="12.95" customHeight="1">
      <c r="A431" s="534">
        <v>233</v>
      </c>
      <c r="B431" s="709"/>
      <c r="C431" s="345">
        <v>2</v>
      </c>
      <c r="D431" s="345">
        <v>8</v>
      </c>
      <c r="E431" s="345">
        <v>1</v>
      </c>
      <c r="F431" s="345">
        <v>1</v>
      </c>
      <c r="G431" s="345"/>
      <c r="I431" s="346" t="s">
        <v>728</v>
      </c>
      <c r="J431" s="346"/>
      <c r="N431" s="346" t="s">
        <v>269</v>
      </c>
      <c r="O431" s="346" t="s">
        <v>310</v>
      </c>
      <c r="P431" s="346">
        <v>2010</v>
      </c>
      <c r="Q431" s="556"/>
      <c r="R431" s="683" t="s">
        <v>267</v>
      </c>
      <c r="S431" s="561" t="s">
        <v>39</v>
      </c>
      <c r="T431" s="556">
        <v>1</v>
      </c>
      <c r="U431" s="557">
        <v>2800000</v>
      </c>
      <c r="V431" s="346" t="s">
        <v>311</v>
      </c>
    </row>
    <row r="432" spans="1:22" s="87" customFormat="1" ht="12.95" customHeight="1">
      <c r="A432" s="534">
        <v>234</v>
      </c>
      <c r="B432" s="709"/>
      <c r="C432" s="345">
        <v>2</v>
      </c>
      <c r="D432" s="345">
        <v>8</v>
      </c>
      <c r="E432" s="345">
        <v>1</v>
      </c>
      <c r="F432" s="345">
        <v>1</v>
      </c>
      <c r="G432" s="345"/>
      <c r="I432" s="346" t="s">
        <v>729</v>
      </c>
      <c r="J432" s="346"/>
      <c r="N432" s="346" t="s">
        <v>269</v>
      </c>
      <c r="O432" s="346" t="s">
        <v>310</v>
      </c>
      <c r="P432" s="346">
        <v>2010</v>
      </c>
      <c r="Q432" s="556"/>
      <c r="R432" s="683" t="s">
        <v>267</v>
      </c>
      <c r="S432" s="561" t="s">
        <v>39</v>
      </c>
      <c r="T432" s="556">
        <v>1</v>
      </c>
      <c r="U432" s="557">
        <v>1050000</v>
      </c>
      <c r="V432" s="346" t="s">
        <v>311</v>
      </c>
    </row>
    <row r="433" spans="1:22" s="87" customFormat="1" ht="12.95" customHeight="1">
      <c r="A433" s="534">
        <v>235</v>
      </c>
      <c r="B433" s="709"/>
      <c r="C433" s="345">
        <v>2</v>
      </c>
      <c r="D433" s="345">
        <v>8</v>
      </c>
      <c r="E433" s="345">
        <v>1</v>
      </c>
      <c r="F433" s="345">
        <v>1</v>
      </c>
      <c r="G433" s="345">
        <v>4</v>
      </c>
      <c r="I433" s="346" t="s">
        <v>730</v>
      </c>
      <c r="J433" s="346"/>
      <c r="N433" s="346" t="s">
        <v>269</v>
      </c>
      <c r="O433" s="346" t="s">
        <v>310</v>
      </c>
      <c r="P433" s="346">
        <v>2010</v>
      </c>
      <c r="Q433" s="556"/>
      <c r="R433" s="683" t="s">
        <v>267</v>
      </c>
      <c r="S433" s="561" t="s">
        <v>39</v>
      </c>
      <c r="T433" s="556">
        <v>1</v>
      </c>
      <c r="U433" s="557">
        <v>80000</v>
      </c>
      <c r="V433" s="346" t="s">
        <v>311</v>
      </c>
    </row>
    <row r="434" spans="1:22" s="87" customFormat="1" ht="12.95" customHeight="1">
      <c r="A434" s="534">
        <v>236</v>
      </c>
      <c r="B434" s="709"/>
      <c r="C434" s="345">
        <v>2</v>
      </c>
      <c r="D434" s="345">
        <v>8</v>
      </c>
      <c r="E434" s="345">
        <v>1</v>
      </c>
      <c r="F434" s="345">
        <v>1</v>
      </c>
      <c r="G434" s="345">
        <v>5</v>
      </c>
      <c r="I434" s="346" t="s">
        <v>731</v>
      </c>
      <c r="J434" s="346"/>
      <c r="N434" s="346" t="s">
        <v>269</v>
      </c>
      <c r="O434" s="346" t="s">
        <v>310</v>
      </c>
      <c r="P434" s="346">
        <v>2010</v>
      </c>
      <c r="Q434" s="556"/>
      <c r="R434" s="683" t="s">
        <v>267</v>
      </c>
      <c r="S434" s="561" t="s">
        <v>39</v>
      </c>
      <c r="T434" s="556">
        <v>2</v>
      </c>
      <c r="U434" s="557">
        <v>24000</v>
      </c>
      <c r="V434" s="346" t="s">
        <v>311</v>
      </c>
    </row>
    <row r="435" spans="1:22" s="87" customFormat="1" ht="12.95" customHeight="1">
      <c r="A435" s="534">
        <v>237</v>
      </c>
      <c r="B435" s="709"/>
      <c r="C435" s="345">
        <v>2</v>
      </c>
      <c r="D435" s="345">
        <v>8</v>
      </c>
      <c r="E435" s="345">
        <v>1</v>
      </c>
      <c r="F435" s="345">
        <v>1</v>
      </c>
      <c r="G435" s="345">
        <v>6</v>
      </c>
      <c r="I435" s="346" t="s">
        <v>732</v>
      </c>
      <c r="J435" s="346"/>
      <c r="N435" s="346" t="s">
        <v>269</v>
      </c>
      <c r="O435" s="346" t="s">
        <v>310</v>
      </c>
      <c r="P435" s="346">
        <v>2010</v>
      </c>
      <c r="Q435" s="556"/>
      <c r="R435" s="683" t="s">
        <v>267</v>
      </c>
      <c r="S435" s="561" t="s">
        <v>39</v>
      </c>
      <c r="T435" s="556">
        <v>1</v>
      </c>
      <c r="U435" s="557">
        <v>80000</v>
      </c>
      <c r="V435" s="346" t="s">
        <v>311</v>
      </c>
    </row>
    <row r="436" spans="1:22" s="87" customFormat="1" ht="12.95" customHeight="1">
      <c r="A436" s="534">
        <v>238</v>
      </c>
      <c r="B436" s="709"/>
      <c r="C436" s="345">
        <v>2</v>
      </c>
      <c r="D436" s="345">
        <v>8</v>
      </c>
      <c r="E436" s="345">
        <v>1</v>
      </c>
      <c r="F436" s="345">
        <v>1</v>
      </c>
      <c r="G436" s="345">
        <v>9</v>
      </c>
      <c r="I436" s="346" t="s">
        <v>646</v>
      </c>
      <c r="J436" s="346"/>
      <c r="N436" s="346" t="s">
        <v>269</v>
      </c>
      <c r="O436" s="346" t="s">
        <v>310</v>
      </c>
      <c r="P436" s="346">
        <v>2010</v>
      </c>
      <c r="Q436" s="556"/>
      <c r="R436" s="683" t="s">
        <v>267</v>
      </c>
      <c r="S436" s="561" t="s">
        <v>39</v>
      </c>
      <c r="T436" s="556">
        <v>1</v>
      </c>
      <c r="U436" s="557">
        <v>240000</v>
      </c>
      <c r="V436" s="346" t="s">
        <v>311</v>
      </c>
    </row>
    <row r="437" spans="1:22" s="87" customFormat="1" ht="12.95" customHeight="1">
      <c r="A437" s="534">
        <v>239</v>
      </c>
      <c r="B437" s="709"/>
      <c r="C437" s="345">
        <v>2</v>
      </c>
      <c r="D437" s="345">
        <v>8</v>
      </c>
      <c r="E437" s="345">
        <v>1</v>
      </c>
      <c r="F437" s="345">
        <v>1</v>
      </c>
      <c r="G437" s="345">
        <v>10</v>
      </c>
      <c r="I437" s="346" t="s">
        <v>733</v>
      </c>
      <c r="J437" s="346"/>
      <c r="N437" s="346" t="s">
        <v>269</v>
      </c>
      <c r="O437" s="346" t="s">
        <v>310</v>
      </c>
      <c r="P437" s="346">
        <v>2010</v>
      </c>
      <c r="Q437" s="556"/>
      <c r="R437" s="683" t="s">
        <v>267</v>
      </c>
      <c r="S437" s="561" t="s">
        <v>39</v>
      </c>
      <c r="T437" s="556">
        <v>1</v>
      </c>
      <c r="U437" s="557">
        <v>2200000</v>
      </c>
      <c r="V437" s="346" t="s">
        <v>311</v>
      </c>
    </row>
    <row r="438" spans="1:22" s="87" customFormat="1" ht="12.95" customHeight="1">
      <c r="A438" s="534">
        <v>240</v>
      </c>
      <c r="B438" s="709"/>
      <c r="C438" s="345">
        <v>2</v>
      </c>
      <c r="D438" s="345">
        <v>8</v>
      </c>
      <c r="E438" s="345">
        <v>1</v>
      </c>
      <c r="F438" s="345">
        <v>1</v>
      </c>
      <c r="G438" s="345">
        <v>10</v>
      </c>
      <c r="I438" s="346" t="s">
        <v>734</v>
      </c>
      <c r="J438" s="346"/>
      <c r="N438" s="346" t="s">
        <v>636</v>
      </c>
      <c r="O438" s="346" t="s">
        <v>310</v>
      </c>
      <c r="P438" s="346">
        <v>2010</v>
      </c>
      <c r="Q438" s="556"/>
      <c r="R438" s="683" t="s">
        <v>267</v>
      </c>
      <c r="S438" s="561" t="s">
        <v>39</v>
      </c>
      <c r="T438" s="556">
        <v>1</v>
      </c>
      <c r="U438" s="557">
        <v>800000</v>
      </c>
      <c r="V438" s="346" t="s">
        <v>311</v>
      </c>
    </row>
    <row r="439" spans="1:22" s="87" customFormat="1" ht="12.95" customHeight="1">
      <c r="A439" s="534">
        <v>241</v>
      </c>
      <c r="B439" s="709"/>
      <c r="C439" s="345">
        <v>2</v>
      </c>
      <c r="D439" s="345">
        <v>8</v>
      </c>
      <c r="E439" s="345">
        <v>1</v>
      </c>
      <c r="F439" s="345">
        <v>1</v>
      </c>
      <c r="G439" s="345">
        <v>10</v>
      </c>
      <c r="I439" s="346" t="s">
        <v>700</v>
      </c>
      <c r="J439" s="346"/>
      <c r="N439" s="346" t="s">
        <v>636</v>
      </c>
      <c r="O439" s="346" t="s">
        <v>310</v>
      </c>
      <c r="P439" s="346">
        <v>2010</v>
      </c>
      <c r="Q439" s="556"/>
      <c r="R439" s="683" t="s">
        <v>267</v>
      </c>
      <c r="S439" s="561" t="s">
        <v>39</v>
      </c>
      <c r="T439" s="556">
        <v>1</v>
      </c>
      <c r="U439" s="557">
        <v>1700000</v>
      </c>
      <c r="V439" s="346" t="s">
        <v>311</v>
      </c>
    </row>
    <row r="440" spans="1:22" s="87" customFormat="1" ht="12.95" customHeight="1">
      <c r="A440" s="534">
        <v>242</v>
      </c>
      <c r="B440" s="709"/>
      <c r="C440" s="345">
        <v>2</v>
      </c>
      <c r="D440" s="345">
        <v>8</v>
      </c>
      <c r="E440" s="345">
        <v>1</v>
      </c>
      <c r="F440" s="345">
        <v>1</v>
      </c>
      <c r="G440" s="345"/>
      <c r="I440" s="346" t="s">
        <v>735</v>
      </c>
      <c r="J440" s="346"/>
      <c r="N440" s="346" t="s">
        <v>269</v>
      </c>
      <c r="O440" s="346" t="s">
        <v>310</v>
      </c>
      <c r="P440" s="346">
        <v>2010</v>
      </c>
      <c r="Q440" s="556"/>
      <c r="R440" s="683" t="s">
        <v>267</v>
      </c>
      <c r="S440" s="561" t="s">
        <v>39</v>
      </c>
      <c r="T440" s="556">
        <v>1</v>
      </c>
      <c r="U440" s="557">
        <v>9600000</v>
      </c>
      <c r="V440" s="346" t="s">
        <v>311</v>
      </c>
    </row>
    <row r="441" spans="1:22" s="87" customFormat="1" ht="12.95" customHeight="1">
      <c r="A441" s="534">
        <v>243</v>
      </c>
      <c r="B441" s="709"/>
      <c r="C441" s="345">
        <v>2</v>
      </c>
      <c r="D441" s="345">
        <v>8</v>
      </c>
      <c r="E441" s="345">
        <v>1</v>
      </c>
      <c r="F441" s="345">
        <v>1</v>
      </c>
      <c r="G441" s="345"/>
      <c r="I441" s="346" t="s">
        <v>736</v>
      </c>
      <c r="J441" s="346"/>
      <c r="N441" s="346" t="s">
        <v>269</v>
      </c>
      <c r="O441" s="346" t="s">
        <v>310</v>
      </c>
      <c r="P441" s="346">
        <v>2010</v>
      </c>
      <c r="Q441" s="556"/>
      <c r="R441" s="683" t="s">
        <v>267</v>
      </c>
      <c r="S441" s="561" t="s">
        <v>39</v>
      </c>
      <c r="T441" s="556">
        <v>1</v>
      </c>
      <c r="U441" s="557">
        <v>170000</v>
      </c>
      <c r="V441" s="346" t="s">
        <v>311</v>
      </c>
    </row>
    <row r="442" spans="1:22" s="87" customFormat="1" ht="12.95" customHeight="1">
      <c r="A442" s="534">
        <v>244</v>
      </c>
      <c r="B442" s="709"/>
      <c r="C442" s="345">
        <v>2</v>
      </c>
      <c r="D442" s="345">
        <v>8</v>
      </c>
      <c r="E442" s="345">
        <v>1</v>
      </c>
      <c r="F442" s="345">
        <v>1</v>
      </c>
      <c r="G442" s="345"/>
      <c r="I442" s="346" t="s">
        <v>737</v>
      </c>
      <c r="J442" s="346"/>
      <c r="N442" s="346" t="s">
        <v>269</v>
      </c>
      <c r="O442" s="346" t="s">
        <v>310</v>
      </c>
      <c r="P442" s="346">
        <v>2010</v>
      </c>
      <c r="Q442" s="556"/>
      <c r="R442" s="683" t="s">
        <v>267</v>
      </c>
      <c r="S442" s="561" t="s">
        <v>39</v>
      </c>
      <c r="T442" s="556">
        <v>1</v>
      </c>
      <c r="U442" s="557">
        <v>30000</v>
      </c>
      <c r="V442" s="346" t="s">
        <v>311</v>
      </c>
    </row>
    <row r="443" spans="1:22" s="87" customFormat="1" ht="12.95" customHeight="1">
      <c r="A443" s="534">
        <v>245</v>
      </c>
      <c r="B443" s="709"/>
      <c r="C443" s="345">
        <v>2</v>
      </c>
      <c r="D443" s="345">
        <v>8</v>
      </c>
      <c r="E443" s="345">
        <v>1</v>
      </c>
      <c r="F443" s="345">
        <v>1</v>
      </c>
      <c r="G443" s="345">
        <v>5</v>
      </c>
      <c r="I443" s="346" t="s">
        <v>738</v>
      </c>
      <c r="J443" s="346"/>
      <c r="N443" s="346" t="s">
        <v>269</v>
      </c>
      <c r="O443" s="346" t="s">
        <v>310</v>
      </c>
      <c r="P443" s="346">
        <v>2010</v>
      </c>
      <c r="Q443" s="556"/>
      <c r="R443" s="683" t="s">
        <v>267</v>
      </c>
      <c r="S443" s="561" t="s">
        <v>39</v>
      </c>
      <c r="T443" s="556">
        <v>1</v>
      </c>
      <c r="U443" s="557">
        <v>34000</v>
      </c>
      <c r="V443" s="346" t="s">
        <v>311</v>
      </c>
    </row>
    <row r="444" spans="1:22" s="87" customFormat="1" ht="12.95" customHeight="1">
      <c r="A444" s="534">
        <v>246</v>
      </c>
      <c r="B444" s="709"/>
      <c r="C444" s="345">
        <v>2</v>
      </c>
      <c r="D444" s="345">
        <v>8</v>
      </c>
      <c r="E444" s="345">
        <v>1</v>
      </c>
      <c r="F444" s="345">
        <v>1</v>
      </c>
      <c r="G444" s="345">
        <v>5</v>
      </c>
      <c r="I444" s="346" t="s">
        <v>645</v>
      </c>
      <c r="J444" s="346"/>
      <c r="N444" s="346" t="s">
        <v>269</v>
      </c>
      <c r="O444" s="346" t="s">
        <v>310</v>
      </c>
      <c r="P444" s="346">
        <v>2010</v>
      </c>
      <c r="Q444" s="556"/>
      <c r="R444" s="683" t="s">
        <v>267</v>
      </c>
      <c r="S444" s="561" t="s">
        <v>39</v>
      </c>
      <c r="T444" s="556">
        <v>1</v>
      </c>
      <c r="U444" s="557">
        <v>160000</v>
      </c>
      <c r="V444" s="346" t="s">
        <v>311</v>
      </c>
    </row>
    <row r="445" spans="1:22" s="87" customFormat="1" ht="12.95" customHeight="1">
      <c r="A445" s="534">
        <v>247</v>
      </c>
      <c r="B445" s="709"/>
      <c r="C445" s="345">
        <v>2</v>
      </c>
      <c r="D445" s="345">
        <v>8</v>
      </c>
      <c r="E445" s="345">
        <v>1</v>
      </c>
      <c r="F445" s="345">
        <v>1</v>
      </c>
      <c r="G445" s="345"/>
      <c r="I445" s="346" t="s">
        <v>739</v>
      </c>
      <c r="J445" s="346"/>
      <c r="N445" s="346" t="s">
        <v>269</v>
      </c>
      <c r="O445" s="346" t="s">
        <v>310</v>
      </c>
      <c r="P445" s="346">
        <v>2010</v>
      </c>
      <c r="Q445" s="556"/>
      <c r="R445" s="683" t="s">
        <v>267</v>
      </c>
      <c r="S445" s="561" t="s">
        <v>39</v>
      </c>
      <c r="T445" s="556">
        <v>2</v>
      </c>
      <c r="U445" s="557">
        <v>760000</v>
      </c>
      <c r="V445" s="346" t="s">
        <v>311</v>
      </c>
    </row>
    <row r="446" spans="1:22" s="87" customFormat="1" ht="12.95" customHeight="1">
      <c r="A446" s="534">
        <v>248</v>
      </c>
      <c r="B446" s="709"/>
      <c r="C446" s="345">
        <v>2</v>
      </c>
      <c r="D446" s="345">
        <v>8</v>
      </c>
      <c r="E446" s="345">
        <v>1</v>
      </c>
      <c r="F446" s="345">
        <v>1</v>
      </c>
      <c r="G446" s="345"/>
      <c r="I446" s="346" t="s">
        <v>740</v>
      </c>
      <c r="J446" s="346"/>
      <c r="N446" s="346" t="s">
        <v>269</v>
      </c>
      <c r="O446" s="346" t="s">
        <v>310</v>
      </c>
      <c r="P446" s="346">
        <v>2010</v>
      </c>
      <c r="Q446" s="556"/>
      <c r="R446" s="683" t="s">
        <v>267</v>
      </c>
      <c r="S446" s="561" t="s">
        <v>39</v>
      </c>
      <c r="T446" s="556">
        <v>1</v>
      </c>
      <c r="U446" s="557">
        <v>1100000</v>
      </c>
      <c r="V446" s="346" t="s">
        <v>311</v>
      </c>
    </row>
    <row r="447" spans="1:22" s="87" customFormat="1" ht="12.95" customHeight="1">
      <c r="A447" s="534">
        <v>249</v>
      </c>
      <c r="B447" s="709"/>
      <c r="C447" s="345">
        <v>2</v>
      </c>
      <c r="D447" s="345">
        <v>8</v>
      </c>
      <c r="E447" s="345">
        <v>1</v>
      </c>
      <c r="F447" s="345">
        <v>1</v>
      </c>
      <c r="G447" s="345"/>
      <c r="I447" s="346" t="s">
        <v>741</v>
      </c>
      <c r="J447" s="346"/>
      <c r="N447" s="346" t="s">
        <v>269</v>
      </c>
      <c r="O447" s="346" t="s">
        <v>310</v>
      </c>
      <c r="P447" s="346">
        <v>2010</v>
      </c>
      <c r="Q447" s="556"/>
      <c r="R447" s="683" t="s">
        <v>267</v>
      </c>
      <c r="S447" s="561" t="s">
        <v>39</v>
      </c>
      <c r="T447" s="556">
        <v>2</v>
      </c>
      <c r="U447" s="557">
        <v>300000</v>
      </c>
      <c r="V447" s="346" t="s">
        <v>311</v>
      </c>
    </row>
    <row r="448" spans="1:22" s="87" customFormat="1" ht="12.95" customHeight="1">
      <c r="A448" s="534">
        <v>250</v>
      </c>
      <c r="B448" s="709"/>
      <c r="C448" s="345">
        <v>2</v>
      </c>
      <c r="D448" s="345">
        <v>8</v>
      </c>
      <c r="E448" s="345">
        <v>1</v>
      </c>
      <c r="F448" s="345">
        <v>1</v>
      </c>
      <c r="G448" s="345"/>
      <c r="I448" s="346" t="s">
        <v>742</v>
      </c>
      <c r="J448" s="346"/>
      <c r="N448" s="346" t="s">
        <v>269</v>
      </c>
      <c r="O448" s="346" t="s">
        <v>310</v>
      </c>
      <c r="P448" s="346">
        <v>2010</v>
      </c>
      <c r="Q448" s="556"/>
      <c r="R448" s="683" t="s">
        <v>267</v>
      </c>
      <c r="S448" s="561" t="s">
        <v>39</v>
      </c>
      <c r="T448" s="556">
        <v>1</v>
      </c>
      <c r="U448" s="557">
        <v>540000</v>
      </c>
      <c r="V448" s="346" t="s">
        <v>311</v>
      </c>
    </row>
    <row r="449" spans="1:36" s="87" customFormat="1" ht="12.95" customHeight="1">
      <c r="A449" s="534">
        <v>251</v>
      </c>
      <c r="B449" s="709"/>
      <c r="C449" s="345">
        <v>2</v>
      </c>
      <c r="D449" s="345">
        <v>8</v>
      </c>
      <c r="E449" s="345">
        <v>1</v>
      </c>
      <c r="F449" s="345">
        <v>1</v>
      </c>
      <c r="G449" s="345"/>
      <c r="I449" s="346" t="s">
        <v>743</v>
      </c>
      <c r="J449" s="346"/>
      <c r="N449" s="346" t="s">
        <v>269</v>
      </c>
      <c r="O449" s="346" t="s">
        <v>310</v>
      </c>
      <c r="P449" s="346">
        <v>2010</v>
      </c>
      <c r="Q449" s="556"/>
      <c r="R449" s="683" t="s">
        <v>267</v>
      </c>
      <c r="S449" s="561" t="s">
        <v>39</v>
      </c>
      <c r="T449" s="556">
        <v>1</v>
      </c>
      <c r="U449" s="557">
        <v>13000000</v>
      </c>
      <c r="V449" s="346" t="s">
        <v>311</v>
      </c>
    </row>
    <row r="450" spans="1:36" s="87" customFormat="1" ht="12.95" customHeight="1">
      <c r="A450" s="534">
        <v>252</v>
      </c>
      <c r="B450" s="709"/>
      <c r="C450" s="345">
        <v>2</v>
      </c>
      <c r="D450" s="345">
        <v>8</v>
      </c>
      <c r="E450" s="345">
        <v>1</v>
      </c>
      <c r="F450" s="345">
        <v>1</v>
      </c>
      <c r="G450" s="345"/>
      <c r="I450" s="346" t="s">
        <v>744</v>
      </c>
      <c r="J450" s="346"/>
      <c r="N450" s="346" t="s">
        <v>269</v>
      </c>
      <c r="O450" s="346" t="s">
        <v>310</v>
      </c>
      <c r="P450" s="346">
        <v>2010</v>
      </c>
      <c r="Q450" s="556"/>
      <c r="R450" s="683" t="s">
        <v>267</v>
      </c>
      <c r="S450" s="561" t="s">
        <v>39</v>
      </c>
      <c r="T450" s="556">
        <v>1</v>
      </c>
      <c r="U450" s="557">
        <v>4000000</v>
      </c>
      <c r="V450" s="346" t="s">
        <v>311</v>
      </c>
    </row>
    <row r="451" spans="1:36" s="87" customFormat="1" ht="12.95" customHeight="1">
      <c r="A451" s="534">
        <v>253</v>
      </c>
      <c r="B451" s="709"/>
      <c r="C451" s="345">
        <v>2</v>
      </c>
      <c r="D451" s="345">
        <v>8</v>
      </c>
      <c r="E451" s="345">
        <v>1</v>
      </c>
      <c r="F451" s="345">
        <v>1</v>
      </c>
      <c r="G451" s="345"/>
      <c r="I451" s="346" t="s">
        <v>745</v>
      </c>
      <c r="J451" s="346"/>
      <c r="N451" s="346" t="s">
        <v>269</v>
      </c>
      <c r="O451" s="346" t="s">
        <v>310</v>
      </c>
      <c r="P451" s="346">
        <v>2010</v>
      </c>
      <c r="Q451" s="556"/>
      <c r="R451" s="683" t="s">
        <v>267</v>
      </c>
      <c r="S451" s="561" t="s">
        <v>39</v>
      </c>
      <c r="T451" s="556">
        <v>1</v>
      </c>
      <c r="U451" s="557">
        <v>6400000</v>
      </c>
      <c r="V451" s="346" t="s">
        <v>311</v>
      </c>
    </row>
    <row r="452" spans="1:36" s="87" customFormat="1" ht="12.95" customHeight="1">
      <c r="A452" s="534">
        <v>254</v>
      </c>
      <c r="B452" s="709"/>
      <c r="C452" s="345">
        <v>2</v>
      </c>
      <c r="D452" s="345">
        <v>8</v>
      </c>
      <c r="E452" s="345">
        <v>1</v>
      </c>
      <c r="F452" s="345">
        <v>1</v>
      </c>
      <c r="G452" s="345"/>
      <c r="I452" s="346" t="s">
        <v>746</v>
      </c>
      <c r="J452" s="346"/>
      <c r="N452" s="346" t="s">
        <v>269</v>
      </c>
      <c r="O452" s="346" t="s">
        <v>310</v>
      </c>
      <c r="P452" s="346">
        <v>2010</v>
      </c>
      <c r="Q452" s="556"/>
      <c r="R452" s="683" t="s">
        <v>267</v>
      </c>
      <c r="S452" s="561" t="s">
        <v>39</v>
      </c>
      <c r="T452" s="556">
        <v>1</v>
      </c>
      <c r="U452" s="557">
        <v>1400000</v>
      </c>
      <c r="V452" s="346" t="s">
        <v>311</v>
      </c>
    </row>
    <row r="453" spans="1:36" s="87" customFormat="1" ht="12.95" customHeight="1">
      <c r="A453" s="534">
        <v>255</v>
      </c>
      <c r="B453" s="709"/>
      <c r="C453" s="345">
        <v>2</v>
      </c>
      <c r="D453" s="345">
        <v>8</v>
      </c>
      <c r="E453" s="345">
        <v>1</v>
      </c>
      <c r="F453" s="345">
        <v>9</v>
      </c>
      <c r="G453" s="345">
        <v>27</v>
      </c>
      <c r="I453" s="346" t="s">
        <v>747</v>
      </c>
      <c r="J453" s="346"/>
      <c r="N453" s="346" t="s">
        <v>269</v>
      </c>
      <c r="O453" s="346" t="s">
        <v>310</v>
      </c>
      <c r="P453" s="346">
        <v>2010</v>
      </c>
      <c r="Q453" s="556"/>
      <c r="R453" s="683" t="s">
        <v>267</v>
      </c>
      <c r="S453" s="561" t="s">
        <v>39</v>
      </c>
      <c r="T453" s="556">
        <v>5</v>
      </c>
      <c r="U453" s="557">
        <v>2000000</v>
      </c>
      <c r="V453" s="346" t="s">
        <v>311</v>
      </c>
    </row>
    <row r="454" spans="1:36" s="87" customFormat="1" ht="12.95" customHeight="1">
      <c r="A454" s="534">
        <v>256</v>
      </c>
      <c r="B454" s="709"/>
      <c r="C454" s="345">
        <v>2</v>
      </c>
      <c r="D454" s="345">
        <v>8</v>
      </c>
      <c r="E454" s="345">
        <v>1</v>
      </c>
      <c r="F454" s="345">
        <v>1</v>
      </c>
      <c r="G454" s="345">
        <v>9</v>
      </c>
      <c r="I454" s="346" t="s">
        <v>748</v>
      </c>
      <c r="J454" s="346"/>
      <c r="N454" s="346" t="s">
        <v>269</v>
      </c>
      <c r="O454" s="346" t="s">
        <v>310</v>
      </c>
      <c r="P454" s="346">
        <v>2010</v>
      </c>
      <c r="Q454" s="556"/>
      <c r="R454" s="683" t="s">
        <v>267</v>
      </c>
      <c r="S454" s="561" t="s">
        <v>39</v>
      </c>
      <c r="T454" s="556">
        <v>1</v>
      </c>
      <c r="U454" s="557">
        <v>3800000</v>
      </c>
      <c r="V454" s="346" t="s">
        <v>311</v>
      </c>
    </row>
    <row r="455" spans="1:36" s="87" customFormat="1" ht="12.95" customHeight="1">
      <c r="A455" s="534">
        <v>257</v>
      </c>
      <c r="B455" s="709"/>
      <c r="C455" s="345">
        <v>2</v>
      </c>
      <c r="D455" s="345">
        <v>8</v>
      </c>
      <c r="E455" s="345">
        <v>1</v>
      </c>
      <c r="F455" s="345">
        <v>9</v>
      </c>
      <c r="G455" s="345">
        <v>74</v>
      </c>
      <c r="I455" s="346" t="s">
        <v>749</v>
      </c>
      <c r="J455" s="346"/>
      <c r="N455" s="346" t="s">
        <v>269</v>
      </c>
      <c r="O455" s="346" t="s">
        <v>310</v>
      </c>
      <c r="P455" s="346">
        <v>2012</v>
      </c>
      <c r="Q455" s="556"/>
      <c r="R455" s="683" t="s">
        <v>267</v>
      </c>
      <c r="S455" s="561" t="s">
        <v>39</v>
      </c>
      <c r="T455" s="556">
        <v>1</v>
      </c>
      <c r="U455" s="557">
        <v>12187270</v>
      </c>
      <c r="V455" s="346" t="s">
        <v>311</v>
      </c>
    </row>
    <row r="456" spans="1:36" s="87" customFormat="1" ht="12.95" customHeight="1">
      <c r="A456" s="534">
        <v>258</v>
      </c>
      <c r="B456" s="709"/>
      <c r="C456" s="577">
        <v>2</v>
      </c>
      <c r="D456" s="577">
        <v>8</v>
      </c>
      <c r="E456" s="577">
        <v>1</v>
      </c>
      <c r="F456" s="577">
        <v>2</v>
      </c>
      <c r="G456" s="577">
        <v>6</v>
      </c>
      <c r="I456" s="346" t="s">
        <v>750</v>
      </c>
      <c r="J456" s="578"/>
      <c r="N456" s="579"/>
      <c r="O456" s="347" t="s">
        <v>272</v>
      </c>
      <c r="P456" s="348">
        <v>2014</v>
      </c>
      <c r="Q456" s="715"/>
      <c r="R456" s="683" t="s">
        <v>267</v>
      </c>
      <c r="S456" s="561" t="s">
        <v>39</v>
      </c>
      <c r="T456" s="715">
        <v>1</v>
      </c>
      <c r="U456" s="581">
        <v>7784900</v>
      </c>
      <c r="V456" s="346" t="s">
        <v>311</v>
      </c>
    </row>
    <row r="457" spans="1:36" s="87" customFormat="1" ht="12.95" customHeight="1">
      <c r="A457" s="534">
        <v>259</v>
      </c>
      <c r="B457" s="709"/>
      <c r="C457" s="577">
        <v>2</v>
      </c>
      <c r="D457" s="577">
        <v>8</v>
      </c>
      <c r="E457" s="577">
        <v>1</v>
      </c>
      <c r="F457" s="577">
        <v>1</v>
      </c>
      <c r="G457" s="577">
        <v>75</v>
      </c>
      <c r="I457" s="346" t="s">
        <v>751</v>
      </c>
      <c r="J457" s="578"/>
      <c r="N457" s="579"/>
      <c r="O457" s="347" t="s">
        <v>272</v>
      </c>
      <c r="P457" s="348">
        <v>2014</v>
      </c>
      <c r="Q457" s="715"/>
      <c r="R457" s="683" t="s">
        <v>267</v>
      </c>
      <c r="S457" s="561" t="s">
        <v>39</v>
      </c>
      <c r="T457" s="715">
        <v>2</v>
      </c>
      <c r="U457" s="581">
        <v>1600000</v>
      </c>
      <c r="V457" s="346" t="s">
        <v>311</v>
      </c>
    </row>
    <row r="458" spans="1:36" s="87" customFormat="1" ht="12.95" customHeight="1">
      <c r="A458" s="534">
        <v>260</v>
      </c>
      <c r="B458" s="709"/>
      <c r="C458" s="577">
        <v>2</v>
      </c>
      <c r="D458" s="577">
        <v>8</v>
      </c>
      <c r="E458" s="577">
        <v>1</v>
      </c>
      <c r="F458" s="577">
        <v>1</v>
      </c>
      <c r="G458" s="577">
        <v>75</v>
      </c>
      <c r="I458" s="346" t="s">
        <v>752</v>
      </c>
      <c r="J458" s="578"/>
      <c r="N458" s="579"/>
      <c r="O458" s="347" t="s">
        <v>272</v>
      </c>
      <c r="P458" s="348">
        <v>2014</v>
      </c>
      <c r="Q458" s="715"/>
      <c r="R458" s="683" t="s">
        <v>267</v>
      </c>
      <c r="S458" s="561" t="s">
        <v>39</v>
      </c>
      <c r="T458" s="715">
        <v>2</v>
      </c>
      <c r="U458" s="581">
        <v>1000000</v>
      </c>
      <c r="V458" s="346" t="s">
        <v>311</v>
      </c>
    </row>
    <row r="459" spans="1:36" s="87" customFormat="1" ht="12.95" customHeight="1">
      <c r="A459" s="534">
        <v>261</v>
      </c>
      <c r="B459" s="709"/>
      <c r="C459" s="577">
        <v>2</v>
      </c>
      <c r="D459" s="577">
        <v>8</v>
      </c>
      <c r="E459" s="577">
        <v>1</v>
      </c>
      <c r="F459" s="577">
        <v>12</v>
      </c>
      <c r="G459" s="577">
        <v>68</v>
      </c>
      <c r="I459" s="346" t="s">
        <v>753</v>
      </c>
      <c r="J459" s="578"/>
      <c r="N459" s="579"/>
      <c r="O459" s="347" t="s">
        <v>272</v>
      </c>
      <c r="P459" s="348">
        <v>2014</v>
      </c>
      <c r="Q459" s="715"/>
      <c r="R459" s="683" t="s">
        <v>267</v>
      </c>
      <c r="S459" s="561" t="s">
        <v>39</v>
      </c>
      <c r="T459" s="715">
        <v>1</v>
      </c>
      <c r="U459" s="581">
        <v>3000000</v>
      </c>
      <c r="V459" s="346" t="s">
        <v>311</v>
      </c>
    </row>
    <row r="460" spans="1:36" s="717" customFormat="1" ht="12.95" customHeight="1">
      <c r="A460" s="716"/>
      <c r="B460" s="716"/>
      <c r="C460" s="716"/>
      <c r="D460" s="716"/>
      <c r="E460" s="716"/>
      <c r="F460" s="655"/>
      <c r="G460" s="655"/>
      <c r="I460" s="657" t="s">
        <v>106</v>
      </c>
      <c r="J460" s="657"/>
      <c r="N460" s="657" t="s">
        <v>754</v>
      </c>
      <c r="O460" s="658" t="s">
        <v>325</v>
      </c>
      <c r="P460" s="657">
        <v>2008</v>
      </c>
      <c r="Q460" s="718"/>
      <c r="R460" s="683" t="s">
        <v>267</v>
      </c>
      <c r="S460" s="561" t="s">
        <v>39</v>
      </c>
      <c r="T460" s="719">
        <v>1</v>
      </c>
      <c r="U460" s="720">
        <v>1242500</v>
      </c>
      <c r="V460" s="657"/>
      <c r="W460" s="721"/>
      <c r="AA460" s="663"/>
      <c r="AB460" s="656"/>
      <c r="AC460" s="656"/>
      <c r="AD460" s="656"/>
      <c r="AE460" s="656"/>
      <c r="AF460" s="656"/>
      <c r="AG460" s="656"/>
      <c r="AH460" s="656"/>
      <c r="AI460" s="656"/>
      <c r="AJ460" s="656"/>
    </row>
    <row r="461" spans="1:36" s="717" customFormat="1" ht="12.95" customHeight="1">
      <c r="A461" s="716"/>
      <c r="B461" s="716"/>
      <c r="C461" s="716"/>
      <c r="D461" s="716"/>
      <c r="E461" s="716"/>
      <c r="F461" s="655"/>
      <c r="G461" s="655"/>
      <c r="I461" s="657" t="s">
        <v>107</v>
      </c>
      <c r="J461" s="657"/>
      <c r="N461" s="657" t="s">
        <v>754</v>
      </c>
      <c r="O461" s="658" t="s">
        <v>325</v>
      </c>
      <c r="P461" s="657">
        <v>2008</v>
      </c>
      <c r="Q461" s="718"/>
      <c r="R461" s="683" t="s">
        <v>267</v>
      </c>
      <c r="S461" s="561" t="s">
        <v>39</v>
      </c>
      <c r="T461" s="722">
        <v>1</v>
      </c>
      <c r="U461" s="723">
        <v>5000000</v>
      </c>
      <c r="V461" s="657"/>
      <c r="W461" s="721"/>
      <c r="AA461" s="656"/>
      <c r="AB461" s="656"/>
      <c r="AC461" s="656"/>
      <c r="AD461" s="656"/>
      <c r="AE461" s="656"/>
      <c r="AF461" s="656"/>
      <c r="AG461" s="656"/>
      <c r="AH461" s="656"/>
      <c r="AI461" s="656"/>
      <c r="AJ461" s="656"/>
    </row>
    <row r="462" spans="1:36" s="717" customFormat="1" ht="12.95" customHeight="1">
      <c r="A462" s="716"/>
      <c r="B462" s="716"/>
      <c r="C462" s="716"/>
      <c r="D462" s="716"/>
      <c r="E462" s="716"/>
      <c r="F462" s="655"/>
      <c r="G462" s="655"/>
      <c r="I462" s="657" t="s">
        <v>108</v>
      </c>
      <c r="J462" s="657"/>
      <c r="N462" s="657" t="s">
        <v>754</v>
      </c>
      <c r="O462" s="658" t="s">
        <v>325</v>
      </c>
      <c r="P462" s="657">
        <v>2008</v>
      </c>
      <c r="Q462" s="718"/>
      <c r="R462" s="683" t="s">
        <v>267</v>
      </c>
      <c r="S462" s="561" t="s">
        <v>39</v>
      </c>
      <c r="T462" s="719">
        <v>3</v>
      </c>
      <c r="U462" s="720">
        <v>90000000</v>
      </c>
      <c r="V462" s="657"/>
      <c r="W462" s="721"/>
      <c r="AA462" s="656"/>
      <c r="AB462" s="656"/>
      <c r="AC462" s="656"/>
      <c r="AD462" s="656"/>
      <c r="AE462" s="656"/>
      <c r="AF462" s="656"/>
      <c r="AG462" s="656"/>
      <c r="AH462" s="656"/>
      <c r="AI462" s="656"/>
      <c r="AJ462" s="656"/>
    </row>
    <row r="463" spans="1:36" s="717" customFormat="1" ht="12.95" customHeight="1">
      <c r="A463" s="716"/>
      <c r="B463" s="716"/>
      <c r="C463" s="716"/>
      <c r="D463" s="716"/>
      <c r="E463" s="716"/>
      <c r="F463" s="655"/>
      <c r="G463" s="655"/>
      <c r="I463" s="657" t="s">
        <v>109</v>
      </c>
      <c r="J463" s="657"/>
      <c r="N463" s="657" t="s">
        <v>754</v>
      </c>
      <c r="O463" s="658" t="s">
        <v>325</v>
      </c>
      <c r="P463" s="657">
        <v>2008</v>
      </c>
      <c r="Q463" s="718"/>
      <c r="R463" s="683" t="s">
        <v>267</v>
      </c>
      <c r="S463" s="561" t="s">
        <v>39</v>
      </c>
      <c r="T463" s="719">
        <v>11</v>
      </c>
      <c r="U463" s="720">
        <v>110000000</v>
      </c>
      <c r="V463" s="657"/>
      <c r="W463" s="721"/>
      <c r="AA463" s="656"/>
      <c r="AB463" s="656"/>
      <c r="AC463" s="656"/>
      <c r="AD463" s="656"/>
      <c r="AE463" s="656"/>
      <c r="AF463" s="656"/>
      <c r="AG463" s="656"/>
      <c r="AH463" s="656"/>
      <c r="AI463" s="656"/>
      <c r="AJ463" s="656"/>
    </row>
    <row r="464" spans="1:36" s="717" customFormat="1" ht="12.95" customHeight="1">
      <c r="A464" s="716"/>
      <c r="B464" s="716"/>
      <c r="C464" s="716"/>
      <c r="D464" s="716"/>
      <c r="E464" s="716"/>
      <c r="F464" s="655"/>
      <c r="G464" s="655"/>
      <c r="I464" s="657"/>
      <c r="J464" s="657"/>
      <c r="N464" s="657"/>
      <c r="O464" s="658"/>
      <c r="P464" s="657"/>
      <c r="Q464" s="718"/>
      <c r="R464" s="683" t="s">
        <v>267</v>
      </c>
      <c r="S464" s="561" t="s">
        <v>39</v>
      </c>
      <c r="T464" s="719"/>
      <c r="U464" s="720"/>
      <c r="V464" s="657"/>
      <c r="W464" s="721"/>
      <c r="AA464" s="656"/>
      <c r="AB464" s="656"/>
      <c r="AC464" s="656"/>
      <c r="AD464" s="656"/>
      <c r="AE464" s="656"/>
      <c r="AF464" s="656"/>
      <c r="AG464" s="656"/>
      <c r="AH464" s="656"/>
      <c r="AI464" s="656"/>
      <c r="AJ464" s="656"/>
    </row>
    <row r="465" spans="1:36" s="717" customFormat="1" ht="12.95" customHeight="1">
      <c r="A465" s="716"/>
      <c r="B465" s="716"/>
      <c r="C465" s="716"/>
      <c r="D465" s="716"/>
      <c r="E465" s="716"/>
      <c r="F465" s="655"/>
      <c r="G465" s="655"/>
      <c r="I465" s="657" t="s">
        <v>110</v>
      </c>
      <c r="J465" s="657"/>
      <c r="N465" s="657" t="s">
        <v>754</v>
      </c>
      <c r="O465" s="658" t="s">
        <v>325</v>
      </c>
      <c r="P465" s="657">
        <v>2008</v>
      </c>
      <c r="Q465" s="718"/>
      <c r="R465" s="683" t="s">
        <v>267</v>
      </c>
      <c r="S465" s="561" t="s">
        <v>39</v>
      </c>
      <c r="T465" s="719">
        <v>2</v>
      </c>
      <c r="U465" s="720">
        <v>10000000</v>
      </c>
      <c r="V465" s="657"/>
      <c r="W465" s="721"/>
      <c r="AA465" s="656"/>
      <c r="AB465" s="656"/>
      <c r="AC465" s="656"/>
      <c r="AD465" s="656"/>
      <c r="AE465" s="656"/>
      <c r="AF465" s="656"/>
      <c r="AG465" s="656"/>
      <c r="AH465" s="656"/>
      <c r="AI465" s="656"/>
      <c r="AJ465" s="656"/>
    </row>
    <row r="466" spans="1:36" s="87" customFormat="1" ht="12.95" customHeight="1">
      <c r="A466" s="724"/>
      <c r="B466" s="724"/>
      <c r="C466" s="724"/>
      <c r="D466" s="724"/>
      <c r="E466" s="724"/>
      <c r="F466" s="587"/>
      <c r="G466" s="587"/>
      <c r="I466" s="561"/>
      <c r="J466" s="561"/>
      <c r="N466" s="561"/>
      <c r="O466" s="591"/>
      <c r="P466" s="561"/>
      <c r="Q466" s="725"/>
      <c r="R466" s="683" t="s">
        <v>267</v>
      </c>
      <c r="S466" s="561" t="s">
        <v>39</v>
      </c>
      <c r="T466" s="725"/>
      <c r="U466" s="287"/>
      <c r="V466" s="561"/>
      <c r="W466" s="721"/>
      <c r="AA466" s="355"/>
      <c r="AB466" s="355"/>
      <c r="AC466" s="355"/>
      <c r="AD466" s="355"/>
      <c r="AE466" s="355"/>
      <c r="AF466" s="355"/>
      <c r="AG466" s="355"/>
      <c r="AH466" s="355"/>
      <c r="AI466" s="355"/>
      <c r="AJ466" s="355"/>
    </row>
    <row r="467" spans="1:36" s="87" customFormat="1" ht="12.95" customHeight="1">
      <c r="A467" s="724"/>
      <c r="B467" s="724"/>
      <c r="C467" s="724"/>
      <c r="D467" s="724"/>
      <c r="E467" s="724"/>
      <c r="F467" s="587"/>
      <c r="G467" s="587"/>
      <c r="I467" s="561"/>
      <c r="J467" s="561"/>
      <c r="N467" s="561"/>
      <c r="O467" s="591"/>
      <c r="P467" s="561"/>
      <c r="Q467" s="725"/>
      <c r="R467" s="683"/>
      <c r="S467" s="561"/>
      <c r="T467" s="725"/>
      <c r="U467" s="287"/>
      <c r="V467" s="561"/>
      <c r="W467" s="355"/>
      <c r="AA467" s="355"/>
      <c r="AB467" s="355"/>
      <c r="AC467" s="355"/>
      <c r="AD467" s="355"/>
      <c r="AE467" s="355"/>
      <c r="AF467" s="355"/>
      <c r="AG467" s="355"/>
      <c r="AH467" s="355"/>
      <c r="AI467" s="355"/>
      <c r="AJ467" s="355"/>
    </row>
    <row r="468" spans="1:36" s="87" customFormat="1" ht="12.95" customHeight="1">
      <c r="A468" s="724"/>
      <c r="B468" s="724"/>
      <c r="C468" s="724"/>
      <c r="D468" s="724"/>
      <c r="E468" s="724"/>
      <c r="F468" s="587"/>
      <c r="G468" s="587"/>
      <c r="I468" s="561"/>
      <c r="J468" s="561"/>
      <c r="N468" s="561"/>
      <c r="O468" s="591"/>
      <c r="P468" s="561"/>
      <c r="Q468" s="725"/>
      <c r="R468" s="683"/>
      <c r="S468" s="561"/>
      <c r="T468" s="725"/>
      <c r="U468" s="287"/>
      <c r="V468" s="561"/>
      <c r="W468" s="355"/>
      <c r="AA468" s="355"/>
      <c r="AB468" s="355"/>
      <c r="AC468" s="355"/>
      <c r="AD468" s="355"/>
      <c r="AE468" s="355"/>
      <c r="AF468" s="355"/>
      <c r="AG468" s="355"/>
      <c r="AH468" s="355"/>
      <c r="AI468" s="355"/>
      <c r="AJ468" s="355"/>
    </row>
    <row r="469" spans="1:36" s="90" customFormat="1" ht="12.95" customHeight="1">
      <c r="A469" s="726">
        <v>264</v>
      </c>
      <c r="B469" s="727"/>
      <c r="C469" s="587">
        <v>2</v>
      </c>
      <c r="D469" s="587">
        <v>8</v>
      </c>
      <c r="E469" s="587">
        <v>1</v>
      </c>
      <c r="F469" s="587">
        <v>1</v>
      </c>
      <c r="G469" s="587"/>
      <c r="I469" s="561" t="s">
        <v>729</v>
      </c>
      <c r="J469" s="561"/>
      <c r="N469" s="561" t="s">
        <v>269</v>
      </c>
      <c r="O469" s="591" t="s">
        <v>272</v>
      </c>
      <c r="P469" s="561">
        <v>2015</v>
      </c>
      <c r="Q469" s="725"/>
      <c r="R469" s="683" t="s">
        <v>267</v>
      </c>
      <c r="S469" s="561" t="s">
        <v>39</v>
      </c>
      <c r="T469" s="725">
        <v>3</v>
      </c>
      <c r="U469" s="287">
        <v>4000000</v>
      </c>
      <c r="V469" s="561" t="s">
        <v>311</v>
      </c>
    </row>
    <row r="470" spans="1:36" s="90" customFormat="1" ht="12.95" customHeight="1">
      <c r="A470" s="726">
        <v>265</v>
      </c>
      <c r="B470" s="727"/>
      <c r="C470" s="587">
        <v>2</v>
      </c>
      <c r="D470" s="587">
        <v>8</v>
      </c>
      <c r="E470" s="587">
        <v>1</v>
      </c>
      <c r="F470" s="587">
        <v>1</v>
      </c>
      <c r="G470" s="587"/>
      <c r="I470" s="561" t="s">
        <v>755</v>
      </c>
      <c r="J470" s="561"/>
      <c r="N470" s="561" t="s">
        <v>269</v>
      </c>
      <c r="O470" s="591" t="s">
        <v>272</v>
      </c>
      <c r="P470" s="561">
        <v>2015</v>
      </c>
      <c r="Q470" s="725"/>
      <c r="R470" s="683" t="s">
        <v>267</v>
      </c>
      <c r="S470" s="561" t="s">
        <v>39</v>
      </c>
      <c r="T470" s="725">
        <v>3</v>
      </c>
      <c r="U470" s="287">
        <v>1500000</v>
      </c>
      <c r="V470" s="561" t="s">
        <v>311</v>
      </c>
    </row>
    <row r="471" spans="1:36" s="90" customFormat="1" ht="12.95" customHeight="1">
      <c r="A471" s="726">
        <v>266</v>
      </c>
      <c r="B471" s="727"/>
      <c r="C471" s="587">
        <v>2</v>
      </c>
      <c r="D471" s="587">
        <v>8</v>
      </c>
      <c r="E471" s="587">
        <v>1</v>
      </c>
      <c r="F471" s="587">
        <v>1</v>
      </c>
      <c r="G471" s="587"/>
      <c r="I471" s="561" t="s">
        <v>756</v>
      </c>
      <c r="J471" s="561"/>
      <c r="N471" s="561" t="s">
        <v>269</v>
      </c>
      <c r="O471" s="591" t="s">
        <v>272</v>
      </c>
      <c r="P471" s="561">
        <v>2015</v>
      </c>
      <c r="Q471" s="725"/>
      <c r="R471" s="683" t="s">
        <v>267</v>
      </c>
      <c r="S471" s="561" t="s">
        <v>39</v>
      </c>
      <c r="T471" s="725">
        <v>4</v>
      </c>
      <c r="U471" s="287">
        <v>25000000</v>
      </c>
      <c r="V471" s="561" t="s">
        <v>311</v>
      </c>
    </row>
    <row r="472" spans="1:36" s="90" customFormat="1" ht="12.95" customHeight="1">
      <c r="A472" s="726">
        <v>266</v>
      </c>
      <c r="B472" s="727"/>
      <c r="C472" s="587">
        <v>2</v>
      </c>
      <c r="D472" s="587">
        <v>8</v>
      </c>
      <c r="E472" s="587">
        <v>1</v>
      </c>
      <c r="F472" s="587">
        <v>1</v>
      </c>
      <c r="G472" s="587"/>
      <c r="I472" s="561" t="s">
        <v>757</v>
      </c>
      <c r="J472" s="561"/>
      <c r="N472" s="561" t="s">
        <v>269</v>
      </c>
      <c r="O472" s="591" t="s">
        <v>272</v>
      </c>
      <c r="P472" s="561">
        <v>2015</v>
      </c>
      <c r="Q472" s="725"/>
      <c r="R472" s="683" t="s">
        <v>267</v>
      </c>
      <c r="S472" s="561" t="s">
        <v>39</v>
      </c>
      <c r="T472" s="725">
        <v>5</v>
      </c>
      <c r="U472" s="287">
        <v>1750000</v>
      </c>
      <c r="V472" s="561" t="s">
        <v>311</v>
      </c>
    </row>
    <row r="473" spans="1:36" s="90" customFormat="1" ht="12.95" customHeight="1">
      <c r="A473" s="726">
        <v>266</v>
      </c>
      <c r="B473" s="727"/>
      <c r="C473" s="587">
        <v>2</v>
      </c>
      <c r="D473" s="587">
        <v>8</v>
      </c>
      <c r="E473" s="587">
        <v>1</v>
      </c>
      <c r="F473" s="587">
        <v>1</v>
      </c>
      <c r="G473" s="587"/>
      <c r="I473" s="561" t="s">
        <v>758</v>
      </c>
      <c r="J473" s="561"/>
      <c r="N473" s="561" t="s">
        <v>269</v>
      </c>
      <c r="O473" s="591" t="s">
        <v>272</v>
      </c>
      <c r="P473" s="561">
        <v>2015</v>
      </c>
      <c r="Q473" s="725"/>
      <c r="R473" s="683" t="s">
        <v>267</v>
      </c>
      <c r="S473" s="561" t="s">
        <v>39</v>
      </c>
      <c r="T473" s="725">
        <v>1</v>
      </c>
      <c r="U473" s="287">
        <v>1500000</v>
      </c>
      <c r="V473" s="561" t="s">
        <v>311</v>
      </c>
    </row>
    <row r="474" spans="1:36" s="90" customFormat="1" ht="12.95" customHeight="1">
      <c r="A474" s="726">
        <v>266</v>
      </c>
      <c r="B474" s="727"/>
      <c r="C474" s="587">
        <v>2</v>
      </c>
      <c r="D474" s="587">
        <v>8</v>
      </c>
      <c r="E474" s="587">
        <v>1</v>
      </c>
      <c r="F474" s="587">
        <v>1</v>
      </c>
      <c r="G474" s="587"/>
      <c r="I474" s="561" t="s">
        <v>759</v>
      </c>
      <c r="J474" s="561"/>
      <c r="N474" s="561" t="s">
        <v>269</v>
      </c>
      <c r="O474" s="591" t="s">
        <v>272</v>
      </c>
      <c r="P474" s="561">
        <v>2015</v>
      </c>
      <c r="Q474" s="725"/>
      <c r="R474" s="683" t="s">
        <v>267</v>
      </c>
      <c r="S474" s="561" t="s">
        <v>39</v>
      </c>
      <c r="T474" s="725">
        <v>1</v>
      </c>
      <c r="U474" s="287">
        <v>1500000</v>
      </c>
      <c r="V474" s="561" t="s">
        <v>311</v>
      </c>
    </row>
    <row r="475" spans="1:36" s="90" customFormat="1" ht="12.95" customHeight="1">
      <c r="A475" s="726">
        <v>266</v>
      </c>
      <c r="B475" s="727"/>
      <c r="C475" s="587">
        <v>2</v>
      </c>
      <c r="D475" s="587">
        <v>8</v>
      </c>
      <c r="E475" s="587">
        <v>1</v>
      </c>
      <c r="F475" s="587">
        <v>1</v>
      </c>
      <c r="G475" s="587"/>
      <c r="I475" s="561" t="s">
        <v>760</v>
      </c>
      <c r="J475" s="561"/>
      <c r="N475" s="561" t="s">
        <v>269</v>
      </c>
      <c r="O475" s="591" t="s">
        <v>272</v>
      </c>
      <c r="P475" s="561">
        <v>2015</v>
      </c>
      <c r="Q475" s="725"/>
      <c r="R475" s="683" t="s">
        <v>267</v>
      </c>
      <c r="S475" s="561" t="s">
        <v>39</v>
      </c>
      <c r="T475" s="725">
        <v>1</v>
      </c>
      <c r="U475" s="287">
        <v>1500000</v>
      </c>
      <c r="V475" s="561" t="s">
        <v>311</v>
      </c>
    </row>
    <row r="476" spans="1:36" s="729" customFormat="1" ht="21.75" customHeight="1">
      <c r="A476" s="728">
        <v>271</v>
      </c>
      <c r="B476" s="728"/>
      <c r="C476" s="728"/>
      <c r="D476" s="728"/>
      <c r="E476" s="728"/>
      <c r="F476" s="728"/>
      <c r="G476" s="728"/>
      <c r="I476" s="730" t="s">
        <v>89</v>
      </c>
      <c r="J476" s="728"/>
      <c r="N476" s="728" t="s">
        <v>269</v>
      </c>
      <c r="O476" s="728" t="s">
        <v>272</v>
      </c>
      <c r="P476" s="728">
        <v>2016</v>
      </c>
      <c r="Q476" s="728"/>
      <c r="R476" s="683" t="s">
        <v>267</v>
      </c>
      <c r="S476" s="561" t="s">
        <v>39</v>
      </c>
      <c r="T476" s="728">
        <v>1</v>
      </c>
      <c r="U476" s="731">
        <v>71182115</v>
      </c>
      <c r="V476" s="730" t="s">
        <v>311</v>
      </c>
      <c r="W476" s="732"/>
    </row>
    <row r="477" spans="1:36" s="637" customFormat="1" ht="12.95" customHeight="1">
      <c r="A477" s="632">
        <v>272</v>
      </c>
      <c r="B477" s="633"/>
      <c r="C477" s="636"/>
      <c r="D477" s="636"/>
      <c r="E477" s="636"/>
      <c r="F477" s="636"/>
      <c r="G477" s="636"/>
      <c r="I477" s="638" t="s">
        <v>761</v>
      </c>
      <c r="J477" s="638"/>
      <c r="N477" s="638" t="s">
        <v>269</v>
      </c>
      <c r="O477" s="639" t="s">
        <v>272</v>
      </c>
      <c r="P477" s="640">
        <v>2016</v>
      </c>
      <c r="Q477" s="640"/>
      <c r="R477" s="683" t="s">
        <v>267</v>
      </c>
      <c r="S477" s="561" t="s">
        <v>39</v>
      </c>
      <c r="T477" s="641">
        <v>1</v>
      </c>
      <c r="U477" s="642">
        <v>11510000</v>
      </c>
      <c r="V477" s="733" t="s">
        <v>311</v>
      </c>
      <c r="W477" s="734"/>
      <c r="AA477" s="644"/>
      <c r="AC477" s="645"/>
      <c r="AD477" s="645"/>
      <c r="AE477" s="645"/>
      <c r="AF477" s="645"/>
      <c r="AG477" s="645"/>
    </row>
    <row r="478" spans="1:36" s="729" customFormat="1" ht="21.75" customHeight="1">
      <c r="A478" s="728">
        <v>273</v>
      </c>
      <c r="B478" s="728"/>
      <c r="C478" s="728"/>
      <c r="D478" s="728"/>
      <c r="E478" s="728"/>
      <c r="F478" s="728"/>
      <c r="G478" s="728"/>
      <c r="I478" s="730" t="s">
        <v>91</v>
      </c>
      <c r="J478" s="728"/>
      <c r="N478" s="728" t="s">
        <v>269</v>
      </c>
      <c r="O478" s="728" t="s">
        <v>272</v>
      </c>
      <c r="P478" s="728">
        <v>2016</v>
      </c>
      <c r="Q478" s="728"/>
      <c r="R478" s="683" t="s">
        <v>267</v>
      </c>
      <c r="S478" s="561" t="s">
        <v>39</v>
      </c>
      <c r="T478" s="728">
        <v>16</v>
      </c>
      <c r="U478" s="731">
        <v>5755200</v>
      </c>
      <c r="V478" s="730" t="s">
        <v>311</v>
      </c>
      <c r="W478" s="732"/>
      <c r="AA478" s="735"/>
    </row>
    <row r="479" spans="1:36" s="729" customFormat="1" ht="21.75" customHeight="1">
      <c r="A479" s="728">
        <v>274</v>
      </c>
      <c r="B479" s="728"/>
      <c r="C479" s="728"/>
      <c r="D479" s="728"/>
      <c r="E479" s="728"/>
      <c r="F479" s="728"/>
      <c r="G479" s="728"/>
      <c r="I479" s="730" t="s">
        <v>93</v>
      </c>
      <c r="J479" s="728"/>
      <c r="N479" s="728" t="s">
        <v>269</v>
      </c>
      <c r="O479" s="728" t="s">
        <v>272</v>
      </c>
      <c r="P479" s="728">
        <v>2016</v>
      </c>
      <c r="Q479" s="728"/>
      <c r="R479" s="683" t="s">
        <v>267</v>
      </c>
      <c r="S479" s="561" t="s">
        <v>39</v>
      </c>
      <c r="T479" s="728">
        <v>1</v>
      </c>
      <c r="U479" s="731">
        <v>413900000</v>
      </c>
      <c r="V479" s="730" t="s">
        <v>311</v>
      </c>
      <c r="W479" s="732"/>
      <c r="AA479" s="736"/>
    </row>
    <row r="480" spans="1:36" s="729" customFormat="1" ht="21.75" customHeight="1">
      <c r="A480" s="728">
        <v>275</v>
      </c>
      <c r="B480" s="728"/>
      <c r="C480" s="728"/>
      <c r="D480" s="728"/>
      <c r="E480" s="728"/>
      <c r="F480" s="728"/>
      <c r="G480" s="728"/>
      <c r="I480" s="730" t="s">
        <v>92</v>
      </c>
      <c r="J480" s="728"/>
      <c r="N480" s="728" t="s">
        <v>269</v>
      </c>
      <c r="O480" s="728" t="s">
        <v>272</v>
      </c>
      <c r="P480" s="728">
        <v>2016</v>
      </c>
      <c r="Q480" s="728"/>
      <c r="R480" s="683" t="s">
        <v>267</v>
      </c>
      <c r="S480" s="561" t="s">
        <v>39</v>
      </c>
      <c r="T480" s="728">
        <v>1</v>
      </c>
      <c r="U480" s="731">
        <v>6585917</v>
      </c>
      <c r="V480" s="730" t="s">
        <v>311</v>
      </c>
      <c r="W480" s="732"/>
    </row>
    <row r="481" spans="1:33" s="637" customFormat="1" ht="12.95" customHeight="1">
      <c r="A481" s="632"/>
      <c r="B481" s="633"/>
      <c r="C481" s="636"/>
      <c r="D481" s="636"/>
      <c r="E481" s="636"/>
      <c r="F481" s="636"/>
      <c r="G481" s="636"/>
      <c r="I481" s="638" t="s">
        <v>762</v>
      </c>
      <c r="J481" s="638"/>
      <c r="N481" s="638" t="s">
        <v>269</v>
      </c>
      <c r="O481" s="639" t="s">
        <v>272</v>
      </c>
      <c r="P481" s="640">
        <v>2016</v>
      </c>
      <c r="Q481" s="640"/>
      <c r="R481" s="683" t="s">
        <v>267</v>
      </c>
      <c r="S481" s="561" t="s">
        <v>39</v>
      </c>
      <c r="T481" s="641">
        <v>1</v>
      </c>
      <c r="U481" s="642">
        <v>3000000</v>
      </c>
      <c r="V481" s="730" t="s">
        <v>311</v>
      </c>
      <c r="W481" s="734"/>
      <c r="AA481" s="644"/>
      <c r="AC481" s="645"/>
      <c r="AD481" s="645"/>
      <c r="AE481" s="645"/>
      <c r="AF481" s="645"/>
      <c r="AG481" s="645"/>
    </row>
    <row r="482" spans="1:33" s="637" customFormat="1" ht="12.95" customHeight="1">
      <c r="A482" s="632"/>
      <c r="B482" s="633"/>
      <c r="C482" s="636"/>
      <c r="D482" s="636"/>
      <c r="E482" s="636"/>
      <c r="F482" s="636"/>
      <c r="G482" s="636"/>
      <c r="I482" s="638" t="s">
        <v>763</v>
      </c>
      <c r="J482" s="638"/>
      <c r="N482" s="638" t="s">
        <v>269</v>
      </c>
      <c r="O482" s="639" t="s">
        <v>272</v>
      </c>
      <c r="P482" s="640">
        <v>2016</v>
      </c>
      <c r="Q482" s="640"/>
      <c r="R482" s="683" t="s">
        <v>267</v>
      </c>
      <c r="S482" s="561" t="s">
        <v>39</v>
      </c>
      <c r="T482" s="641">
        <v>1</v>
      </c>
      <c r="U482" s="642">
        <v>7000000</v>
      </c>
      <c r="V482" s="730" t="s">
        <v>311</v>
      </c>
      <c r="W482" s="734"/>
      <c r="AA482" s="644"/>
      <c r="AC482" s="645"/>
      <c r="AD482" s="645"/>
      <c r="AE482" s="645"/>
      <c r="AF482" s="645"/>
      <c r="AG482" s="645"/>
    </row>
    <row r="483" spans="1:33" s="637" customFormat="1" ht="12.95" customHeight="1">
      <c r="A483" s="632"/>
      <c r="B483" s="633"/>
      <c r="C483" s="636"/>
      <c r="D483" s="636"/>
      <c r="E483" s="636"/>
      <c r="F483" s="636"/>
      <c r="G483" s="636"/>
      <c r="I483" s="638" t="s">
        <v>764</v>
      </c>
      <c r="J483" s="638"/>
      <c r="N483" s="638" t="s">
        <v>269</v>
      </c>
      <c r="O483" s="639" t="s">
        <v>272</v>
      </c>
      <c r="P483" s="640">
        <v>2016</v>
      </c>
      <c r="Q483" s="640"/>
      <c r="R483" s="683" t="s">
        <v>267</v>
      </c>
      <c r="S483" s="561" t="s">
        <v>39</v>
      </c>
      <c r="T483" s="641">
        <v>11</v>
      </c>
      <c r="U483" s="642">
        <v>21780000</v>
      </c>
      <c r="V483" s="730" t="s">
        <v>311</v>
      </c>
      <c r="W483" s="734"/>
      <c r="AA483" s="644"/>
      <c r="AC483" s="645"/>
      <c r="AD483" s="645"/>
      <c r="AE483" s="645"/>
      <c r="AF483" s="645"/>
      <c r="AG483" s="645"/>
    </row>
    <row r="484" spans="1:33" s="637" customFormat="1" ht="12.95" customHeight="1">
      <c r="A484" s="632"/>
      <c r="B484" s="633"/>
      <c r="C484" s="636"/>
      <c r="D484" s="636"/>
      <c r="E484" s="636"/>
      <c r="F484" s="636"/>
      <c r="G484" s="636"/>
      <c r="I484" s="638" t="s">
        <v>765</v>
      </c>
      <c r="J484" s="638"/>
      <c r="N484" s="638" t="s">
        <v>269</v>
      </c>
      <c r="O484" s="639" t="s">
        <v>272</v>
      </c>
      <c r="P484" s="640">
        <v>2016</v>
      </c>
      <c r="Q484" s="640"/>
      <c r="R484" s="683" t="s">
        <v>267</v>
      </c>
      <c r="S484" s="561" t="s">
        <v>39</v>
      </c>
      <c r="T484" s="641">
        <v>1</v>
      </c>
      <c r="U484" s="642">
        <v>7000000</v>
      </c>
      <c r="V484" s="730" t="s">
        <v>311</v>
      </c>
      <c r="W484" s="734"/>
      <c r="AA484" s="644"/>
      <c r="AC484" s="645"/>
      <c r="AD484" s="645"/>
      <c r="AE484" s="645"/>
      <c r="AF484" s="645"/>
      <c r="AG484" s="645"/>
    </row>
    <row r="485" spans="1:33" s="637" customFormat="1" ht="12.95" customHeight="1">
      <c r="A485" s="632"/>
      <c r="B485" s="633"/>
      <c r="C485" s="636"/>
      <c r="D485" s="636"/>
      <c r="E485" s="636"/>
      <c r="F485" s="636"/>
      <c r="G485" s="636"/>
      <c r="I485" s="638" t="s">
        <v>766</v>
      </c>
      <c r="J485" s="638"/>
      <c r="N485" s="638" t="s">
        <v>269</v>
      </c>
      <c r="O485" s="639" t="s">
        <v>272</v>
      </c>
      <c r="P485" s="640">
        <v>2016</v>
      </c>
      <c r="Q485" s="640"/>
      <c r="R485" s="683" t="s">
        <v>267</v>
      </c>
      <c r="S485" s="561" t="s">
        <v>39</v>
      </c>
      <c r="T485" s="641">
        <v>1</v>
      </c>
      <c r="U485" s="642">
        <v>4000000</v>
      </c>
      <c r="V485" s="730" t="s">
        <v>311</v>
      </c>
      <c r="W485" s="734"/>
      <c r="AA485" s="644"/>
      <c r="AC485" s="645"/>
      <c r="AD485" s="645"/>
      <c r="AE485" s="645"/>
      <c r="AF485" s="645"/>
      <c r="AG485" s="645"/>
    </row>
    <row r="486" spans="1:33" s="637" customFormat="1" ht="12.95" customHeight="1">
      <c r="A486" s="632"/>
      <c r="B486" s="633"/>
      <c r="C486" s="636"/>
      <c r="D486" s="636"/>
      <c r="E486" s="636"/>
      <c r="F486" s="636"/>
      <c r="G486" s="636"/>
      <c r="I486" s="638" t="s">
        <v>767</v>
      </c>
      <c r="J486" s="638"/>
      <c r="N486" s="638" t="s">
        <v>269</v>
      </c>
      <c r="O486" s="639" t="s">
        <v>272</v>
      </c>
      <c r="P486" s="640">
        <v>2016</v>
      </c>
      <c r="Q486" s="640"/>
      <c r="R486" s="683" t="s">
        <v>267</v>
      </c>
      <c r="S486" s="561" t="s">
        <v>39</v>
      </c>
      <c r="T486" s="641">
        <v>2</v>
      </c>
      <c r="U486" s="642">
        <v>10300000</v>
      </c>
      <c r="V486" s="730" t="s">
        <v>311</v>
      </c>
      <c r="W486" s="734"/>
      <c r="AA486" s="644"/>
      <c r="AC486" s="645"/>
      <c r="AD486" s="645"/>
      <c r="AE486" s="645"/>
      <c r="AF486" s="645"/>
      <c r="AG486" s="645"/>
    </row>
    <row r="487" spans="1:33" s="637" customFormat="1" ht="12.95" customHeight="1">
      <c r="A487" s="632"/>
      <c r="B487" s="633"/>
      <c r="C487" s="636"/>
      <c r="D487" s="636"/>
      <c r="E487" s="636"/>
      <c r="F487" s="636"/>
      <c r="G487" s="636"/>
      <c r="I487" s="638" t="s">
        <v>768</v>
      </c>
      <c r="J487" s="638"/>
      <c r="N487" s="638" t="s">
        <v>269</v>
      </c>
      <c r="O487" s="639" t="s">
        <v>272</v>
      </c>
      <c r="P487" s="640">
        <v>2016</v>
      </c>
      <c r="Q487" s="640"/>
      <c r="R487" s="683" t="s">
        <v>267</v>
      </c>
      <c r="S487" s="561" t="s">
        <v>39</v>
      </c>
      <c r="T487" s="641">
        <v>11</v>
      </c>
      <c r="U487" s="642">
        <v>70400000</v>
      </c>
      <c r="V487" s="730" t="s">
        <v>311</v>
      </c>
      <c r="W487" s="734"/>
      <c r="AA487" s="644"/>
      <c r="AC487" s="645"/>
      <c r="AD487" s="645"/>
      <c r="AE487" s="645"/>
      <c r="AF487" s="645"/>
      <c r="AG487" s="645"/>
    </row>
    <row r="488" spans="1:33" s="637" customFormat="1" ht="12.95" customHeight="1">
      <c r="A488" s="632"/>
      <c r="B488" s="633"/>
      <c r="C488" s="636"/>
      <c r="D488" s="636"/>
      <c r="E488" s="636"/>
      <c r="F488" s="636"/>
      <c r="G488" s="636"/>
      <c r="I488" s="638" t="s">
        <v>769</v>
      </c>
      <c r="J488" s="638"/>
      <c r="N488" s="638" t="s">
        <v>269</v>
      </c>
      <c r="O488" s="639" t="s">
        <v>272</v>
      </c>
      <c r="P488" s="640">
        <v>2016</v>
      </c>
      <c r="Q488" s="640"/>
      <c r="R488" s="683" t="s">
        <v>267</v>
      </c>
      <c r="S488" s="561" t="s">
        <v>39</v>
      </c>
      <c r="T488" s="641">
        <v>11</v>
      </c>
      <c r="U488" s="642">
        <v>11000000</v>
      </c>
      <c r="V488" s="730" t="s">
        <v>311</v>
      </c>
      <c r="W488" s="734"/>
      <c r="AA488" s="644"/>
      <c r="AC488" s="645"/>
      <c r="AD488" s="645"/>
      <c r="AE488" s="645"/>
      <c r="AF488" s="645"/>
      <c r="AG488" s="645"/>
    </row>
    <row r="489" spans="1:33" s="637" customFormat="1" ht="12.95" customHeight="1">
      <c r="A489" s="632"/>
      <c r="B489" s="633"/>
      <c r="C489" s="636"/>
      <c r="D489" s="636"/>
      <c r="E489" s="636"/>
      <c r="F489" s="636"/>
      <c r="G489" s="636"/>
      <c r="I489" s="638" t="s">
        <v>770</v>
      </c>
      <c r="J489" s="638"/>
      <c r="N489" s="638" t="s">
        <v>269</v>
      </c>
      <c r="O489" s="639" t="s">
        <v>272</v>
      </c>
      <c r="P489" s="640">
        <v>2016</v>
      </c>
      <c r="Q489" s="640"/>
      <c r="R489" s="683" t="s">
        <v>267</v>
      </c>
      <c r="S489" s="561" t="s">
        <v>39</v>
      </c>
      <c r="T489" s="641">
        <v>2</v>
      </c>
      <c r="U489" s="642">
        <v>5200000</v>
      </c>
      <c r="V489" s="730" t="s">
        <v>311</v>
      </c>
      <c r="W489" s="734"/>
      <c r="AA489" s="644"/>
      <c r="AC489" s="645"/>
      <c r="AD489" s="645"/>
      <c r="AE489" s="645"/>
      <c r="AF489" s="645"/>
      <c r="AG489" s="645"/>
    </row>
    <row r="490" spans="1:33" s="637" customFormat="1" ht="12.95" customHeight="1">
      <c r="A490" s="632"/>
      <c r="B490" s="633"/>
      <c r="C490" s="636"/>
      <c r="D490" s="636"/>
      <c r="E490" s="636"/>
      <c r="F490" s="636"/>
      <c r="G490" s="636"/>
      <c r="I490" s="638" t="s">
        <v>771</v>
      </c>
      <c r="J490" s="638"/>
      <c r="N490" s="638" t="s">
        <v>269</v>
      </c>
      <c r="O490" s="639" t="s">
        <v>272</v>
      </c>
      <c r="P490" s="640">
        <v>2016</v>
      </c>
      <c r="Q490" s="640"/>
      <c r="R490" s="683" t="s">
        <v>267</v>
      </c>
      <c r="S490" s="561" t="s">
        <v>39</v>
      </c>
      <c r="T490" s="641">
        <v>5</v>
      </c>
      <c r="U490" s="642">
        <v>4400000</v>
      </c>
      <c r="V490" s="730" t="s">
        <v>311</v>
      </c>
      <c r="W490" s="734"/>
      <c r="AA490" s="644"/>
      <c r="AC490" s="645"/>
      <c r="AD490" s="645"/>
      <c r="AE490" s="645"/>
      <c r="AF490" s="645"/>
      <c r="AG490" s="645"/>
    </row>
    <row r="491" spans="1:33" s="637" customFormat="1" ht="12.95" customHeight="1">
      <c r="A491" s="632"/>
      <c r="B491" s="633"/>
      <c r="C491" s="636"/>
      <c r="D491" s="636"/>
      <c r="E491" s="636"/>
      <c r="F491" s="636"/>
      <c r="G491" s="636"/>
      <c r="I491" s="638" t="s">
        <v>772</v>
      </c>
      <c r="J491" s="638"/>
      <c r="N491" s="638" t="s">
        <v>269</v>
      </c>
      <c r="O491" s="639" t="s">
        <v>272</v>
      </c>
      <c r="P491" s="640">
        <v>2016</v>
      </c>
      <c r="Q491" s="640"/>
      <c r="R491" s="683" t="s">
        <v>267</v>
      </c>
      <c r="S491" s="561" t="s">
        <v>39</v>
      </c>
      <c r="T491" s="641">
        <v>1</v>
      </c>
      <c r="U491" s="642">
        <v>2900000</v>
      </c>
      <c r="V491" s="730" t="s">
        <v>311</v>
      </c>
      <c r="W491" s="734"/>
      <c r="AA491" s="644"/>
      <c r="AC491" s="645"/>
      <c r="AD491" s="645"/>
      <c r="AE491" s="645"/>
      <c r="AF491" s="645"/>
      <c r="AG491" s="645"/>
    </row>
    <row r="492" spans="1:33" s="637" customFormat="1" ht="12.95" customHeight="1">
      <c r="A492" s="632"/>
      <c r="B492" s="633"/>
      <c r="C492" s="636"/>
      <c r="D492" s="636"/>
      <c r="E492" s="636"/>
      <c r="F492" s="636"/>
      <c r="G492" s="636"/>
      <c r="I492" s="638" t="s">
        <v>773</v>
      </c>
      <c r="J492" s="638"/>
      <c r="N492" s="638" t="s">
        <v>269</v>
      </c>
      <c r="O492" s="639" t="s">
        <v>272</v>
      </c>
      <c r="P492" s="640">
        <v>2016</v>
      </c>
      <c r="Q492" s="640"/>
      <c r="R492" s="683" t="s">
        <v>267</v>
      </c>
      <c r="S492" s="561" t="s">
        <v>39</v>
      </c>
      <c r="T492" s="641">
        <v>1</v>
      </c>
      <c r="U492" s="642">
        <v>5500000</v>
      </c>
      <c r="V492" s="730" t="s">
        <v>311</v>
      </c>
      <c r="W492" s="734"/>
      <c r="AA492" s="644"/>
      <c r="AC492" s="645"/>
      <c r="AD492" s="645"/>
      <c r="AE492" s="645"/>
      <c r="AF492" s="645"/>
      <c r="AG492" s="645"/>
    </row>
    <row r="493" spans="1:33" s="637" customFormat="1" ht="12.95" customHeight="1">
      <c r="A493" s="632"/>
      <c r="B493" s="633"/>
      <c r="C493" s="636"/>
      <c r="D493" s="636"/>
      <c r="E493" s="636"/>
      <c r="F493" s="636"/>
      <c r="G493" s="636"/>
      <c r="I493" s="638" t="s">
        <v>774</v>
      </c>
      <c r="J493" s="638"/>
      <c r="N493" s="638" t="s">
        <v>269</v>
      </c>
      <c r="O493" s="639" t="s">
        <v>272</v>
      </c>
      <c r="P493" s="640">
        <v>2016</v>
      </c>
      <c r="Q493" s="640"/>
      <c r="R493" s="683" t="s">
        <v>267</v>
      </c>
      <c r="S493" s="561" t="s">
        <v>39</v>
      </c>
      <c r="T493" s="641">
        <v>1</v>
      </c>
      <c r="U493" s="642">
        <v>10900000</v>
      </c>
      <c r="V493" s="730" t="s">
        <v>311</v>
      </c>
      <c r="W493" s="734"/>
      <c r="AA493" s="644"/>
      <c r="AC493" s="645"/>
      <c r="AD493" s="645"/>
      <c r="AE493" s="645"/>
      <c r="AF493" s="645"/>
      <c r="AG493" s="645"/>
    </row>
    <row r="494" spans="1:33" s="637" customFormat="1" ht="12.95" customHeight="1">
      <c r="A494" s="632"/>
      <c r="B494" s="633"/>
      <c r="C494" s="636"/>
      <c r="D494" s="636"/>
      <c r="E494" s="636"/>
      <c r="F494" s="636"/>
      <c r="G494" s="636"/>
      <c r="I494" s="638" t="s">
        <v>775</v>
      </c>
      <c r="J494" s="638"/>
      <c r="N494" s="638" t="s">
        <v>269</v>
      </c>
      <c r="O494" s="639" t="s">
        <v>272</v>
      </c>
      <c r="P494" s="640">
        <v>2016</v>
      </c>
      <c r="Q494" s="640"/>
      <c r="R494" s="683" t="s">
        <v>267</v>
      </c>
      <c r="S494" s="561" t="s">
        <v>39</v>
      </c>
      <c r="T494" s="641">
        <v>1</v>
      </c>
      <c r="U494" s="642">
        <v>4500000</v>
      </c>
      <c r="V494" s="730" t="s">
        <v>311</v>
      </c>
      <c r="W494" s="734"/>
      <c r="AA494" s="644"/>
      <c r="AC494" s="645"/>
      <c r="AD494" s="645"/>
      <c r="AE494" s="645"/>
      <c r="AF494" s="645"/>
      <c r="AG494" s="645"/>
    </row>
    <row r="495" spans="1:33" s="637" customFormat="1" ht="12.95" customHeight="1">
      <c r="A495" s="632"/>
      <c r="B495" s="633"/>
      <c r="C495" s="636"/>
      <c r="D495" s="636"/>
      <c r="E495" s="636"/>
      <c r="F495" s="636"/>
      <c r="G495" s="636"/>
      <c r="I495" s="638" t="s">
        <v>776</v>
      </c>
      <c r="J495" s="638"/>
      <c r="N495" s="638" t="s">
        <v>269</v>
      </c>
      <c r="O495" s="639" t="s">
        <v>272</v>
      </c>
      <c r="P495" s="640">
        <v>2016</v>
      </c>
      <c r="Q495" s="640"/>
      <c r="R495" s="683" t="s">
        <v>267</v>
      </c>
      <c r="S495" s="561" t="s">
        <v>39</v>
      </c>
      <c r="T495" s="641">
        <v>1</v>
      </c>
      <c r="U495" s="642">
        <v>4500000</v>
      </c>
      <c r="V495" s="730" t="s">
        <v>311</v>
      </c>
      <c r="W495" s="734"/>
      <c r="AA495" s="644"/>
      <c r="AC495" s="645"/>
      <c r="AD495" s="645"/>
      <c r="AE495" s="645"/>
      <c r="AF495" s="645"/>
      <c r="AG495" s="645"/>
    </row>
    <row r="496" spans="1:33" s="637" customFormat="1" ht="12.95" customHeight="1">
      <c r="A496" s="632"/>
      <c r="B496" s="633"/>
      <c r="C496" s="636"/>
      <c r="D496" s="636"/>
      <c r="E496" s="636"/>
      <c r="F496" s="636"/>
      <c r="G496" s="636"/>
      <c r="I496" s="638" t="s">
        <v>777</v>
      </c>
      <c r="J496" s="638"/>
      <c r="N496" s="638" t="s">
        <v>269</v>
      </c>
      <c r="O496" s="639" t="s">
        <v>272</v>
      </c>
      <c r="P496" s="640">
        <v>2016</v>
      </c>
      <c r="Q496" s="640"/>
      <c r="R496" s="683" t="s">
        <v>267</v>
      </c>
      <c r="S496" s="561" t="s">
        <v>39</v>
      </c>
      <c r="T496" s="641">
        <v>2</v>
      </c>
      <c r="U496" s="642">
        <v>1400000</v>
      </c>
      <c r="V496" s="730" t="s">
        <v>311</v>
      </c>
      <c r="W496" s="734"/>
      <c r="AA496" s="644"/>
      <c r="AC496" s="645"/>
      <c r="AD496" s="645"/>
      <c r="AE496" s="645"/>
      <c r="AF496" s="645"/>
      <c r="AG496" s="645"/>
    </row>
    <row r="497" spans="1:33" s="637" customFormat="1" ht="12.95" customHeight="1">
      <c r="A497" s="632"/>
      <c r="B497" s="633"/>
      <c r="C497" s="636"/>
      <c r="D497" s="636"/>
      <c r="E497" s="636"/>
      <c r="F497" s="636"/>
      <c r="G497" s="636"/>
      <c r="I497" s="638" t="s">
        <v>778</v>
      </c>
      <c r="J497" s="638"/>
      <c r="N497" s="638" t="s">
        <v>269</v>
      </c>
      <c r="O497" s="639" t="s">
        <v>272</v>
      </c>
      <c r="P497" s="640">
        <v>2016</v>
      </c>
      <c r="Q497" s="640"/>
      <c r="R497" s="683" t="s">
        <v>267</v>
      </c>
      <c r="S497" s="561" t="s">
        <v>39</v>
      </c>
      <c r="T497" s="641">
        <v>1</v>
      </c>
      <c r="U497" s="642">
        <v>5650000</v>
      </c>
      <c r="V497" s="730" t="s">
        <v>311</v>
      </c>
      <c r="W497" s="734"/>
      <c r="AA497" s="644"/>
      <c r="AC497" s="645"/>
      <c r="AD497" s="645"/>
      <c r="AE497" s="645"/>
      <c r="AF497" s="645"/>
      <c r="AG497" s="645"/>
    </row>
    <row r="498" spans="1:33" s="637" customFormat="1" ht="12.95" customHeight="1">
      <c r="A498" s="632"/>
      <c r="B498" s="633"/>
      <c r="C498" s="636"/>
      <c r="D498" s="636"/>
      <c r="E498" s="636"/>
      <c r="F498" s="636"/>
      <c r="G498" s="636"/>
      <c r="I498" s="638" t="s">
        <v>779</v>
      </c>
      <c r="J498" s="638"/>
      <c r="N498" s="638" t="s">
        <v>269</v>
      </c>
      <c r="O498" s="639" t="s">
        <v>272</v>
      </c>
      <c r="P498" s="640">
        <v>2016</v>
      </c>
      <c r="Q498" s="640"/>
      <c r="R498" s="683" t="s">
        <v>267</v>
      </c>
      <c r="S498" s="561" t="s">
        <v>39</v>
      </c>
      <c r="T498" s="641">
        <v>1</v>
      </c>
      <c r="U498" s="642">
        <v>9300000</v>
      </c>
      <c r="V498" s="730" t="s">
        <v>311</v>
      </c>
      <c r="W498" s="734"/>
      <c r="AA498" s="644"/>
      <c r="AC498" s="645"/>
      <c r="AD498" s="645"/>
      <c r="AE498" s="645"/>
      <c r="AF498" s="645"/>
      <c r="AG498" s="645"/>
    </row>
    <row r="499" spans="1:33" s="637" customFormat="1" ht="12.95" customHeight="1">
      <c r="A499" s="632"/>
      <c r="B499" s="633"/>
      <c r="C499" s="636"/>
      <c r="D499" s="636"/>
      <c r="E499" s="636"/>
      <c r="F499" s="636"/>
      <c r="G499" s="636"/>
      <c r="I499" s="638" t="s">
        <v>780</v>
      </c>
      <c r="J499" s="638"/>
      <c r="N499" s="638" t="s">
        <v>269</v>
      </c>
      <c r="O499" s="639" t="s">
        <v>272</v>
      </c>
      <c r="P499" s="640">
        <v>2016</v>
      </c>
      <c r="Q499" s="640"/>
      <c r="R499" s="683" t="s">
        <v>267</v>
      </c>
      <c r="S499" s="561" t="s">
        <v>39</v>
      </c>
      <c r="T499" s="641">
        <v>1</v>
      </c>
      <c r="U499" s="642">
        <v>375000</v>
      </c>
      <c r="V499" s="730" t="s">
        <v>311</v>
      </c>
      <c r="W499" s="734"/>
      <c r="AA499" s="644"/>
      <c r="AC499" s="645"/>
      <c r="AD499" s="645"/>
      <c r="AE499" s="645"/>
      <c r="AF499" s="645"/>
      <c r="AG499" s="645"/>
    </row>
    <row r="500" spans="1:33" s="637" customFormat="1" ht="12.95" customHeight="1">
      <c r="A500" s="632"/>
      <c r="B500" s="633"/>
      <c r="C500" s="636"/>
      <c r="D500" s="636"/>
      <c r="E500" s="636"/>
      <c r="F500" s="636"/>
      <c r="G500" s="636"/>
      <c r="I500" s="638" t="s">
        <v>781</v>
      </c>
      <c r="J500" s="638"/>
      <c r="N500" s="638" t="s">
        <v>269</v>
      </c>
      <c r="O500" s="639" t="s">
        <v>272</v>
      </c>
      <c r="P500" s="640">
        <v>2016</v>
      </c>
      <c r="Q500" s="640"/>
      <c r="R500" s="683" t="s">
        <v>267</v>
      </c>
      <c r="S500" s="561" t="s">
        <v>39</v>
      </c>
      <c r="T500" s="641">
        <v>1</v>
      </c>
      <c r="U500" s="642">
        <v>3045000</v>
      </c>
      <c r="V500" s="730" t="s">
        <v>311</v>
      </c>
      <c r="W500" s="734"/>
      <c r="AA500" s="644"/>
      <c r="AC500" s="645"/>
      <c r="AD500" s="645"/>
      <c r="AE500" s="645"/>
      <c r="AF500" s="645"/>
      <c r="AG500" s="645"/>
    </row>
    <row r="501" spans="1:33" s="637" customFormat="1" ht="12.95" customHeight="1">
      <c r="A501" s="632"/>
      <c r="B501" s="633"/>
      <c r="C501" s="636"/>
      <c r="D501" s="636"/>
      <c r="E501" s="636"/>
      <c r="F501" s="636"/>
      <c r="G501" s="636"/>
      <c r="I501" s="638" t="s">
        <v>782</v>
      </c>
      <c r="J501" s="638"/>
      <c r="N501" s="638" t="s">
        <v>269</v>
      </c>
      <c r="O501" s="639" t="s">
        <v>272</v>
      </c>
      <c r="P501" s="640">
        <v>2016</v>
      </c>
      <c r="Q501" s="640"/>
      <c r="R501" s="683" t="s">
        <v>267</v>
      </c>
      <c r="S501" s="561" t="s">
        <v>39</v>
      </c>
      <c r="T501" s="641">
        <v>1</v>
      </c>
      <c r="U501" s="642">
        <v>1950000</v>
      </c>
      <c r="V501" s="730" t="s">
        <v>311</v>
      </c>
      <c r="W501" s="734"/>
      <c r="AA501" s="644"/>
      <c r="AC501" s="645"/>
      <c r="AD501" s="645"/>
      <c r="AE501" s="645"/>
      <c r="AF501" s="645"/>
      <c r="AG501" s="645"/>
    </row>
    <row r="502" spans="1:33" s="637" customFormat="1" ht="12.95" customHeight="1">
      <c r="A502" s="632"/>
      <c r="B502" s="633"/>
      <c r="C502" s="636"/>
      <c r="D502" s="636"/>
      <c r="E502" s="636"/>
      <c r="F502" s="636"/>
      <c r="G502" s="636"/>
      <c r="I502" s="638" t="s">
        <v>783</v>
      </c>
      <c r="J502" s="638"/>
      <c r="N502" s="638" t="s">
        <v>269</v>
      </c>
      <c r="O502" s="639" t="s">
        <v>272</v>
      </c>
      <c r="P502" s="640">
        <v>2016</v>
      </c>
      <c r="Q502" s="640"/>
      <c r="R502" s="683" t="s">
        <v>267</v>
      </c>
      <c r="S502" s="561" t="s">
        <v>39</v>
      </c>
      <c r="T502" s="641">
        <v>3</v>
      </c>
      <c r="U502" s="642">
        <v>2550000</v>
      </c>
      <c r="V502" s="730" t="s">
        <v>311</v>
      </c>
      <c r="W502" s="734"/>
      <c r="AA502" s="644"/>
      <c r="AC502" s="645"/>
      <c r="AD502" s="645"/>
      <c r="AE502" s="645"/>
      <c r="AF502" s="645"/>
      <c r="AG502" s="645"/>
    </row>
    <row r="503" spans="1:33" s="637" customFormat="1" ht="12.95" customHeight="1">
      <c r="A503" s="632"/>
      <c r="B503" s="633"/>
      <c r="C503" s="636"/>
      <c r="D503" s="636"/>
      <c r="E503" s="636"/>
      <c r="F503" s="636"/>
      <c r="G503" s="636"/>
      <c r="I503" s="638" t="s">
        <v>784</v>
      </c>
      <c r="J503" s="638"/>
      <c r="N503" s="638" t="s">
        <v>269</v>
      </c>
      <c r="O503" s="639" t="s">
        <v>272</v>
      </c>
      <c r="P503" s="640">
        <v>2016</v>
      </c>
      <c r="Q503" s="640"/>
      <c r="R503" s="683" t="s">
        <v>267</v>
      </c>
      <c r="S503" s="561" t="s">
        <v>39</v>
      </c>
      <c r="T503" s="641">
        <v>2</v>
      </c>
      <c r="U503" s="642">
        <v>1100000</v>
      </c>
      <c r="V503" s="730" t="s">
        <v>311</v>
      </c>
      <c r="W503" s="734"/>
      <c r="AA503" s="644"/>
      <c r="AC503" s="645"/>
      <c r="AD503" s="645"/>
      <c r="AE503" s="645"/>
      <c r="AF503" s="645"/>
      <c r="AG503" s="645"/>
    </row>
    <row r="504" spans="1:33" s="637" customFormat="1" ht="12.95" customHeight="1">
      <c r="A504" s="632"/>
      <c r="B504" s="633"/>
      <c r="C504" s="636"/>
      <c r="D504" s="636"/>
      <c r="E504" s="636"/>
      <c r="F504" s="636"/>
      <c r="G504" s="636"/>
      <c r="I504" s="638" t="s">
        <v>785</v>
      </c>
      <c r="J504" s="638"/>
      <c r="N504" s="638" t="s">
        <v>269</v>
      </c>
      <c r="O504" s="639" t="s">
        <v>272</v>
      </c>
      <c r="P504" s="640">
        <v>2016</v>
      </c>
      <c r="Q504" s="640"/>
      <c r="R504" s="683" t="s">
        <v>267</v>
      </c>
      <c r="S504" s="561" t="s">
        <v>39</v>
      </c>
      <c r="T504" s="641">
        <v>2</v>
      </c>
      <c r="U504" s="642">
        <v>1500000</v>
      </c>
      <c r="V504" s="730" t="s">
        <v>311</v>
      </c>
      <c r="W504" s="734"/>
      <c r="AA504" s="644"/>
      <c r="AC504" s="645"/>
      <c r="AD504" s="645"/>
      <c r="AE504" s="645"/>
      <c r="AF504" s="645"/>
      <c r="AG504" s="645"/>
    </row>
    <row r="505" spans="1:33" s="637" customFormat="1" ht="12.95" customHeight="1">
      <c r="A505" s="632"/>
      <c r="B505" s="633"/>
      <c r="C505" s="636"/>
      <c r="D505" s="636"/>
      <c r="E505" s="636"/>
      <c r="F505" s="636"/>
      <c r="G505" s="636"/>
      <c r="I505" s="638" t="s">
        <v>786</v>
      </c>
      <c r="J505" s="638"/>
      <c r="N505" s="638" t="s">
        <v>269</v>
      </c>
      <c r="O505" s="639" t="s">
        <v>272</v>
      </c>
      <c r="P505" s="640">
        <v>2016</v>
      </c>
      <c r="Q505" s="640"/>
      <c r="R505" s="683" t="s">
        <v>267</v>
      </c>
      <c r="S505" s="561" t="s">
        <v>39</v>
      </c>
      <c r="T505" s="641">
        <v>1</v>
      </c>
      <c r="U505" s="642">
        <v>635000</v>
      </c>
      <c r="V505" s="730" t="s">
        <v>311</v>
      </c>
      <c r="W505" s="734"/>
      <c r="AA505" s="644"/>
      <c r="AC505" s="645"/>
      <c r="AD505" s="645"/>
      <c r="AE505" s="645"/>
      <c r="AF505" s="645"/>
      <c r="AG505" s="645"/>
    </row>
    <row r="506" spans="1:33" s="637" customFormat="1" ht="12.95" customHeight="1">
      <c r="A506" s="632"/>
      <c r="B506" s="633"/>
      <c r="C506" s="636"/>
      <c r="D506" s="636"/>
      <c r="E506" s="636"/>
      <c r="F506" s="636"/>
      <c r="G506" s="636"/>
      <c r="I506" s="638" t="s">
        <v>787</v>
      </c>
      <c r="J506" s="638"/>
      <c r="N506" s="638" t="s">
        <v>269</v>
      </c>
      <c r="O506" s="639" t="s">
        <v>272</v>
      </c>
      <c r="P506" s="640">
        <v>2016</v>
      </c>
      <c r="Q506" s="640"/>
      <c r="R506" s="683" t="s">
        <v>267</v>
      </c>
      <c r="S506" s="561" t="s">
        <v>39</v>
      </c>
      <c r="T506" s="641">
        <v>3</v>
      </c>
      <c r="U506" s="642">
        <v>1215000</v>
      </c>
      <c r="V506" s="730" t="s">
        <v>311</v>
      </c>
      <c r="W506" s="734"/>
      <c r="AA506" s="644"/>
      <c r="AC506" s="645"/>
      <c r="AD506" s="645"/>
      <c r="AE506" s="645"/>
      <c r="AF506" s="645"/>
      <c r="AG506" s="645"/>
    </row>
    <row r="507" spans="1:33" s="637" customFormat="1" ht="12.95" customHeight="1">
      <c r="A507" s="632"/>
      <c r="B507" s="633"/>
      <c r="C507" s="636"/>
      <c r="D507" s="636"/>
      <c r="E507" s="636"/>
      <c r="F507" s="636"/>
      <c r="G507" s="636"/>
      <c r="I507" s="638" t="s">
        <v>788</v>
      </c>
      <c r="J507" s="638" t="s">
        <v>788</v>
      </c>
      <c r="N507" s="638" t="s">
        <v>269</v>
      </c>
      <c r="O507" s="639" t="s">
        <v>272</v>
      </c>
      <c r="P507" s="640">
        <v>2016</v>
      </c>
      <c r="Q507" s="641"/>
      <c r="R507" s="683" t="s">
        <v>267</v>
      </c>
      <c r="S507" s="561" t="s">
        <v>39</v>
      </c>
      <c r="T507" s="641">
        <v>1</v>
      </c>
      <c r="U507" s="642">
        <v>3265000</v>
      </c>
      <c r="V507" s="730" t="s">
        <v>311</v>
      </c>
      <c r="W507" s="734"/>
      <c r="AA507" s="644"/>
      <c r="AC507" s="645"/>
      <c r="AD507" s="645"/>
      <c r="AE507" s="645"/>
      <c r="AF507" s="645"/>
      <c r="AG507" s="645"/>
    </row>
    <row r="508" spans="1:33" s="87" customFormat="1" ht="12.95" customHeight="1" thickBot="1">
      <c r="A508" s="737"/>
      <c r="B508" s="738"/>
      <c r="C508" s="739"/>
      <c r="D508" s="739"/>
      <c r="E508" s="739"/>
      <c r="F508" s="739"/>
      <c r="G508" s="739"/>
      <c r="H508" s="740"/>
      <c r="I508" s="741"/>
      <c r="J508" s="742"/>
      <c r="K508" s="740"/>
      <c r="L508" s="740"/>
      <c r="M508" s="740"/>
      <c r="N508" s="742"/>
      <c r="O508" s="742"/>
      <c r="P508" s="740"/>
      <c r="Q508" s="740"/>
      <c r="R508" s="740"/>
      <c r="S508" s="740"/>
      <c r="T508" s="743"/>
      <c r="U508" s="744"/>
      <c r="V508" s="955"/>
    </row>
    <row r="509" spans="1:33" s="87" customFormat="1" ht="12.95" customHeight="1">
      <c r="A509" s="956"/>
      <c r="B509" s="957"/>
      <c r="C509" s="958" t="str">
        <f>MID(B509,1,2)</f>
        <v/>
      </c>
      <c r="D509" s="958" t="str">
        <f>MID(B509,4,2)</f>
        <v/>
      </c>
      <c r="E509" s="958" t="str">
        <f>MID(B509,7,2)</f>
        <v/>
      </c>
      <c r="F509" s="958" t="str">
        <f>MID(B509,10,2)</f>
        <v/>
      </c>
      <c r="G509" s="958" t="str">
        <f>MID(B509,13,3)</f>
        <v/>
      </c>
      <c r="H509" s="517"/>
      <c r="I509" s="959" t="s">
        <v>789</v>
      </c>
      <c r="J509" s="957"/>
      <c r="K509" s="517"/>
      <c r="L509" s="517"/>
      <c r="M509" s="517"/>
      <c r="N509" s="957"/>
      <c r="O509" s="957"/>
      <c r="P509" s="517"/>
      <c r="Q509" s="517"/>
      <c r="R509" s="517"/>
      <c r="S509" s="960"/>
      <c r="T509" s="961">
        <v>12</v>
      </c>
      <c r="U509" s="762">
        <v>210370750</v>
      </c>
      <c r="V509" s="962">
        <f>SUM(V508:V508)</f>
        <v>0</v>
      </c>
    </row>
    <row r="510" spans="1:33" s="750" customFormat="1" ht="12.95" customHeight="1">
      <c r="A510" s="963">
        <v>4</v>
      </c>
      <c r="B510" s="964"/>
      <c r="C510" s="965">
        <v>2</v>
      </c>
      <c r="D510" s="965">
        <v>9</v>
      </c>
      <c r="E510" s="965">
        <v>1</v>
      </c>
      <c r="F510" s="965">
        <v>14</v>
      </c>
      <c r="G510" s="965">
        <v>40</v>
      </c>
      <c r="H510" s="966">
        <v>1</v>
      </c>
      <c r="I510" s="966" t="s">
        <v>875</v>
      </c>
      <c r="J510" s="966"/>
      <c r="K510" s="966"/>
      <c r="L510" s="966"/>
      <c r="M510" s="966"/>
      <c r="N510" s="966" t="s">
        <v>269</v>
      </c>
      <c r="O510" s="966" t="s">
        <v>310</v>
      </c>
      <c r="P510" s="966">
        <v>2007</v>
      </c>
      <c r="Q510" s="966"/>
      <c r="R510" s="966"/>
      <c r="S510" s="966" t="s">
        <v>814</v>
      </c>
      <c r="T510" s="967">
        <v>1</v>
      </c>
      <c r="U510" s="968">
        <v>0</v>
      </c>
      <c r="V510" s="969" t="s">
        <v>791</v>
      </c>
    </row>
    <row r="511" spans="1:33" s="750" customFormat="1" ht="12.95" customHeight="1">
      <c r="A511" s="963">
        <v>5</v>
      </c>
      <c r="B511" s="964"/>
      <c r="C511" s="965">
        <v>2</v>
      </c>
      <c r="D511" s="965">
        <v>9</v>
      </c>
      <c r="E511" s="965">
        <v>1</v>
      </c>
      <c r="F511" s="965">
        <v>12</v>
      </c>
      <c r="G511" s="965"/>
      <c r="H511" s="966">
        <v>2</v>
      </c>
      <c r="I511" s="966" t="s">
        <v>86</v>
      </c>
      <c r="J511" s="966" t="s">
        <v>790</v>
      </c>
      <c r="K511" s="966"/>
      <c r="L511" s="966"/>
      <c r="M511" s="966"/>
      <c r="N511" s="966" t="s">
        <v>269</v>
      </c>
      <c r="O511" s="966" t="s">
        <v>310</v>
      </c>
      <c r="P511" s="966">
        <v>2007</v>
      </c>
      <c r="Q511" s="966"/>
      <c r="R511" s="966"/>
      <c r="S511" s="966" t="s">
        <v>39</v>
      </c>
      <c r="T511" s="967">
        <v>1</v>
      </c>
      <c r="U511" s="968">
        <v>17500000</v>
      </c>
      <c r="V511" s="969" t="s">
        <v>791</v>
      </c>
    </row>
    <row r="512" spans="1:33" s="750" customFormat="1" ht="12.95" customHeight="1">
      <c r="A512" s="963">
        <v>6</v>
      </c>
      <c r="B512" s="964"/>
      <c r="C512" s="965">
        <v>2</v>
      </c>
      <c r="D512" s="965">
        <v>9</v>
      </c>
      <c r="E512" s="965">
        <v>1</v>
      </c>
      <c r="F512" s="965">
        <v>12</v>
      </c>
      <c r="G512" s="965">
        <v>20</v>
      </c>
      <c r="H512" s="966">
        <v>3</v>
      </c>
      <c r="I512" s="966" t="s">
        <v>87</v>
      </c>
      <c r="J512" s="966" t="s">
        <v>652</v>
      </c>
      <c r="K512" s="966"/>
      <c r="L512" s="966"/>
      <c r="M512" s="966"/>
      <c r="N512" s="966" t="s">
        <v>269</v>
      </c>
      <c r="O512" s="966" t="s">
        <v>310</v>
      </c>
      <c r="P512" s="966">
        <v>2006</v>
      </c>
      <c r="Q512" s="966"/>
      <c r="R512" s="966"/>
      <c r="S512" s="966" t="s">
        <v>39</v>
      </c>
      <c r="T512" s="967">
        <v>1</v>
      </c>
      <c r="U512" s="968">
        <v>19625000</v>
      </c>
      <c r="V512" s="969" t="s">
        <v>791</v>
      </c>
    </row>
    <row r="513" spans="1:24" s="750" customFormat="1" ht="12.95" customHeight="1">
      <c r="A513" s="963">
        <v>7</v>
      </c>
      <c r="B513" s="964"/>
      <c r="C513" s="965">
        <v>2</v>
      </c>
      <c r="D513" s="965">
        <v>9</v>
      </c>
      <c r="E513" s="965">
        <v>1</v>
      </c>
      <c r="F513" s="965">
        <v>12</v>
      </c>
      <c r="G513" s="965"/>
      <c r="H513" s="966">
        <v>4</v>
      </c>
      <c r="I513" s="966" t="s">
        <v>88</v>
      </c>
      <c r="J513" s="966" t="s">
        <v>792</v>
      </c>
      <c r="K513" s="966"/>
      <c r="L513" s="966"/>
      <c r="M513" s="966"/>
      <c r="N513" s="966" t="s">
        <v>269</v>
      </c>
      <c r="O513" s="966" t="s">
        <v>678</v>
      </c>
      <c r="P513" s="966">
        <v>2008</v>
      </c>
      <c r="Q513" s="966"/>
      <c r="R513" s="966"/>
      <c r="S513" s="347" t="s">
        <v>814</v>
      </c>
      <c r="T513" s="967">
        <v>1</v>
      </c>
      <c r="U513" s="968">
        <v>66000000</v>
      </c>
      <c r="V513" s="969" t="s">
        <v>791</v>
      </c>
    </row>
    <row r="514" spans="1:24" s="750" customFormat="1" ht="12.95" customHeight="1">
      <c r="A514" s="963">
        <v>8</v>
      </c>
      <c r="B514" s="964" t="s">
        <v>793</v>
      </c>
      <c r="C514" s="970" t="s">
        <v>189</v>
      </c>
      <c r="D514" s="970" t="s">
        <v>204</v>
      </c>
      <c r="E514" s="970" t="s">
        <v>188</v>
      </c>
      <c r="F514" s="970" t="s">
        <v>189</v>
      </c>
      <c r="G514" s="970" t="s">
        <v>794</v>
      </c>
      <c r="H514" s="966">
        <v>5</v>
      </c>
      <c r="I514" s="971" t="s">
        <v>521</v>
      </c>
      <c r="J514" s="972" t="s">
        <v>795</v>
      </c>
      <c r="K514" s="973" t="s">
        <v>324</v>
      </c>
      <c r="L514" s="973"/>
      <c r="M514" s="973"/>
      <c r="N514" s="971"/>
      <c r="O514" s="971" t="s">
        <v>325</v>
      </c>
      <c r="P514" s="973">
        <v>2007</v>
      </c>
      <c r="Q514" s="973" t="s">
        <v>324</v>
      </c>
      <c r="R514" s="973" t="s">
        <v>270</v>
      </c>
      <c r="S514" s="973" t="s">
        <v>39</v>
      </c>
      <c r="T514" s="967">
        <v>1</v>
      </c>
      <c r="U514" s="968">
        <v>800000</v>
      </c>
      <c r="V514" s="969" t="s">
        <v>791</v>
      </c>
      <c r="X514" s="974"/>
    </row>
    <row r="515" spans="1:24" s="750" customFormat="1" ht="12.95" customHeight="1">
      <c r="A515" s="963">
        <v>9</v>
      </c>
      <c r="B515" s="964"/>
      <c r="C515" s="970" t="s">
        <v>189</v>
      </c>
      <c r="D515" s="970" t="s">
        <v>204</v>
      </c>
      <c r="E515" s="970" t="s">
        <v>188</v>
      </c>
      <c r="F515" s="970" t="s">
        <v>189</v>
      </c>
      <c r="G515" s="970" t="s">
        <v>794</v>
      </c>
      <c r="H515" s="966">
        <v>6</v>
      </c>
      <c r="I515" s="971" t="s">
        <v>796</v>
      </c>
      <c r="J515" s="972" t="s">
        <v>797</v>
      </c>
      <c r="K515" s="973"/>
      <c r="L515" s="973"/>
      <c r="M515" s="973"/>
      <c r="N515" s="971"/>
      <c r="O515" s="971" t="s">
        <v>325</v>
      </c>
      <c r="P515" s="973">
        <v>2007</v>
      </c>
      <c r="Q515" s="973" t="s">
        <v>324</v>
      </c>
      <c r="R515" s="973" t="s">
        <v>270</v>
      </c>
      <c r="S515" s="973" t="s">
        <v>39</v>
      </c>
      <c r="T515" s="967">
        <v>1</v>
      </c>
      <c r="U515" s="968">
        <v>1050000</v>
      </c>
      <c r="V515" s="969" t="s">
        <v>791</v>
      </c>
      <c r="X515" s="974"/>
    </row>
    <row r="516" spans="1:24" s="750" customFormat="1" ht="12.95" customHeight="1">
      <c r="A516" s="963">
        <v>10</v>
      </c>
      <c r="B516" s="964"/>
      <c r="C516" s="970" t="s">
        <v>189</v>
      </c>
      <c r="D516" s="970" t="s">
        <v>204</v>
      </c>
      <c r="E516" s="970" t="s">
        <v>188</v>
      </c>
      <c r="F516" s="970" t="s">
        <v>189</v>
      </c>
      <c r="G516" s="970" t="s">
        <v>794</v>
      </c>
      <c r="H516" s="966">
        <v>7</v>
      </c>
      <c r="I516" s="971" t="s">
        <v>798</v>
      </c>
      <c r="J516" s="972" t="s">
        <v>799</v>
      </c>
      <c r="K516" s="973"/>
      <c r="L516" s="973"/>
      <c r="M516" s="973"/>
      <c r="N516" s="971"/>
      <c r="O516" s="971" t="s">
        <v>325</v>
      </c>
      <c r="P516" s="973">
        <v>2007</v>
      </c>
      <c r="Q516" s="973" t="s">
        <v>324</v>
      </c>
      <c r="R516" s="973" t="s">
        <v>270</v>
      </c>
      <c r="S516" s="973" t="s">
        <v>39</v>
      </c>
      <c r="T516" s="967">
        <v>1</v>
      </c>
      <c r="U516" s="968">
        <v>30000</v>
      </c>
      <c r="V516" s="969" t="s">
        <v>791</v>
      </c>
      <c r="X516" s="974"/>
    </row>
    <row r="517" spans="1:24" s="750" customFormat="1" ht="12.95" customHeight="1">
      <c r="A517" s="963">
        <v>11</v>
      </c>
      <c r="B517" s="964"/>
      <c r="C517" s="970" t="s">
        <v>189</v>
      </c>
      <c r="D517" s="970" t="s">
        <v>204</v>
      </c>
      <c r="E517" s="970" t="s">
        <v>188</v>
      </c>
      <c r="F517" s="970" t="s">
        <v>189</v>
      </c>
      <c r="G517" s="970" t="s">
        <v>794</v>
      </c>
      <c r="H517" s="966">
        <v>8</v>
      </c>
      <c r="I517" s="971" t="s">
        <v>800</v>
      </c>
      <c r="J517" s="972" t="s">
        <v>379</v>
      </c>
      <c r="K517" s="973"/>
      <c r="L517" s="973"/>
      <c r="M517" s="973"/>
      <c r="N517" s="971"/>
      <c r="O517" s="971" t="s">
        <v>325</v>
      </c>
      <c r="P517" s="973">
        <v>2007</v>
      </c>
      <c r="Q517" s="973" t="s">
        <v>324</v>
      </c>
      <c r="R517" s="973" t="s">
        <v>270</v>
      </c>
      <c r="S517" s="973" t="s">
        <v>39</v>
      </c>
      <c r="T517" s="967">
        <v>1</v>
      </c>
      <c r="U517" s="968">
        <v>10000</v>
      </c>
      <c r="V517" s="969" t="s">
        <v>791</v>
      </c>
      <c r="X517" s="974"/>
    </row>
    <row r="518" spans="1:24" s="750" customFormat="1" ht="12.95" customHeight="1">
      <c r="A518" s="963">
        <v>12</v>
      </c>
      <c r="B518" s="964"/>
      <c r="C518" s="970" t="s">
        <v>189</v>
      </c>
      <c r="D518" s="970" t="s">
        <v>204</v>
      </c>
      <c r="E518" s="970" t="s">
        <v>188</v>
      </c>
      <c r="F518" s="970" t="s">
        <v>189</v>
      </c>
      <c r="G518" s="970" t="s">
        <v>794</v>
      </c>
      <c r="H518" s="966">
        <v>9</v>
      </c>
      <c r="I518" s="971" t="s">
        <v>801</v>
      </c>
      <c r="J518" s="972" t="s">
        <v>379</v>
      </c>
      <c r="K518" s="973"/>
      <c r="L518" s="973"/>
      <c r="M518" s="973"/>
      <c r="N518" s="971"/>
      <c r="O518" s="971" t="s">
        <v>325</v>
      </c>
      <c r="P518" s="973">
        <v>2007</v>
      </c>
      <c r="Q518" s="973" t="s">
        <v>324</v>
      </c>
      <c r="R518" s="973" t="s">
        <v>270</v>
      </c>
      <c r="S518" s="973" t="s">
        <v>39</v>
      </c>
      <c r="T518" s="967">
        <v>1</v>
      </c>
      <c r="U518" s="968">
        <v>60000</v>
      </c>
      <c r="V518" s="969" t="s">
        <v>791</v>
      </c>
      <c r="X518" s="974"/>
    </row>
    <row r="519" spans="1:24" s="750" customFormat="1" ht="12.95" customHeight="1">
      <c r="A519" s="963">
        <v>13</v>
      </c>
      <c r="B519" s="964"/>
      <c r="C519" s="975">
        <v>2</v>
      </c>
      <c r="D519" s="975">
        <v>9</v>
      </c>
      <c r="E519" s="975">
        <v>1</v>
      </c>
      <c r="F519" s="975">
        <v>20</v>
      </c>
      <c r="G519" s="975">
        <v>6</v>
      </c>
      <c r="H519" s="966">
        <v>10</v>
      </c>
      <c r="I519" s="966" t="s">
        <v>802</v>
      </c>
      <c r="J519" s="966"/>
      <c r="K519" s="966"/>
      <c r="L519" s="966"/>
      <c r="M519" s="966"/>
      <c r="N519" s="966"/>
      <c r="O519" s="976" t="s">
        <v>272</v>
      </c>
      <c r="P519" s="966">
        <v>2014</v>
      </c>
      <c r="Q519" s="966"/>
      <c r="R519" s="966" t="s">
        <v>270</v>
      </c>
      <c r="S519" s="976" t="s">
        <v>39</v>
      </c>
      <c r="T519" s="967">
        <v>1</v>
      </c>
      <c r="U519" s="968">
        <v>1795750</v>
      </c>
      <c r="V519" s="966" t="s">
        <v>311</v>
      </c>
    </row>
    <row r="520" spans="1:24" s="750" customFormat="1" ht="12.95" customHeight="1">
      <c r="A520" s="963">
        <v>14</v>
      </c>
      <c r="B520" s="964"/>
      <c r="C520" s="970" t="s">
        <v>189</v>
      </c>
      <c r="D520" s="970" t="s">
        <v>204</v>
      </c>
      <c r="E520" s="970" t="s">
        <v>188</v>
      </c>
      <c r="F520" s="970" t="s">
        <v>189</v>
      </c>
      <c r="G520" s="970" t="s">
        <v>794</v>
      </c>
      <c r="H520" s="966">
        <v>11</v>
      </c>
      <c r="I520" s="971" t="s">
        <v>660</v>
      </c>
      <c r="J520" s="972" t="s">
        <v>379</v>
      </c>
      <c r="K520" s="973"/>
      <c r="L520" s="973"/>
      <c r="M520" s="973"/>
      <c r="N520" s="971"/>
      <c r="O520" s="971" t="s">
        <v>325</v>
      </c>
      <c r="P520" s="973">
        <v>2007</v>
      </c>
      <c r="Q520" s="973" t="s">
        <v>324</v>
      </c>
      <c r="R520" s="973" t="s">
        <v>270</v>
      </c>
      <c r="S520" s="973" t="s">
        <v>39</v>
      </c>
      <c r="T520" s="967">
        <v>1</v>
      </c>
      <c r="U520" s="968">
        <v>500000</v>
      </c>
      <c r="V520" s="969" t="s">
        <v>791</v>
      </c>
      <c r="X520" s="974"/>
    </row>
    <row r="521" spans="1:24" s="750" customFormat="1" ht="12.95" customHeight="1">
      <c r="A521" s="977">
        <v>15</v>
      </c>
      <c r="B521" s="978"/>
      <c r="C521" s="970" t="s">
        <v>189</v>
      </c>
      <c r="D521" s="970" t="s">
        <v>204</v>
      </c>
      <c r="E521" s="970" t="s">
        <v>188</v>
      </c>
      <c r="F521" s="970" t="s">
        <v>189</v>
      </c>
      <c r="G521" s="975">
        <v>6</v>
      </c>
      <c r="H521" s="979">
        <v>13</v>
      </c>
      <c r="I521" s="966" t="s">
        <v>803</v>
      </c>
      <c r="J521" s="966"/>
      <c r="K521" s="966"/>
      <c r="L521" s="966"/>
      <c r="M521" s="966"/>
      <c r="N521" s="966"/>
      <c r="O521" s="976" t="s">
        <v>272</v>
      </c>
      <c r="P521" s="966">
        <v>2015</v>
      </c>
      <c r="Q521" s="966"/>
      <c r="R521" s="966" t="s">
        <v>270</v>
      </c>
      <c r="S521" s="976" t="s">
        <v>39</v>
      </c>
      <c r="T521" s="967">
        <v>1</v>
      </c>
      <c r="U521" s="968">
        <v>103000000</v>
      </c>
      <c r="V521" s="966" t="s">
        <v>311</v>
      </c>
      <c r="X521" s="974"/>
    </row>
    <row r="522" spans="1:24" s="87" customFormat="1" ht="12.95" customHeight="1">
      <c r="A522" s="956"/>
      <c r="B522" s="957"/>
      <c r="C522" s="958"/>
      <c r="D522" s="958"/>
      <c r="E522" s="958"/>
      <c r="F522" s="958"/>
      <c r="G522" s="958"/>
      <c r="H522" s="517"/>
      <c r="I522" s="959"/>
      <c r="J522" s="957"/>
      <c r="K522" s="517"/>
      <c r="L522" s="517"/>
      <c r="M522" s="517"/>
      <c r="N522" s="957"/>
      <c r="O522" s="957"/>
      <c r="P522" s="517"/>
      <c r="Q522" s="517"/>
      <c r="R522" s="517"/>
      <c r="S522" s="960"/>
      <c r="T522" s="980"/>
      <c r="U522" s="962"/>
      <c r="V522" s="981"/>
    </row>
    <row r="523" spans="1:24" s="87" customFormat="1" ht="12.95" customHeight="1">
      <c r="A523" s="947"/>
      <c r="B523" s="709"/>
      <c r="C523" s="710"/>
      <c r="D523" s="710"/>
      <c r="E523" s="710"/>
      <c r="F523" s="710"/>
      <c r="G523" s="710"/>
      <c r="H523" s="948"/>
      <c r="I523" s="713"/>
      <c r="J523" s="712"/>
      <c r="K523" s="712"/>
      <c r="L523" s="712"/>
      <c r="M523" s="712"/>
      <c r="N523" s="712"/>
      <c r="O523" s="713"/>
      <c r="P523" s="712"/>
      <c r="Q523" s="712"/>
      <c r="R523" s="712"/>
      <c r="S523" s="712"/>
      <c r="T523" s="982"/>
      <c r="U523" s="948"/>
      <c r="V523" s="983"/>
      <c r="X523" s="968"/>
    </row>
    <row r="524" spans="1:24" s="87" customFormat="1" ht="26.25" customHeight="1">
      <c r="A524" s="510"/>
      <c r="H524" s="512"/>
      <c r="T524" s="829"/>
      <c r="U524" s="830"/>
      <c r="V524" s="514"/>
    </row>
    <row r="525" spans="1:24" s="87" customFormat="1" ht="26.25" customHeight="1">
      <c r="A525" s="510"/>
      <c r="H525" s="512"/>
      <c r="T525" s="512"/>
    </row>
    <row r="526" spans="1:24" s="87" customFormat="1" ht="26.25" customHeight="1">
      <c r="A526" s="510"/>
      <c r="H526" s="512"/>
      <c r="T526" s="829"/>
      <c r="U526" s="258" t="str">
        <f>'REKAPMUTASI 2017'!J42</f>
        <v>Demak, 17 Juli 2017</v>
      </c>
    </row>
    <row r="527" spans="1:24" s="87" customFormat="1" ht="15">
      <c r="A527" s="510"/>
      <c r="U527" s="258"/>
    </row>
    <row r="528" spans="1:24" s="87" customFormat="1" ht="15">
      <c r="A528" s="510"/>
      <c r="E528" s="512"/>
      <c r="I528" s="260" t="s">
        <v>218</v>
      </c>
      <c r="U528" s="258" t="s">
        <v>121</v>
      </c>
    </row>
    <row r="529" spans="1:22" s="87" customFormat="1" ht="15">
      <c r="A529" s="510"/>
      <c r="E529" s="512"/>
      <c r="I529" s="260" t="s">
        <v>828</v>
      </c>
      <c r="U529" s="258"/>
    </row>
    <row r="530" spans="1:22" s="87" customFormat="1" ht="15">
      <c r="A530" s="510"/>
      <c r="E530" s="512"/>
      <c r="I530" s="260"/>
      <c r="U530" s="258"/>
    </row>
    <row r="531" spans="1:22" s="87" customFormat="1" ht="15.75">
      <c r="A531" s="510"/>
      <c r="E531" s="512"/>
      <c r="I531" s="260"/>
      <c r="U531" s="261"/>
    </row>
    <row r="532" spans="1:22" s="87" customFormat="1" ht="15">
      <c r="A532" s="510"/>
      <c r="E532" s="512"/>
      <c r="I532" s="260"/>
      <c r="U532" s="258"/>
    </row>
    <row r="533" spans="1:22" s="87" customFormat="1" ht="15">
      <c r="A533" s="510"/>
      <c r="E533" s="512"/>
      <c r="I533" s="260"/>
      <c r="U533" s="264"/>
    </row>
    <row r="534" spans="1:22" s="87" customFormat="1" ht="15">
      <c r="A534" s="510"/>
      <c r="E534" s="831"/>
      <c r="I534" s="260" t="s">
        <v>829</v>
      </c>
      <c r="U534" s="264" t="s">
        <v>120</v>
      </c>
      <c r="V534" s="832"/>
    </row>
    <row r="535" spans="1:22" s="87" customFormat="1" ht="15">
      <c r="A535" s="510"/>
      <c r="E535" s="512"/>
      <c r="I535" s="833" t="s">
        <v>830</v>
      </c>
      <c r="J535" s="833"/>
      <c r="U535" s="265" t="s">
        <v>831</v>
      </c>
      <c r="V535" s="834"/>
    </row>
  </sheetData>
  <mergeCells count="23">
    <mergeCell ref="C17:G17"/>
    <mergeCell ref="T12:U13"/>
    <mergeCell ref="A13:A16"/>
    <mergeCell ref="B13:B16"/>
    <mergeCell ref="C13:G16"/>
    <mergeCell ref="H13:H16"/>
    <mergeCell ref="I13:I16"/>
    <mergeCell ref="J13:J16"/>
    <mergeCell ref="N13:N16"/>
    <mergeCell ref="L14:L15"/>
    <mergeCell ref="M14:M15"/>
    <mergeCell ref="A1:U1"/>
    <mergeCell ref="A2:V2"/>
    <mergeCell ref="A3:V3"/>
    <mergeCell ref="A12:H12"/>
    <mergeCell ref="I12:N12"/>
    <mergeCell ref="O12:O16"/>
    <mergeCell ref="P12:P16"/>
    <mergeCell ref="Q12:Q16"/>
    <mergeCell ref="R12:R16"/>
    <mergeCell ref="S12:S16"/>
    <mergeCell ref="T14:T16"/>
    <mergeCell ref="U14:U16"/>
  </mergeCells>
  <dataValidations count="1">
    <dataValidation type="list" allowBlank="1" showInputMessage="1" showErrorMessage="1" error="PILIH DARI DAFTAR" sqref="B523 B510:B521 B232:B243 B245:B459 B481:B507 B18:B217 B219:B230">
      <formula1>KIBB</formula1>
    </dataValidation>
  </dataValidations>
  <pageMargins left="1.2086614170000001" right="0.81496062999999996" top="0.35433070866141703" bottom="1.4074803149999999" header="0.31496062992126" footer="1.5649606300000001"/>
  <pageSetup paperSize="5" scale="50" orientation="landscape" verticalDpi="4294967293" r:id="rId1"/>
  <drawing r:id="rId2"/>
</worksheet>
</file>

<file path=xl/worksheets/sheet11.xml><?xml version="1.0" encoding="utf-8"?>
<worksheet xmlns="http://schemas.openxmlformats.org/spreadsheetml/2006/main" xmlns:r="http://schemas.openxmlformats.org/officeDocument/2006/relationships">
  <sheetPr>
    <tabColor rgb="FFFF0000"/>
  </sheetPr>
  <dimension ref="A1:AJ44"/>
  <sheetViews>
    <sheetView zoomScale="70" zoomScaleNormal="70" workbookViewId="0">
      <selection activeCell="C22" sqref="C22:H22"/>
    </sheetView>
  </sheetViews>
  <sheetFormatPr defaultRowHeight="15"/>
  <cols>
    <col min="1" max="1" width="3.85546875" style="184" customWidth="1"/>
    <col min="2" max="2" width="9.140625" style="184" customWidth="1"/>
    <col min="3" max="3" width="3.7109375" style="184" customWidth="1"/>
    <col min="4" max="4" width="3.42578125" style="184" customWidth="1"/>
    <col min="5" max="5" width="3.85546875" style="184" customWidth="1"/>
    <col min="6" max="6" width="4.5703125" style="184" customWidth="1"/>
    <col min="7" max="7" width="4.7109375" style="184" customWidth="1"/>
    <col min="8" max="8" width="4.42578125" style="184" customWidth="1"/>
    <col min="9" max="9" width="28" style="184" customWidth="1"/>
    <col min="10" max="10" width="5.42578125" style="184" customWidth="1"/>
    <col min="11" max="11" width="10.42578125" style="184" customWidth="1"/>
    <col min="12" max="12" width="5.85546875" style="184" customWidth="1"/>
    <col min="13" max="13" width="6.85546875" style="184" customWidth="1"/>
    <col min="14" max="14" width="6.28515625" style="184" customWidth="1"/>
    <col min="15" max="15" width="14.5703125" style="184" customWidth="1"/>
    <col min="16" max="17" width="6.140625" style="184" customWidth="1"/>
    <col min="18" max="18" width="6.7109375" style="184" customWidth="1"/>
    <col min="19" max="19" width="5.42578125" style="184" customWidth="1"/>
    <col min="20" max="20" width="21.140625" style="184" customWidth="1"/>
    <col min="21" max="21" width="20.7109375" style="184" bestFit="1" customWidth="1"/>
    <col min="22" max="27" width="9.140625" style="184" hidden="1" customWidth="1"/>
    <col min="28" max="28" width="9.28515625" style="184" bestFit="1" customWidth="1"/>
    <col min="29" max="29" width="27.140625" style="184" bestFit="1" customWidth="1"/>
    <col min="30" max="16384" width="9.140625" style="184"/>
  </cols>
  <sheetData>
    <row r="1" spans="1:27" ht="18">
      <c r="A1" s="1270" t="s">
        <v>876</v>
      </c>
      <c r="B1" s="1270"/>
      <c r="C1" s="1270"/>
      <c r="D1" s="1270"/>
      <c r="E1" s="1270"/>
      <c r="F1" s="1270"/>
      <c r="G1" s="1270"/>
      <c r="H1" s="1270"/>
      <c r="I1" s="1270"/>
      <c r="J1" s="1270"/>
      <c r="K1" s="1270"/>
      <c r="L1" s="1270"/>
      <c r="M1" s="1270"/>
      <c r="N1" s="1270"/>
      <c r="O1" s="1270"/>
      <c r="P1" s="1270"/>
      <c r="Q1" s="1270"/>
      <c r="R1" s="1270"/>
      <c r="S1" s="1270"/>
      <c r="T1" s="1270"/>
      <c r="U1" s="1270"/>
      <c r="V1" s="1270"/>
      <c r="W1" s="1270"/>
      <c r="X1" s="1270"/>
      <c r="Y1" s="1270"/>
      <c r="Z1" s="1270"/>
      <c r="AA1" s="1270"/>
    </row>
    <row r="2" spans="1:27" ht="18">
      <c r="A2" s="1270" t="s">
        <v>877</v>
      </c>
      <c r="B2" s="1270"/>
      <c r="C2" s="1270"/>
      <c r="D2" s="1270"/>
      <c r="E2" s="1270"/>
      <c r="F2" s="1270"/>
      <c r="G2" s="1270"/>
      <c r="H2" s="1270"/>
      <c r="I2" s="1270"/>
      <c r="J2" s="1270"/>
      <c r="K2" s="1270"/>
      <c r="L2" s="1270"/>
      <c r="M2" s="1270"/>
      <c r="N2" s="1270"/>
      <c r="O2" s="1270"/>
      <c r="P2" s="1270"/>
      <c r="Q2" s="1270"/>
      <c r="R2" s="1270"/>
      <c r="S2" s="1270"/>
      <c r="T2" s="1270"/>
      <c r="U2" s="1270"/>
      <c r="V2" s="1270"/>
      <c r="W2" s="1270"/>
      <c r="X2" s="1270"/>
      <c r="Y2" s="1270"/>
      <c r="Z2" s="1270"/>
      <c r="AA2" s="1270"/>
    </row>
    <row r="3" spans="1:27" ht="18">
      <c r="A3" s="1270" t="s">
        <v>855</v>
      </c>
      <c r="B3" s="1270"/>
      <c r="C3" s="1270"/>
      <c r="D3" s="1270"/>
      <c r="E3" s="1270"/>
      <c r="F3" s="1270"/>
      <c r="G3" s="1270"/>
      <c r="H3" s="1270"/>
      <c r="I3" s="1270"/>
      <c r="J3" s="1270"/>
      <c r="K3" s="1270"/>
      <c r="L3" s="1270"/>
      <c r="M3" s="1270"/>
      <c r="N3" s="1270"/>
      <c r="O3" s="1270"/>
      <c r="P3" s="1270"/>
      <c r="Q3" s="1270"/>
      <c r="R3" s="1270"/>
      <c r="S3" s="1270"/>
      <c r="T3" s="1270"/>
      <c r="U3" s="1270"/>
      <c r="V3" s="1270"/>
      <c r="W3" s="1270"/>
      <c r="X3" s="1270"/>
      <c r="Y3" s="1270"/>
      <c r="Z3" s="1270"/>
      <c r="AA3" s="1270"/>
    </row>
    <row r="4" spans="1:27">
      <c r="A4" s="984"/>
      <c r="B4" s="985"/>
      <c r="C4" s="985"/>
      <c r="D4" s="984"/>
      <c r="E4" s="984"/>
      <c r="F4" s="984"/>
      <c r="G4" s="984"/>
      <c r="H4" s="984"/>
      <c r="I4" s="984"/>
      <c r="J4" s="984"/>
      <c r="K4" s="984"/>
      <c r="L4" s="984"/>
      <c r="M4" s="984"/>
      <c r="N4" s="985"/>
      <c r="O4" s="984"/>
      <c r="P4" s="984"/>
      <c r="Q4" s="984"/>
      <c r="R4" s="984"/>
      <c r="S4" s="984"/>
      <c r="T4" s="984"/>
      <c r="U4" s="984"/>
      <c r="V4" s="984"/>
      <c r="W4" s="984"/>
      <c r="X4" s="984"/>
      <c r="Y4" s="984"/>
      <c r="Z4" s="984"/>
      <c r="AA4" s="984"/>
    </row>
    <row r="5" spans="1:27">
      <c r="A5" s="984" t="s">
        <v>225</v>
      </c>
      <c r="B5" s="985"/>
      <c r="C5" s="984" t="s">
        <v>226</v>
      </c>
      <c r="D5" s="984"/>
      <c r="E5" s="984"/>
      <c r="F5" s="986"/>
      <c r="G5" s="984"/>
      <c r="H5" s="984"/>
      <c r="I5" s="984"/>
      <c r="J5" s="984"/>
      <c r="K5" s="984"/>
      <c r="L5" s="984"/>
      <c r="M5" s="984"/>
      <c r="N5" s="985"/>
      <c r="O5" s="984"/>
      <c r="P5" s="984"/>
      <c r="Q5" s="984"/>
      <c r="R5" s="984"/>
      <c r="S5" s="984"/>
      <c r="T5" s="984"/>
      <c r="U5" s="984"/>
      <c r="V5" s="984"/>
      <c r="W5" s="984"/>
      <c r="X5" s="984"/>
      <c r="Y5" s="984"/>
      <c r="Z5" s="984"/>
      <c r="AA5" s="984"/>
    </row>
    <row r="6" spans="1:27">
      <c r="A6" s="984" t="s">
        <v>227</v>
      </c>
      <c r="B6" s="985"/>
      <c r="C6" s="984" t="s">
        <v>228</v>
      </c>
      <c r="D6" s="984"/>
      <c r="E6" s="984"/>
      <c r="F6" s="986"/>
      <c r="G6" s="984"/>
      <c r="H6" s="984"/>
      <c r="I6" s="984"/>
      <c r="J6" s="984"/>
      <c r="K6" s="984"/>
      <c r="L6" s="984"/>
      <c r="M6" s="984"/>
      <c r="N6" s="985"/>
      <c r="O6" s="984"/>
      <c r="P6" s="984"/>
      <c r="Q6" s="984"/>
      <c r="R6" s="984"/>
      <c r="S6" s="984"/>
      <c r="T6" s="984"/>
      <c r="U6" s="984"/>
      <c r="V6" s="984"/>
      <c r="W6" s="984"/>
      <c r="X6" s="984"/>
      <c r="Y6" s="984"/>
      <c r="Z6" s="984"/>
      <c r="AA6" s="984"/>
    </row>
    <row r="7" spans="1:27">
      <c r="A7" s="984" t="s">
        <v>229</v>
      </c>
      <c r="B7" s="985"/>
      <c r="C7" s="985" t="s">
        <v>230</v>
      </c>
      <c r="D7" s="985"/>
      <c r="E7" s="984"/>
      <c r="F7" s="986"/>
      <c r="G7" s="984"/>
      <c r="H7" s="984"/>
      <c r="I7" s="984"/>
      <c r="J7" s="984"/>
      <c r="K7" s="984"/>
      <c r="L7" s="984"/>
      <c r="M7" s="984"/>
      <c r="N7" s="985"/>
      <c r="O7" s="984"/>
      <c r="P7" s="984"/>
      <c r="Q7" s="984"/>
      <c r="R7" s="984"/>
      <c r="S7" s="984"/>
      <c r="T7" s="984"/>
      <c r="U7" s="984"/>
      <c r="V7" s="984"/>
      <c r="W7" s="984"/>
      <c r="X7" s="984"/>
      <c r="Y7" s="984"/>
      <c r="Z7" s="984"/>
      <c r="AA7" s="984"/>
    </row>
    <row r="8" spans="1:27">
      <c r="A8" s="984" t="s">
        <v>231</v>
      </c>
      <c r="B8" s="985"/>
      <c r="C8" s="985" t="s">
        <v>232</v>
      </c>
      <c r="D8" s="985"/>
      <c r="E8" s="984"/>
      <c r="F8" s="986"/>
      <c r="G8" s="984"/>
      <c r="H8" s="984"/>
      <c r="I8" s="984"/>
      <c r="J8" s="984"/>
      <c r="K8" s="984"/>
      <c r="L8" s="984"/>
      <c r="M8" s="984"/>
      <c r="N8" s="985"/>
      <c r="O8" s="984"/>
      <c r="P8" s="984"/>
      <c r="Q8" s="984"/>
      <c r="R8" s="984"/>
      <c r="S8" s="984"/>
      <c r="T8" s="984"/>
      <c r="U8" s="984"/>
      <c r="V8" s="984"/>
      <c r="W8" s="984"/>
      <c r="X8" s="984"/>
      <c r="Y8" s="984"/>
      <c r="Z8" s="984"/>
      <c r="AA8" s="984"/>
    </row>
    <row r="9" spans="1:27">
      <c r="A9" s="984" t="s">
        <v>233</v>
      </c>
      <c r="B9" s="985"/>
      <c r="C9" s="985" t="s">
        <v>234</v>
      </c>
      <c r="D9" s="985"/>
      <c r="E9" s="984"/>
      <c r="F9" s="986"/>
      <c r="G9" s="984"/>
      <c r="H9" s="984"/>
      <c r="I9" s="984"/>
      <c r="J9" s="984"/>
      <c r="K9" s="984"/>
      <c r="L9" s="984"/>
      <c r="M9" s="984"/>
      <c r="N9" s="985"/>
      <c r="O9" s="984"/>
      <c r="P9" s="984"/>
      <c r="Q9" s="984"/>
      <c r="R9" s="984"/>
      <c r="S9" s="984"/>
      <c r="T9" s="984"/>
      <c r="U9" s="984"/>
      <c r="V9" s="984"/>
      <c r="W9" s="984"/>
      <c r="X9" s="984"/>
      <c r="Y9" s="984"/>
      <c r="Z9" s="984"/>
      <c r="AA9" s="984"/>
    </row>
    <row r="10" spans="1:27" ht="15.75" thickBot="1"/>
    <row r="11" spans="1:27" s="836" customFormat="1" ht="12" customHeight="1">
      <c r="A11" s="1381" t="s">
        <v>291</v>
      </c>
      <c r="B11" s="1382"/>
      <c r="C11" s="1382"/>
      <c r="D11" s="1382"/>
      <c r="E11" s="1382"/>
      <c r="F11" s="1382"/>
      <c r="G11" s="1382"/>
      <c r="H11" s="1383"/>
      <c r="I11" s="1384" t="s">
        <v>292</v>
      </c>
      <c r="J11" s="1382"/>
      <c r="K11" s="1382"/>
      <c r="L11" s="1383"/>
      <c r="M11" s="1385" t="s">
        <v>293</v>
      </c>
      <c r="N11" s="1385" t="s">
        <v>294</v>
      </c>
      <c r="O11" s="1385" t="s">
        <v>295</v>
      </c>
      <c r="P11" s="1385" t="s">
        <v>296</v>
      </c>
      <c r="Q11" s="987"/>
      <c r="R11" s="1385" t="s">
        <v>297</v>
      </c>
      <c r="S11" s="1388" t="s">
        <v>187</v>
      </c>
      <c r="T11" s="1389"/>
      <c r="U11" s="988" t="s">
        <v>244</v>
      </c>
    </row>
    <row r="12" spans="1:27" s="836" customFormat="1" ht="12.75" customHeight="1">
      <c r="A12" s="1392" t="s">
        <v>105</v>
      </c>
      <c r="B12" s="1395" t="s">
        <v>298</v>
      </c>
      <c r="C12" s="1396" t="s">
        <v>245</v>
      </c>
      <c r="D12" s="1397"/>
      <c r="E12" s="1397"/>
      <c r="F12" s="1397"/>
      <c r="G12" s="1398"/>
      <c r="H12" s="1395" t="s">
        <v>246</v>
      </c>
      <c r="I12" s="1395" t="s">
        <v>299</v>
      </c>
      <c r="J12" s="1395" t="s">
        <v>300</v>
      </c>
      <c r="K12" s="989" t="s">
        <v>247</v>
      </c>
      <c r="L12" s="1395" t="s">
        <v>301</v>
      </c>
      <c r="M12" s="1386"/>
      <c r="N12" s="1386"/>
      <c r="O12" s="1386"/>
      <c r="P12" s="1386"/>
      <c r="Q12" s="1386" t="s">
        <v>878</v>
      </c>
      <c r="R12" s="1386"/>
      <c r="S12" s="1390"/>
      <c r="T12" s="1391"/>
      <c r="U12" s="990"/>
    </row>
    <row r="13" spans="1:27" s="836" customFormat="1" ht="12" customHeight="1">
      <c r="A13" s="1393"/>
      <c r="B13" s="1386"/>
      <c r="C13" s="1399"/>
      <c r="D13" s="1400"/>
      <c r="E13" s="1400"/>
      <c r="F13" s="1400"/>
      <c r="G13" s="1401"/>
      <c r="H13" s="1386"/>
      <c r="I13" s="1386"/>
      <c r="J13" s="1386"/>
      <c r="K13" s="989" t="s">
        <v>254</v>
      </c>
      <c r="L13" s="1386"/>
      <c r="M13" s="1386"/>
      <c r="N13" s="1386"/>
      <c r="O13" s="1386"/>
      <c r="P13" s="1386"/>
      <c r="Q13" s="1386"/>
      <c r="R13" s="1386"/>
      <c r="S13" s="1395" t="s">
        <v>182</v>
      </c>
      <c r="T13" s="1403" t="s">
        <v>186</v>
      </c>
      <c r="U13" s="990"/>
    </row>
    <row r="14" spans="1:27" s="836" customFormat="1" ht="12" customHeight="1">
      <c r="A14" s="1393"/>
      <c r="B14" s="1386"/>
      <c r="C14" s="1399"/>
      <c r="D14" s="1400"/>
      <c r="E14" s="1400"/>
      <c r="F14" s="1400"/>
      <c r="G14" s="1401"/>
      <c r="H14" s="1386"/>
      <c r="I14" s="1386"/>
      <c r="J14" s="1386"/>
      <c r="K14" s="989" t="s">
        <v>304</v>
      </c>
      <c r="L14" s="1386"/>
      <c r="M14" s="1386"/>
      <c r="N14" s="1386"/>
      <c r="O14" s="1386"/>
      <c r="P14" s="1386"/>
      <c r="Q14" s="1386"/>
      <c r="R14" s="1386"/>
      <c r="S14" s="1386"/>
      <c r="T14" s="1404"/>
      <c r="U14" s="990"/>
    </row>
    <row r="15" spans="1:27" s="836" customFormat="1" ht="12" customHeight="1">
      <c r="A15" s="1394"/>
      <c r="B15" s="1387"/>
      <c r="C15" s="1390"/>
      <c r="D15" s="1402"/>
      <c r="E15" s="1402"/>
      <c r="F15" s="1402"/>
      <c r="G15" s="1391"/>
      <c r="H15" s="1387"/>
      <c r="I15" s="1387"/>
      <c r="J15" s="1387"/>
      <c r="K15" s="989" t="s">
        <v>262</v>
      </c>
      <c r="L15" s="1387"/>
      <c r="M15" s="1387"/>
      <c r="N15" s="1387"/>
      <c r="O15" s="1387"/>
      <c r="P15" s="1387"/>
      <c r="Q15" s="991"/>
      <c r="R15" s="1387"/>
      <c r="S15" s="1387"/>
      <c r="T15" s="1405"/>
      <c r="U15" s="992"/>
    </row>
    <row r="16" spans="1:27" s="998" customFormat="1" ht="12" customHeight="1">
      <c r="A16" s="993">
        <v>1</v>
      </c>
      <c r="B16" s="994">
        <v>2</v>
      </c>
      <c r="C16" s="1406">
        <v>3</v>
      </c>
      <c r="D16" s="1407"/>
      <c r="E16" s="1407"/>
      <c r="F16" s="1407"/>
      <c r="G16" s="1408"/>
      <c r="H16" s="995">
        <v>4</v>
      </c>
      <c r="I16" s="995">
        <v>5</v>
      </c>
      <c r="J16" s="995">
        <v>6</v>
      </c>
      <c r="K16" s="995">
        <v>7</v>
      </c>
      <c r="L16" s="995">
        <v>8</v>
      </c>
      <c r="M16" s="995">
        <v>9</v>
      </c>
      <c r="N16" s="995">
        <v>10</v>
      </c>
      <c r="O16" s="995">
        <v>11</v>
      </c>
      <c r="P16" s="995">
        <v>12</v>
      </c>
      <c r="Q16" s="995"/>
      <c r="R16" s="995">
        <v>13</v>
      </c>
      <c r="S16" s="996">
        <v>14</v>
      </c>
      <c r="T16" s="996">
        <v>15</v>
      </c>
      <c r="U16" s="997">
        <v>16</v>
      </c>
    </row>
    <row r="17" spans="1:36" s="836" customFormat="1" ht="12.95" customHeight="1" thickBot="1">
      <c r="A17" s="999"/>
      <c r="B17" s="1000"/>
      <c r="C17" s="1001"/>
      <c r="D17" s="1001"/>
      <c r="E17" s="1001"/>
      <c r="F17" s="1001"/>
      <c r="G17" s="1001"/>
      <c r="H17" s="1002"/>
      <c r="I17" s="1003"/>
      <c r="J17" s="1004"/>
      <c r="K17" s="1004"/>
      <c r="L17" s="1004"/>
      <c r="M17" s="1003"/>
      <c r="N17" s="1004"/>
      <c r="O17" s="1004"/>
      <c r="P17" s="1004"/>
      <c r="Q17" s="1004"/>
      <c r="R17" s="1004"/>
      <c r="S17" s="1002"/>
      <c r="T17" s="1002"/>
      <c r="U17" s="1005"/>
    </row>
    <row r="18" spans="1:36" s="836" customFormat="1" ht="12.95" customHeight="1">
      <c r="A18" s="1006"/>
      <c r="B18" s="1007"/>
      <c r="C18" s="1008"/>
      <c r="D18" s="1008"/>
      <c r="E18" s="1008"/>
      <c r="F18" s="1008"/>
      <c r="G18" s="1008"/>
      <c r="H18" s="1009"/>
      <c r="I18" s="1010" t="s">
        <v>52</v>
      </c>
      <c r="J18" s="1011"/>
      <c r="K18" s="1011"/>
      <c r="L18" s="1011"/>
      <c r="M18" s="747" t="s">
        <v>324</v>
      </c>
      <c r="N18" s="1011"/>
      <c r="O18" s="1011"/>
      <c r="P18" s="1011"/>
      <c r="Q18" s="1011"/>
      <c r="R18" s="1011"/>
      <c r="S18" s="1012">
        <f>SUM(S19:S32)</f>
        <v>13</v>
      </c>
      <c r="T18" s="1012">
        <f>SUM(T19:T32)</f>
        <v>2162531326.5358591</v>
      </c>
      <c r="U18" s="1013"/>
      <c r="AB18" s="1014"/>
      <c r="AC18" s="1014"/>
    </row>
    <row r="19" spans="1:36" s="87" customFormat="1" ht="37.5" customHeight="1">
      <c r="A19" s="737">
        <v>1</v>
      </c>
      <c r="B19" s="763"/>
      <c r="C19" s="747"/>
      <c r="D19" s="747"/>
      <c r="E19" s="747"/>
      <c r="F19" s="747"/>
      <c r="G19" s="747"/>
      <c r="H19" s="764">
        <v>1</v>
      </c>
      <c r="I19" s="747" t="s">
        <v>804</v>
      </c>
      <c r="J19" s="747" t="s">
        <v>324</v>
      </c>
      <c r="K19" s="747"/>
      <c r="L19" s="747" t="s">
        <v>324</v>
      </c>
      <c r="N19" s="747">
        <v>2008</v>
      </c>
      <c r="O19" s="747" t="s">
        <v>325</v>
      </c>
      <c r="P19" s="780" t="s">
        <v>812</v>
      </c>
      <c r="Q19" s="747"/>
      <c r="R19" s="747" t="s">
        <v>39</v>
      </c>
      <c r="S19" s="765">
        <v>1</v>
      </c>
      <c r="T19" s="766">
        <v>94280000</v>
      </c>
      <c r="V19" s="748" t="s">
        <v>805</v>
      </c>
      <c r="W19" s="767"/>
      <c r="X19" s="768"/>
      <c r="Y19" s="355"/>
      <c r="Z19" s="355"/>
      <c r="AA19" s="355"/>
      <c r="AB19" s="355"/>
      <c r="AC19" s="355"/>
      <c r="AD19" s="355"/>
      <c r="AE19" s="355"/>
      <c r="AF19" s="355"/>
      <c r="AG19" s="355"/>
      <c r="AH19" s="355"/>
      <c r="AI19" s="355"/>
      <c r="AJ19" s="355"/>
    </row>
    <row r="20" spans="1:36" s="87" customFormat="1" ht="12.95" customHeight="1">
      <c r="A20" s="737">
        <v>2</v>
      </c>
      <c r="B20" s="763"/>
      <c r="C20" s="747"/>
      <c r="D20" s="747"/>
      <c r="E20" s="747"/>
      <c r="F20" s="747"/>
      <c r="G20" s="747"/>
      <c r="H20" s="764">
        <v>2</v>
      </c>
      <c r="I20" s="747" t="s">
        <v>806</v>
      </c>
      <c r="J20" s="747" t="s">
        <v>324</v>
      </c>
      <c r="K20" s="747"/>
      <c r="L20" s="747" t="s">
        <v>324</v>
      </c>
      <c r="N20" s="747">
        <v>2008</v>
      </c>
      <c r="O20" s="747" t="s">
        <v>325</v>
      </c>
      <c r="P20" s="780" t="s">
        <v>812</v>
      </c>
      <c r="Q20" s="747"/>
      <c r="R20" s="747" t="s">
        <v>39</v>
      </c>
      <c r="S20" s="765">
        <v>1</v>
      </c>
      <c r="T20" s="766">
        <v>624348000</v>
      </c>
      <c r="V20" s="748" t="s">
        <v>805</v>
      </c>
      <c r="W20" s="355"/>
      <c r="X20" s="754"/>
      <c r="Y20" s="355"/>
      <c r="Z20" s="355"/>
      <c r="AA20" s="355"/>
      <c r="AB20" s="355"/>
      <c r="AC20" s="355"/>
      <c r="AD20" s="355"/>
      <c r="AE20" s="355"/>
      <c r="AF20" s="355"/>
      <c r="AG20" s="355"/>
      <c r="AH20" s="355"/>
      <c r="AI20" s="355"/>
      <c r="AJ20" s="355"/>
    </row>
    <row r="21" spans="1:36" s="87" customFormat="1" ht="12.95" customHeight="1">
      <c r="A21" s="737">
        <v>3</v>
      </c>
      <c r="B21" s="763"/>
      <c r="C21" s="747"/>
      <c r="D21" s="747"/>
      <c r="E21" s="747"/>
      <c r="F21" s="747"/>
      <c r="G21" s="747"/>
      <c r="H21" s="764">
        <v>3</v>
      </c>
      <c r="I21" s="747" t="s">
        <v>807</v>
      </c>
      <c r="J21" s="747" t="s">
        <v>324</v>
      </c>
      <c r="K21" s="747"/>
      <c r="L21" s="770" t="s">
        <v>808</v>
      </c>
      <c r="N21" s="747">
        <v>2013</v>
      </c>
      <c r="O21" s="747" t="s">
        <v>325</v>
      </c>
      <c r="P21" s="780" t="s">
        <v>812</v>
      </c>
      <c r="Q21" s="747"/>
      <c r="R21" s="747" t="s">
        <v>39</v>
      </c>
      <c r="S21" s="765">
        <v>1</v>
      </c>
      <c r="T21" s="766">
        <v>258625964.257433</v>
      </c>
      <c r="V21" s="748" t="s">
        <v>805</v>
      </c>
      <c r="W21" s="355"/>
      <c r="X21" s="754"/>
      <c r="Y21" s="355"/>
      <c r="Z21" s="355"/>
      <c r="AA21" s="355"/>
      <c r="AB21" s="355"/>
      <c r="AC21" s="355"/>
      <c r="AD21" s="355"/>
      <c r="AE21" s="355"/>
      <c r="AF21" s="355"/>
      <c r="AG21" s="355"/>
      <c r="AH21" s="355"/>
      <c r="AI21" s="355"/>
      <c r="AJ21" s="355"/>
    </row>
    <row r="22" spans="1:36" s="88" customFormat="1" ht="12.95" customHeight="1">
      <c r="A22" s="769">
        <v>6</v>
      </c>
      <c r="C22" s="770">
        <v>3</v>
      </c>
      <c r="D22" s="770">
        <v>11</v>
      </c>
      <c r="E22" s="770">
        <v>1</v>
      </c>
      <c r="F22" s="770">
        <v>6</v>
      </c>
      <c r="G22" s="770">
        <v>10</v>
      </c>
      <c r="H22" s="771">
        <v>4</v>
      </c>
      <c r="I22" s="770" t="s">
        <v>94</v>
      </c>
      <c r="J22" s="770"/>
      <c r="K22" s="770"/>
      <c r="L22" s="770" t="s">
        <v>808</v>
      </c>
      <c r="N22" s="770">
        <v>2016</v>
      </c>
      <c r="O22" s="770" t="s">
        <v>325</v>
      </c>
      <c r="P22" s="780" t="s">
        <v>812</v>
      </c>
      <c r="Q22" s="770"/>
      <c r="R22" s="770" t="s">
        <v>809</v>
      </c>
      <c r="S22" s="770">
        <v>1</v>
      </c>
      <c r="T22" s="772">
        <v>15393250</v>
      </c>
      <c r="V22" s="748" t="s">
        <v>805</v>
      </c>
      <c r="W22" s="622"/>
      <c r="X22" s="622"/>
      <c r="Y22" s="773"/>
      <c r="Z22" s="774"/>
      <c r="AA22" s="775"/>
      <c r="AB22" s="622"/>
      <c r="AC22" s="622"/>
      <c r="AD22" s="622"/>
      <c r="AE22" s="622"/>
      <c r="AF22" s="622"/>
      <c r="AG22" s="622"/>
      <c r="AH22" s="622"/>
      <c r="AI22" s="622"/>
      <c r="AJ22" s="622"/>
    </row>
    <row r="23" spans="1:36" s="88" customFormat="1" ht="12.95" customHeight="1">
      <c r="A23" s="769">
        <v>7</v>
      </c>
      <c r="C23" s="770">
        <v>3</v>
      </c>
      <c r="D23" s="770">
        <v>11</v>
      </c>
      <c r="E23" s="770">
        <v>1</v>
      </c>
      <c r="F23" s="770">
        <v>6</v>
      </c>
      <c r="G23" s="770">
        <v>10</v>
      </c>
      <c r="H23" s="771">
        <v>4</v>
      </c>
      <c r="I23" s="770" t="s">
        <v>95</v>
      </c>
      <c r="J23" s="770"/>
      <c r="K23" s="770"/>
      <c r="L23" s="747" t="s">
        <v>324</v>
      </c>
      <c r="N23" s="770">
        <v>2016</v>
      </c>
      <c r="O23" s="770" t="s">
        <v>325</v>
      </c>
      <c r="P23" s="780" t="s">
        <v>812</v>
      </c>
      <c r="Q23" s="770"/>
      <c r="R23" s="770" t="s">
        <v>809</v>
      </c>
      <c r="S23" s="770">
        <v>1</v>
      </c>
      <c r="T23" s="772">
        <v>753582537</v>
      </c>
      <c r="V23" s="748" t="s">
        <v>805</v>
      </c>
      <c r="W23" s="776"/>
      <c r="X23" s="622"/>
      <c r="Y23" s="773"/>
      <c r="Z23" s="774"/>
      <c r="AA23" s="775"/>
      <c r="AB23" s="622"/>
      <c r="AC23" s="622"/>
      <c r="AD23" s="622"/>
      <c r="AE23" s="622"/>
      <c r="AF23" s="622"/>
      <c r="AG23" s="622"/>
      <c r="AH23" s="622"/>
      <c r="AI23" s="622"/>
      <c r="AJ23" s="622"/>
    </row>
    <row r="24" spans="1:36" s="87" customFormat="1" ht="12.95" customHeight="1">
      <c r="A24" s="737">
        <v>4</v>
      </c>
      <c r="B24" s="763"/>
      <c r="C24" s="747">
        <v>3</v>
      </c>
      <c r="D24" s="747">
        <v>11</v>
      </c>
      <c r="E24" s="747">
        <v>1</v>
      </c>
      <c r="F24" s="747">
        <v>6</v>
      </c>
      <c r="G24" s="747">
        <v>10</v>
      </c>
      <c r="H24" s="764">
        <v>4</v>
      </c>
      <c r="I24" s="747" t="s">
        <v>810</v>
      </c>
      <c r="J24" s="747" t="s">
        <v>324</v>
      </c>
      <c r="K24" s="747"/>
      <c r="L24" s="1347" t="s">
        <v>808</v>
      </c>
      <c r="N24" s="747">
        <v>2012</v>
      </c>
      <c r="O24" s="747" t="s">
        <v>325</v>
      </c>
      <c r="P24" s="780" t="s">
        <v>812</v>
      </c>
      <c r="Q24" s="747"/>
      <c r="R24" s="747" t="s">
        <v>39</v>
      </c>
      <c r="S24" s="765">
        <v>1</v>
      </c>
      <c r="T24" s="766">
        <v>152127700.27842641</v>
      </c>
      <c r="V24" s="748" t="s">
        <v>805</v>
      </c>
      <c r="W24" s="355"/>
      <c r="X24" s="754"/>
      <c r="Y24" s="355"/>
      <c r="Z24" s="355"/>
      <c r="AA24" s="355"/>
      <c r="AB24" s="355"/>
      <c r="AC24" s="355"/>
      <c r="AD24" s="355"/>
      <c r="AE24" s="355"/>
      <c r="AF24" s="355"/>
      <c r="AG24" s="355"/>
      <c r="AH24" s="355"/>
      <c r="AI24" s="355"/>
      <c r="AJ24" s="355"/>
    </row>
    <row r="25" spans="1:36" s="87" customFormat="1" ht="12.95" customHeight="1">
      <c r="A25" s="1318">
        <v>5</v>
      </c>
      <c r="B25" s="777"/>
      <c r="C25" s="1320">
        <v>3</v>
      </c>
      <c r="D25" s="1320">
        <v>11</v>
      </c>
      <c r="E25" s="1320">
        <v>1</v>
      </c>
      <c r="F25" s="1320">
        <v>1</v>
      </c>
      <c r="G25" s="1320">
        <v>1</v>
      </c>
      <c r="H25" s="1322">
        <v>5</v>
      </c>
      <c r="I25" s="778" t="s">
        <v>811</v>
      </c>
      <c r="J25" s="1347"/>
      <c r="K25" s="779"/>
      <c r="L25" s="1348"/>
      <c r="N25" s="1347">
        <v>2014</v>
      </c>
      <c r="O25" s="1347" t="s">
        <v>325</v>
      </c>
      <c r="P25" s="780" t="s">
        <v>812</v>
      </c>
      <c r="Q25" s="1347"/>
      <c r="R25" s="780" t="s">
        <v>39</v>
      </c>
      <c r="S25" s="1015">
        <v>1</v>
      </c>
      <c r="T25" s="1340">
        <v>121988875</v>
      </c>
      <c r="V25" s="1342" t="s">
        <v>311</v>
      </c>
      <c r="W25" s="355"/>
      <c r="X25" s="754"/>
      <c r="Y25" s="355"/>
      <c r="Z25" s="355"/>
      <c r="AA25" s="355"/>
      <c r="AB25" s="355"/>
      <c r="AC25" s="355"/>
      <c r="AD25" s="355"/>
      <c r="AE25" s="355"/>
      <c r="AF25" s="355"/>
      <c r="AG25" s="355"/>
      <c r="AH25" s="355"/>
      <c r="AI25" s="355"/>
      <c r="AJ25" s="355"/>
    </row>
    <row r="26" spans="1:36" s="87" customFormat="1" ht="12.95" customHeight="1">
      <c r="A26" s="1319"/>
      <c r="B26" s="777"/>
      <c r="C26" s="1321"/>
      <c r="D26" s="1321"/>
      <c r="E26" s="1321"/>
      <c r="F26" s="1321"/>
      <c r="G26" s="1321"/>
      <c r="H26" s="1323"/>
      <c r="I26" s="781" t="s">
        <v>813</v>
      </c>
      <c r="J26" s="1348"/>
      <c r="K26" s="782"/>
      <c r="L26" s="788" t="s">
        <v>808</v>
      </c>
      <c r="N26" s="1348"/>
      <c r="O26" s="1348"/>
      <c r="P26" s="780" t="s">
        <v>812</v>
      </c>
      <c r="Q26" s="1348"/>
      <c r="R26" s="781"/>
      <c r="S26" s="1016"/>
      <c r="T26" s="1341"/>
      <c r="V26" s="1343"/>
      <c r="W26" s="355"/>
      <c r="X26" s="754"/>
      <c r="Y26" s="355"/>
      <c r="Z26" s="355"/>
      <c r="AA26" s="355"/>
      <c r="AB26" s="355"/>
      <c r="AC26" s="355"/>
      <c r="AD26" s="355"/>
      <c r="AE26" s="355"/>
      <c r="AF26" s="355"/>
      <c r="AG26" s="355"/>
      <c r="AH26" s="355"/>
      <c r="AI26" s="355"/>
      <c r="AJ26" s="355"/>
    </row>
    <row r="27" spans="1:36" s="93" customFormat="1" ht="12.95" customHeight="1">
      <c r="A27" s="783"/>
      <c r="B27" s="784"/>
      <c r="C27" s="785"/>
      <c r="D27" s="785"/>
      <c r="E27" s="785"/>
      <c r="F27" s="785"/>
      <c r="G27" s="785"/>
      <c r="H27" s="786"/>
      <c r="I27" s="787" t="s">
        <v>99</v>
      </c>
      <c r="J27" s="788"/>
      <c r="K27" s="788"/>
      <c r="L27" s="788"/>
      <c r="N27" s="788">
        <v>1990</v>
      </c>
      <c r="O27" s="788" t="s">
        <v>325</v>
      </c>
      <c r="P27" s="780" t="s">
        <v>812</v>
      </c>
      <c r="Q27" s="788"/>
      <c r="R27" s="787" t="s">
        <v>814</v>
      </c>
      <c r="S27" s="789">
        <v>1</v>
      </c>
      <c r="T27" s="790">
        <v>50000000</v>
      </c>
      <c r="V27" s="791"/>
      <c r="W27" s="92"/>
      <c r="X27" s="792"/>
      <c r="Y27" s="92"/>
      <c r="Z27" s="92"/>
      <c r="AA27" s="92"/>
      <c r="AB27" s="92"/>
      <c r="AC27" s="92"/>
      <c r="AD27" s="92"/>
      <c r="AE27" s="92"/>
      <c r="AF27" s="92"/>
      <c r="AG27" s="92"/>
      <c r="AH27" s="92"/>
      <c r="AI27" s="92"/>
      <c r="AJ27" s="92"/>
    </row>
    <row r="28" spans="1:36" s="93" customFormat="1" ht="12.95" customHeight="1">
      <c r="A28" s="783"/>
      <c r="B28" s="784"/>
      <c r="C28" s="785"/>
      <c r="D28" s="785"/>
      <c r="E28" s="785"/>
      <c r="F28" s="785"/>
      <c r="G28" s="785"/>
      <c r="H28" s="786"/>
      <c r="I28" s="787" t="s">
        <v>100</v>
      </c>
      <c r="J28" s="788"/>
      <c r="K28" s="788"/>
      <c r="L28" s="788"/>
      <c r="N28" s="788">
        <v>2007</v>
      </c>
      <c r="O28" s="788"/>
      <c r="P28" s="780" t="s">
        <v>812</v>
      </c>
      <c r="Q28" s="788"/>
      <c r="R28" s="787" t="s">
        <v>39</v>
      </c>
      <c r="S28" s="789">
        <v>1</v>
      </c>
      <c r="T28" s="790">
        <v>11500000</v>
      </c>
      <c r="V28" s="791"/>
      <c r="W28" s="92"/>
      <c r="X28" s="792"/>
      <c r="Y28" s="92"/>
      <c r="Z28" s="92"/>
      <c r="AA28" s="92"/>
      <c r="AB28" s="92"/>
      <c r="AC28" s="92"/>
      <c r="AD28" s="92"/>
      <c r="AE28" s="92"/>
      <c r="AF28" s="92"/>
      <c r="AG28" s="92"/>
      <c r="AH28" s="92"/>
      <c r="AI28" s="92"/>
      <c r="AJ28" s="92"/>
    </row>
    <row r="29" spans="1:36" s="93" customFormat="1" ht="12.95" customHeight="1">
      <c r="A29" s="783"/>
      <c r="B29" s="784"/>
      <c r="C29" s="785"/>
      <c r="D29" s="785"/>
      <c r="E29" s="785"/>
      <c r="F29" s="785"/>
      <c r="G29" s="785"/>
      <c r="H29" s="786"/>
      <c r="I29" s="787" t="s">
        <v>101</v>
      </c>
      <c r="J29" s="788"/>
      <c r="K29" s="788"/>
      <c r="L29" s="788"/>
      <c r="N29" s="788">
        <v>2010</v>
      </c>
      <c r="O29" s="788"/>
      <c r="P29" s="780" t="s">
        <v>812</v>
      </c>
      <c r="Q29" s="788"/>
      <c r="R29" s="787" t="s">
        <v>39</v>
      </c>
      <c r="S29" s="789">
        <v>1</v>
      </c>
      <c r="T29" s="790">
        <v>13185000</v>
      </c>
      <c r="V29" s="791"/>
      <c r="W29" s="92"/>
      <c r="X29" s="792"/>
      <c r="Y29" s="92"/>
      <c r="Z29" s="92"/>
      <c r="AA29" s="92"/>
      <c r="AB29" s="92"/>
      <c r="AC29" s="92"/>
      <c r="AD29" s="92"/>
      <c r="AE29" s="92"/>
      <c r="AF29" s="92"/>
      <c r="AG29" s="92"/>
      <c r="AH29" s="92"/>
      <c r="AI29" s="92"/>
      <c r="AJ29" s="92"/>
    </row>
    <row r="30" spans="1:36" s="93" customFormat="1" ht="12.95" customHeight="1">
      <c r="A30" s="783"/>
      <c r="B30" s="784"/>
      <c r="C30" s="785"/>
      <c r="D30" s="785"/>
      <c r="E30" s="785"/>
      <c r="F30" s="785"/>
      <c r="G30" s="785"/>
      <c r="H30" s="786"/>
      <c r="I30" s="787" t="s">
        <v>102</v>
      </c>
      <c r="J30" s="788"/>
      <c r="K30" s="788"/>
      <c r="L30" s="788"/>
      <c r="N30" s="788">
        <v>1998</v>
      </c>
      <c r="O30" s="788"/>
      <c r="P30" s="780" t="s">
        <v>812</v>
      </c>
      <c r="Q30" s="788"/>
      <c r="R30" s="787" t="s">
        <v>39</v>
      </c>
      <c r="S30" s="789">
        <v>1</v>
      </c>
      <c r="T30" s="790">
        <v>25000000</v>
      </c>
      <c r="V30" s="791"/>
      <c r="W30" s="92"/>
      <c r="X30" s="792"/>
      <c r="Y30" s="92"/>
      <c r="Z30" s="92"/>
      <c r="AA30" s="92"/>
      <c r="AB30" s="92"/>
      <c r="AC30" s="92"/>
      <c r="AD30" s="92"/>
      <c r="AE30" s="92"/>
      <c r="AF30" s="92"/>
      <c r="AG30" s="92"/>
      <c r="AH30" s="92"/>
      <c r="AI30" s="92"/>
      <c r="AJ30" s="92"/>
    </row>
    <row r="31" spans="1:36" s="93" customFormat="1" ht="12.95" customHeight="1">
      <c r="A31" s="783"/>
      <c r="B31" s="784"/>
      <c r="C31" s="785"/>
      <c r="D31" s="785"/>
      <c r="E31" s="785"/>
      <c r="F31" s="785"/>
      <c r="G31" s="785"/>
      <c r="H31" s="786"/>
      <c r="I31" s="787" t="s">
        <v>103</v>
      </c>
      <c r="J31" s="788"/>
      <c r="K31" s="788"/>
      <c r="L31" s="788"/>
      <c r="N31" s="788">
        <v>2015</v>
      </c>
      <c r="O31" s="788"/>
      <c r="P31" s="780" t="s">
        <v>812</v>
      </c>
      <c r="Q31" s="788"/>
      <c r="R31" s="787" t="s">
        <v>39</v>
      </c>
      <c r="S31" s="789">
        <v>1</v>
      </c>
      <c r="T31" s="790">
        <v>20500000</v>
      </c>
      <c r="V31" s="791"/>
      <c r="W31" s="92"/>
      <c r="X31" s="792"/>
      <c r="Y31" s="92"/>
      <c r="Z31" s="92"/>
      <c r="AA31" s="92"/>
      <c r="AB31" s="92"/>
      <c r="AC31" s="92"/>
      <c r="AD31" s="92"/>
      <c r="AE31" s="92"/>
      <c r="AF31" s="92"/>
      <c r="AG31" s="92"/>
      <c r="AH31" s="92"/>
      <c r="AI31" s="92"/>
      <c r="AJ31" s="92"/>
    </row>
    <row r="32" spans="1:36" s="93" customFormat="1" ht="12.95" customHeight="1">
      <c r="A32" s="783"/>
      <c r="B32" s="784"/>
      <c r="C32" s="785"/>
      <c r="D32" s="785"/>
      <c r="E32" s="785"/>
      <c r="F32" s="785"/>
      <c r="G32" s="785"/>
      <c r="H32" s="786"/>
      <c r="I32" s="787" t="s">
        <v>104</v>
      </c>
      <c r="J32" s="788"/>
      <c r="K32" s="788"/>
      <c r="L32" s="788"/>
      <c r="N32" s="788">
        <v>2016</v>
      </c>
      <c r="O32" s="788"/>
      <c r="P32" s="780" t="s">
        <v>812</v>
      </c>
      <c r="Q32" s="788"/>
      <c r="R32" s="787" t="s">
        <v>39</v>
      </c>
      <c r="S32" s="789">
        <v>1</v>
      </c>
      <c r="T32" s="790">
        <v>22000000</v>
      </c>
      <c r="V32" s="791"/>
      <c r="W32" s="92"/>
      <c r="X32" s="792"/>
      <c r="Y32" s="92"/>
      <c r="Z32" s="92"/>
      <c r="AA32" s="92"/>
      <c r="AB32" s="92"/>
      <c r="AC32" s="92"/>
      <c r="AD32" s="92"/>
      <c r="AE32" s="92"/>
      <c r="AF32" s="92"/>
      <c r="AG32" s="92"/>
      <c r="AH32" s="92"/>
      <c r="AI32" s="92"/>
      <c r="AJ32" s="92"/>
    </row>
    <row r="33" spans="1:21" s="87" customFormat="1" ht="12.95" customHeight="1">
      <c r="A33" s="1318"/>
      <c r="B33" s="1017"/>
      <c r="C33" s="1320"/>
      <c r="D33" s="1320"/>
      <c r="E33" s="1320"/>
      <c r="F33" s="1320"/>
      <c r="G33" s="1320"/>
      <c r="H33" s="1415"/>
      <c r="I33" s="778"/>
      <c r="J33" s="1347"/>
      <c r="K33" s="1347"/>
      <c r="L33" s="1347"/>
      <c r="M33" s="1347"/>
      <c r="N33" s="1347"/>
      <c r="O33" s="1347"/>
      <c r="P33" s="780"/>
      <c r="Q33" s="780"/>
      <c r="R33" s="780"/>
      <c r="S33" s="1347"/>
      <c r="T33" s="1340"/>
      <c r="U33" s="1413"/>
    </row>
    <row r="34" spans="1:21" s="87" customFormat="1" ht="12.95" customHeight="1">
      <c r="A34" s="1411"/>
      <c r="B34" s="1018"/>
      <c r="C34" s="1409"/>
      <c r="D34" s="1409"/>
      <c r="E34" s="1409"/>
      <c r="F34" s="1409"/>
      <c r="G34" s="1409"/>
      <c r="H34" s="1416"/>
      <c r="I34" s="1019"/>
      <c r="J34" s="1410"/>
      <c r="K34" s="1410"/>
      <c r="L34" s="1410"/>
      <c r="M34" s="1410"/>
      <c r="N34" s="1410"/>
      <c r="O34" s="1410"/>
      <c r="P34" s="1019"/>
      <c r="Q34" s="1019"/>
      <c r="R34" s="1019"/>
      <c r="S34" s="1410"/>
      <c r="T34" s="1412"/>
      <c r="U34" s="1414"/>
    </row>
    <row r="35" spans="1:21" s="836" customFormat="1" ht="26.25" customHeight="1">
      <c r="A35" s="835"/>
      <c r="H35" s="837"/>
      <c r="S35" s="881"/>
      <c r="T35" s="259"/>
    </row>
    <row r="36" spans="1:21" s="836" customFormat="1" ht="12">
      <c r="A36" s="835"/>
      <c r="T36" s="1020" t="s">
        <v>879</v>
      </c>
    </row>
    <row r="37" spans="1:21" s="836" customFormat="1" ht="12">
      <c r="A37" s="835"/>
      <c r="C37" s="1021" t="s">
        <v>218</v>
      </c>
      <c r="E37" s="837"/>
      <c r="I37" s="1021"/>
      <c r="T37" s="1020" t="s">
        <v>121</v>
      </c>
    </row>
    <row r="38" spans="1:21" s="836" customFormat="1" ht="12">
      <c r="A38" s="835"/>
      <c r="C38" s="1021" t="s">
        <v>219</v>
      </c>
      <c r="E38" s="837"/>
      <c r="I38" s="1021"/>
      <c r="T38" s="259"/>
    </row>
    <row r="39" spans="1:21" s="836" customFormat="1" ht="12">
      <c r="A39" s="835"/>
      <c r="C39" s="1021"/>
      <c r="E39" s="837"/>
      <c r="I39" s="1021"/>
      <c r="T39" s="259"/>
    </row>
    <row r="40" spans="1:21" s="836" customFormat="1" ht="12">
      <c r="A40" s="835"/>
      <c r="C40" s="1021"/>
      <c r="E40" s="837"/>
      <c r="I40" s="1021"/>
      <c r="T40" s="1022"/>
    </row>
    <row r="41" spans="1:21" s="836" customFormat="1" ht="12">
      <c r="A41" s="835"/>
      <c r="C41" s="1021"/>
      <c r="E41" s="837"/>
      <c r="I41" s="1021"/>
      <c r="T41" s="259"/>
    </row>
    <row r="42" spans="1:21" s="836" customFormat="1" ht="12">
      <c r="A42" s="835"/>
      <c r="C42" s="1021"/>
      <c r="E42" s="837"/>
      <c r="I42" s="1021"/>
      <c r="T42" s="1023"/>
    </row>
    <row r="43" spans="1:21" s="836" customFormat="1" ht="12">
      <c r="A43" s="835"/>
      <c r="C43" s="1021" t="s">
        <v>829</v>
      </c>
      <c r="E43" s="1024"/>
      <c r="I43" s="1021"/>
      <c r="T43" s="1023" t="s">
        <v>880</v>
      </c>
      <c r="U43" s="1025"/>
    </row>
    <row r="44" spans="1:21" s="836" customFormat="1" ht="12">
      <c r="A44" s="835"/>
      <c r="C44" s="1021" t="s">
        <v>164</v>
      </c>
      <c r="E44" s="837"/>
      <c r="I44" s="1021"/>
      <c r="T44" s="1026" t="s">
        <v>852</v>
      </c>
      <c r="U44" s="1027"/>
    </row>
  </sheetData>
  <mergeCells count="52">
    <mergeCell ref="S33:S34"/>
    <mergeCell ref="T33:T34"/>
    <mergeCell ref="U33:U34"/>
    <mergeCell ref="H33:H34"/>
    <mergeCell ref="J33:J34"/>
    <mergeCell ref="K33:K34"/>
    <mergeCell ref="L33:L34"/>
    <mergeCell ref="M33:M34"/>
    <mergeCell ref="N33:N34"/>
    <mergeCell ref="A33:A34"/>
    <mergeCell ref="C33:C34"/>
    <mergeCell ref="D33:D34"/>
    <mergeCell ref="E33:E34"/>
    <mergeCell ref="F33:F34"/>
    <mergeCell ref="G33:G34"/>
    <mergeCell ref="J25:J26"/>
    <mergeCell ref="N25:N26"/>
    <mergeCell ref="O25:O26"/>
    <mergeCell ref="Q25:Q26"/>
    <mergeCell ref="O33:O34"/>
    <mergeCell ref="T25:T26"/>
    <mergeCell ref="V25:V26"/>
    <mergeCell ref="T13:T15"/>
    <mergeCell ref="C16:G16"/>
    <mergeCell ref="L24:L25"/>
    <mergeCell ref="G25:G26"/>
    <mergeCell ref="H25:H26"/>
    <mergeCell ref="J12:J15"/>
    <mergeCell ref="L12:L15"/>
    <mergeCell ref="Q12:Q14"/>
    <mergeCell ref="S13:S15"/>
    <mergeCell ref="A25:A26"/>
    <mergeCell ref="C25:C26"/>
    <mergeCell ref="D25:D26"/>
    <mergeCell ref="E25:E26"/>
    <mergeCell ref="F25:F26"/>
    <mergeCell ref="A1:AA1"/>
    <mergeCell ref="A2:AA2"/>
    <mergeCell ref="A3:AA3"/>
    <mergeCell ref="A11:H11"/>
    <mergeCell ref="I11:L11"/>
    <mergeCell ref="M11:M15"/>
    <mergeCell ref="N11:N15"/>
    <mergeCell ref="O11:O15"/>
    <mergeCell ref="P11:P15"/>
    <mergeCell ref="R11:R15"/>
    <mergeCell ref="S11:T12"/>
    <mergeCell ref="A12:A15"/>
    <mergeCell ref="B12:B15"/>
    <mergeCell ref="C12:G15"/>
    <mergeCell ref="H12:H15"/>
    <mergeCell ref="I12:I15"/>
  </mergeCells>
  <dataValidations count="1">
    <dataValidation type="list" allowBlank="1" showInputMessage="1" showErrorMessage="1" error="PILIH DARI DAFTAR" sqref="B17:B21 B24:B34">
      <formula1>KIBB</formula1>
    </dataValidation>
  </dataValidations>
  <pageMargins left="0.45" right="0.7" top="0.75" bottom="0.75" header="0.3" footer="0.3"/>
  <pageSetup paperSize="5" orientation="landscape" horizontalDpi="4294967293" verticalDpi="0" r:id="rId1"/>
  <drawing r:id="rId2"/>
</worksheet>
</file>

<file path=xl/worksheets/sheet12.xml><?xml version="1.0" encoding="utf-8"?>
<worksheet xmlns="http://schemas.openxmlformats.org/spreadsheetml/2006/main" xmlns:r="http://schemas.openxmlformats.org/officeDocument/2006/relationships">
  <sheetPr>
    <tabColor rgb="FFFF0000"/>
  </sheetPr>
  <dimension ref="A1:AJ37"/>
  <sheetViews>
    <sheetView zoomScale="70" zoomScaleNormal="70" workbookViewId="0">
      <selection activeCell="C20" sqref="C20:G20"/>
    </sheetView>
  </sheetViews>
  <sheetFormatPr defaultRowHeight="15"/>
  <cols>
    <col min="1" max="1" width="5.7109375" style="184" customWidth="1"/>
    <col min="2" max="2" width="9.140625" style="184"/>
    <col min="3" max="4" width="4.85546875" style="184" customWidth="1"/>
    <col min="5" max="6" width="4.28515625" style="184" customWidth="1"/>
    <col min="7" max="7" width="3.85546875" style="184" customWidth="1"/>
    <col min="8" max="8" width="6.7109375" style="184" customWidth="1"/>
    <col min="9" max="11" width="9.140625" style="184"/>
    <col min="12" max="12" width="6.42578125" style="184" customWidth="1"/>
    <col min="13" max="13" width="9.140625" style="184"/>
    <col min="14" max="14" width="6.85546875" style="184" customWidth="1"/>
    <col min="15" max="15" width="7.85546875" style="184" customWidth="1"/>
    <col min="16" max="16" width="7.28515625" style="184" customWidth="1"/>
    <col min="17" max="17" width="5.42578125" style="184" customWidth="1"/>
    <col min="18" max="18" width="10" style="184" bestFit="1" customWidth="1"/>
    <col min="19" max="19" width="25.85546875" style="184" bestFit="1" customWidth="1"/>
    <col min="20" max="20" width="20.140625" style="184" customWidth="1"/>
    <col min="21" max="21" width="9.42578125" style="184" bestFit="1" customWidth="1"/>
    <col min="22" max="22" width="15" style="184" bestFit="1" customWidth="1"/>
    <col min="23" max="16384" width="9.140625" style="184"/>
  </cols>
  <sheetData>
    <row r="1" spans="1:22">
      <c r="A1" s="1417" t="s">
        <v>881</v>
      </c>
      <c r="B1" s="1417"/>
      <c r="C1" s="1417"/>
      <c r="D1" s="1417"/>
      <c r="E1" s="1417"/>
      <c r="F1" s="1417"/>
      <c r="G1" s="1417"/>
      <c r="H1" s="1417"/>
      <c r="I1" s="1417"/>
      <c r="J1" s="1417"/>
      <c r="K1" s="1417"/>
      <c r="L1" s="1417"/>
      <c r="M1" s="1417"/>
      <c r="N1" s="1417"/>
      <c r="O1" s="1417"/>
      <c r="P1" s="1417"/>
      <c r="Q1" s="1417"/>
      <c r="R1" s="1417"/>
      <c r="S1" s="1417"/>
      <c r="T1" s="1417"/>
      <c r="U1" s="1417"/>
      <c r="V1" s="1417"/>
    </row>
    <row r="2" spans="1:22">
      <c r="A2" s="1417" t="s">
        <v>882</v>
      </c>
      <c r="B2" s="1417"/>
      <c r="C2" s="1417"/>
      <c r="D2" s="1417"/>
      <c r="E2" s="1417"/>
      <c r="F2" s="1417"/>
      <c r="G2" s="1417"/>
      <c r="H2" s="1417"/>
      <c r="I2" s="1417"/>
      <c r="J2" s="1417"/>
      <c r="K2" s="1417"/>
      <c r="L2" s="1417"/>
      <c r="M2" s="1417"/>
      <c r="N2" s="1417"/>
      <c r="O2" s="1417"/>
      <c r="P2" s="1417"/>
      <c r="Q2" s="1417"/>
      <c r="R2" s="1417"/>
      <c r="S2" s="1417"/>
      <c r="T2" s="1417"/>
      <c r="U2" s="1417"/>
      <c r="V2" s="1417"/>
    </row>
    <row r="3" spans="1:22">
      <c r="A3" s="1417" t="s">
        <v>855</v>
      </c>
      <c r="B3" s="1417"/>
      <c r="C3" s="1417"/>
      <c r="D3" s="1417"/>
      <c r="E3" s="1417"/>
      <c r="F3" s="1417"/>
      <c r="G3" s="1417"/>
      <c r="H3" s="1417"/>
      <c r="I3" s="1417"/>
      <c r="J3" s="1417"/>
      <c r="K3" s="1417"/>
      <c r="L3" s="1417"/>
      <c r="M3" s="1417"/>
      <c r="N3" s="1417"/>
      <c r="O3" s="1417"/>
      <c r="P3" s="1417"/>
      <c r="Q3" s="1417"/>
      <c r="R3" s="1417"/>
      <c r="S3" s="1417"/>
      <c r="T3" s="1417"/>
      <c r="U3" s="1417"/>
      <c r="V3" s="1417"/>
    </row>
    <row r="4" spans="1:22">
      <c r="A4" s="984" t="s">
        <v>225</v>
      </c>
      <c r="B4" s="984"/>
      <c r="C4" s="984" t="s">
        <v>226</v>
      </c>
      <c r="D4" s="984"/>
      <c r="E4" s="253"/>
      <c r="F4" s="986"/>
      <c r="G4" s="984"/>
      <c r="H4" s="984"/>
      <c r="I4" s="984"/>
      <c r="J4" s="984"/>
      <c r="K4" s="984"/>
      <c r="L4" s="984"/>
      <c r="M4" s="984"/>
      <c r="N4" s="984"/>
      <c r="O4" s="984"/>
      <c r="P4" s="984"/>
      <c r="Q4" s="984"/>
      <c r="R4" s="984"/>
      <c r="S4" s="984"/>
    </row>
    <row r="5" spans="1:22">
      <c r="A5" s="984" t="s">
        <v>227</v>
      </c>
      <c r="B5" s="984"/>
      <c r="C5" s="984" t="s">
        <v>228</v>
      </c>
      <c r="D5" s="984"/>
      <c r="E5" s="253"/>
      <c r="F5" s="986"/>
      <c r="G5" s="984"/>
      <c r="H5" s="984"/>
      <c r="I5" s="984"/>
      <c r="J5" s="984"/>
      <c r="K5" s="984"/>
      <c r="L5" s="984"/>
      <c r="M5" s="984"/>
      <c r="N5" s="984"/>
      <c r="O5" s="984"/>
      <c r="P5" s="984"/>
      <c r="Q5" s="984"/>
      <c r="R5" s="984"/>
      <c r="S5" s="984"/>
    </row>
    <row r="6" spans="1:22" ht="15" customHeight="1">
      <c r="A6" s="984" t="s">
        <v>229</v>
      </c>
      <c r="B6" s="984"/>
      <c r="C6" s="985" t="s">
        <v>230</v>
      </c>
      <c r="D6" s="985"/>
      <c r="E6" s="253"/>
      <c r="F6" s="986"/>
      <c r="G6" s="984"/>
      <c r="H6" s="984"/>
      <c r="I6" s="984"/>
      <c r="J6" s="984"/>
      <c r="K6" s="984"/>
      <c r="L6" s="984"/>
      <c r="M6" s="984"/>
      <c r="N6" s="984"/>
      <c r="O6" s="984"/>
      <c r="P6" s="984"/>
      <c r="Q6" s="984"/>
      <c r="R6" s="984"/>
      <c r="S6" s="984"/>
    </row>
    <row r="7" spans="1:22" ht="15" customHeight="1">
      <c r="A7" s="984" t="s">
        <v>231</v>
      </c>
      <c r="B7" s="984"/>
      <c r="C7" s="985" t="s">
        <v>883</v>
      </c>
      <c r="D7" s="984"/>
      <c r="E7" s="253"/>
      <c r="F7" s="986"/>
      <c r="G7" s="984"/>
      <c r="H7" s="984"/>
      <c r="I7" s="984"/>
      <c r="J7" s="984"/>
      <c r="K7" s="984"/>
      <c r="L7" s="984"/>
      <c r="M7" s="984"/>
      <c r="N7" s="984"/>
      <c r="O7" s="984"/>
      <c r="P7" s="984"/>
      <c r="Q7" s="984"/>
      <c r="R7" s="984"/>
      <c r="S7" s="984"/>
    </row>
    <row r="8" spans="1:22" ht="15" customHeight="1" thickBot="1">
      <c r="A8" s="984" t="s">
        <v>233</v>
      </c>
      <c r="B8" s="984"/>
      <c r="C8" s="985" t="s">
        <v>234</v>
      </c>
      <c r="D8" s="1028"/>
      <c r="E8" s="1029"/>
      <c r="F8" s="986"/>
      <c r="G8" s="984"/>
      <c r="H8" s="984"/>
      <c r="I8" s="984"/>
      <c r="J8" s="984"/>
      <c r="K8" s="984"/>
      <c r="L8" s="984"/>
      <c r="M8" s="984"/>
      <c r="N8" s="984"/>
      <c r="O8" s="984"/>
      <c r="P8" s="984"/>
      <c r="Q8" s="984"/>
      <c r="R8" s="984"/>
      <c r="S8" s="984"/>
    </row>
    <row r="9" spans="1:22" s="836" customFormat="1" ht="12" customHeight="1">
      <c r="A9" s="1381" t="s">
        <v>291</v>
      </c>
      <c r="B9" s="1382"/>
      <c r="C9" s="1382"/>
      <c r="D9" s="1382"/>
      <c r="E9" s="1382"/>
      <c r="F9" s="1382"/>
      <c r="G9" s="1382"/>
      <c r="H9" s="1383"/>
      <c r="I9" s="1384" t="s">
        <v>292</v>
      </c>
      <c r="J9" s="1382"/>
      <c r="K9" s="1382"/>
      <c r="L9" s="1383"/>
      <c r="M9" s="1385" t="s">
        <v>293</v>
      </c>
      <c r="N9" s="1385" t="s">
        <v>294</v>
      </c>
      <c r="O9" s="1385" t="s">
        <v>295</v>
      </c>
      <c r="P9" s="1385" t="s">
        <v>296</v>
      </c>
      <c r="Q9" s="1385" t="s">
        <v>297</v>
      </c>
      <c r="R9" s="1388" t="s">
        <v>187</v>
      </c>
      <c r="S9" s="1389"/>
      <c r="T9" s="987" t="s">
        <v>244</v>
      </c>
    </row>
    <row r="10" spans="1:22" s="836" customFormat="1" ht="12.75" customHeight="1">
      <c r="A10" s="1392" t="s">
        <v>105</v>
      </c>
      <c r="B10" s="1395" t="s">
        <v>298</v>
      </c>
      <c r="C10" s="1396" t="s">
        <v>245</v>
      </c>
      <c r="D10" s="1397"/>
      <c r="E10" s="1397"/>
      <c r="F10" s="1397"/>
      <c r="G10" s="1398"/>
      <c r="H10" s="1395" t="s">
        <v>246</v>
      </c>
      <c r="I10" s="1395" t="s">
        <v>299</v>
      </c>
      <c r="J10" s="1395" t="s">
        <v>300</v>
      </c>
      <c r="K10" s="989" t="s">
        <v>247</v>
      </c>
      <c r="L10" s="1395" t="s">
        <v>301</v>
      </c>
      <c r="M10" s="1386"/>
      <c r="N10" s="1386"/>
      <c r="O10" s="1386"/>
      <c r="P10" s="1386"/>
      <c r="Q10" s="1386"/>
      <c r="R10" s="1390"/>
      <c r="S10" s="1391"/>
      <c r="T10" s="1030"/>
    </row>
    <row r="11" spans="1:22" s="836" customFormat="1" ht="12" customHeight="1">
      <c r="A11" s="1393"/>
      <c r="B11" s="1386"/>
      <c r="C11" s="1399"/>
      <c r="D11" s="1400"/>
      <c r="E11" s="1400"/>
      <c r="F11" s="1400"/>
      <c r="G11" s="1401"/>
      <c r="H11" s="1386"/>
      <c r="I11" s="1386"/>
      <c r="J11" s="1386"/>
      <c r="K11" s="989" t="s">
        <v>254</v>
      </c>
      <c r="L11" s="1386"/>
      <c r="M11" s="1386"/>
      <c r="N11" s="1386"/>
      <c r="O11" s="1386"/>
      <c r="P11" s="1386"/>
      <c r="Q11" s="1386"/>
      <c r="R11" s="1395" t="s">
        <v>182</v>
      </c>
      <c r="S11" s="1403" t="s">
        <v>186</v>
      </c>
      <c r="T11" s="1030"/>
    </row>
    <row r="12" spans="1:22" s="836" customFormat="1" ht="12" customHeight="1">
      <c r="A12" s="1393"/>
      <c r="B12" s="1386"/>
      <c r="C12" s="1399"/>
      <c r="D12" s="1400"/>
      <c r="E12" s="1400"/>
      <c r="F12" s="1400"/>
      <c r="G12" s="1401"/>
      <c r="H12" s="1386"/>
      <c r="I12" s="1386"/>
      <c r="J12" s="1386"/>
      <c r="K12" s="989" t="s">
        <v>304</v>
      </c>
      <c r="L12" s="1386"/>
      <c r="M12" s="1386"/>
      <c r="N12" s="1386"/>
      <c r="O12" s="1386"/>
      <c r="P12" s="1386"/>
      <c r="Q12" s="1386"/>
      <c r="R12" s="1386"/>
      <c r="S12" s="1404"/>
      <c r="T12" s="1030"/>
    </row>
    <row r="13" spans="1:22" s="836" customFormat="1" ht="12" customHeight="1">
      <c r="A13" s="1394"/>
      <c r="B13" s="1387"/>
      <c r="C13" s="1390"/>
      <c r="D13" s="1402"/>
      <c r="E13" s="1402"/>
      <c r="F13" s="1402"/>
      <c r="G13" s="1391"/>
      <c r="H13" s="1387"/>
      <c r="I13" s="1387"/>
      <c r="J13" s="1387"/>
      <c r="K13" s="989" t="s">
        <v>262</v>
      </c>
      <c r="L13" s="1387"/>
      <c r="M13" s="1387"/>
      <c r="N13" s="1387"/>
      <c r="O13" s="1387"/>
      <c r="P13" s="1387"/>
      <c r="Q13" s="1387"/>
      <c r="R13" s="1387"/>
      <c r="S13" s="1405"/>
      <c r="T13" s="991"/>
    </row>
    <row r="14" spans="1:22" s="998" customFormat="1" ht="12" customHeight="1">
      <c r="A14" s="993">
        <v>1</v>
      </c>
      <c r="B14" s="994">
        <v>2</v>
      </c>
      <c r="C14" s="1406">
        <v>3</v>
      </c>
      <c r="D14" s="1407"/>
      <c r="E14" s="1407"/>
      <c r="F14" s="1407"/>
      <c r="G14" s="1408"/>
      <c r="H14" s="995">
        <v>4</v>
      </c>
      <c r="I14" s="995">
        <v>5</v>
      </c>
      <c r="J14" s="995">
        <v>6</v>
      </c>
      <c r="K14" s="995">
        <v>7</v>
      </c>
      <c r="L14" s="995">
        <v>8</v>
      </c>
      <c r="M14" s="995">
        <v>9</v>
      </c>
      <c r="N14" s="995">
        <v>10</v>
      </c>
      <c r="O14" s="995">
        <v>11</v>
      </c>
      <c r="P14" s="995">
        <v>12</v>
      </c>
      <c r="Q14" s="995">
        <v>13</v>
      </c>
      <c r="R14" s="996">
        <v>14</v>
      </c>
      <c r="S14" s="996">
        <v>15</v>
      </c>
      <c r="T14" s="1031">
        <v>16</v>
      </c>
    </row>
    <row r="15" spans="1:22" s="836" customFormat="1" ht="12.95" customHeight="1" thickBot="1">
      <c r="A15" s="1032"/>
      <c r="B15" s="1033"/>
      <c r="C15" s="1021"/>
      <c r="D15" s="1021"/>
      <c r="E15" s="1021"/>
      <c r="F15" s="1021"/>
      <c r="G15" s="1021"/>
      <c r="H15" s="1021"/>
      <c r="I15" s="1021"/>
      <c r="J15" s="1021"/>
      <c r="K15" s="1021"/>
      <c r="L15" s="1021"/>
      <c r="M15" s="1034"/>
      <c r="N15" s="1021"/>
      <c r="O15" s="1021"/>
      <c r="P15" s="1021"/>
      <c r="Q15" s="1021"/>
      <c r="R15" s="1021"/>
      <c r="S15" s="1035"/>
      <c r="T15" s="1036"/>
    </row>
    <row r="16" spans="1:22" s="836" customFormat="1" ht="12.95" customHeight="1" thickBot="1">
      <c r="A16" s="1037"/>
      <c r="B16" s="1038"/>
      <c r="C16" s="1039"/>
      <c r="D16" s="1039"/>
      <c r="E16" s="1039"/>
      <c r="F16" s="1039"/>
      <c r="G16" s="1039"/>
      <c r="H16" s="1040"/>
      <c r="I16" s="1041" t="s">
        <v>815</v>
      </c>
      <c r="J16" s="1042"/>
      <c r="K16" s="1042"/>
      <c r="L16" s="1042"/>
      <c r="M16" s="1042"/>
      <c r="N16" s="1042"/>
      <c r="O16" s="1042"/>
      <c r="Q16" s="1042"/>
      <c r="R16" s="1043">
        <f>SUM(R17:R24)</f>
        <v>8</v>
      </c>
      <c r="S16" s="1043">
        <f>SUM(S17:S24)</f>
        <v>169839900</v>
      </c>
      <c r="T16" s="1044"/>
      <c r="U16" s="1014"/>
      <c r="V16" s="1014"/>
    </row>
    <row r="17" spans="1:36" s="87" customFormat="1" ht="12.95" customHeight="1">
      <c r="A17" s="534">
        <v>1</v>
      </c>
      <c r="B17" s="554" t="s">
        <v>816</v>
      </c>
      <c r="C17" s="375" t="s">
        <v>193</v>
      </c>
      <c r="D17" s="375" t="s">
        <v>817</v>
      </c>
      <c r="E17" s="375" t="s">
        <v>191</v>
      </c>
      <c r="F17" s="375" t="s">
        <v>188</v>
      </c>
      <c r="G17" s="375" t="s">
        <v>818</v>
      </c>
      <c r="H17" s="379"/>
      <c r="I17" s="377" t="s">
        <v>819</v>
      </c>
      <c r="J17" s="378"/>
      <c r="K17" s="378"/>
      <c r="L17" s="378"/>
      <c r="M17" s="378"/>
      <c r="N17" s="378"/>
      <c r="O17" s="378" t="s">
        <v>325</v>
      </c>
      <c r="P17" s="378" t="s">
        <v>270</v>
      </c>
      <c r="Q17" s="378" t="s">
        <v>39</v>
      </c>
      <c r="R17" s="569">
        <v>1</v>
      </c>
      <c r="S17" s="541">
        <v>404000</v>
      </c>
      <c r="T17" s="802" t="s">
        <v>805</v>
      </c>
      <c r="W17" s="355"/>
      <c r="X17" s="754"/>
      <c r="Y17" s="355"/>
      <c r="Z17" s="355"/>
      <c r="AA17" s="355"/>
      <c r="AB17" s="355"/>
      <c r="AC17" s="355"/>
      <c r="AD17" s="355"/>
      <c r="AE17" s="355"/>
      <c r="AF17" s="355"/>
      <c r="AG17" s="355"/>
      <c r="AH17" s="355"/>
      <c r="AI17" s="355"/>
      <c r="AJ17" s="355"/>
    </row>
    <row r="18" spans="1:36" s="87" customFormat="1" ht="12.95" customHeight="1">
      <c r="A18" s="534">
        <v>2</v>
      </c>
      <c r="B18" s="554"/>
      <c r="C18" s="345">
        <v>4</v>
      </c>
      <c r="D18" s="345">
        <v>15</v>
      </c>
      <c r="E18" s="345">
        <v>1</v>
      </c>
      <c r="F18" s="345">
        <v>4</v>
      </c>
      <c r="G18" s="345">
        <v>4</v>
      </c>
      <c r="H18" s="379"/>
      <c r="I18" s="346" t="s">
        <v>820</v>
      </c>
      <c r="J18" s="346"/>
      <c r="K18" s="346"/>
      <c r="L18" s="346"/>
      <c r="M18" s="346"/>
      <c r="N18" s="346">
        <v>2011</v>
      </c>
      <c r="O18" s="347" t="s">
        <v>461</v>
      </c>
      <c r="P18" s="346"/>
      <c r="Q18" s="347" t="s">
        <v>39</v>
      </c>
      <c r="R18" s="715">
        <v>1</v>
      </c>
      <c r="S18" s="557">
        <f>979600+2099000</f>
        <v>3078600</v>
      </c>
      <c r="T18" s="803" t="s">
        <v>822</v>
      </c>
      <c r="W18" s="355"/>
      <c r="X18" s="754"/>
      <c r="Y18" s="355"/>
      <c r="Z18" s="355"/>
      <c r="AA18" s="355"/>
      <c r="AB18" s="355"/>
      <c r="AC18" s="355"/>
      <c r="AD18" s="355"/>
      <c r="AE18" s="355"/>
      <c r="AF18" s="355"/>
      <c r="AG18" s="355"/>
      <c r="AH18" s="355"/>
      <c r="AI18" s="355"/>
      <c r="AJ18" s="355"/>
    </row>
    <row r="19" spans="1:36" s="87" customFormat="1" ht="12.95" customHeight="1" thickBot="1">
      <c r="A19" s="534">
        <v>3</v>
      </c>
      <c r="B19" s="554"/>
      <c r="C19" s="345">
        <v>4</v>
      </c>
      <c r="D19" s="345">
        <v>15</v>
      </c>
      <c r="E19" s="345">
        <v>1</v>
      </c>
      <c r="F19" s="345">
        <v>4</v>
      </c>
      <c r="G19" s="345">
        <v>4</v>
      </c>
      <c r="H19" s="379"/>
      <c r="I19" s="346" t="s">
        <v>823</v>
      </c>
      <c r="J19" s="346"/>
      <c r="K19" s="346"/>
      <c r="L19" s="346"/>
      <c r="M19" s="346"/>
      <c r="N19" s="346">
        <v>2012</v>
      </c>
      <c r="O19" s="347" t="s">
        <v>461</v>
      </c>
      <c r="P19" s="346"/>
      <c r="Q19" s="347" t="s">
        <v>39</v>
      </c>
      <c r="R19" s="715">
        <v>1</v>
      </c>
      <c r="S19" s="557">
        <v>1712600</v>
      </c>
      <c r="T19" s="804" t="s">
        <v>311</v>
      </c>
      <c r="W19" s="355"/>
      <c r="X19" s="754"/>
      <c r="Y19" s="355"/>
      <c r="Z19" s="355"/>
      <c r="AA19" s="355"/>
      <c r="AB19" s="355"/>
      <c r="AC19" s="355"/>
      <c r="AD19" s="355"/>
      <c r="AE19" s="355"/>
      <c r="AF19" s="355"/>
      <c r="AG19" s="355"/>
      <c r="AH19" s="355"/>
      <c r="AI19" s="355"/>
      <c r="AJ19" s="355"/>
    </row>
    <row r="20" spans="1:36" s="87" customFormat="1" ht="12.95" customHeight="1" thickBot="1">
      <c r="A20" s="534">
        <v>4</v>
      </c>
      <c r="B20" s="554"/>
      <c r="C20" s="345">
        <v>4</v>
      </c>
      <c r="D20" s="345">
        <v>15</v>
      </c>
      <c r="E20" s="345">
        <v>1</v>
      </c>
      <c r="F20" s="345">
        <v>4</v>
      </c>
      <c r="G20" s="345">
        <v>4</v>
      </c>
      <c r="H20" s="379"/>
      <c r="I20" s="346" t="s">
        <v>824</v>
      </c>
      <c r="J20" s="346"/>
      <c r="K20" s="346"/>
      <c r="L20" s="346"/>
      <c r="M20" s="346"/>
      <c r="N20" s="346">
        <v>2014</v>
      </c>
      <c r="O20" s="347" t="s">
        <v>272</v>
      </c>
      <c r="P20" s="346" t="s">
        <v>270</v>
      </c>
      <c r="Q20" s="347" t="s">
        <v>39</v>
      </c>
      <c r="R20" s="805">
        <v>1</v>
      </c>
      <c r="S20" s="557">
        <v>2557000</v>
      </c>
      <c r="T20" s="804" t="s">
        <v>311</v>
      </c>
      <c r="W20" s="355"/>
      <c r="X20" s="754"/>
      <c r="Y20" s="355"/>
      <c r="Z20" s="355"/>
      <c r="AA20" s="355"/>
      <c r="AB20" s="355"/>
      <c r="AC20" s="355"/>
      <c r="AD20" s="355"/>
      <c r="AE20" s="355"/>
      <c r="AF20" s="355"/>
      <c r="AG20" s="355"/>
      <c r="AH20" s="355"/>
      <c r="AI20" s="355"/>
      <c r="AJ20" s="355"/>
    </row>
    <row r="21" spans="1:36" s="90" customFormat="1" ht="12.95" customHeight="1">
      <c r="A21" s="806">
        <v>5</v>
      </c>
      <c r="B21" s="807"/>
      <c r="C21" s="587">
        <v>4</v>
      </c>
      <c r="D21" s="587">
        <v>15</v>
      </c>
      <c r="E21" s="587">
        <v>1</v>
      </c>
      <c r="F21" s="587">
        <v>4</v>
      </c>
      <c r="G21" s="587">
        <v>4</v>
      </c>
      <c r="H21" s="808"/>
      <c r="I21" s="565" t="s">
        <v>825</v>
      </c>
      <c r="J21" s="565"/>
      <c r="K21" s="565"/>
      <c r="L21" s="565"/>
      <c r="M21" s="565"/>
      <c r="N21" s="561">
        <v>2015</v>
      </c>
      <c r="O21" s="591" t="s">
        <v>272</v>
      </c>
      <c r="P21" s="561" t="s">
        <v>270</v>
      </c>
      <c r="Q21" s="591" t="s">
        <v>39</v>
      </c>
      <c r="R21" s="809">
        <v>1</v>
      </c>
      <c r="S21" s="287">
        <v>1371937</v>
      </c>
      <c r="T21" s="810" t="s">
        <v>311</v>
      </c>
      <c r="W21" s="89"/>
      <c r="X21" s="811"/>
      <c r="Y21" s="89"/>
      <c r="Z21" s="89"/>
      <c r="AA21" s="89"/>
      <c r="AB21" s="89"/>
      <c r="AC21" s="89"/>
      <c r="AD21" s="89"/>
      <c r="AE21" s="89"/>
      <c r="AF21" s="89"/>
      <c r="AG21" s="89"/>
      <c r="AH21" s="89"/>
      <c r="AI21" s="89"/>
      <c r="AJ21" s="89"/>
    </row>
    <row r="22" spans="1:36" s="91" customFormat="1" ht="12.95" customHeight="1">
      <c r="A22" s="812"/>
      <c r="B22" s="813"/>
      <c r="C22" s="814"/>
      <c r="D22" s="346"/>
      <c r="E22" s="346"/>
      <c r="F22" s="346"/>
      <c r="G22" s="346"/>
      <c r="H22" s="815"/>
      <c r="I22" s="815" t="s">
        <v>96</v>
      </c>
      <c r="J22" s="815"/>
      <c r="K22" s="815"/>
      <c r="L22" s="815"/>
      <c r="M22" s="815"/>
      <c r="N22" s="815">
        <v>2016</v>
      </c>
      <c r="O22" s="815" t="s">
        <v>461</v>
      </c>
      <c r="P22" s="815"/>
      <c r="Q22" s="815"/>
      <c r="R22" s="815">
        <v>1</v>
      </c>
      <c r="S22" s="816">
        <v>139847463</v>
      </c>
      <c r="T22" s="815"/>
      <c r="W22" s="652"/>
      <c r="X22" s="758"/>
      <c r="Y22" s="652"/>
      <c r="Z22" s="652"/>
      <c r="AA22" s="652"/>
      <c r="AB22" s="652"/>
      <c r="AC22" s="652"/>
      <c r="AD22" s="652"/>
      <c r="AE22" s="652"/>
      <c r="AF22" s="652"/>
      <c r="AG22" s="652"/>
      <c r="AH22" s="652"/>
      <c r="AI22" s="652"/>
      <c r="AJ22" s="652"/>
    </row>
    <row r="23" spans="1:36" s="90" customFormat="1" ht="12.95" customHeight="1">
      <c r="A23" s="806"/>
      <c r="B23" s="807"/>
      <c r="C23" s="817"/>
      <c r="D23" s="587"/>
      <c r="E23" s="587"/>
      <c r="F23" s="587"/>
      <c r="G23" s="587"/>
      <c r="H23" s="815"/>
      <c r="I23" s="815" t="s">
        <v>826</v>
      </c>
      <c r="J23" s="815"/>
      <c r="K23" s="815"/>
      <c r="L23" s="815"/>
      <c r="M23" s="815"/>
      <c r="N23" s="815"/>
      <c r="O23" s="815"/>
      <c r="P23" s="815"/>
      <c r="Q23" s="815"/>
      <c r="R23" s="815">
        <v>1</v>
      </c>
      <c r="S23" s="818">
        <v>248300</v>
      </c>
      <c r="T23" s="815"/>
      <c r="W23" s="89"/>
      <c r="X23" s="811"/>
      <c r="Y23" s="89"/>
      <c r="Z23" s="89"/>
      <c r="AA23" s="89"/>
      <c r="AB23" s="89"/>
      <c r="AC23" s="89"/>
      <c r="AD23" s="89"/>
      <c r="AE23" s="89"/>
      <c r="AF23" s="89"/>
      <c r="AG23" s="89"/>
      <c r="AH23" s="89"/>
      <c r="AI23" s="89"/>
      <c r="AJ23" s="89"/>
    </row>
    <row r="24" spans="1:36" s="91" customFormat="1" ht="12.95" customHeight="1">
      <c r="A24" s="812"/>
      <c r="B24" s="813"/>
      <c r="C24" s="814"/>
      <c r="D24" s="815"/>
      <c r="E24" s="815"/>
      <c r="F24" s="815"/>
      <c r="G24" s="815"/>
      <c r="H24" s="815"/>
      <c r="I24" s="815" t="s">
        <v>97</v>
      </c>
      <c r="J24" s="815"/>
      <c r="K24" s="815"/>
      <c r="L24" s="815"/>
      <c r="M24" s="815"/>
      <c r="N24" s="815">
        <v>2016</v>
      </c>
      <c r="O24" s="815" t="s">
        <v>461</v>
      </c>
      <c r="P24" s="815"/>
      <c r="Q24" s="815"/>
      <c r="R24" s="815">
        <v>1</v>
      </c>
      <c r="S24" s="816">
        <v>20620000</v>
      </c>
      <c r="T24" s="819"/>
      <c r="W24" s="652"/>
      <c r="X24" s="758"/>
      <c r="Y24" s="652"/>
      <c r="Z24" s="652"/>
      <c r="AA24" s="652"/>
      <c r="AB24" s="652"/>
      <c r="AC24" s="652"/>
      <c r="AD24" s="652"/>
      <c r="AE24" s="652"/>
      <c r="AF24" s="652"/>
      <c r="AG24" s="652"/>
      <c r="AH24" s="652"/>
      <c r="AI24" s="652"/>
      <c r="AJ24" s="652"/>
    </row>
    <row r="25" spans="1:36" s="90" customFormat="1" ht="12.95" customHeight="1">
      <c r="A25" s="534"/>
      <c r="B25" s="554"/>
      <c r="C25" s="345"/>
      <c r="D25" s="345"/>
      <c r="E25" s="345"/>
      <c r="F25" s="345"/>
      <c r="G25" s="345"/>
      <c r="H25" s="379"/>
      <c r="I25" s="346"/>
      <c r="J25" s="346"/>
      <c r="K25" s="346"/>
      <c r="L25" s="346"/>
      <c r="M25" s="347"/>
      <c r="N25" s="346"/>
      <c r="O25" s="346"/>
      <c r="P25" s="346"/>
      <c r="Q25" s="347"/>
      <c r="R25" s="1045"/>
      <c r="S25" s="557"/>
      <c r="T25" s="346"/>
    </row>
    <row r="26" spans="1:36" s="612" customFormat="1">
      <c r="A26" s="184"/>
      <c r="B26" s="184"/>
      <c r="C26" s="184"/>
      <c r="D26" s="184"/>
      <c r="E26" s="184"/>
      <c r="F26" s="184"/>
      <c r="G26" s="184"/>
      <c r="H26" s="184"/>
      <c r="I26" s="184"/>
      <c r="J26" s="184"/>
      <c r="K26" s="184"/>
      <c r="L26" s="184"/>
      <c r="M26" s="184"/>
      <c r="N26" s="184"/>
      <c r="O26" s="184"/>
      <c r="P26" s="184"/>
      <c r="Q26" s="184"/>
      <c r="R26" s="184"/>
      <c r="S26" s="231"/>
      <c r="T26" s="184"/>
    </row>
    <row r="27" spans="1:36">
      <c r="A27" s="1021"/>
      <c r="P27" s="509"/>
      <c r="R27" s="879"/>
      <c r="S27" s="879"/>
      <c r="T27" s="231"/>
    </row>
    <row r="28" spans="1:36" s="836" customFormat="1" ht="26.25" customHeight="1">
      <c r="A28" s="835"/>
      <c r="H28" s="837"/>
      <c r="R28" s="881"/>
      <c r="S28" s="259" t="str">
        <f>'REKAPMUTASI 2017'!J42</f>
        <v>Demak, 17 Juli 2017</v>
      </c>
    </row>
    <row r="29" spans="1:36" s="836" customFormat="1" ht="12">
      <c r="A29" s="835"/>
      <c r="S29" s="259"/>
    </row>
    <row r="30" spans="1:36" s="836" customFormat="1" ht="12">
      <c r="A30" s="835"/>
      <c r="C30" s="1021" t="s">
        <v>218</v>
      </c>
      <c r="E30" s="837"/>
      <c r="I30" s="1021"/>
      <c r="S30" s="259" t="s">
        <v>121</v>
      </c>
    </row>
    <row r="31" spans="1:36" s="836" customFormat="1" ht="12">
      <c r="A31" s="835"/>
      <c r="C31" s="1021" t="s">
        <v>219</v>
      </c>
      <c r="E31" s="837"/>
      <c r="I31" s="1021"/>
      <c r="S31" s="259"/>
    </row>
    <row r="32" spans="1:36" s="836" customFormat="1" ht="12">
      <c r="A32" s="835"/>
      <c r="C32" s="1021"/>
      <c r="E32" s="837"/>
      <c r="I32" s="1021"/>
      <c r="S32" s="259"/>
    </row>
    <row r="33" spans="1:20" s="836" customFormat="1" ht="12">
      <c r="A33" s="835"/>
      <c r="C33" s="1021"/>
      <c r="E33" s="837"/>
      <c r="I33" s="1021"/>
      <c r="S33" s="1022"/>
    </row>
    <row r="34" spans="1:20" s="836" customFormat="1" ht="12">
      <c r="A34" s="835"/>
      <c r="C34" s="1021"/>
      <c r="E34" s="837"/>
      <c r="I34" s="1021"/>
      <c r="S34" s="259"/>
    </row>
    <row r="35" spans="1:20" s="836" customFormat="1" ht="12">
      <c r="A35" s="835"/>
      <c r="C35" s="1021"/>
      <c r="E35" s="837"/>
      <c r="I35" s="1021"/>
      <c r="S35" s="1023"/>
    </row>
    <row r="36" spans="1:20" s="836" customFormat="1" ht="12">
      <c r="A36" s="835"/>
      <c r="C36" s="1021" t="s">
        <v>829</v>
      </c>
      <c r="E36" s="1024"/>
      <c r="I36" s="1021"/>
      <c r="S36" s="1023" t="s">
        <v>880</v>
      </c>
      <c r="T36" s="1025"/>
    </row>
    <row r="37" spans="1:20" s="836" customFormat="1" ht="12">
      <c r="A37" s="835"/>
      <c r="C37" s="1021" t="s">
        <v>164</v>
      </c>
      <c r="E37" s="837"/>
      <c r="I37" s="1021"/>
      <c r="S37" s="1026" t="s">
        <v>852</v>
      </c>
      <c r="T37" s="1027"/>
    </row>
  </sheetData>
  <mergeCells count="21">
    <mergeCell ref="C14:G14"/>
    <mergeCell ref="R9:S10"/>
    <mergeCell ref="A10:A13"/>
    <mergeCell ref="B10:B13"/>
    <mergeCell ref="C10:G13"/>
    <mergeCell ref="H10:H13"/>
    <mergeCell ref="I10:I13"/>
    <mergeCell ref="J10:J13"/>
    <mergeCell ref="L10:L13"/>
    <mergeCell ref="R11:R13"/>
    <mergeCell ref="S11:S13"/>
    <mergeCell ref="A1:V1"/>
    <mergeCell ref="A2:V2"/>
    <mergeCell ref="A3:V3"/>
    <mergeCell ref="A9:H9"/>
    <mergeCell ref="I9:L9"/>
    <mergeCell ref="M9:M13"/>
    <mergeCell ref="N9:N13"/>
    <mergeCell ref="O9:O13"/>
    <mergeCell ref="P9:P13"/>
    <mergeCell ref="Q9:Q13"/>
  </mergeCells>
  <dataValidations count="2">
    <dataValidation type="list" allowBlank="1" showInputMessage="1" showErrorMessage="1" error="PILIH DARI DAFTAR" sqref="B15:B25">
      <formula1>KIBB</formula1>
    </dataValidation>
    <dataValidation type="list" allowBlank="1" showInputMessage="1" showErrorMessage="1" error="AMBIL DARI DAFTAR" sqref="I17:I25">
      <formula1>KIBD</formula1>
    </dataValidation>
  </dataValidations>
  <pageMargins left="0.7" right="0.7" top="0.75" bottom="0.75" header="0.3" footer="0.3"/>
  <pageSetup paperSize="5" orientation="landscape" horizontalDpi="4294967293" verticalDpi="0" r:id="rId1"/>
</worksheet>
</file>

<file path=xl/worksheets/sheet13.xml><?xml version="1.0" encoding="utf-8"?>
<worksheet xmlns="http://schemas.openxmlformats.org/spreadsheetml/2006/main" xmlns:r="http://schemas.openxmlformats.org/officeDocument/2006/relationships">
  <sheetPr>
    <tabColor rgb="FFFF0000"/>
  </sheetPr>
  <dimension ref="A1:T38"/>
  <sheetViews>
    <sheetView zoomScale="60" zoomScaleNormal="60" workbookViewId="0">
      <selection activeCell="U431" activeCellId="1" sqref="R49:S49 U431"/>
    </sheetView>
  </sheetViews>
  <sheetFormatPr defaultRowHeight="15"/>
  <cols>
    <col min="1" max="1" width="6.5703125" style="184" customWidth="1"/>
    <col min="2" max="2" width="8" style="184" customWidth="1"/>
    <col min="3" max="3" width="5.28515625" style="184" customWidth="1"/>
    <col min="4" max="4" width="4.28515625" style="184" customWidth="1"/>
    <col min="5" max="5" width="4.140625" style="184" customWidth="1"/>
    <col min="6" max="6" width="4.5703125" style="184" customWidth="1"/>
    <col min="7" max="7" width="5.28515625" style="184" customWidth="1"/>
    <col min="8" max="9" width="6.5703125" style="184" customWidth="1"/>
    <col min="10" max="17" width="9.140625" style="184"/>
    <col min="18" max="18" width="7.140625" style="184" customWidth="1"/>
    <col min="19" max="19" width="8.7109375" style="184" customWidth="1"/>
    <col min="20" max="20" width="10.42578125" style="184" customWidth="1"/>
    <col min="21" max="16384" width="9.140625" style="184"/>
  </cols>
  <sheetData>
    <row r="1" spans="1:20" ht="18">
      <c r="A1" s="1270" t="s">
        <v>884</v>
      </c>
      <c r="B1" s="1270"/>
      <c r="C1" s="1270"/>
      <c r="D1" s="1270"/>
      <c r="E1" s="1270"/>
      <c r="F1" s="1270"/>
      <c r="G1" s="1270"/>
      <c r="H1" s="1270"/>
      <c r="I1" s="1270"/>
      <c r="J1" s="1270"/>
      <c r="K1" s="1270"/>
      <c r="L1" s="1270"/>
      <c r="M1" s="1270"/>
      <c r="N1" s="1270"/>
      <c r="O1" s="1270"/>
      <c r="P1" s="1270"/>
      <c r="Q1" s="1270"/>
      <c r="R1" s="1270"/>
      <c r="S1" s="1270"/>
      <c r="T1" s="1270"/>
    </row>
    <row r="2" spans="1:20" ht="18">
      <c r="A2" s="1270" t="s">
        <v>885</v>
      </c>
      <c r="B2" s="1270"/>
      <c r="C2" s="1270"/>
      <c r="D2" s="1270"/>
      <c r="E2" s="1270"/>
      <c r="F2" s="1270"/>
      <c r="G2" s="1270"/>
      <c r="H2" s="1270"/>
      <c r="I2" s="1270"/>
      <c r="J2" s="1270"/>
      <c r="K2" s="1270"/>
      <c r="L2" s="1270"/>
      <c r="M2" s="1270"/>
      <c r="N2" s="1270"/>
      <c r="O2" s="1270"/>
      <c r="P2" s="1270"/>
      <c r="Q2" s="1270"/>
      <c r="R2" s="1270"/>
      <c r="S2" s="1270"/>
      <c r="T2" s="1270"/>
    </row>
    <row r="3" spans="1:20" ht="18">
      <c r="A3" s="1270" t="s">
        <v>886</v>
      </c>
      <c r="B3" s="1270"/>
      <c r="C3" s="1270"/>
      <c r="D3" s="1270"/>
      <c r="E3" s="1270"/>
      <c r="F3" s="1270"/>
      <c r="G3" s="1270"/>
      <c r="H3" s="1270"/>
      <c r="I3" s="1270"/>
      <c r="J3" s="1270"/>
      <c r="K3" s="1270"/>
      <c r="L3" s="1270"/>
      <c r="M3" s="1270"/>
      <c r="N3" s="1270"/>
      <c r="O3" s="1270"/>
      <c r="P3" s="1270"/>
      <c r="Q3" s="1270"/>
      <c r="R3" s="1270"/>
      <c r="S3" s="1270"/>
      <c r="T3" s="1270"/>
    </row>
    <row r="4" spans="1:20">
      <c r="A4" s="984"/>
      <c r="B4" s="984"/>
      <c r="C4" s="984"/>
      <c r="D4" s="984"/>
      <c r="E4" s="984"/>
      <c r="F4" s="984"/>
      <c r="G4" s="984"/>
      <c r="H4" s="984"/>
      <c r="I4" s="984"/>
      <c r="J4" s="984"/>
      <c r="K4" s="984"/>
      <c r="L4" s="984"/>
      <c r="M4" s="984"/>
      <c r="N4" s="984"/>
      <c r="O4" s="984"/>
      <c r="P4" s="984"/>
      <c r="Q4" s="984"/>
      <c r="R4" s="984"/>
      <c r="S4" s="1046"/>
      <c r="T4" s="984"/>
    </row>
    <row r="5" spans="1:20">
      <c r="A5" s="984" t="s">
        <v>225</v>
      </c>
      <c r="B5" s="984"/>
      <c r="C5" s="984"/>
      <c r="D5" s="984" t="s">
        <v>226</v>
      </c>
      <c r="E5" s="984"/>
      <c r="F5" s="986"/>
      <c r="G5" s="984"/>
      <c r="H5" s="984"/>
      <c r="I5" s="984"/>
      <c r="J5" s="984"/>
      <c r="K5" s="984"/>
      <c r="L5" s="984"/>
      <c r="M5" s="984"/>
      <c r="N5" s="984"/>
      <c r="O5" s="984"/>
      <c r="P5" s="984"/>
      <c r="Q5" s="984"/>
      <c r="R5" s="984"/>
      <c r="S5" s="1046"/>
      <c r="T5" s="984"/>
    </row>
    <row r="6" spans="1:20">
      <c r="A6" s="984" t="s">
        <v>227</v>
      </c>
      <c r="B6" s="984"/>
      <c r="C6" s="984"/>
      <c r="D6" s="984" t="s">
        <v>228</v>
      </c>
      <c r="E6" s="984"/>
      <c r="F6" s="986"/>
      <c r="G6" s="984"/>
      <c r="H6" s="984"/>
      <c r="I6" s="984"/>
      <c r="J6" s="984"/>
      <c r="K6" s="984"/>
      <c r="L6" s="984"/>
      <c r="M6" s="984"/>
      <c r="N6" s="984"/>
      <c r="O6" s="984"/>
      <c r="P6" s="984"/>
      <c r="Q6" s="984"/>
      <c r="R6" s="984"/>
      <c r="S6" s="1046"/>
      <c r="T6" s="984"/>
    </row>
    <row r="7" spans="1:20">
      <c r="A7" s="984" t="s">
        <v>229</v>
      </c>
      <c r="B7" s="984"/>
      <c r="C7" s="984"/>
      <c r="D7" s="985" t="s">
        <v>230</v>
      </c>
      <c r="E7" s="984"/>
      <c r="F7" s="986"/>
      <c r="G7" s="984"/>
      <c r="H7" s="984"/>
      <c r="I7" s="984"/>
      <c r="J7" s="984"/>
      <c r="K7" s="984"/>
      <c r="L7" s="984"/>
      <c r="M7" s="984"/>
      <c r="N7" s="984"/>
      <c r="O7" s="984"/>
      <c r="P7" s="984"/>
      <c r="Q7" s="984"/>
      <c r="R7" s="984"/>
      <c r="S7" s="1046"/>
      <c r="T7" s="984"/>
    </row>
    <row r="8" spans="1:20">
      <c r="A8" s="984" t="s">
        <v>231</v>
      </c>
      <c r="B8" s="984"/>
      <c r="C8" s="984"/>
      <c r="D8" s="985" t="s">
        <v>232</v>
      </c>
      <c r="E8" s="984"/>
      <c r="F8" s="986"/>
      <c r="G8" s="984"/>
      <c r="H8" s="984"/>
      <c r="I8" s="984"/>
      <c r="J8" s="984"/>
      <c r="K8" s="984"/>
      <c r="L8" s="984"/>
      <c r="M8" s="984"/>
      <c r="N8" s="984"/>
      <c r="O8" s="984"/>
      <c r="P8" s="984"/>
      <c r="Q8" s="984"/>
      <c r="R8" s="984"/>
      <c r="S8" s="1046"/>
      <c r="T8" s="984"/>
    </row>
    <row r="9" spans="1:20">
      <c r="A9" s="984" t="s">
        <v>233</v>
      </c>
      <c r="B9" s="984"/>
      <c r="C9" s="984"/>
      <c r="D9" s="985" t="s">
        <v>234</v>
      </c>
      <c r="E9" s="984"/>
      <c r="F9" s="986"/>
      <c r="G9" s="984"/>
      <c r="H9" s="984"/>
      <c r="I9" s="984"/>
      <c r="J9" s="984"/>
      <c r="K9" s="984"/>
      <c r="L9" s="984"/>
      <c r="M9" s="984"/>
      <c r="N9" s="984"/>
      <c r="O9" s="984"/>
      <c r="P9" s="984"/>
      <c r="Q9" s="984"/>
      <c r="R9" s="984"/>
      <c r="S9" s="1046"/>
      <c r="T9" s="984"/>
    </row>
    <row r="10" spans="1:20" ht="15.75" thickBot="1"/>
    <row r="11" spans="1:20" s="836" customFormat="1" ht="12" customHeight="1">
      <c r="A11" s="1381" t="s">
        <v>291</v>
      </c>
      <c r="B11" s="1382"/>
      <c r="C11" s="1382"/>
      <c r="D11" s="1382"/>
      <c r="E11" s="1382"/>
      <c r="F11" s="1382"/>
      <c r="G11" s="1382"/>
      <c r="H11" s="1383"/>
      <c r="I11" s="1384" t="s">
        <v>292</v>
      </c>
      <c r="J11" s="1382"/>
      <c r="K11" s="1382"/>
      <c r="L11" s="1383"/>
      <c r="M11" s="1385" t="s">
        <v>293</v>
      </c>
      <c r="N11" s="1385" t="s">
        <v>294</v>
      </c>
      <c r="O11" s="1385" t="s">
        <v>295</v>
      </c>
      <c r="P11" s="1385" t="s">
        <v>296</v>
      </c>
      <c r="Q11" s="1385" t="s">
        <v>297</v>
      </c>
      <c r="R11" s="1388" t="s">
        <v>187</v>
      </c>
      <c r="S11" s="1389"/>
      <c r="T11" s="988" t="s">
        <v>244</v>
      </c>
    </row>
    <row r="12" spans="1:20" s="836" customFormat="1" ht="12.75" customHeight="1">
      <c r="A12" s="1392" t="s">
        <v>175</v>
      </c>
      <c r="B12" s="1395" t="s">
        <v>298</v>
      </c>
      <c r="C12" s="1396" t="s">
        <v>245</v>
      </c>
      <c r="D12" s="1397"/>
      <c r="E12" s="1397"/>
      <c r="F12" s="1397"/>
      <c r="G12" s="1398"/>
      <c r="H12" s="1395" t="s">
        <v>246</v>
      </c>
      <c r="I12" s="1395" t="s">
        <v>299</v>
      </c>
      <c r="J12" s="1395" t="s">
        <v>300</v>
      </c>
      <c r="K12" s="989" t="s">
        <v>247</v>
      </c>
      <c r="L12" s="1395" t="s">
        <v>301</v>
      </c>
      <c r="M12" s="1386"/>
      <c r="N12" s="1386"/>
      <c r="O12" s="1386"/>
      <c r="P12" s="1386"/>
      <c r="Q12" s="1386"/>
      <c r="R12" s="1390"/>
      <c r="S12" s="1391"/>
      <c r="T12" s="990"/>
    </row>
    <row r="13" spans="1:20" s="836" customFormat="1" ht="12" customHeight="1">
      <c r="A13" s="1393"/>
      <c r="B13" s="1386"/>
      <c r="C13" s="1399"/>
      <c r="D13" s="1400"/>
      <c r="E13" s="1400"/>
      <c r="F13" s="1400"/>
      <c r="G13" s="1401"/>
      <c r="H13" s="1386"/>
      <c r="I13" s="1386"/>
      <c r="J13" s="1386"/>
      <c r="K13" s="989" t="s">
        <v>254</v>
      </c>
      <c r="L13" s="1386"/>
      <c r="M13" s="1386"/>
      <c r="N13" s="1386"/>
      <c r="O13" s="1386"/>
      <c r="P13" s="1386"/>
      <c r="Q13" s="1386"/>
      <c r="R13" s="1395" t="s">
        <v>182</v>
      </c>
      <c r="S13" s="1403" t="s">
        <v>186</v>
      </c>
      <c r="T13" s="990"/>
    </row>
    <row r="14" spans="1:20" s="836" customFormat="1" ht="12" customHeight="1">
      <c r="A14" s="1393"/>
      <c r="B14" s="1386"/>
      <c r="C14" s="1399"/>
      <c r="D14" s="1400"/>
      <c r="E14" s="1400"/>
      <c r="F14" s="1400"/>
      <c r="G14" s="1401"/>
      <c r="H14" s="1386"/>
      <c r="I14" s="1386"/>
      <c r="J14" s="1386"/>
      <c r="K14" s="989" t="s">
        <v>304</v>
      </c>
      <c r="L14" s="1386"/>
      <c r="M14" s="1386"/>
      <c r="N14" s="1386"/>
      <c r="O14" s="1386"/>
      <c r="P14" s="1386"/>
      <c r="Q14" s="1386"/>
      <c r="R14" s="1386"/>
      <c r="S14" s="1404"/>
      <c r="T14" s="990"/>
    </row>
    <row r="15" spans="1:20" s="836" customFormat="1" ht="12" customHeight="1">
      <c r="A15" s="1394"/>
      <c r="B15" s="1387"/>
      <c r="C15" s="1390"/>
      <c r="D15" s="1402"/>
      <c r="E15" s="1402"/>
      <c r="F15" s="1402"/>
      <c r="G15" s="1391"/>
      <c r="H15" s="1387"/>
      <c r="I15" s="1387"/>
      <c r="J15" s="1387"/>
      <c r="K15" s="989" t="s">
        <v>262</v>
      </c>
      <c r="L15" s="1387"/>
      <c r="M15" s="1387"/>
      <c r="N15" s="1387"/>
      <c r="O15" s="1387"/>
      <c r="P15" s="1387"/>
      <c r="Q15" s="1387"/>
      <c r="R15" s="1387"/>
      <c r="S15" s="1405"/>
      <c r="T15" s="992"/>
    </row>
    <row r="16" spans="1:20" s="998" customFormat="1" ht="12" customHeight="1">
      <c r="A16" s="993">
        <v>1</v>
      </c>
      <c r="B16" s="994">
        <v>2</v>
      </c>
      <c r="C16" s="1406">
        <v>3</v>
      </c>
      <c r="D16" s="1407"/>
      <c r="E16" s="1407"/>
      <c r="F16" s="1407"/>
      <c r="G16" s="1408"/>
      <c r="H16" s="995">
        <v>4</v>
      </c>
      <c r="I16" s="995">
        <v>5</v>
      </c>
      <c r="J16" s="995">
        <v>6</v>
      </c>
      <c r="K16" s="995">
        <v>7</v>
      </c>
      <c r="L16" s="995">
        <v>8</v>
      </c>
      <c r="M16" s="995">
        <v>9</v>
      </c>
      <c r="N16" s="995">
        <v>10</v>
      </c>
      <c r="O16" s="995">
        <v>11</v>
      </c>
      <c r="P16" s="995">
        <v>12</v>
      </c>
      <c r="Q16" s="995">
        <v>13</v>
      </c>
      <c r="R16" s="996">
        <v>14</v>
      </c>
      <c r="S16" s="996">
        <v>15</v>
      </c>
      <c r="T16" s="997">
        <v>16</v>
      </c>
    </row>
    <row r="17" spans="1:20" s="836" customFormat="1" ht="12.95" customHeight="1">
      <c r="A17" s="1036"/>
      <c r="B17" s="1036"/>
      <c r="C17" s="1047"/>
      <c r="D17" s="1047"/>
      <c r="E17" s="1047"/>
      <c r="F17" s="1047"/>
      <c r="G17" s="1047"/>
      <c r="H17" s="1036"/>
      <c r="I17" s="1036"/>
      <c r="J17" s="1036"/>
      <c r="K17" s="1036"/>
      <c r="L17" s="1036"/>
      <c r="M17" s="1036"/>
      <c r="N17" s="1036"/>
      <c r="O17" s="1036"/>
      <c r="P17" s="1036"/>
      <c r="Q17" s="1036"/>
      <c r="R17" s="1036"/>
      <c r="S17" s="1048"/>
      <c r="T17" s="1049"/>
    </row>
    <row r="18" spans="1:20" s="836" customFormat="1" ht="12.95" customHeight="1">
      <c r="A18" s="1036"/>
      <c r="B18" s="1036"/>
      <c r="C18" s="1047"/>
      <c r="D18" s="1047"/>
      <c r="E18" s="1047"/>
      <c r="F18" s="1047"/>
      <c r="G18" s="1047"/>
      <c r="H18" s="1036"/>
      <c r="I18" s="1036"/>
      <c r="J18" s="1036"/>
      <c r="K18" s="1036"/>
      <c r="L18" s="1036"/>
      <c r="M18" s="1036"/>
      <c r="N18" s="1036"/>
      <c r="O18" s="1036"/>
      <c r="P18" s="1036"/>
      <c r="Q18" s="1036"/>
      <c r="R18" s="1036"/>
      <c r="S18" s="1048"/>
      <c r="T18" s="1049"/>
    </row>
    <row r="19" spans="1:20" s="836" customFormat="1" ht="12.95" customHeight="1">
      <c r="A19" s="1036"/>
      <c r="B19" s="1036"/>
      <c r="C19" s="1047"/>
      <c r="D19" s="1047"/>
      <c r="E19" s="1047"/>
      <c r="F19" s="1047"/>
      <c r="G19" s="1047"/>
      <c r="H19" s="1036"/>
      <c r="I19" s="1036"/>
      <c r="J19" s="1036"/>
      <c r="K19" s="1036"/>
      <c r="L19" s="1036"/>
      <c r="M19" s="1036"/>
      <c r="N19" s="1036"/>
      <c r="O19" s="1036"/>
      <c r="P19" s="1036"/>
      <c r="Q19" s="1036"/>
      <c r="R19" s="1036"/>
      <c r="S19" s="1048"/>
      <c r="T19" s="1049"/>
    </row>
    <row r="20" spans="1:20" s="836" customFormat="1" ht="12.95" customHeight="1">
      <c r="A20" s="1036"/>
      <c r="B20" s="1036"/>
      <c r="C20" s="1047"/>
      <c r="D20" s="1047"/>
      <c r="E20" s="1047"/>
      <c r="F20" s="1047"/>
      <c r="G20" s="1047"/>
      <c r="H20" s="1036"/>
      <c r="I20" s="1036"/>
      <c r="J20" s="1036"/>
      <c r="K20" s="1036"/>
      <c r="L20" s="1036"/>
      <c r="M20" s="1036"/>
      <c r="N20" s="1036"/>
      <c r="O20" s="1036"/>
      <c r="P20" s="1036"/>
      <c r="Q20" s="1036"/>
      <c r="R20" s="1036"/>
      <c r="S20" s="1048"/>
      <c r="T20" s="1049"/>
    </row>
    <row r="21" spans="1:20" s="836" customFormat="1" ht="12.95" customHeight="1">
      <c r="A21" s="1036"/>
      <c r="B21" s="1036"/>
      <c r="C21" s="1047"/>
      <c r="D21" s="1047"/>
      <c r="E21" s="1047"/>
      <c r="F21" s="1047"/>
      <c r="G21" s="1047"/>
      <c r="H21" s="1036"/>
      <c r="I21" s="1036"/>
      <c r="J21" s="1036"/>
      <c r="K21" s="1036"/>
      <c r="L21" s="1036"/>
      <c r="M21" s="1036"/>
      <c r="N21" s="1036"/>
      <c r="O21" s="1036"/>
      <c r="P21" s="1036"/>
      <c r="Q21" s="1036"/>
      <c r="R21" s="1036"/>
      <c r="S21" s="1048"/>
      <c r="T21" s="1049"/>
    </row>
    <row r="22" spans="1:20" s="836" customFormat="1" ht="12.95" customHeight="1">
      <c r="A22" s="1036"/>
      <c r="B22" s="1036"/>
      <c r="C22" s="1047"/>
      <c r="D22" s="1047"/>
      <c r="E22" s="1047"/>
      <c r="F22" s="1047"/>
      <c r="G22" s="1047"/>
      <c r="H22" s="1036"/>
      <c r="I22" s="1036"/>
      <c r="J22" s="1036"/>
      <c r="K22" s="1036"/>
      <c r="L22" s="1036"/>
      <c r="M22" s="1036"/>
      <c r="N22" s="1036"/>
      <c r="O22" s="1036"/>
      <c r="P22" s="1036"/>
      <c r="Q22" s="1036"/>
      <c r="R22" s="1036"/>
      <c r="S22" s="1048"/>
      <c r="T22" s="1049"/>
    </row>
    <row r="23" spans="1:20" s="836" customFormat="1" ht="12.95" customHeight="1">
      <c r="A23" s="1036"/>
      <c r="B23" s="1036"/>
      <c r="C23" s="1047"/>
      <c r="D23" s="1047"/>
      <c r="E23" s="1047"/>
      <c r="F23" s="1047"/>
      <c r="G23" s="1047"/>
      <c r="H23" s="1036"/>
      <c r="I23" s="1036"/>
      <c r="J23" s="1036"/>
      <c r="K23" s="1036"/>
      <c r="L23" s="1036"/>
      <c r="M23" s="1036"/>
      <c r="N23" s="1036"/>
      <c r="O23" s="1036"/>
      <c r="P23" s="1036"/>
      <c r="Q23" s="1036"/>
      <c r="R23" s="1036"/>
      <c r="S23" s="1048"/>
      <c r="T23" s="1049"/>
    </row>
    <row r="24" spans="1:20" s="836" customFormat="1" ht="12.95" customHeight="1">
      <c r="A24" s="1036"/>
      <c r="B24" s="1036"/>
      <c r="C24" s="1047"/>
      <c r="D24" s="1047"/>
      <c r="E24" s="1047"/>
      <c r="F24" s="1047"/>
      <c r="G24" s="1047"/>
      <c r="H24" s="1036"/>
      <c r="I24" s="1036"/>
      <c r="J24" s="1036"/>
      <c r="K24" s="1036"/>
      <c r="L24" s="1036"/>
      <c r="M24" s="1036"/>
      <c r="N24" s="1036"/>
      <c r="O24" s="1036"/>
      <c r="P24" s="1036"/>
      <c r="Q24" s="1036"/>
      <c r="R24" s="1036"/>
      <c r="S24" s="1048"/>
      <c r="T24" s="1049"/>
    </row>
    <row r="25" spans="1:20" s="836" customFormat="1" ht="12.95" customHeight="1">
      <c r="A25" s="1036"/>
      <c r="B25" s="1036"/>
      <c r="C25" s="1047"/>
      <c r="D25" s="1047"/>
      <c r="E25" s="1047"/>
      <c r="F25" s="1047"/>
      <c r="G25" s="1047"/>
      <c r="H25" s="1036"/>
      <c r="I25" s="1036"/>
      <c r="J25" s="1036"/>
      <c r="K25" s="1036"/>
      <c r="L25" s="1036"/>
      <c r="M25" s="1036"/>
      <c r="N25" s="1036"/>
      <c r="O25" s="1036"/>
      <c r="P25" s="1036"/>
      <c r="Q25" s="1036"/>
      <c r="R25" s="1036"/>
      <c r="S25" s="1048"/>
      <c r="T25" s="1049"/>
    </row>
    <row r="26" spans="1:20" s="836" customFormat="1" ht="12.95" customHeight="1">
      <c r="A26" s="1036"/>
      <c r="B26" s="1036"/>
      <c r="C26" s="1047"/>
      <c r="D26" s="1047"/>
      <c r="E26" s="1047"/>
      <c r="F26" s="1047"/>
      <c r="G26" s="1047"/>
      <c r="H26" s="1036"/>
      <c r="I26" s="1036"/>
      <c r="J26" s="1036"/>
      <c r="K26" s="1036"/>
      <c r="L26" s="1036"/>
      <c r="M26" s="1036"/>
      <c r="N26" s="1036"/>
      <c r="O26" s="1036"/>
      <c r="P26" s="1036"/>
      <c r="Q26" s="1036"/>
      <c r="R26" s="1036"/>
      <c r="S26" s="1048"/>
      <c r="T26" s="1049"/>
    </row>
    <row r="27" spans="1:20" s="836" customFormat="1" ht="12.95" customHeight="1">
      <c r="A27" s="1036"/>
      <c r="B27" s="1036"/>
      <c r="C27" s="1047"/>
      <c r="D27" s="1047"/>
      <c r="E27" s="1047"/>
      <c r="F27" s="1047"/>
      <c r="G27" s="1047"/>
      <c r="H27" s="1036"/>
      <c r="I27" s="1036"/>
      <c r="J27" s="1036"/>
      <c r="K27" s="1036"/>
      <c r="L27" s="1036"/>
      <c r="M27" s="1036"/>
      <c r="N27" s="1036"/>
      <c r="O27" s="1036"/>
      <c r="P27" s="1036"/>
      <c r="Q27" s="1036"/>
      <c r="R27" s="1036"/>
      <c r="S27" s="1048"/>
      <c r="T27" s="1049"/>
    </row>
    <row r="29" spans="1:20" s="836" customFormat="1" ht="26.25" customHeight="1">
      <c r="A29" s="835"/>
      <c r="H29" s="837"/>
      <c r="J29" s="881"/>
      <c r="K29" s="259"/>
      <c r="Q29" s="259" t="str">
        <f>'REKAPMUTASI 2017'!J42</f>
        <v>Demak, 17 Juli 2017</v>
      </c>
    </row>
    <row r="30" spans="1:20" s="836" customFormat="1" ht="12">
      <c r="A30" s="835"/>
      <c r="K30" s="259"/>
      <c r="Q30" s="259"/>
    </row>
    <row r="31" spans="1:20" s="836" customFormat="1" ht="12">
      <c r="A31" s="835"/>
      <c r="C31" s="1021" t="s">
        <v>218</v>
      </c>
      <c r="E31" s="837"/>
      <c r="I31" s="1021"/>
      <c r="K31" s="259"/>
      <c r="Q31" s="259" t="s">
        <v>121</v>
      </c>
    </row>
    <row r="32" spans="1:20" s="836" customFormat="1" ht="12">
      <c r="A32" s="835"/>
      <c r="C32" s="1021" t="s">
        <v>219</v>
      </c>
      <c r="E32" s="837"/>
      <c r="I32" s="1021"/>
      <c r="K32" s="259"/>
      <c r="Q32" s="259"/>
    </row>
    <row r="33" spans="1:20" s="836" customFormat="1" ht="12">
      <c r="A33" s="835"/>
      <c r="C33" s="1021"/>
      <c r="E33" s="837"/>
      <c r="I33" s="1021"/>
      <c r="K33" s="259"/>
      <c r="Q33" s="259"/>
    </row>
    <row r="34" spans="1:20" s="836" customFormat="1" ht="12">
      <c r="A34" s="835"/>
      <c r="C34" s="1021"/>
      <c r="E34" s="837"/>
      <c r="I34" s="1021"/>
      <c r="K34" s="1022"/>
      <c r="Q34" s="1022"/>
    </row>
    <row r="35" spans="1:20" s="836" customFormat="1" ht="0.75" customHeight="1">
      <c r="A35" s="835"/>
      <c r="C35" s="1021"/>
      <c r="E35" s="837"/>
      <c r="I35" s="1021"/>
      <c r="K35" s="259"/>
      <c r="Q35" s="259"/>
    </row>
    <row r="36" spans="1:20" s="836" customFormat="1" ht="12">
      <c r="A36" s="835"/>
      <c r="C36" s="1021"/>
      <c r="E36" s="837"/>
      <c r="I36" s="1021"/>
      <c r="K36" s="1023"/>
      <c r="Q36" s="1023"/>
    </row>
    <row r="37" spans="1:20" s="836" customFormat="1" ht="12">
      <c r="A37" s="835"/>
      <c r="C37" s="1050" t="s">
        <v>829</v>
      </c>
      <c r="E37" s="1024"/>
      <c r="I37" s="1021"/>
      <c r="K37" s="1023"/>
      <c r="L37" s="1025"/>
      <c r="Q37" s="1023" t="s">
        <v>880</v>
      </c>
      <c r="R37" s="1025"/>
      <c r="T37" s="1025"/>
    </row>
    <row r="38" spans="1:20" s="836" customFormat="1" ht="12">
      <c r="A38" s="835"/>
      <c r="C38" s="1021" t="s">
        <v>164</v>
      </c>
      <c r="E38" s="837"/>
      <c r="I38" s="1021"/>
      <c r="K38" s="1026"/>
      <c r="L38" s="1027"/>
      <c r="Q38" s="1026" t="s">
        <v>852</v>
      </c>
      <c r="R38" s="1027"/>
      <c r="T38" s="1027"/>
    </row>
  </sheetData>
  <mergeCells count="21">
    <mergeCell ref="C16:G16"/>
    <mergeCell ref="R11:S12"/>
    <mergeCell ref="A12:A15"/>
    <mergeCell ref="B12:B15"/>
    <mergeCell ref="C12:G15"/>
    <mergeCell ref="H12:H15"/>
    <mergeCell ref="I12:I15"/>
    <mergeCell ref="J12:J15"/>
    <mergeCell ref="L12:L15"/>
    <mergeCell ref="R13:R15"/>
    <mergeCell ref="S13:S15"/>
    <mergeCell ref="A1:T1"/>
    <mergeCell ref="A2:T2"/>
    <mergeCell ref="A3:T3"/>
    <mergeCell ref="A11:H11"/>
    <mergeCell ref="I11:L11"/>
    <mergeCell ref="M11:M15"/>
    <mergeCell ref="N11:N15"/>
    <mergeCell ref="O11:O15"/>
    <mergeCell ref="P11:P15"/>
    <mergeCell ref="Q11:Q15"/>
  </mergeCells>
  <dataValidations count="1">
    <dataValidation type="list" allowBlank="1" showInputMessage="1" showErrorMessage="1" error="PILIH DARI DAFTAR" sqref="B17:B27">
      <formula1>KIBB</formula1>
    </dataValidation>
  </dataValidations>
  <pageMargins left="0.7" right="0.7" top="0.75" bottom="0.75" header="0.3" footer="0.3"/>
  <pageSetup paperSize="5" orientation="landscape" horizontalDpi="4294967293" verticalDpi="0" r:id="rId1"/>
  <drawing r:id="rId2"/>
</worksheet>
</file>

<file path=xl/worksheets/sheet14.xml><?xml version="1.0" encoding="utf-8"?>
<worksheet xmlns="http://schemas.openxmlformats.org/spreadsheetml/2006/main" xmlns:r="http://schemas.openxmlformats.org/officeDocument/2006/relationships">
  <sheetPr>
    <tabColor rgb="FFFF0000"/>
  </sheetPr>
  <dimension ref="A1:T33"/>
  <sheetViews>
    <sheetView zoomScale="80" zoomScaleNormal="80" workbookViewId="0">
      <selection activeCell="U431" activeCellId="1" sqref="R49:S49 U431"/>
    </sheetView>
  </sheetViews>
  <sheetFormatPr defaultRowHeight="15"/>
  <cols>
    <col min="1" max="16384" width="9.140625" style="184"/>
  </cols>
  <sheetData>
    <row r="1" spans="1:16" ht="18">
      <c r="A1" s="1270" t="s">
        <v>887</v>
      </c>
      <c r="B1" s="1270"/>
      <c r="C1" s="1270"/>
      <c r="D1" s="1270"/>
      <c r="E1" s="1270"/>
      <c r="F1" s="1270"/>
      <c r="G1" s="1270"/>
      <c r="H1" s="1270"/>
      <c r="I1" s="1270"/>
      <c r="J1" s="1270"/>
      <c r="K1" s="1270"/>
      <c r="L1" s="1270"/>
      <c r="M1" s="1270"/>
      <c r="N1" s="1270"/>
      <c r="O1" s="1270"/>
      <c r="P1" s="1270"/>
    </row>
    <row r="2" spans="1:16" ht="18">
      <c r="A2" s="1270" t="s">
        <v>888</v>
      </c>
      <c r="B2" s="1270"/>
      <c r="C2" s="1270"/>
      <c r="D2" s="1270"/>
      <c r="E2" s="1270"/>
      <c r="F2" s="1270"/>
      <c r="G2" s="1270"/>
      <c r="H2" s="1270"/>
      <c r="I2" s="1270"/>
      <c r="J2" s="1270"/>
      <c r="K2" s="1270"/>
      <c r="L2" s="1270"/>
      <c r="M2" s="1270"/>
      <c r="N2" s="1270"/>
      <c r="O2" s="1270"/>
      <c r="P2" s="1270"/>
    </row>
    <row r="3" spans="1:16" ht="18">
      <c r="A3" s="1270" t="s">
        <v>855</v>
      </c>
      <c r="B3" s="1270"/>
      <c r="C3" s="1270"/>
      <c r="D3" s="1270"/>
      <c r="E3" s="1270"/>
      <c r="F3" s="1270"/>
      <c r="G3" s="1270"/>
      <c r="H3" s="1270"/>
      <c r="I3" s="1270"/>
      <c r="J3" s="1270"/>
      <c r="K3" s="1270"/>
      <c r="L3" s="1270"/>
      <c r="M3" s="1270"/>
      <c r="N3" s="1270"/>
      <c r="O3" s="1270"/>
      <c r="P3" s="1270"/>
    </row>
    <row r="4" spans="1:16">
      <c r="A4" s="984"/>
      <c r="B4" s="984"/>
      <c r="C4" s="984"/>
      <c r="D4" s="984"/>
      <c r="E4" s="984"/>
      <c r="F4" s="984"/>
      <c r="G4" s="984"/>
      <c r="H4" s="984"/>
      <c r="I4" s="984"/>
      <c r="J4" s="984"/>
      <c r="K4" s="984"/>
      <c r="L4" s="984"/>
      <c r="M4" s="984"/>
      <c r="N4" s="984"/>
      <c r="O4" s="984"/>
      <c r="P4" s="984"/>
    </row>
    <row r="5" spans="1:16">
      <c r="A5" s="984" t="s">
        <v>225</v>
      </c>
      <c r="B5" s="984"/>
      <c r="C5" s="984"/>
      <c r="D5" s="984" t="s">
        <v>226</v>
      </c>
      <c r="E5" s="984"/>
      <c r="F5" s="986"/>
      <c r="G5" s="984"/>
      <c r="H5" s="984"/>
      <c r="I5" s="984"/>
      <c r="J5" s="984"/>
      <c r="K5" s="984"/>
      <c r="L5" s="984"/>
      <c r="M5" s="984"/>
      <c r="N5" s="984"/>
      <c r="O5" s="984"/>
      <c r="P5" s="984"/>
    </row>
    <row r="6" spans="1:16">
      <c r="A6" s="984" t="s">
        <v>227</v>
      </c>
      <c r="B6" s="984"/>
      <c r="C6" s="984"/>
      <c r="D6" s="984" t="s">
        <v>228</v>
      </c>
      <c r="E6" s="984"/>
      <c r="F6" s="986"/>
      <c r="G6" s="984"/>
      <c r="H6" s="984"/>
      <c r="I6" s="984"/>
      <c r="J6" s="984"/>
      <c r="K6" s="984"/>
      <c r="L6" s="984"/>
      <c r="M6" s="984"/>
      <c r="N6" s="984"/>
      <c r="O6" s="984"/>
      <c r="P6" s="984"/>
    </row>
    <row r="7" spans="1:16">
      <c r="A7" s="984" t="s">
        <v>229</v>
      </c>
      <c r="B7" s="984"/>
      <c r="C7" s="984"/>
      <c r="D7" s="985" t="s">
        <v>230</v>
      </c>
      <c r="E7" s="984"/>
      <c r="F7" s="986"/>
      <c r="G7" s="984"/>
      <c r="H7" s="984"/>
      <c r="I7" s="984"/>
      <c r="J7" s="984"/>
      <c r="K7" s="984"/>
      <c r="L7" s="984"/>
      <c r="M7" s="984"/>
      <c r="N7" s="984"/>
      <c r="O7" s="984"/>
      <c r="P7" s="984"/>
    </row>
    <row r="8" spans="1:16">
      <c r="A8" s="984" t="s">
        <v>231</v>
      </c>
      <c r="B8" s="984"/>
      <c r="C8" s="984"/>
      <c r="D8" s="985" t="s">
        <v>232</v>
      </c>
      <c r="E8" s="984"/>
      <c r="F8" s="986"/>
      <c r="G8" s="984"/>
      <c r="H8" s="984"/>
      <c r="I8" s="984"/>
      <c r="J8" s="984"/>
      <c r="K8" s="984"/>
      <c r="L8" s="984"/>
      <c r="M8" s="984"/>
      <c r="N8" s="984"/>
      <c r="O8" s="984"/>
      <c r="P8" s="984"/>
    </row>
    <row r="9" spans="1:16">
      <c r="A9" s="984" t="s">
        <v>233</v>
      </c>
      <c r="B9" s="984"/>
      <c r="C9" s="984"/>
      <c r="D9" s="985" t="s">
        <v>234</v>
      </c>
      <c r="E9" s="984"/>
      <c r="F9" s="986"/>
      <c r="G9" s="984"/>
      <c r="H9" s="984"/>
      <c r="I9" s="984"/>
      <c r="J9" s="984"/>
      <c r="K9" s="984"/>
      <c r="L9" s="984"/>
      <c r="M9" s="984"/>
      <c r="N9" s="984"/>
      <c r="O9" s="984"/>
      <c r="P9" s="984"/>
    </row>
    <row r="10" spans="1:16">
      <c r="A10" s="984"/>
      <c r="B10" s="984"/>
      <c r="C10" s="984"/>
      <c r="D10" s="984"/>
      <c r="E10" s="984"/>
      <c r="F10" s="984"/>
      <c r="G10" s="984"/>
      <c r="H10" s="984"/>
      <c r="I10" s="984"/>
      <c r="J10" s="984"/>
      <c r="K10" s="984"/>
      <c r="L10" s="984"/>
      <c r="M10" s="984"/>
      <c r="N10" s="984"/>
      <c r="O10" s="984"/>
      <c r="P10" s="984"/>
    </row>
    <row r="11" spans="1:16">
      <c r="A11" s="1418" t="s">
        <v>175</v>
      </c>
      <c r="B11" s="1419" t="s">
        <v>298</v>
      </c>
      <c r="C11" s="1418" t="s">
        <v>889</v>
      </c>
      <c r="D11" s="1418" t="s">
        <v>890</v>
      </c>
      <c r="E11" s="1418" t="s">
        <v>891</v>
      </c>
      <c r="F11" s="1418"/>
      <c r="G11" s="1418" t="s">
        <v>892</v>
      </c>
      <c r="H11" s="1418" t="s">
        <v>893</v>
      </c>
      <c r="I11" s="1418" t="s">
        <v>894</v>
      </c>
      <c r="J11" s="1418"/>
      <c r="K11" s="1418" t="s">
        <v>895</v>
      </c>
      <c r="L11" s="1418" t="s">
        <v>896</v>
      </c>
      <c r="M11" s="1418" t="s">
        <v>897</v>
      </c>
      <c r="N11" s="1418" t="s">
        <v>898</v>
      </c>
      <c r="O11" s="1418" t="s">
        <v>899</v>
      </c>
      <c r="P11" s="1418" t="s">
        <v>244</v>
      </c>
    </row>
    <row r="12" spans="1:16">
      <c r="A12" s="1418"/>
      <c r="B12" s="1420"/>
      <c r="C12" s="1418"/>
      <c r="D12" s="1418"/>
      <c r="E12" s="1418" t="s">
        <v>900</v>
      </c>
      <c r="F12" s="1418" t="s">
        <v>901</v>
      </c>
      <c r="G12" s="1418"/>
      <c r="H12" s="1418"/>
      <c r="I12" s="1418" t="s">
        <v>902</v>
      </c>
      <c r="J12" s="1418" t="s">
        <v>291</v>
      </c>
      <c r="K12" s="1418"/>
      <c r="L12" s="1418"/>
      <c r="M12" s="1418"/>
      <c r="N12" s="1418"/>
      <c r="O12" s="1418"/>
      <c r="P12" s="1418"/>
    </row>
    <row r="13" spans="1:16">
      <c r="A13" s="1418"/>
      <c r="B13" s="1421"/>
      <c r="C13" s="1418"/>
      <c r="D13" s="1418"/>
      <c r="E13" s="1418"/>
      <c r="F13" s="1418"/>
      <c r="G13" s="1418"/>
      <c r="H13" s="1418"/>
      <c r="I13" s="1418"/>
      <c r="J13" s="1418"/>
      <c r="K13" s="1418"/>
      <c r="L13" s="1418"/>
      <c r="M13" s="1418"/>
      <c r="N13" s="1418"/>
      <c r="O13" s="1418"/>
      <c r="P13" s="1418"/>
    </row>
    <row r="14" spans="1:16">
      <c r="A14" s="1051">
        <v>1</v>
      </c>
      <c r="B14" s="1051"/>
      <c r="C14" s="1051">
        <v>2</v>
      </c>
      <c r="D14" s="1051">
        <v>3</v>
      </c>
      <c r="E14" s="1051">
        <v>4</v>
      </c>
      <c r="F14" s="1051">
        <v>5</v>
      </c>
      <c r="G14" s="1051">
        <v>6</v>
      </c>
      <c r="H14" s="1051">
        <v>7</v>
      </c>
      <c r="I14" s="1051">
        <v>8</v>
      </c>
      <c r="J14" s="1051">
        <v>9</v>
      </c>
      <c r="K14" s="1051">
        <v>10</v>
      </c>
      <c r="L14" s="1051">
        <v>11</v>
      </c>
      <c r="M14" s="1051">
        <v>12</v>
      </c>
      <c r="N14" s="1051">
        <v>13</v>
      </c>
      <c r="O14" s="1051">
        <v>14</v>
      </c>
      <c r="P14" s="1051">
        <v>15</v>
      </c>
    </row>
    <row r="15" spans="1:16">
      <c r="A15" s="1052"/>
      <c r="B15" s="1053"/>
      <c r="C15" s="1054"/>
      <c r="D15" s="1055"/>
      <c r="E15" s="1056"/>
      <c r="F15" s="1056"/>
      <c r="G15" s="1055"/>
      <c r="H15" s="1055"/>
      <c r="I15" s="1055"/>
      <c r="J15" s="1055"/>
      <c r="K15" s="1055"/>
      <c r="L15" s="1055"/>
      <c r="M15" s="1055"/>
      <c r="N15" s="1055"/>
      <c r="O15" s="1057"/>
      <c r="P15" s="1055"/>
    </row>
    <row r="16" spans="1:16">
      <c r="A16" s="1058"/>
      <c r="B16" s="1059"/>
      <c r="C16" s="1060"/>
      <c r="D16" s="1060"/>
      <c r="E16" s="1424"/>
      <c r="F16" s="1425"/>
      <c r="G16" s="1425"/>
      <c r="H16" s="1425"/>
      <c r="I16" s="1425"/>
      <c r="J16" s="1425"/>
      <c r="K16" s="1425"/>
      <c r="L16" s="1425"/>
      <c r="M16" s="1426"/>
      <c r="N16" s="1060"/>
      <c r="O16" s="1061"/>
      <c r="P16" s="1060"/>
    </row>
    <row r="17" spans="1:20">
      <c r="A17" s="1058"/>
      <c r="B17" s="1059"/>
      <c r="C17" s="1060"/>
      <c r="D17" s="1060"/>
      <c r="E17" s="1427"/>
      <c r="F17" s="1428"/>
      <c r="G17" s="1428"/>
      <c r="H17" s="1428"/>
      <c r="I17" s="1428"/>
      <c r="J17" s="1428"/>
      <c r="K17" s="1428"/>
      <c r="L17" s="1428"/>
      <c r="M17" s="1429"/>
      <c r="N17" s="1060"/>
      <c r="O17" s="1061"/>
      <c r="P17" s="1060"/>
    </row>
    <row r="18" spans="1:20">
      <c r="A18" s="1058"/>
      <c r="B18" s="1059"/>
      <c r="C18" s="1060"/>
      <c r="D18" s="1060"/>
      <c r="E18" s="1427"/>
      <c r="F18" s="1428"/>
      <c r="G18" s="1428"/>
      <c r="H18" s="1428"/>
      <c r="I18" s="1428"/>
      <c r="J18" s="1428"/>
      <c r="K18" s="1428"/>
      <c r="L18" s="1428"/>
      <c r="M18" s="1429"/>
      <c r="N18" s="1060"/>
      <c r="O18" s="1061"/>
      <c r="P18" s="1060"/>
    </row>
    <row r="19" spans="1:20">
      <c r="A19" s="1058"/>
      <c r="B19" s="1059"/>
      <c r="C19" s="1060"/>
      <c r="D19" s="1060"/>
      <c r="E19" s="1430"/>
      <c r="F19" s="1431"/>
      <c r="G19" s="1431"/>
      <c r="H19" s="1431"/>
      <c r="I19" s="1431"/>
      <c r="J19" s="1431"/>
      <c r="K19" s="1431"/>
      <c r="L19" s="1431"/>
      <c r="M19" s="1432"/>
      <c r="N19" s="1060"/>
      <c r="O19" s="1061"/>
      <c r="P19" s="1060"/>
    </row>
    <row r="20" spans="1:20">
      <c r="A20" s="1058"/>
      <c r="B20" s="1059"/>
      <c r="C20" s="1060"/>
      <c r="D20" s="1060"/>
      <c r="E20" s="1060"/>
      <c r="F20" s="1060"/>
      <c r="G20" s="1060"/>
      <c r="H20" s="1063"/>
      <c r="I20" s="1063"/>
      <c r="J20" s="1060"/>
      <c r="K20" s="1060"/>
      <c r="L20" s="1060"/>
      <c r="M20" s="1060"/>
      <c r="N20" s="1060"/>
      <c r="O20" s="1061"/>
      <c r="P20" s="1060"/>
    </row>
    <row r="21" spans="1:20" ht="15" customHeight="1" thickBot="1">
      <c r="A21" s="1064"/>
      <c r="B21" s="1065"/>
      <c r="C21" s="1066"/>
      <c r="D21" s="1066"/>
      <c r="E21" s="1066"/>
      <c r="F21" s="1066"/>
      <c r="G21" s="1066"/>
      <c r="H21" s="1066"/>
      <c r="I21" s="1066"/>
      <c r="J21" s="1066"/>
      <c r="K21" s="1066"/>
      <c r="L21" s="1066"/>
      <c r="M21" s="1066"/>
      <c r="N21" s="1066"/>
      <c r="O21" s="1067"/>
      <c r="P21" s="1066"/>
    </row>
    <row r="22" spans="1:20" ht="16.5" hidden="1" thickTop="1" thickBot="1">
      <c r="A22" s="1422"/>
      <c r="B22" s="1422"/>
      <c r="C22" s="1422"/>
      <c r="D22" s="1422"/>
      <c r="E22" s="1422"/>
      <c r="F22" s="1422"/>
      <c r="G22" s="1422"/>
      <c r="H22" s="1422"/>
      <c r="I22" s="1422"/>
      <c r="J22" s="1422"/>
      <c r="K22" s="1422"/>
      <c r="L22" s="1422"/>
      <c r="M22" s="1422"/>
      <c r="N22" s="1423"/>
      <c r="O22" s="1068"/>
      <c r="P22" s="1069"/>
    </row>
    <row r="23" spans="1:20" ht="15.75" thickTop="1">
      <c r="A23" s="1070"/>
      <c r="B23" s="1070"/>
      <c r="C23" s="1070"/>
      <c r="D23" s="1070"/>
      <c r="E23" s="1070"/>
      <c r="F23" s="1070"/>
      <c r="G23" s="1070"/>
      <c r="H23" s="1070"/>
      <c r="I23" s="1070"/>
      <c r="J23" s="1070"/>
      <c r="K23" s="1070"/>
      <c r="L23" s="1070"/>
      <c r="M23" s="1070"/>
      <c r="N23" s="1070"/>
      <c r="O23" s="1071"/>
      <c r="P23" s="670"/>
    </row>
    <row r="24" spans="1:20" s="836" customFormat="1" ht="26.25" customHeight="1">
      <c r="A24" s="835"/>
      <c r="H24" s="837"/>
      <c r="J24" s="881"/>
      <c r="K24" s="259" t="str">
        <f>'REKAPMUTASI 2017'!J42</f>
        <v>Demak, 17 Juli 2017</v>
      </c>
      <c r="R24" s="881"/>
      <c r="S24" s="259"/>
    </row>
    <row r="25" spans="1:20" s="836" customFormat="1" ht="12">
      <c r="A25" s="835"/>
      <c r="K25" s="259"/>
      <c r="S25" s="259"/>
    </row>
    <row r="26" spans="1:20" s="836" customFormat="1" ht="12">
      <c r="A26" s="835"/>
      <c r="C26" s="1021" t="s">
        <v>218</v>
      </c>
      <c r="E26" s="837"/>
      <c r="I26" s="1021"/>
      <c r="K26" s="259" t="s">
        <v>121</v>
      </c>
      <c r="S26" s="259"/>
    </row>
    <row r="27" spans="1:20" s="836" customFormat="1" ht="12">
      <c r="A27" s="835"/>
      <c r="C27" s="1021" t="s">
        <v>219</v>
      </c>
      <c r="E27" s="837"/>
      <c r="I27" s="1021"/>
      <c r="K27" s="259"/>
      <c r="S27" s="259"/>
    </row>
    <row r="28" spans="1:20" s="836" customFormat="1" ht="12">
      <c r="A28" s="835"/>
      <c r="C28" s="1021"/>
      <c r="E28" s="837"/>
      <c r="I28" s="1021"/>
      <c r="K28" s="259"/>
      <c r="S28" s="259"/>
    </row>
    <row r="29" spans="1:20" s="836" customFormat="1" ht="12">
      <c r="A29" s="835"/>
      <c r="C29" s="1021"/>
      <c r="E29" s="837"/>
      <c r="I29" s="1021"/>
      <c r="K29" s="1022"/>
      <c r="S29" s="1022"/>
    </row>
    <row r="30" spans="1:20" s="836" customFormat="1" ht="12">
      <c r="A30" s="835"/>
      <c r="C30" s="1021"/>
      <c r="E30" s="837"/>
      <c r="I30" s="1021"/>
      <c r="K30" s="259"/>
      <c r="S30" s="259"/>
    </row>
    <row r="31" spans="1:20" s="836" customFormat="1" ht="12">
      <c r="A31" s="835"/>
      <c r="C31" s="1021"/>
      <c r="E31" s="837"/>
      <c r="I31" s="1021"/>
      <c r="K31" s="1023"/>
      <c r="S31" s="1023"/>
    </row>
    <row r="32" spans="1:20" s="836" customFormat="1" ht="12">
      <c r="A32" s="835"/>
      <c r="C32" s="1021" t="s">
        <v>829</v>
      </c>
      <c r="E32" s="1024"/>
      <c r="I32" s="1021"/>
      <c r="K32" s="1023" t="s">
        <v>880</v>
      </c>
      <c r="L32" s="1025"/>
      <c r="S32" s="1023"/>
      <c r="T32" s="1025"/>
    </row>
    <row r="33" spans="1:20" s="836" customFormat="1" ht="12">
      <c r="A33" s="835"/>
      <c r="C33" s="1021" t="s">
        <v>164</v>
      </c>
      <c r="E33" s="837"/>
      <c r="I33" s="1021"/>
      <c r="K33" s="1026" t="s">
        <v>852</v>
      </c>
      <c r="L33" s="1027"/>
      <c r="S33" s="1026"/>
      <c r="T33" s="1027"/>
    </row>
  </sheetData>
  <mergeCells count="23">
    <mergeCell ref="A22:N22"/>
    <mergeCell ref="P11:P13"/>
    <mergeCell ref="E12:E13"/>
    <mergeCell ref="F12:F13"/>
    <mergeCell ref="I12:I13"/>
    <mergeCell ref="J12:J13"/>
    <mergeCell ref="E16:M19"/>
    <mergeCell ref="I11:J11"/>
    <mergeCell ref="K11:K13"/>
    <mergeCell ref="L11:L13"/>
    <mergeCell ref="M11:M13"/>
    <mergeCell ref="N11:N13"/>
    <mergeCell ref="O11:O13"/>
    <mergeCell ref="A1:P1"/>
    <mergeCell ref="A2:P2"/>
    <mergeCell ref="A3:P3"/>
    <mergeCell ref="A11:A13"/>
    <mergeCell ref="B11:B13"/>
    <mergeCell ref="C11:C13"/>
    <mergeCell ref="D11:D13"/>
    <mergeCell ref="E11:F11"/>
    <mergeCell ref="G11:G13"/>
    <mergeCell ref="H11:H13"/>
  </mergeCells>
  <dataValidations count="1">
    <dataValidation type="list" allowBlank="1" showInputMessage="1" showErrorMessage="1" error="PILIH DAR DAFTAR" sqref="B15:B21">
      <formula1>KIBF</formula1>
    </dataValidation>
  </dataValidations>
  <printOptions horizontalCentered="1"/>
  <pageMargins left="0.51181102362204722" right="0.31496062992125984" top="0.35433070866141736" bottom="0.35433070866141736" header="0.31496062992125984" footer="0.31496062992125984"/>
  <pageSetup paperSize="5" scale="95" orientation="landscape" horizontalDpi="4294967293" verticalDpi="4294967293" r:id="rId1"/>
  <drawing r:id="rId2"/>
</worksheet>
</file>

<file path=xl/worksheets/sheet2.xml><?xml version="1.0" encoding="utf-8"?>
<worksheet xmlns="http://schemas.openxmlformats.org/spreadsheetml/2006/main" xmlns:r="http://schemas.openxmlformats.org/officeDocument/2006/relationships">
  <sheetPr>
    <tabColor rgb="FF00B050"/>
  </sheetPr>
  <dimension ref="A1:AG64"/>
  <sheetViews>
    <sheetView topLeftCell="A16" workbookViewId="0">
      <selection activeCell="L19" sqref="L19"/>
    </sheetView>
  </sheetViews>
  <sheetFormatPr defaultRowHeight="12.95" customHeight="1"/>
  <cols>
    <col min="1" max="1" width="5.28515625" style="83" customWidth="1"/>
    <col min="2" max="2" width="31.7109375" style="83" customWidth="1"/>
    <col min="3" max="3" width="3" style="83" customWidth="1"/>
    <col min="4" max="4" width="2.7109375" style="83" bestFit="1" customWidth="1"/>
    <col min="5" max="5" width="3" style="83" bestFit="1" customWidth="1"/>
    <col min="6" max="6" width="3" style="83" customWidth="1"/>
    <col min="7" max="7" width="4" style="83" bestFit="1" customWidth="1"/>
    <col min="8" max="8" width="15.5703125" style="83" customWidth="1"/>
    <col min="9" max="9" width="19.85546875" style="104" customWidth="1"/>
    <col min="10" max="10" width="17.5703125" style="83" customWidth="1"/>
    <col min="11" max="11" width="22" style="80" customWidth="1"/>
    <col min="12" max="12" width="21.140625" style="82" customWidth="1"/>
    <col min="13" max="13" width="37.5703125" style="80" customWidth="1"/>
    <col min="14" max="14" width="15.5703125" style="82" bestFit="1" customWidth="1"/>
    <col min="15" max="16" width="9.140625" style="83"/>
    <col min="17" max="17" width="10.140625" style="83" bestFit="1" customWidth="1"/>
    <col min="18" max="18" width="15.5703125" style="83" bestFit="1" customWidth="1"/>
    <col min="19" max="19" width="9.28515625" style="83" bestFit="1" customWidth="1"/>
    <col min="20" max="20" width="16.140625" style="83" bestFit="1" customWidth="1"/>
    <col min="21" max="21" width="9.28515625" style="83" bestFit="1" customWidth="1"/>
    <col min="22" max="22" width="15.5703125" style="83" bestFit="1" customWidth="1"/>
    <col min="23" max="23" width="9.28515625" style="83" bestFit="1" customWidth="1"/>
    <col min="24" max="24" width="15.5703125" style="83" bestFit="1" customWidth="1"/>
    <col min="25" max="26" width="9.140625" style="83"/>
    <col min="27" max="27" width="13.42578125" style="83" customWidth="1"/>
    <col min="28" max="16384" width="9.140625" style="83"/>
  </cols>
  <sheetData>
    <row r="1" spans="1:33" ht="6.75" customHeight="1">
      <c r="A1" s="76"/>
      <c r="B1" s="77"/>
      <c r="C1" s="77"/>
      <c r="D1" s="77"/>
      <c r="E1" s="77"/>
      <c r="F1" s="77"/>
      <c r="G1" s="77"/>
      <c r="H1" s="78"/>
      <c r="I1" s="78"/>
      <c r="J1" s="79"/>
      <c r="L1" s="81"/>
      <c r="Q1" s="82"/>
    </row>
    <row r="2" spans="1:33" ht="25.5" customHeight="1">
      <c r="A2" s="84" t="s">
        <v>70</v>
      </c>
      <c r="B2" s="85" t="s">
        <v>71</v>
      </c>
      <c r="C2" s="85"/>
      <c r="D2" s="85"/>
      <c r="E2" s="85"/>
      <c r="F2" s="85"/>
      <c r="G2" s="85"/>
      <c r="H2" s="85"/>
      <c r="I2" s="86"/>
      <c r="J2" s="85"/>
      <c r="Q2" s="82"/>
    </row>
    <row r="3" spans="1:33" ht="21" customHeight="1">
      <c r="A3" s="85" t="s">
        <v>911</v>
      </c>
      <c r="C3" s="85"/>
      <c r="D3" s="85"/>
      <c r="E3" s="85"/>
      <c r="F3" s="85"/>
      <c r="G3" s="85"/>
      <c r="H3" s="85"/>
      <c r="I3" s="86"/>
      <c r="J3" s="85"/>
      <c r="T3" s="1097">
        <f>SUM(J7:J10)</f>
        <v>14816000</v>
      </c>
    </row>
    <row r="4" spans="1:33" ht="21" customHeight="1">
      <c r="A4" s="85"/>
      <c r="C4" s="85"/>
      <c r="D4" s="85"/>
      <c r="E4" s="85"/>
      <c r="F4" s="85"/>
      <c r="G4" s="85"/>
      <c r="H4" s="85"/>
      <c r="I4" s="86"/>
      <c r="J4" s="85"/>
      <c r="T4" s="1097"/>
    </row>
    <row r="5" spans="1:33" s="1120" customFormat="1" ht="27" customHeight="1">
      <c r="A5" s="1116" t="s">
        <v>905</v>
      </c>
      <c r="B5" s="1116" t="s">
        <v>906</v>
      </c>
      <c r="C5" s="1187" t="s">
        <v>907</v>
      </c>
      <c r="D5" s="1188"/>
      <c r="E5" s="1188"/>
      <c r="F5" s="1188"/>
      <c r="G5" s="1189"/>
      <c r="H5" s="1116" t="s">
        <v>249</v>
      </c>
      <c r="I5" s="1117" t="s">
        <v>908</v>
      </c>
      <c r="J5" s="1116" t="s">
        <v>909</v>
      </c>
      <c r="K5" s="1116" t="s">
        <v>244</v>
      </c>
      <c r="L5" s="1118"/>
      <c r="M5" s="1119"/>
      <c r="N5" s="1118"/>
    </row>
    <row r="6" spans="1:33" s="1120" customFormat="1" ht="27" customHeight="1">
      <c r="A6" s="1127"/>
      <c r="B6" s="1132" t="s">
        <v>910</v>
      </c>
      <c r="C6" s="1128"/>
      <c r="D6" s="1129"/>
      <c r="E6" s="1129"/>
      <c r="F6" s="1129"/>
      <c r="G6" s="1130"/>
      <c r="H6" s="1127"/>
      <c r="I6" s="1131"/>
      <c r="J6" s="1127"/>
      <c r="K6" s="1127"/>
      <c r="L6" s="1118"/>
      <c r="M6" s="1119"/>
      <c r="N6" s="1118"/>
    </row>
    <row r="7" spans="1:33" s="355" customFormat="1" ht="48.75" customHeight="1">
      <c r="A7" s="1122">
        <v>1</v>
      </c>
      <c r="B7" s="1123" t="s">
        <v>277</v>
      </c>
      <c r="C7" s="1190" t="s">
        <v>278</v>
      </c>
      <c r="D7" s="1190"/>
      <c r="E7" s="1190"/>
      <c r="F7" s="1190"/>
      <c r="G7" s="1190"/>
      <c r="H7" s="1121">
        <v>2017</v>
      </c>
      <c r="I7" s="1124">
        <v>1</v>
      </c>
      <c r="J7" s="1125">
        <v>6830000</v>
      </c>
      <c r="K7" s="1123" t="s">
        <v>903</v>
      </c>
      <c r="N7" s="348"/>
      <c r="O7" s="349"/>
      <c r="P7" s="346"/>
      <c r="Q7" s="350"/>
      <c r="R7" s="351"/>
      <c r="U7" s="351"/>
      <c r="V7" s="352"/>
      <c r="W7" s="350">
        <v>1</v>
      </c>
      <c r="X7" s="351">
        <v>6830000</v>
      </c>
      <c r="Y7" s="353"/>
      <c r="Z7" s="338"/>
      <c r="AA7" s="354"/>
      <c r="AC7" s="356"/>
      <c r="AD7" s="356"/>
      <c r="AE7" s="356"/>
      <c r="AF7" s="356"/>
      <c r="AG7" s="356"/>
    </row>
    <row r="8" spans="1:33" s="355" customFormat="1" ht="29.25" customHeight="1">
      <c r="A8" s="1122">
        <v>2</v>
      </c>
      <c r="B8" s="1123" t="s">
        <v>279</v>
      </c>
      <c r="C8" s="1190"/>
      <c r="D8" s="1190"/>
      <c r="E8" s="1190"/>
      <c r="F8" s="1190"/>
      <c r="G8" s="1190"/>
      <c r="H8" s="1121">
        <v>2017</v>
      </c>
      <c r="I8" s="1124">
        <v>1</v>
      </c>
      <c r="J8" s="1125">
        <v>3410000</v>
      </c>
      <c r="K8" s="1123" t="s">
        <v>903</v>
      </c>
      <c r="N8" s="348"/>
      <c r="O8" s="349"/>
      <c r="P8" s="346"/>
      <c r="Q8" s="350"/>
      <c r="R8" s="351"/>
      <c r="U8" s="351"/>
      <c r="V8" s="352"/>
      <c r="W8" s="350">
        <v>1</v>
      </c>
      <c r="X8" s="351">
        <v>3410000</v>
      </c>
      <c r="Y8" s="353"/>
      <c r="Z8" s="338"/>
      <c r="AA8" s="354"/>
      <c r="AC8" s="356"/>
      <c r="AD8" s="356"/>
      <c r="AE8" s="356"/>
      <c r="AF8" s="356"/>
      <c r="AG8" s="356"/>
    </row>
    <row r="9" spans="1:33" s="355" customFormat="1" ht="29.25" customHeight="1">
      <c r="A9" s="1122">
        <v>3</v>
      </c>
      <c r="B9" s="1123" t="s">
        <v>280</v>
      </c>
      <c r="C9" s="1190"/>
      <c r="D9" s="1190"/>
      <c r="E9" s="1190"/>
      <c r="F9" s="1190"/>
      <c r="G9" s="1190"/>
      <c r="H9" s="1121">
        <v>2017</v>
      </c>
      <c r="I9" s="1124">
        <v>1</v>
      </c>
      <c r="J9" s="1125">
        <v>1606000</v>
      </c>
      <c r="K9" s="1123" t="s">
        <v>903</v>
      </c>
      <c r="N9" s="348"/>
      <c r="O9" s="349"/>
      <c r="P9" s="346"/>
      <c r="Q9" s="350"/>
      <c r="R9" s="351"/>
      <c r="U9" s="351"/>
      <c r="V9" s="352"/>
      <c r="W9" s="350">
        <v>1</v>
      </c>
      <c r="X9" s="351">
        <v>1606000</v>
      </c>
      <c r="Y9" s="353"/>
      <c r="Z9" s="338"/>
      <c r="AA9" s="354"/>
      <c r="AC9" s="356"/>
      <c r="AD9" s="356"/>
      <c r="AE9" s="356"/>
      <c r="AF9" s="356"/>
      <c r="AG9" s="356"/>
    </row>
    <row r="10" spans="1:33" s="355" customFormat="1" ht="53.25" customHeight="1">
      <c r="A10" s="1122">
        <v>4</v>
      </c>
      <c r="B10" s="1123" t="s">
        <v>275</v>
      </c>
      <c r="C10" s="1190"/>
      <c r="D10" s="1190"/>
      <c r="E10" s="1190"/>
      <c r="F10" s="1190"/>
      <c r="G10" s="1190"/>
      <c r="H10" s="1121">
        <v>2017</v>
      </c>
      <c r="I10" s="1124">
        <v>1</v>
      </c>
      <c r="J10" s="1125">
        <v>2970000</v>
      </c>
      <c r="K10" s="1126" t="s">
        <v>904</v>
      </c>
      <c r="N10" s="1099"/>
      <c r="O10" s="1102"/>
      <c r="P10" s="1098"/>
      <c r="Q10" s="1100"/>
      <c r="R10" s="1101"/>
      <c r="U10" s="1101"/>
      <c r="V10" s="1103"/>
      <c r="W10" s="1100">
        <v>1</v>
      </c>
      <c r="X10" s="1101">
        <v>2970000</v>
      </c>
      <c r="Y10" s="353"/>
      <c r="Z10" s="338"/>
      <c r="AA10" s="354"/>
      <c r="AC10" s="356"/>
      <c r="AD10" s="356"/>
      <c r="AE10" s="356"/>
      <c r="AF10" s="356"/>
      <c r="AG10" s="356"/>
    </row>
    <row r="11" spans="1:33" s="355" customFormat="1" ht="24.75" customHeight="1">
      <c r="A11" s="1122"/>
      <c r="B11" s="1192" t="s">
        <v>182</v>
      </c>
      <c r="C11" s="1193"/>
      <c r="D11" s="1193"/>
      <c r="E11" s="1193"/>
      <c r="F11" s="1193"/>
      <c r="G11" s="1193"/>
      <c r="H11" s="1194"/>
      <c r="I11" s="1133">
        <f>SUM(I7:I10)</f>
        <v>4</v>
      </c>
      <c r="J11" s="1133">
        <f>SUM(J7:J10)</f>
        <v>14816000</v>
      </c>
      <c r="K11" s="1126"/>
      <c r="N11" s="1114"/>
      <c r="O11" s="1115"/>
      <c r="P11" s="354"/>
      <c r="Q11" s="353"/>
      <c r="R11" s="338"/>
      <c r="U11" s="338"/>
      <c r="V11" s="354"/>
      <c r="W11" s="353"/>
      <c r="X11" s="338"/>
      <c r="Y11" s="353"/>
      <c r="Z11" s="338"/>
      <c r="AA11" s="354"/>
      <c r="AC11" s="356"/>
      <c r="AD11" s="356"/>
      <c r="AE11" s="356"/>
      <c r="AF11" s="356"/>
      <c r="AG11" s="356"/>
    </row>
    <row r="12" spans="1:33" s="355" customFormat="1" ht="24.75" customHeight="1">
      <c r="A12" s="1138"/>
      <c r="B12" s="1139"/>
      <c r="C12" s="1139"/>
      <c r="D12" s="1139"/>
      <c r="E12" s="1139"/>
      <c r="F12" s="1139"/>
      <c r="G12" s="1139"/>
      <c r="H12" s="1139"/>
      <c r="I12" s="1140"/>
      <c r="J12" s="1140"/>
      <c r="K12" s="1141"/>
      <c r="N12" s="1114"/>
      <c r="O12" s="1115"/>
      <c r="P12" s="354"/>
      <c r="Q12" s="353"/>
      <c r="R12" s="338"/>
      <c r="U12" s="338"/>
      <c r="V12" s="354"/>
      <c r="W12" s="353"/>
      <c r="X12" s="338"/>
      <c r="Y12" s="353"/>
      <c r="Z12" s="338"/>
      <c r="AA12" s="354"/>
      <c r="AC12" s="356"/>
      <c r="AD12" s="356"/>
      <c r="AE12" s="356"/>
      <c r="AF12" s="356"/>
      <c r="AG12" s="356"/>
    </row>
    <row r="13" spans="1:33" s="355" customFormat="1" ht="24.75" customHeight="1">
      <c r="A13" s="1142" t="s">
        <v>923</v>
      </c>
      <c r="B13" s="1142"/>
      <c r="C13" s="1142"/>
      <c r="D13" s="1142"/>
      <c r="E13" s="1142"/>
      <c r="F13" s="1142"/>
      <c r="G13" s="1142"/>
      <c r="H13" s="1142"/>
      <c r="I13" s="1142"/>
      <c r="J13" s="1142"/>
      <c r="K13" s="1142"/>
      <c r="N13" s="1114"/>
      <c r="O13" s="1115"/>
      <c r="P13" s="354"/>
      <c r="Q13" s="353"/>
      <c r="R13" s="338"/>
      <c r="U13" s="338"/>
      <c r="V13" s="354"/>
      <c r="W13" s="353"/>
      <c r="X13" s="338"/>
      <c r="Y13" s="353"/>
      <c r="Z13" s="338"/>
      <c r="AA13" s="354"/>
      <c r="AC13" s="356"/>
      <c r="AD13" s="356"/>
      <c r="AE13" s="356"/>
      <c r="AF13" s="356"/>
      <c r="AG13" s="356"/>
    </row>
    <row r="14" spans="1:33" s="1120" customFormat="1" ht="27" customHeight="1">
      <c r="A14" s="1116" t="s">
        <v>905</v>
      </c>
      <c r="B14" s="1116" t="s">
        <v>906</v>
      </c>
      <c r="C14" s="1187" t="s">
        <v>925</v>
      </c>
      <c r="D14" s="1188"/>
      <c r="E14" s="1188"/>
      <c r="F14" s="1188"/>
      <c r="G14" s="1189"/>
      <c r="H14" s="1116" t="s">
        <v>249</v>
      </c>
      <c r="I14" s="1117" t="s">
        <v>908</v>
      </c>
      <c r="J14" s="1116" t="s">
        <v>909</v>
      </c>
      <c r="K14" s="1116" t="s">
        <v>244</v>
      </c>
      <c r="L14" s="1118"/>
      <c r="M14" s="1119"/>
      <c r="N14" s="1118"/>
    </row>
    <row r="15" spans="1:33" s="1120" customFormat="1" ht="27" customHeight="1">
      <c r="A15" s="1127"/>
      <c r="B15" s="1132" t="s">
        <v>924</v>
      </c>
      <c r="C15" s="1128"/>
      <c r="D15" s="1129"/>
      <c r="E15" s="1129"/>
      <c r="F15" s="1129"/>
      <c r="G15" s="1130"/>
      <c r="H15" s="1127"/>
      <c r="I15" s="1144">
        <f>I16</f>
        <v>1</v>
      </c>
      <c r="J15" s="1131">
        <f>J16</f>
        <v>248300</v>
      </c>
      <c r="K15" s="1127"/>
      <c r="L15" s="1118"/>
      <c r="M15" s="1119"/>
      <c r="N15" s="1118"/>
    </row>
    <row r="16" spans="1:33" s="355" customFormat="1" ht="48.75" customHeight="1">
      <c r="A16" s="1122">
        <v>1</v>
      </c>
      <c r="B16" s="1123" t="s">
        <v>826</v>
      </c>
      <c r="C16" s="1143">
        <v>4</v>
      </c>
      <c r="D16" s="1143">
        <v>15</v>
      </c>
      <c r="E16" s="1143">
        <v>1</v>
      </c>
      <c r="F16" s="1143">
        <v>4</v>
      </c>
      <c r="G16" s="1143">
        <v>4</v>
      </c>
      <c r="H16" s="1121">
        <v>2016</v>
      </c>
      <c r="I16" s="1124">
        <v>1</v>
      </c>
      <c r="J16" s="1125">
        <v>248300</v>
      </c>
      <c r="K16" s="1123"/>
      <c r="N16" s="348"/>
      <c r="O16" s="349"/>
      <c r="P16" s="346"/>
      <c r="Q16" s="350"/>
      <c r="R16" s="351"/>
      <c r="U16" s="351"/>
      <c r="V16" s="352"/>
      <c r="W16" s="350">
        <v>1</v>
      </c>
      <c r="X16" s="351">
        <v>6830000</v>
      </c>
      <c r="Y16" s="353"/>
      <c r="Z16" s="338"/>
      <c r="AA16" s="354"/>
      <c r="AC16" s="356"/>
      <c r="AD16" s="356"/>
      <c r="AE16" s="356"/>
      <c r="AF16" s="356"/>
      <c r="AG16" s="356"/>
    </row>
    <row r="17" spans="1:33" s="355" customFormat="1" ht="24.75" customHeight="1">
      <c r="A17" s="1142"/>
      <c r="B17" s="1142"/>
      <c r="C17" s="1142"/>
      <c r="D17" s="1142"/>
      <c r="E17" s="1142"/>
      <c r="F17" s="1142"/>
      <c r="G17" s="1142"/>
      <c r="H17" s="1142"/>
      <c r="I17" s="1142"/>
      <c r="J17" s="1142"/>
      <c r="K17" s="1142"/>
      <c r="N17" s="1114"/>
      <c r="O17" s="1115"/>
      <c r="P17" s="354"/>
      <c r="Q17" s="353"/>
      <c r="R17" s="338"/>
      <c r="U17" s="338"/>
      <c r="V17" s="354"/>
      <c r="W17" s="353"/>
      <c r="X17" s="338"/>
      <c r="Y17" s="353"/>
      <c r="Z17" s="338"/>
      <c r="AA17" s="354"/>
      <c r="AC17" s="356"/>
      <c r="AD17" s="356"/>
      <c r="AE17" s="356"/>
      <c r="AF17" s="356"/>
      <c r="AG17" s="356"/>
    </row>
    <row r="18" spans="1:33" s="355" customFormat="1" ht="24.75" customHeight="1">
      <c r="A18" s="1195" t="s">
        <v>922</v>
      </c>
      <c r="B18" s="1195"/>
      <c r="C18" s="1195"/>
      <c r="D18" s="1195"/>
      <c r="E18" s="1195"/>
      <c r="F18" s="1195"/>
      <c r="G18" s="1195"/>
      <c r="H18" s="1195"/>
      <c r="I18" s="1195"/>
      <c r="J18" s="1195"/>
      <c r="K18" s="1195"/>
      <c r="N18" s="1114"/>
      <c r="O18" s="1115"/>
      <c r="P18" s="354"/>
      <c r="Q18" s="353"/>
      <c r="R18" s="338"/>
      <c r="U18" s="338"/>
      <c r="V18" s="354"/>
      <c r="W18" s="353"/>
      <c r="X18" s="338"/>
      <c r="Y18" s="353"/>
      <c r="Z18" s="338"/>
      <c r="AA18" s="354"/>
      <c r="AC18" s="356"/>
      <c r="AD18" s="356"/>
      <c r="AE18" s="356"/>
      <c r="AF18" s="356"/>
      <c r="AG18" s="356"/>
    </row>
    <row r="19" spans="1:33" s="355" customFormat="1" ht="24.75" customHeight="1">
      <c r="A19" s="1195"/>
      <c r="B19" s="1195"/>
      <c r="C19" s="1195"/>
      <c r="D19" s="1195"/>
      <c r="E19" s="1195"/>
      <c r="F19" s="1195"/>
      <c r="G19" s="1195"/>
      <c r="H19" s="1195"/>
      <c r="I19" s="1195"/>
      <c r="J19" s="1195"/>
      <c r="K19" s="1195"/>
      <c r="N19" s="1114"/>
      <c r="O19" s="1115"/>
      <c r="P19" s="354"/>
      <c r="Q19" s="353"/>
      <c r="R19" s="338"/>
      <c r="U19" s="338"/>
      <c r="V19" s="354"/>
      <c r="W19" s="353"/>
      <c r="X19" s="338"/>
      <c r="Y19" s="353"/>
      <c r="Z19" s="338"/>
      <c r="AA19" s="354"/>
      <c r="AC19" s="356"/>
      <c r="AD19" s="356"/>
      <c r="AE19" s="356"/>
      <c r="AF19" s="356"/>
      <c r="AG19" s="356"/>
    </row>
    <row r="20" spans="1:33" s="1120" customFormat="1" ht="27" customHeight="1">
      <c r="A20" s="1116" t="s">
        <v>905</v>
      </c>
      <c r="B20" s="1116" t="s">
        <v>906</v>
      </c>
      <c r="C20" s="1187" t="s">
        <v>925</v>
      </c>
      <c r="D20" s="1188"/>
      <c r="E20" s="1188"/>
      <c r="F20" s="1188"/>
      <c r="G20" s="1189"/>
      <c r="H20" s="1116" t="s">
        <v>249</v>
      </c>
      <c r="I20" s="1117" t="s">
        <v>908</v>
      </c>
      <c r="J20" s="1116" t="s">
        <v>909</v>
      </c>
      <c r="K20" s="1116" t="s">
        <v>244</v>
      </c>
      <c r="L20" s="1118"/>
      <c r="M20" s="1119"/>
      <c r="N20" s="1118"/>
    </row>
    <row r="21" spans="1:33" s="1120" customFormat="1" ht="27" customHeight="1">
      <c r="A21" s="1127"/>
      <c r="B21" s="1132" t="s">
        <v>926</v>
      </c>
      <c r="C21" s="1128"/>
      <c r="D21" s="1129"/>
      <c r="E21" s="1129"/>
      <c r="F21" s="1129"/>
      <c r="G21" s="1130"/>
      <c r="H21" s="1127"/>
      <c r="I21" s="1144">
        <f>SUM(I22:I24)</f>
        <v>5</v>
      </c>
      <c r="J21" s="1131">
        <f>SUM(J22:J24)</f>
        <v>2400000</v>
      </c>
      <c r="K21" s="1127"/>
      <c r="L21" s="1118"/>
      <c r="M21" s="1119"/>
      <c r="N21" s="1118"/>
    </row>
    <row r="22" spans="1:33" s="355" customFormat="1" ht="48.75" customHeight="1">
      <c r="A22" s="1122">
        <v>1</v>
      </c>
      <c r="B22" s="1123" t="s">
        <v>282</v>
      </c>
      <c r="C22" s="1143">
        <v>3</v>
      </c>
      <c r="D22" s="1143">
        <v>11</v>
      </c>
      <c r="E22" s="1143">
        <v>1</v>
      </c>
      <c r="F22" s="1143">
        <v>6</v>
      </c>
      <c r="G22" s="1143">
        <v>10</v>
      </c>
      <c r="H22" s="1121">
        <v>2017</v>
      </c>
      <c r="I22" s="1124">
        <v>2</v>
      </c>
      <c r="J22" s="1125">
        <v>1200000</v>
      </c>
      <c r="K22" s="1123"/>
      <c r="N22" s="348"/>
      <c r="O22" s="349"/>
      <c r="P22" s="346"/>
      <c r="Q22" s="350"/>
      <c r="R22" s="351"/>
      <c r="U22" s="351"/>
      <c r="V22" s="352"/>
      <c r="W22" s="350">
        <v>1</v>
      </c>
      <c r="X22" s="351">
        <v>6830000</v>
      </c>
      <c r="Y22" s="353"/>
      <c r="Z22" s="338"/>
      <c r="AA22" s="354"/>
      <c r="AC22" s="356"/>
      <c r="AD22" s="356"/>
      <c r="AE22" s="356"/>
      <c r="AF22" s="356"/>
      <c r="AG22" s="356"/>
    </row>
    <row r="23" spans="1:33" s="355" customFormat="1" ht="29.25" customHeight="1">
      <c r="A23" s="1122">
        <v>2</v>
      </c>
      <c r="B23" s="1123" t="s">
        <v>927</v>
      </c>
      <c r="C23" s="1143">
        <v>3</v>
      </c>
      <c r="D23" s="1143">
        <v>11</v>
      </c>
      <c r="E23" s="1143">
        <v>1</v>
      </c>
      <c r="F23" s="1143">
        <v>6</v>
      </c>
      <c r="G23" s="1143">
        <v>10</v>
      </c>
      <c r="H23" s="1121">
        <v>2017</v>
      </c>
      <c r="I23" s="1124">
        <v>2</v>
      </c>
      <c r="J23" s="1125">
        <v>450000</v>
      </c>
      <c r="K23" s="1123"/>
      <c r="N23" s="348"/>
      <c r="O23" s="349"/>
      <c r="P23" s="346"/>
      <c r="Q23" s="350"/>
      <c r="R23" s="351"/>
      <c r="U23" s="351"/>
      <c r="V23" s="352"/>
      <c r="W23" s="350">
        <v>1</v>
      </c>
      <c r="X23" s="351">
        <v>3410000</v>
      </c>
      <c r="Y23" s="353"/>
      <c r="Z23" s="338"/>
      <c r="AA23" s="354"/>
      <c r="AC23" s="356"/>
      <c r="AD23" s="356"/>
      <c r="AE23" s="356"/>
      <c r="AF23" s="356"/>
      <c r="AG23" s="356"/>
    </row>
    <row r="24" spans="1:33" s="355" customFormat="1" ht="29.25" customHeight="1">
      <c r="A24" s="1122">
        <v>3</v>
      </c>
      <c r="B24" s="1123" t="s">
        <v>284</v>
      </c>
      <c r="C24" s="1143">
        <v>3</v>
      </c>
      <c r="D24" s="1143">
        <v>11</v>
      </c>
      <c r="E24" s="1143">
        <v>1</v>
      </c>
      <c r="F24" s="1143">
        <v>6</v>
      </c>
      <c r="G24" s="1143">
        <v>10</v>
      </c>
      <c r="H24" s="1121">
        <v>2017</v>
      </c>
      <c r="I24" s="1124">
        <v>1</v>
      </c>
      <c r="J24" s="1125">
        <v>750000</v>
      </c>
      <c r="K24" s="1123"/>
      <c r="N24" s="348"/>
      <c r="O24" s="349"/>
      <c r="P24" s="346"/>
      <c r="Q24" s="350"/>
      <c r="R24" s="351"/>
      <c r="U24" s="351"/>
      <c r="V24" s="352"/>
      <c r="W24" s="350">
        <v>1</v>
      </c>
      <c r="X24" s="351">
        <v>1606000</v>
      </c>
      <c r="Y24" s="353"/>
      <c r="Z24" s="338"/>
      <c r="AA24" s="354"/>
      <c r="AC24" s="356"/>
      <c r="AD24" s="356"/>
      <c r="AE24" s="356"/>
      <c r="AF24" s="356"/>
      <c r="AG24" s="356"/>
    </row>
    <row r="25" spans="1:33" s="1120" customFormat="1" ht="27" customHeight="1">
      <c r="A25" s="1127"/>
      <c r="B25" s="1132" t="s">
        <v>924</v>
      </c>
      <c r="C25" s="1127"/>
      <c r="D25" s="1127"/>
      <c r="E25" s="1127"/>
      <c r="F25" s="1127"/>
      <c r="G25" s="1127"/>
      <c r="H25" s="1127"/>
      <c r="I25" s="1144">
        <f>I26</f>
        <v>1</v>
      </c>
      <c r="J25" s="1131">
        <f>J26</f>
        <v>248300</v>
      </c>
      <c r="K25" s="1127"/>
      <c r="L25" s="1118"/>
      <c r="M25" s="1119"/>
      <c r="N25" s="1118"/>
    </row>
    <row r="26" spans="1:33" s="355" customFormat="1" ht="48.75" customHeight="1">
      <c r="A26" s="1122">
        <v>1</v>
      </c>
      <c r="B26" s="1123" t="s">
        <v>826</v>
      </c>
      <c r="C26" s="1143">
        <v>4</v>
      </c>
      <c r="D26" s="1143">
        <v>15</v>
      </c>
      <c r="E26" s="1143">
        <v>1</v>
      </c>
      <c r="F26" s="1143">
        <v>4</v>
      </c>
      <c r="G26" s="1143">
        <v>4</v>
      </c>
      <c r="H26" s="1121">
        <v>2016</v>
      </c>
      <c r="I26" s="1124">
        <v>1</v>
      </c>
      <c r="J26" s="1125">
        <v>248300</v>
      </c>
      <c r="K26" s="1123"/>
      <c r="N26" s="348"/>
      <c r="O26" s="349"/>
      <c r="P26" s="346"/>
      <c r="Q26" s="350"/>
      <c r="R26" s="351"/>
      <c r="U26" s="351"/>
      <c r="V26" s="352"/>
      <c r="W26" s="350">
        <v>1</v>
      </c>
      <c r="X26" s="351">
        <v>6830000</v>
      </c>
      <c r="Y26" s="353"/>
      <c r="Z26" s="338"/>
      <c r="AA26" s="354"/>
      <c r="AC26" s="356"/>
      <c r="AD26" s="356"/>
      <c r="AE26" s="356"/>
      <c r="AF26" s="356"/>
      <c r="AG26" s="356"/>
    </row>
    <row r="27" spans="1:33" s="355" customFormat="1" ht="24.75" customHeight="1">
      <c r="A27" s="1122"/>
      <c r="B27" s="1192" t="s">
        <v>182</v>
      </c>
      <c r="C27" s="1193"/>
      <c r="D27" s="1193"/>
      <c r="E27" s="1193"/>
      <c r="F27" s="1193"/>
      <c r="G27" s="1193"/>
      <c r="H27" s="1194"/>
      <c r="I27" s="1133">
        <f>I21+I25</f>
        <v>6</v>
      </c>
      <c r="J27" s="1145">
        <f>J21+J25</f>
        <v>2648300</v>
      </c>
      <c r="K27" s="1126"/>
      <c r="N27" s="1114"/>
      <c r="O27" s="1115"/>
      <c r="P27" s="354"/>
      <c r="Q27" s="353"/>
      <c r="R27" s="338"/>
      <c r="U27" s="338"/>
      <c r="V27" s="354"/>
      <c r="W27" s="353"/>
      <c r="X27" s="338"/>
      <c r="Y27" s="353"/>
      <c r="Z27" s="338"/>
      <c r="AA27" s="354"/>
      <c r="AC27" s="356"/>
      <c r="AD27" s="356"/>
      <c r="AE27" s="356"/>
      <c r="AF27" s="356"/>
      <c r="AG27" s="356"/>
    </row>
    <row r="28" spans="1:33" s="355" customFormat="1" ht="24.75" customHeight="1">
      <c r="B28" s="1139"/>
      <c r="C28" s="1139"/>
      <c r="D28" s="1139"/>
      <c r="E28" s="1139"/>
      <c r="F28" s="1139"/>
      <c r="G28" s="1139"/>
      <c r="H28" s="1139"/>
      <c r="I28" s="1140"/>
      <c r="J28" s="1140"/>
      <c r="K28" s="1141"/>
      <c r="N28" s="1114"/>
      <c r="O28" s="1115"/>
      <c r="P28" s="354"/>
      <c r="Q28" s="353"/>
      <c r="R28" s="338"/>
      <c r="U28" s="338"/>
      <c r="V28" s="354"/>
      <c r="W28" s="353"/>
      <c r="X28" s="338"/>
      <c r="Y28" s="353"/>
      <c r="Z28" s="338"/>
      <c r="AA28" s="354"/>
      <c r="AC28" s="356"/>
      <c r="AD28" s="356"/>
      <c r="AE28" s="356"/>
      <c r="AF28" s="356"/>
      <c r="AG28" s="356"/>
    </row>
    <row r="29" spans="1:33" s="1109" customFormat="1" ht="12.95" customHeight="1">
      <c r="A29" s="76"/>
      <c r="B29" s="1104"/>
      <c r="C29" s="1104"/>
      <c r="D29" s="1104"/>
      <c r="E29" s="1104"/>
      <c r="F29" s="1104"/>
      <c r="G29" s="1104"/>
      <c r="H29" s="1105"/>
      <c r="I29" s="1106"/>
      <c r="J29" s="1105"/>
      <c r="K29" s="1107"/>
      <c r="L29" s="1108"/>
      <c r="M29" s="1107"/>
      <c r="N29" s="1108"/>
    </row>
    <row r="30" spans="1:33" s="355" customFormat="1" ht="12.95" customHeight="1">
      <c r="A30" s="1110"/>
      <c r="B30" s="1111"/>
      <c r="C30" s="1112"/>
      <c r="D30" s="1112"/>
      <c r="E30" s="1112"/>
      <c r="F30" s="1112"/>
      <c r="G30" s="1112"/>
      <c r="H30" s="354"/>
      <c r="I30" s="354"/>
      <c r="J30" s="354"/>
      <c r="K30" s="354"/>
      <c r="L30" s="1113"/>
      <c r="M30" s="1114"/>
      <c r="N30" s="1114"/>
      <c r="O30" s="1115"/>
      <c r="P30" s="354"/>
      <c r="Q30" s="353"/>
      <c r="R30" s="338"/>
      <c r="S30" s="353"/>
      <c r="T30" s="338"/>
      <c r="U30" s="338"/>
      <c r="V30" s="354"/>
      <c r="W30" s="353"/>
      <c r="X30" s="338"/>
      <c r="Y30" s="353"/>
      <c r="Z30" s="338"/>
      <c r="AA30" s="354"/>
      <c r="AC30" s="356"/>
      <c r="AD30" s="356"/>
      <c r="AE30" s="356"/>
      <c r="AF30" s="356"/>
      <c r="AG30" s="356"/>
    </row>
    <row r="31" spans="1:33" ht="12.95" customHeight="1">
      <c r="A31" s="94"/>
      <c r="B31" s="97" t="s">
        <v>111</v>
      </c>
      <c r="C31" s="96"/>
      <c r="D31" s="96"/>
      <c r="E31" s="96"/>
      <c r="F31" s="96"/>
      <c r="G31" s="96"/>
      <c r="H31" s="95"/>
      <c r="I31" s="1196" t="s">
        <v>112</v>
      </c>
      <c r="J31" s="1196"/>
    </row>
    <row r="32" spans="1:33" ht="12.95" customHeight="1">
      <c r="A32" s="94"/>
      <c r="B32" s="96"/>
      <c r="C32" s="96"/>
      <c r="D32" s="96"/>
      <c r="E32" s="96"/>
      <c r="F32" s="96"/>
      <c r="G32" s="96"/>
      <c r="H32" s="95"/>
      <c r="I32" s="98"/>
      <c r="J32" s="98"/>
    </row>
    <row r="33" spans="1:10" ht="12.95" customHeight="1">
      <c r="A33" s="94"/>
      <c r="B33" s="99"/>
      <c r="C33" s="99"/>
      <c r="D33" s="99"/>
      <c r="E33" s="99"/>
      <c r="F33" s="99"/>
      <c r="G33" s="99"/>
      <c r="H33" s="99"/>
      <c r="I33" s="100"/>
      <c r="J33" s="99"/>
    </row>
    <row r="34" spans="1:10" ht="12.95" customHeight="1">
      <c r="A34" s="94"/>
      <c r="B34" s="1197" t="s">
        <v>113</v>
      </c>
      <c r="C34" s="1197"/>
      <c r="D34" s="1198" t="s">
        <v>114</v>
      </c>
      <c r="E34" s="1198"/>
      <c r="F34" s="1198"/>
      <c r="G34" s="1198"/>
      <c r="H34" s="1198"/>
      <c r="I34" s="101" t="s">
        <v>115</v>
      </c>
      <c r="J34" s="99"/>
    </row>
    <row r="35" spans="1:10" ht="12.95" customHeight="1">
      <c r="A35" s="94">
        <v>1</v>
      </c>
      <c r="B35" s="1191" t="s">
        <v>116</v>
      </c>
      <c r="C35" s="1191"/>
      <c r="D35" s="102"/>
      <c r="E35" s="102"/>
      <c r="F35" s="102"/>
      <c r="G35" s="102"/>
      <c r="H35" s="103"/>
      <c r="J35" s="99"/>
    </row>
    <row r="36" spans="1:10" ht="12.95" customHeight="1">
      <c r="A36" s="105"/>
      <c r="B36" s="103"/>
      <c r="C36" s="103"/>
      <c r="D36" s="103"/>
      <c r="E36" s="103"/>
      <c r="F36" s="103"/>
      <c r="G36" s="103"/>
      <c r="H36" s="103"/>
      <c r="J36" s="99"/>
    </row>
    <row r="37" spans="1:10" ht="12.95" customHeight="1">
      <c r="A37" s="105"/>
      <c r="B37" s="106" t="s">
        <v>117</v>
      </c>
      <c r="C37" s="106"/>
      <c r="D37" s="1191" t="s">
        <v>118</v>
      </c>
      <c r="E37" s="1191"/>
      <c r="F37" s="1191"/>
      <c r="G37" s="1191"/>
      <c r="H37" s="1191"/>
      <c r="I37" s="100"/>
      <c r="J37" s="101" t="s">
        <v>115</v>
      </c>
    </row>
    <row r="38" spans="1:10" ht="12.95" customHeight="1">
      <c r="A38" s="105">
        <v>2</v>
      </c>
      <c r="B38" s="107" t="s">
        <v>119</v>
      </c>
      <c r="C38" s="107"/>
      <c r="D38" s="108"/>
      <c r="E38" s="108"/>
      <c r="F38" s="108"/>
      <c r="G38" s="108"/>
      <c r="H38" s="108"/>
      <c r="J38" s="109"/>
    </row>
    <row r="39" spans="1:10" ht="12.95" customHeight="1">
      <c r="A39" s="105"/>
      <c r="B39" s="110"/>
      <c r="C39" s="110"/>
      <c r="D39" s="110"/>
      <c r="E39" s="110"/>
      <c r="F39" s="110"/>
      <c r="G39" s="110"/>
      <c r="H39" s="108"/>
      <c r="J39" s="111"/>
    </row>
    <row r="40" spans="1:10" ht="12.95" customHeight="1">
      <c r="A40" s="105"/>
      <c r="B40" s="112" t="s">
        <v>120</v>
      </c>
      <c r="C40" s="112"/>
      <c r="D40" s="108" t="s">
        <v>121</v>
      </c>
      <c r="E40" s="108"/>
      <c r="F40" s="108"/>
      <c r="G40" s="108"/>
      <c r="H40" s="108"/>
      <c r="I40" s="101" t="s">
        <v>115</v>
      </c>
      <c r="J40" s="101"/>
    </row>
    <row r="41" spans="1:10" ht="12.95" customHeight="1">
      <c r="A41" s="105">
        <v>3</v>
      </c>
      <c r="B41" s="113" t="s">
        <v>122</v>
      </c>
      <c r="C41" s="113"/>
      <c r="D41" s="113"/>
      <c r="E41" s="108"/>
      <c r="F41" s="108"/>
      <c r="G41" s="108"/>
      <c r="H41" s="114"/>
      <c r="J41" s="99"/>
    </row>
    <row r="42" spans="1:10" ht="12.95" customHeight="1">
      <c r="A42" s="94"/>
      <c r="H42" s="95"/>
      <c r="I42" s="100"/>
      <c r="J42" s="115"/>
    </row>
    <row r="43" spans="1:10" ht="12.95" customHeight="1">
      <c r="A43" s="94"/>
      <c r="B43" s="99"/>
      <c r="C43" s="99"/>
      <c r="D43" s="99"/>
      <c r="E43" s="99"/>
      <c r="F43" s="99"/>
      <c r="G43" s="99"/>
      <c r="H43" s="99"/>
      <c r="I43" s="100"/>
      <c r="J43" s="99"/>
    </row>
    <row r="44" spans="1:10" ht="12.95" customHeight="1">
      <c r="A44" s="94"/>
      <c r="B44" s="99"/>
      <c r="C44" s="99"/>
      <c r="D44" s="99"/>
      <c r="E44" s="99"/>
      <c r="F44" s="99"/>
      <c r="G44" s="99"/>
      <c r="H44" s="99"/>
      <c r="I44" s="100"/>
      <c r="J44" s="99"/>
    </row>
    <row r="45" spans="1:10" ht="12.95" customHeight="1">
      <c r="A45" s="94"/>
      <c r="B45" s="99"/>
      <c r="C45" s="99"/>
      <c r="D45" s="99"/>
      <c r="E45" s="99"/>
      <c r="F45" s="99"/>
      <c r="G45" s="99"/>
      <c r="H45" s="99"/>
      <c r="I45" s="100"/>
      <c r="J45" s="99"/>
    </row>
    <row r="46" spans="1:10" ht="12.95" customHeight="1">
      <c r="A46" s="94"/>
      <c r="B46" s="99"/>
      <c r="C46" s="99"/>
      <c r="D46" s="99"/>
      <c r="E46" s="99"/>
      <c r="F46" s="99"/>
      <c r="G46" s="99"/>
      <c r="H46" s="99"/>
      <c r="I46" s="100"/>
      <c r="J46" s="99"/>
    </row>
    <row r="47" spans="1:10" ht="12.95" customHeight="1">
      <c r="A47" s="94"/>
      <c r="B47" s="99"/>
      <c r="C47" s="99"/>
      <c r="D47" s="99"/>
      <c r="E47" s="99"/>
      <c r="F47" s="99"/>
      <c r="G47" s="99"/>
      <c r="H47" s="99"/>
      <c r="I47" s="100"/>
      <c r="J47" s="99"/>
    </row>
    <row r="48" spans="1:10" ht="12.95" customHeight="1">
      <c r="A48" s="94"/>
      <c r="B48" s="99"/>
      <c r="C48" s="99"/>
      <c r="D48" s="99"/>
      <c r="E48" s="99"/>
      <c r="F48" s="99"/>
      <c r="G48" s="99"/>
      <c r="H48" s="99"/>
      <c r="I48" s="100"/>
      <c r="J48" s="99"/>
    </row>
    <row r="49" spans="1:10" ht="12.95" customHeight="1">
      <c r="A49" s="94"/>
      <c r="B49" s="99"/>
      <c r="C49" s="99"/>
      <c r="D49" s="99"/>
      <c r="E49" s="99"/>
      <c r="F49" s="99"/>
      <c r="G49" s="99"/>
      <c r="H49" s="99"/>
      <c r="I49" s="100"/>
      <c r="J49" s="99"/>
    </row>
    <row r="50" spans="1:10" ht="12.95" customHeight="1">
      <c r="A50" s="94"/>
      <c r="B50" s="99"/>
      <c r="C50" s="99"/>
      <c r="D50" s="99"/>
      <c r="E50" s="99"/>
      <c r="F50" s="99"/>
      <c r="G50" s="99"/>
      <c r="H50" s="99"/>
      <c r="I50" s="100"/>
      <c r="J50" s="99"/>
    </row>
    <row r="51" spans="1:10" ht="12.95" customHeight="1">
      <c r="A51" s="94"/>
      <c r="B51" s="99"/>
      <c r="C51" s="99"/>
      <c r="D51" s="99"/>
      <c r="E51" s="99"/>
      <c r="F51" s="99"/>
      <c r="G51" s="99"/>
      <c r="H51" s="99"/>
      <c r="I51" s="100"/>
      <c r="J51" s="99"/>
    </row>
    <row r="52" spans="1:10" ht="12.95" customHeight="1">
      <c r="A52" s="94"/>
      <c r="B52" s="99"/>
      <c r="C52" s="99"/>
      <c r="D52" s="99"/>
      <c r="E52" s="99"/>
      <c r="F52" s="99"/>
      <c r="G52" s="99"/>
      <c r="H52" s="99"/>
      <c r="I52" s="100"/>
      <c r="J52" s="99"/>
    </row>
    <row r="53" spans="1:10" ht="12.95" customHeight="1">
      <c r="A53" s="94"/>
      <c r="B53" s="99"/>
      <c r="C53" s="99"/>
      <c r="D53" s="99"/>
      <c r="E53" s="99"/>
      <c r="F53" s="99"/>
      <c r="G53" s="99"/>
      <c r="H53" s="99"/>
      <c r="I53" s="100"/>
      <c r="J53" s="99"/>
    </row>
    <row r="54" spans="1:10" ht="12.95" customHeight="1">
      <c r="A54" s="94"/>
      <c r="B54" s="99"/>
      <c r="C54" s="99"/>
      <c r="D54" s="99"/>
      <c r="E54" s="99"/>
      <c r="F54" s="99"/>
      <c r="G54" s="99"/>
      <c r="H54" s="99"/>
      <c r="I54" s="100"/>
      <c r="J54" s="99"/>
    </row>
    <row r="55" spans="1:10" ht="12.95" customHeight="1">
      <c r="A55" s="94"/>
      <c r="B55" s="99"/>
      <c r="C55" s="99"/>
      <c r="D55" s="99"/>
      <c r="E55" s="99"/>
      <c r="F55" s="99"/>
      <c r="G55" s="99"/>
      <c r="H55" s="99"/>
      <c r="I55" s="100"/>
      <c r="J55" s="99"/>
    </row>
    <row r="56" spans="1:10" ht="12.95" customHeight="1">
      <c r="A56" s="94"/>
      <c r="B56" s="99"/>
      <c r="C56" s="99"/>
      <c r="D56" s="99"/>
      <c r="E56" s="99"/>
      <c r="F56" s="99"/>
      <c r="G56" s="99"/>
      <c r="H56" s="99"/>
      <c r="I56" s="100"/>
      <c r="J56" s="99"/>
    </row>
    <row r="57" spans="1:10" ht="12.95" customHeight="1">
      <c r="A57" s="94"/>
      <c r="B57" s="99"/>
      <c r="C57" s="99"/>
      <c r="D57" s="99"/>
      <c r="E57" s="99"/>
      <c r="F57" s="99"/>
      <c r="G57" s="99"/>
      <c r="H57" s="99"/>
      <c r="I57" s="100"/>
      <c r="J57" s="99"/>
    </row>
    <row r="58" spans="1:10" ht="12.95" customHeight="1">
      <c r="A58" s="94"/>
      <c r="B58" s="99"/>
      <c r="C58" s="99"/>
      <c r="D58" s="99"/>
      <c r="E58" s="99"/>
      <c r="F58" s="99"/>
      <c r="G58" s="99"/>
      <c r="H58" s="99"/>
      <c r="I58" s="100"/>
      <c r="J58" s="99"/>
    </row>
    <row r="59" spans="1:10" ht="12.95" customHeight="1">
      <c r="A59" s="94"/>
      <c r="B59" s="99"/>
      <c r="C59" s="99"/>
      <c r="D59" s="99"/>
      <c r="E59" s="99"/>
      <c r="F59" s="99"/>
      <c r="G59" s="99"/>
      <c r="H59" s="99"/>
      <c r="I59" s="100"/>
      <c r="J59" s="99"/>
    </row>
    <row r="60" spans="1:10" ht="12.95" customHeight="1">
      <c r="A60" s="94"/>
      <c r="B60" s="99"/>
      <c r="C60" s="99"/>
      <c r="D60" s="99"/>
      <c r="E60" s="99"/>
      <c r="F60" s="99"/>
      <c r="G60" s="99"/>
      <c r="H60" s="99"/>
      <c r="I60" s="100"/>
      <c r="J60" s="99"/>
    </row>
    <row r="61" spans="1:10" ht="12.95" customHeight="1">
      <c r="A61" s="94"/>
      <c r="B61" s="99"/>
      <c r="C61" s="99"/>
      <c r="D61" s="99"/>
      <c r="E61" s="99"/>
      <c r="F61" s="99"/>
      <c r="G61" s="99"/>
      <c r="H61" s="99"/>
      <c r="I61" s="100"/>
      <c r="J61" s="99"/>
    </row>
    <row r="62" spans="1:10" ht="12.95" customHeight="1">
      <c r="A62" s="94"/>
      <c r="B62" s="99"/>
      <c r="C62" s="99"/>
      <c r="D62" s="99"/>
      <c r="E62" s="99"/>
      <c r="F62" s="99"/>
      <c r="G62" s="99"/>
      <c r="H62" s="99"/>
      <c r="I62" s="100"/>
      <c r="J62" s="99"/>
    </row>
    <row r="63" spans="1:10" ht="12.95" customHeight="1">
      <c r="A63" s="94"/>
      <c r="B63" s="99"/>
      <c r="C63" s="99"/>
      <c r="D63" s="99"/>
      <c r="E63" s="99"/>
      <c r="F63" s="99"/>
      <c r="G63" s="99"/>
      <c r="H63" s="99"/>
      <c r="I63" s="100"/>
      <c r="J63" s="99"/>
    </row>
    <row r="64" spans="1:10" ht="12.95" customHeight="1">
      <c r="A64" s="94"/>
    </row>
  </sheetData>
  <mergeCells count="15">
    <mergeCell ref="C5:G5"/>
    <mergeCell ref="C7:G7"/>
    <mergeCell ref="B35:C35"/>
    <mergeCell ref="D37:H37"/>
    <mergeCell ref="C8:G8"/>
    <mergeCell ref="C9:G9"/>
    <mergeCell ref="C10:G10"/>
    <mergeCell ref="B11:H11"/>
    <mergeCell ref="C14:G14"/>
    <mergeCell ref="A18:K19"/>
    <mergeCell ref="C20:G20"/>
    <mergeCell ref="B27:H27"/>
    <mergeCell ref="I31:J31"/>
    <mergeCell ref="B34:C34"/>
    <mergeCell ref="D34:H34"/>
  </mergeCells>
  <dataValidations count="1">
    <dataValidation type="list" allowBlank="1" showInputMessage="1" showErrorMessage="1" error="PILIH DARI DAFTAR" sqref="B30">
      <formula1>KIBB</formula1>
    </dataValidation>
  </dataValidations>
  <printOptions horizontalCentered="1"/>
  <pageMargins left="0.77" right="0.118110236220472" top="0.94488188976377996" bottom="1.7322834645669301" header="0.31496062992126" footer="0.31496062992126"/>
  <pageSetup paperSize="5" scale="85" orientation="portrait" horizontalDpi="300" verticalDpi="300" r:id="rId1"/>
</worksheet>
</file>

<file path=xl/worksheets/sheet3.xml><?xml version="1.0" encoding="utf-8"?>
<worksheet xmlns="http://schemas.openxmlformats.org/spreadsheetml/2006/main" xmlns:r="http://schemas.openxmlformats.org/officeDocument/2006/relationships">
  <sheetPr>
    <tabColor rgb="FF00B050"/>
  </sheetPr>
  <dimension ref="A1:N77"/>
  <sheetViews>
    <sheetView topLeftCell="A25" zoomScale="85" zoomScaleNormal="85" workbookViewId="0">
      <selection activeCell="M39" sqref="M39"/>
    </sheetView>
  </sheetViews>
  <sheetFormatPr defaultRowHeight="15"/>
  <cols>
    <col min="1" max="1" width="2.7109375" style="118" customWidth="1"/>
    <col min="2" max="2" width="9.42578125" style="118" customWidth="1"/>
    <col min="3" max="3" width="2" style="165" customWidth="1"/>
    <col min="4" max="4" width="31.42578125" style="118" customWidth="1"/>
    <col min="5" max="6" width="24.7109375" style="118" customWidth="1"/>
    <col min="7" max="7" width="20.7109375" style="118" customWidth="1"/>
    <col min="8" max="8" width="3.85546875" style="118" customWidth="1"/>
    <col min="9" max="9" width="19" style="118" bestFit="1" customWidth="1"/>
    <col min="10" max="11" width="9.140625" style="118"/>
    <col min="12" max="12" width="13.140625" style="118" customWidth="1"/>
    <col min="13" max="16384" width="9.140625" style="118"/>
  </cols>
  <sheetData>
    <row r="1" spans="1:14" ht="21.75">
      <c r="A1" s="1200" t="s">
        <v>123</v>
      </c>
      <c r="B1" s="1200"/>
      <c r="C1" s="1200"/>
      <c r="D1" s="1200"/>
      <c r="E1" s="1200"/>
      <c r="F1" s="1200"/>
      <c r="G1" s="1200"/>
      <c r="H1" s="116"/>
      <c r="I1" s="117"/>
      <c r="J1" s="117"/>
      <c r="K1" s="117"/>
    </row>
    <row r="2" spans="1:14" ht="18.75">
      <c r="A2" s="1201"/>
      <c r="B2" s="1201"/>
      <c r="C2" s="1201"/>
      <c r="D2" s="1201"/>
      <c r="E2" s="1201"/>
      <c r="F2" s="1201"/>
      <c r="G2" s="1201"/>
      <c r="H2" s="116"/>
      <c r="I2" s="119"/>
      <c r="J2" s="119"/>
      <c r="K2" s="119"/>
      <c r="L2" s="120"/>
      <c r="M2" s="121"/>
      <c r="N2" s="121"/>
    </row>
    <row r="3" spans="1:14" ht="23.25">
      <c r="A3" s="1202"/>
      <c r="B3" s="1202"/>
      <c r="C3" s="1202"/>
      <c r="D3" s="1202"/>
      <c r="E3" s="1202"/>
      <c r="F3" s="1202"/>
      <c r="G3" s="1202"/>
      <c r="H3" s="122"/>
      <c r="I3" s="119"/>
      <c r="J3" s="119"/>
      <c r="K3" s="119"/>
      <c r="L3" s="120"/>
      <c r="M3" s="121"/>
      <c r="N3" s="121"/>
    </row>
    <row r="4" spans="1:14" ht="15.75">
      <c r="A4" s="1203"/>
      <c r="B4" s="1203"/>
      <c r="C4" s="1203"/>
      <c r="D4" s="1203"/>
      <c r="E4" s="1203"/>
      <c r="F4" s="1203"/>
      <c r="G4" s="1203"/>
      <c r="H4" s="123"/>
      <c r="I4" s="124"/>
      <c r="J4" s="124"/>
      <c r="K4" s="124"/>
      <c r="L4" s="125"/>
      <c r="M4" s="121"/>
      <c r="N4" s="121"/>
    </row>
    <row r="5" spans="1:14" s="126" customFormat="1" ht="15.75" thickBot="1">
      <c r="A5" s="1204"/>
      <c r="B5" s="1204"/>
      <c r="C5" s="1204"/>
      <c r="D5" s="1204"/>
      <c r="E5" s="1204"/>
      <c r="F5" s="1204"/>
      <c r="G5" s="1204"/>
    </row>
    <row r="6" spans="1:14" ht="15.75" thickTop="1">
      <c r="A6" s="127"/>
      <c r="B6" s="127"/>
      <c r="C6" s="127"/>
      <c r="D6" s="127"/>
      <c r="E6" s="127"/>
      <c r="F6" s="128"/>
      <c r="G6" s="128"/>
    </row>
    <row r="7" spans="1:14" ht="15.75">
      <c r="A7" s="1199" t="s">
        <v>124</v>
      </c>
      <c r="B7" s="1199"/>
      <c r="C7" s="1199"/>
      <c r="D7" s="1199"/>
      <c r="E7" s="1199"/>
      <c r="F7" s="1199"/>
      <c r="G7" s="1199"/>
      <c r="H7" s="1199"/>
      <c r="I7" s="129"/>
      <c r="J7" s="129"/>
      <c r="K7" s="129"/>
      <c r="L7" s="129"/>
    </row>
    <row r="8" spans="1:14" ht="15.75">
      <c r="A8" s="1199" t="s">
        <v>125</v>
      </c>
      <c r="B8" s="1199"/>
      <c r="C8" s="1199"/>
      <c r="D8" s="1199"/>
      <c r="E8" s="1199"/>
      <c r="F8" s="1199"/>
      <c r="G8" s="1199"/>
      <c r="H8" s="1199"/>
      <c r="I8" s="1207"/>
      <c r="J8" s="1207"/>
      <c r="K8" s="1207"/>
      <c r="L8" s="1207"/>
    </row>
    <row r="9" spans="1:14" ht="15.75">
      <c r="A9" s="1199" t="s">
        <v>912</v>
      </c>
      <c r="B9" s="1199"/>
      <c r="C9" s="1199"/>
      <c r="D9" s="1199"/>
      <c r="E9" s="1199"/>
      <c r="F9" s="1199"/>
      <c r="G9" s="1199"/>
      <c r="H9" s="1199"/>
      <c r="I9" s="1207"/>
      <c r="J9" s="1207"/>
      <c r="K9" s="1207"/>
      <c r="L9" s="1207"/>
    </row>
    <row r="10" spans="1:14" ht="15.75">
      <c r="A10" s="130"/>
      <c r="B10" s="130"/>
      <c r="C10" s="130"/>
      <c r="D10" s="130"/>
      <c r="E10" s="130"/>
      <c r="F10" s="130"/>
      <c r="G10" s="130"/>
      <c r="H10" s="130"/>
      <c r="I10" s="131"/>
      <c r="J10" s="131"/>
      <c r="K10" s="131"/>
      <c r="L10" s="131"/>
    </row>
    <row r="11" spans="1:14">
      <c r="A11" s="132"/>
      <c r="B11" s="132"/>
      <c r="C11" s="133"/>
      <c r="D11" s="132"/>
      <c r="E11" s="132"/>
      <c r="F11" s="132"/>
      <c r="G11" s="132"/>
      <c r="H11" s="132"/>
    </row>
    <row r="12" spans="1:14" ht="34.700000000000003" customHeight="1">
      <c r="A12" s="1208" t="s">
        <v>913</v>
      </c>
      <c r="B12" s="1208"/>
      <c r="C12" s="1208"/>
      <c r="D12" s="1208"/>
      <c r="E12" s="1208"/>
      <c r="F12" s="1208"/>
      <c r="G12" s="1208"/>
      <c r="H12" s="134"/>
      <c r="I12" s="128"/>
      <c r="J12" s="128"/>
      <c r="K12" s="128"/>
      <c r="L12" s="128"/>
    </row>
    <row r="13" spans="1:14" ht="5.65" customHeight="1">
      <c r="A13" s="135"/>
      <c r="B13" s="135"/>
      <c r="C13" s="136"/>
      <c r="D13" s="135"/>
      <c r="E13" s="135"/>
      <c r="F13" s="135"/>
      <c r="G13" s="135"/>
      <c r="H13" s="132"/>
    </row>
    <row r="14" spans="1:14">
      <c r="A14" s="135" t="s">
        <v>126</v>
      </c>
      <c r="B14" s="135" t="s">
        <v>127</v>
      </c>
      <c r="C14" s="136" t="s">
        <v>128</v>
      </c>
      <c r="D14" s="112" t="s">
        <v>129</v>
      </c>
      <c r="E14" s="135"/>
      <c r="F14" s="135"/>
      <c r="G14" s="135"/>
      <c r="H14" s="132"/>
    </row>
    <row r="15" spans="1:14">
      <c r="A15" s="135"/>
      <c r="B15" s="135" t="s">
        <v>130</v>
      </c>
      <c r="C15" s="136" t="s">
        <v>128</v>
      </c>
      <c r="D15" s="113" t="s">
        <v>131</v>
      </c>
      <c r="E15" s="132"/>
      <c r="F15" s="135"/>
      <c r="G15" s="135"/>
      <c r="H15" s="132"/>
    </row>
    <row r="16" spans="1:14">
      <c r="A16" s="135"/>
      <c r="B16" s="135" t="s">
        <v>132</v>
      </c>
      <c r="C16" s="136" t="s">
        <v>128</v>
      </c>
      <c r="D16" s="113" t="s">
        <v>133</v>
      </c>
      <c r="E16" s="135"/>
      <c r="F16" s="135"/>
      <c r="G16" s="135"/>
      <c r="H16" s="132"/>
    </row>
    <row r="17" spans="1:12" ht="33" customHeight="1">
      <c r="A17" s="135"/>
      <c r="B17" s="1209" t="s">
        <v>134</v>
      </c>
      <c r="C17" s="1209"/>
      <c r="D17" s="1209"/>
      <c r="E17" s="1209"/>
      <c r="F17" s="1209"/>
      <c r="G17" s="1209"/>
      <c r="H17" s="134"/>
      <c r="I17" s="128"/>
      <c r="J17" s="128"/>
      <c r="K17" s="128"/>
      <c r="L17" s="128"/>
    </row>
    <row r="18" spans="1:12" ht="9.9499999999999993" customHeight="1">
      <c r="A18" s="135"/>
      <c r="B18" s="135"/>
      <c r="C18" s="136"/>
      <c r="D18" s="135"/>
      <c r="E18" s="135"/>
      <c r="F18" s="135"/>
      <c r="G18" s="135"/>
      <c r="H18" s="132"/>
    </row>
    <row r="19" spans="1:12">
      <c r="A19" s="135" t="s">
        <v>135</v>
      </c>
      <c r="B19" s="135" t="s">
        <v>127</v>
      </c>
      <c r="C19" s="136" t="s">
        <v>128</v>
      </c>
      <c r="D19" s="106" t="s">
        <v>117</v>
      </c>
      <c r="E19" s="135"/>
      <c r="F19" s="135"/>
      <c r="G19" s="135"/>
      <c r="H19" s="132"/>
    </row>
    <row r="20" spans="1:12">
      <c r="A20" s="135"/>
      <c r="B20" s="135" t="s">
        <v>130</v>
      </c>
      <c r="C20" s="136" t="s">
        <v>128</v>
      </c>
      <c r="D20" s="107" t="s">
        <v>136</v>
      </c>
      <c r="E20" s="135"/>
      <c r="F20" s="135"/>
      <c r="G20" s="135"/>
      <c r="H20" s="132"/>
    </row>
    <row r="21" spans="1:12">
      <c r="A21" s="135"/>
      <c r="B21" s="135" t="s">
        <v>132</v>
      </c>
      <c r="C21" s="136" t="s">
        <v>128</v>
      </c>
      <c r="D21" s="113" t="s">
        <v>118</v>
      </c>
      <c r="E21" s="135"/>
      <c r="F21" s="135"/>
      <c r="G21" s="135"/>
      <c r="H21" s="132"/>
    </row>
    <row r="22" spans="1:12" ht="34.5" customHeight="1">
      <c r="A22" s="135"/>
      <c r="B22" s="1209" t="s">
        <v>137</v>
      </c>
      <c r="C22" s="1209"/>
      <c r="D22" s="1209"/>
      <c r="E22" s="1209"/>
      <c r="F22" s="1209"/>
      <c r="G22" s="1209"/>
      <c r="H22" s="132"/>
    </row>
    <row r="23" spans="1:12">
      <c r="A23" s="135"/>
      <c r="B23" s="135"/>
      <c r="C23" s="136"/>
      <c r="D23" s="135"/>
      <c r="E23" s="135"/>
      <c r="F23" s="135"/>
      <c r="G23" s="135"/>
      <c r="H23" s="132"/>
    </row>
    <row r="24" spans="1:12" ht="72.75" customHeight="1">
      <c r="A24" s="1209" t="s">
        <v>915</v>
      </c>
      <c r="B24" s="1209"/>
      <c r="C24" s="1209"/>
      <c r="D24" s="1209"/>
      <c r="E24" s="1209"/>
      <c r="F24" s="1209"/>
      <c r="G24" s="1209"/>
      <c r="H24" s="134"/>
      <c r="I24" s="128"/>
      <c r="J24" s="128"/>
      <c r="K24" s="128"/>
      <c r="L24" s="128"/>
    </row>
    <row r="25" spans="1:12">
      <c r="A25" s="137"/>
      <c r="B25" s="137"/>
      <c r="C25" s="138"/>
      <c r="D25" s="137"/>
      <c r="E25" s="137"/>
      <c r="F25" s="137"/>
      <c r="G25" s="137"/>
    </row>
    <row r="26" spans="1:12">
      <c r="A26" s="137" t="s">
        <v>0</v>
      </c>
      <c r="B26" s="137" t="s">
        <v>138</v>
      </c>
      <c r="C26" s="138"/>
      <c r="D26" s="137"/>
      <c r="E26" s="137"/>
      <c r="F26" s="137"/>
      <c r="G26" s="137"/>
    </row>
    <row r="27" spans="1:12">
      <c r="A27" s="137"/>
      <c r="B27" s="1210" t="s">
        <v>105</v>
      </c>
      <c r="C27" s="1210" t="s">
        <v>139</v>
      </c>
      <c r="D27" s="1210"/>
      <c r="E27" s="1211" t="s">
        <v>914</v>
      </c>
      <c r="F27" s="1211"/>
      <c r="G27" s="1211"/>
    </row>
    <row r="28" spans="1:12">
      <c r="A28" s="137"/>
      <c r="B28" s="1210"/>
      <c r="C28" s="1210"/>
      <c r="D28" s="1210"/>
      <c r="E28" s="139" t="s">
        <v>8</v>
      </c>
      <c r="F28" s="139" t="s">
        <v>11</v>
      </c>
      <c r="G28" s="139" t="s">
        <v>140</v>
      </c>
    </row>
    <row r="29" spans="1:12">
      <c r="A29" s="137"/>
      <c r="B29" s="140" t="s">
        <v>141</v>
      </c>
      <c r="C29" s="1205" t="s">
        <v>142</v>
      </c>
      <c r="D29" s="1206"/>
      <c r="E29" s="140" t="s">
        <v>143</v>
      </c>
      <c r="F29" s="140" t="s">
        <v>144</v>
      </c>
      <c r="G29" s="140" t="s">
        <v>145</v>
      </c>
    </row>
    <row r="30" spans="1:12" ht="22.5" customHeight="1">
      <c r="A30" s="137"/>
      <c r="B30" s="141" t="s">
        <v>146</v>
      </c>
      <c r="C30" s="1213" t="s">
        <v>147</v>
      </c>
      <c r="D30" s="1213"/>
      <c r="E30" s="142">
        <f>SUM(E31:E36)</f>
        <v>5024759400.54</v>
      </c>
      <c r="F30" s="142">
        <f t="shared" ref="F30:G30" si="0">SUM(F31:F36)</f>
        <v>4767737400.54</v>
      </c>
      <c r="G30" s="142">
        <f t="shared" si="0"/>
        <v>257022000</v>
      </c>
    </row>
    <row r="31" spans="1:12">
      <c r="A31" s="137"/>
      <c r="B31" s="143">
        <v>1</v>
      </c>
      <c r="C31" s="1214" t="s">
        <v>148</v>
      </c>
      <c r="D31" s="1214"/>
      <c r="E31" s="144">
        <f>'54. PKM KEBONAGUNG'!U12</f>
        <v>0</v>
      </c>
      <c r="F31" s="144">
        <f>'54. PKM KEBONAGUNG'!X12</f>
        <v>0</v>
      </c>
      <c r="G31" s="144">
        <f t="shared" ref="G31:G36" si="1">E31-F31</f>
        <v>0</v>
      </c>
      <c r="I31" s="78"/>
    </row>
    <row r="32" spans="1:12">
      <c r="A32" s="137"/>
      <c r="B32" s="143">
        <v>2</v>
      </c>
      <c r="C32" s="1214" t="s">
        <v>149</v>
      </c>
      <c r="D32" s="1214"/>
      <c r="E32" s="144">
        <f>'54. PKM KEBONAGUNG'!U14</f>
        <v>2692388174</v>
      </c>
      <c r="F32" s="144">
        <f>'54. PKM KEBONAGUNG'!X14</f>
        <v>2579646174</v>
      </c>
      <c r="G32" s="144">
        <f t="shared" si="1"/>
        <v>112742000</v>
      </c>
      <c r="I32" s="145"/>
      <c r="J32" s="146"/>
    </row>
    <row r="33" spans="1:9">
      <c r="A33" s="137"/>
      <c r="B33" s="143">
        <v>3</v>
      </c>
      <c r="C33" s="1214" t="s">
        <v>150</v>
      </c>
      <c r="D33" s="1214"/>
      <c r="E33" s="144">
        <f>'54. PKM KEBONAGUNG'!U25</f>
        <v>2162531326.54</v>
      </c>
      <c r="F33" s="144">
        <f>'54. PKM KEBONAGUNG'!X25</f>
        <v>2018251326.54</v>
      </c>
      <c r="G33" s="144">
        <f t="shared" si="1"/>
        <v>144280000</v>
      </c>
      <c r="I33" s="145"/>
    </row>
    <row r="34" spans="1:9">
      <c r="A34" s="137"/>
      <c r="B34" s="143">
        <v>4</v>
      </c>
      <c r="C34" s="1214" t="s">
        <v>151</v>
      </c>
      <c r="D34" s="1214"/>
      <c r="E34" s="144">
        <f>'54. PKM KEBONAGUNG'!U29</f>
        <v>169839900</v>
      </c>
      <c r="F34" s="144">
        <f>'54. PKM KEBONAGUNG'!X29</f>
        <v>169839900</v>
      </c>
      <c r="G34" s="144">
        <f t="shared" si="1"/>
        <v>0</v>
      </c>
    </row>
    <row r="35" spans="1:9">
      <c r="A35" s="137"/>
      <c r="B35" s="143">
        <v>5</v>
      </c>
      <c r="C35" s="1214" t="s">
        <v>152</v>
      </c>
      <c r="D35" s="1214"/>
      <c r="E35" s="144">
        <f>'54. PKM KEBONAGUNG'!U35</f>
        <v>0</v>
      </c>
      <c r="F35" s="144">
        <f>'54. PKM KEBONAGUNG'!X35</f>
        <v>0</v>
      </c>
      <c r="G35" s="144">
        <f t="shared" si="1"/>
        <v>0</v>
      </c>
      <c r="I35" s="145"/>
    </row>
    <row r="36" spans="1:9">
      <c r="A36" s="137"/>
      <c r="B36" s="143">
        <v>6</v>
      </c>
      <c r="C36" s="1214" t="s">
        <v>153</v>
      </c>
      <c r="D36" s="1214"/>
      <c r="E36" s="144">
        <f>'54. PKM KEBONAGUNG'!U40</f>
        <v>0</v>
      </c>
      <c r="F36" s="144">
        <f>'54. PKM KEBONAGUNG'!X40</f>
        <v>0</v>
      </c>
      <c r="G36" s="144">
        <f t="shared" si="1"/>
        <v>0</v>
      </c>
      <c r="I36" s="145"/>
    </row>
    <row r="37" spans="1:9" ht="21" customHeight="1">
      <c r="A37" s="137"/>
      <c r="B37" s="141" t="s">
        <v>39</v>
      </c>
      <c r="C37" s="1215" t="s">
        <v>9</v>
      </c>
      <c r="D37" s="1216"/>
      <c r="E37" s="147">
        <f>SUM(E38)</f>
        <v>0</v>
      </c>
      <c r="F37" s="147">
        <f>SUM(F38)</f>
        <v>0</v>
      </c>
      <c r="G37" s="147">
        <f>SUM(G38)</f>
        <v>238080000</v>
      </c>
      <c r="I37" s="145"/>
    </row>
    <row r="38" spans="1:9" ht="17.25" customHeight="1">
      <c r="A38" s="137"/>
      <c r="B38" s="148">
        <v>1</v>
      </c>
      <c r="C38" s="1217" t="s">
        <v>154</v>
      </c>
      <c r="D38" s="1218"/>
      <c r="E38" s="149"/>
      <c r="F38" s="149">
        <v>0</v>
      </c>
      <c r="G38" s="149">
        <f>'54. PKM KEBONAGUNG'!V12+'54. PKM KEBONAGUNG'!V14+'54. PKM KEBONAGUNG'!V25+'54. PKM KEBONAGUNG'!V29+'54. PKM KEBONAGUNG'!V35+'54. PKM KEBONAGUNG'!V40</f>
        <v>238080000</v>
      </c>
    </row>
    <row r="39" spans="1:9" ht="21" customHeight="1">
      <c r="A39" s="137"/>
      <c r="B39" s="141" t="s">
        <v>50</v>
      </c>
      <c r="C39" s="1215" t="s">
        <v>155</v>
      </c>
      <c r="D39" s="1216"/>
      <c r="E39" s="150">
        <v>0</v>
      </c>
      <c r="F39" s="150">
        <v>0</v>
      </c>
      <c r="G39" s="150">
        <f>'54. PKM KEBONAGUNG'!W12+'54. PKM KEBONAGUNG'!W14+'54. PKM KEBONAGUNG'!W25+'54. PKM KEBONAGUNG'!W29+'54. PKM KEBONAGUNG'!W35+'54. PKM KEBONAGUNG'!W40</f>
        <v>18942000</v>
      </c>
    </row>
    <row r="40" spans="1:9">
      <c r="A40" s="137"/>
      <c r="B40" s="139"/>
      <c r="C40" s="151"/>
      <c r="D40" s="152"/>
      <c r="E40" s="153"/>
      <c r="F40" s="154"/>
      <c r="G40" s="155"/>
    </row>
    <row r="41" spans="1:9" ht="25.5" customHeight="1">
      <c r="A41" s="137"/>
      <c r="B41" s="141" t="s">
        <v>54</v>
      </c>
      <c r="C41" s="1213" t="s">
        <v>156</v>
      </c>
      <c r="D41" s="1213"/>
      <c r="E41" s="142">
        <f>E30+E37+E39</f>
        <v>5024759400.54</v>
      </c>
      <c r="F41" s="142">
        <f>F30+F37+F39</f>
        <v>4767737400.54</v>
      </c>
      <c r="G41" s="142">
        <f>G30-G37-G39</f>
        <v>0</v>
      </c>
    </row>
    <row r="42" spans="1:9">
      <c r="A42" s="137"/>
      <c r="C42" s="138"/>
      <c r="D42" s="156"/>
      <c r="E42" s="156"/>
      <c r="F42" s="156"/>
      <c r="G42" s="156"/>
    </row>
    <row r="43" spans="1:9" ht="17.25" customHeight="1">
      <c r="A43" s="137"/>
      <c r="B43" s="157" t="s">
        <v>157</v>
      </c>
      <c r="C43" s="158"/>
      <c r="D43" s="159"/>
      <c r="E43" s="159"/>
      <c r="F43" s="159"/>
      <c r="G43" s="159"/>
    </row>
    <row r="44" spans="1:9" ht="7.5" customHeight="1">
      <c r="A44" s="137"/>
      <c r="C44" s="138"/>
      <c r="D44" s="137"/>
      <c r="E44" s="137"/>
      <c r="F44" s="137"/>
      <c r="G44" s="137"/>
    </row>
    <row r="45" spans="1:9" ht="6.4" customHeight="1">
      <c r="A45" s="137"/>
      <c r="B45" s="137"/>
      <c r="C45" s="138"/>
      <c r="D45" s="137"/>
      <c r="E45" s="137"/>
      <c r="F45" s="137"/>
      <c r="G45" s="137"/>
    </row>
    <row r="46" spans="1:9" ht="15" customHeight="1">
      <c r="A46" s="135" t="s">
        <v>135</v>
      </c>
      <c r="B46" s="1212" t="s">
        <v>158</v>
      </c>
      <c r="C46" s="1212"/>
      <c r="D46" s="1212"/>
      <c r="E46" s="1212"/>
      <c r="F46" s="1212"/>
      <c r="G46" s="1212"/>
    </row>
    <row r="47" spans="1:9">
      <c r="A47" s="135"/>
      <c r="B47" s="1212"/>
      <c r="C47" s="1212"/>
      <c r="D47" s="1212"/>
      <c r="E47" s="1212"/>
      <c r="F47" s="1212"/>
      <c r="G47" s="1212"/>
    </row>
    <row r="48" spans="1:9" ht="12.75" customHeight="1">
      <c r="A48" s="135"/>
      <c r="B48" s="135"/>
      <c r="C48" s="136"/>
      <c r="D48" s="135"/>
      <c r="E48" s="135"/>
      <c r="F48" s="135"/>
      <c r="G48" s="135"/>
    </row>
    <row r="49" spans="1:8" ht="33.75" customHeight="1">
      <c r="A49" s="1212" t="s">
        <v>916</v>
      </c>
      <c r="B49" s="1212"/>
      <c r="C49" s="1212"/>
      <c r="D49" s="1212"/>
      <c r="E49" s="1212"/>
      <c r="F49" s="1212"/>
      <c r="G49" s="1212"/>
    </row>
    <row r="50" spans="1:8" ht="6.4" customHeight="1">
      <c r="A50" s="135"/>
      <c r="B50" s="135"/>
      <c r="C50" s="136"/>
      <c r="D50" s="135"/>
      <c r="E50" s="135"/>
      <c r="F50" s="135"/>
      <c r="G50" s="135"/>
    </row>
    <row r="51" spans="1:8">
      <c r="A51" s="135"/>
      <c r="B51" s="160"/>
      <c r="C51" s="160"/>
      <c r="D51" s="160"/>
      <c r="E51" s="161"/>
      <c r="F51" s="162"/>
      <c r="G51" s="162"/>
      <c r="H51" s="162"/>
    </row>
    <row r="52" spans="1:8">
      <c r="A52" s="132"/>
      <c r="B52" s="135" t="s">
        <v>133</v>
      </c>
      <c r="C52" s="136"/>
      <c r="D52" s="135"/>
      <c r="E52" s="135"/>
      <c r="F52" s="1219" t="s">
        <v>118</v>
      </c>
      <c r="G52" s="1219"/>
    </row>
    <row r="53" spans="1:8">
      <c r="A53" s="132"/>
      <c r="B53" s="135"/>
      <c r="C53" s="136"/>
      <c r="D53" s="135"/>
      <c r="E53" s="135"/>
      <c r="F53" s="135"/>
      <c r="G53" s="135"/>
    </row>
    <row r="54" spans="1:8">
      <c r="A54" s="132"/>
      <c r="B54" s="135"/>
      <c r="C54" s="136"/>
      <c r="D54" s="135"/>
      <c r="E54" s="135"/>
      <c r="F54" s="135"/>
      <c r="G54" s="135"/>
    </row>
    <row r="55" spans="1:8">
      <c r="A55" s="132"/>
      <c r="B55" s="135"/>
      <c r="C55" s="136"/>
      <c r="D55" s="135"/>
      <c r="E55" s="135"/>
      <c r="F55" s="135"/>
      <c r="G55" s="135"/>
    </row>
    <row r="56" spans="1:8">
      <c r="A56" s="132"/>
      <c r="B56" s="135"/>
      <c r="C56" s="136"/>
      <c r="D56" s="135"/>
      <c r="E56" s="135"/>
      <c r="F56" s="135"/>
      <c r="G56" s="135"/>
    </row>
    <row r="57" spans="1:8">
      <c r="A57" s="132"/>
      <c r="B57" s="163" t="s">
        <v>129</v>
      </c>
      <c r="C57" s="136"/>
      <c r="D57" s="135"/>
      <c r="E57" s="135"/>
      <c r="F57" s="1221" t="s">
        <v>117</v>
      </c>
      <c r="G57" s="1221"/>
    </row>
    <row r="58" spans="1:8">
      <c r="A58" s="132"/>
      <c r="B58" s="164" t="s">
        <v>159</v>
      </c>
      <c r="C58" s="136"/>
      <c r="D58" s="135"/>
      <c r="E58" s="135"/>
      <c r="F58" s="1222" t="s">
        <v>160</v>
      </c>
      <c r="G58" s="1222"/>
    </row>
    <row r="59" spans="1:8">
      <c r="A59" s="132"/>
      <c r="B59" s="135"/>
      <c r="C59" s="136"/>
      <c r="D59" s="135"/>
      <c r="E59" s="135"/>
      <c r="F59" s="135"/>
      <c r="G59" s="135"/>
    </row>
    <row r="60" spans="1:8">
      <c r="A60" s="132"/>
      <c r="B60" s="132"/>
      <c r="C60" s="133"/>
      <c r="D60" s="132"/>
      <c r="E60" s="132"/>
      <c r="F60" s="132"/>
      <c r="G60" s="132"/>
    </row>
    <row r="61" spans="1:8">
      <c r="A61" s="1219" t="s">
        <v>161</v>
      </c>
      <c r="B61" s="1219"/>
      <c r="C61" s="1219"/>
      <c r="D61" s="1219"/>
      <c r="E61" s="1219"/>
      <c r="F61" s="1219"/>
      <c r="G61" s="1219"/>
    </row>
    <row r="62" spans="1:8">
      <c r="A62" s="1219" t="s">
        <v>162</v>
      </c>
      <c r="B62" s="1219"/>
      <c r="C62" s="1219"/>
      <c r="D62" s="1219"/>
      <c r="E62" s="1219"/>
      <c r="F62" s="1219"/>
      <c r="G62" s="1219"/>
    </row>
    <row r="63" spans="1:8">
      <c r="A63" s="1219"/>
      <c r="B63" s="1219"/>
      <c r="C63" s="1219"/>
      <c r="D63" s="1219"/>
      <c r="E63" s="1219"/>
      <c r="F63" s="1219"/>
      <c r="G63" s="1219"/>
    </row>
    <row r="64" spans="1:8">
      <c r="A64" s="135"/>
      <c r="B64" s="132"/>
      <c r="C64" s="133"/>
      <c r="D64" s="132"/>
      <c r="E64" s="132"/>
      <c r="F64" s="132"/>
      <c r="G64" s="132"/>
    </row>
    <row r="65" spans="1:7">
      <c r="A65" s="132"/>
      <c r="B65" s="132"/>
      <c r="C65" s="133"/>
      <c r="D65" s="132"/>
      <c r="E65" s="132"/>
      <c r="F65" s="132"/>
      <c r="G65" s="132"/>
    </row>
    <row r="66" spans="1:7">
      <c r="A66" s="132"/>
      <c r="B66" s="132"/>
      <c r="C66" s="133"/>
      <c r="D66" s="132"/>
      <c r="E66" s="132"/>
      <c r="F66" s="132"/>
      <c r="G66" s="132"/>
    </row>
    <row r="67" spans="1:7">
      <c r="A67" s="132"/>
      <c r="B67" s="132"/>
      <c r="C67" s="133"/>
      <c r="D67" s="132"/>
      <c r="E67" s="132"/>
      <c r="F67" s="132"/>
      <c r="G67" s="132"/>
    </row>
    <row r="68" spans="1:7">
      <c r="A68" s="1220" t="s">
        <v>163</v>
      </c>
      <c r="B68" s="1220"/>
      <c r="C68" s="1220"/>
      <c r="D68" s="1220"/>
      <c r="E68" s="1220"/>
      <c r="F68" s="1220"/>
      <c r="G68" s="1220"/>
    </row>
    <row r="69" spans="1:7">
      <c r="A69" s="1219" t="s">
        <v>164</v>
      </c>
      <c r="B69" s="1219"/>
      <c r="C69" s="1219"/>
      <c r="D69" s="1219"/>
      <c r="E69" s="1219"/>
      <c r="F69" s="1219"/>
      <c r="G69" s="1219"/>
    </row>
    <row r="70" spans="1:7">
      <c r="A70" s="132"/>
      <c r="B70" s="132"/>
      <c r="C70" s="133"/>
      <c r="D70" s="132"/>
      <c r="E70" s="132"/>
      <c r="F70" s="132"/>
      <c r="G70" s="132"/>
    </row>
    <row r="71" spans="1:7">
      <c r="A71" s="132"/>
      <c r="B71" s="132"/>
      <c r="C71" s="133"/>
      <c r="D71" s="132"/>
      <c r="E71" s="132"/>
      <c r="F71" s="132"/>
      <c r="G71" s="132"/>
    </row>
    <row r="72" spans="1:7">
      <c r="A72" s="132"/>
      <c r="B72" s="132"/>
      <c r="C72" s="133"/>
      <c r="D72" s="132"/>
      <c r="E72" s="132"/>
      <c r="F72" s="132"/>
      <c r="G72" s="132"/>
    </row>
    <row r="73" spans="1:7">
      <c r="A73" s="132"/>
      <c r="B73" s="132"/>
      <c r="C73" s="133"/>
      <c r="D73" s="132"/>
      <c r="E73" s="132"/>
      <c r="F73" s="132"/>
      <c r="G73" s="132"/>
    </row>
    <row r="74" spans="1:7">
      <c r="A74" s="132"/>
      <c r="B74" s="132"/>
      <c r="C74" s="133"/>
      <c r="D74" s="132"/>
      <c r="E74" s="132"/>
      <c r="F74" s="132"/>
      <c r="G74" s="132"/>
    </row>
    <row r="75" spans="1:7">
      <c r="A75" s="132"/>
      <c r="B75" s="132"/>
      <c r="C75" s="133"/>
      <c r="D75" s="132"/>
      <c r="E75" s="132"/>
      <c r="F75" s="132"/>
      <c r="G75" s="132"/>
    </row>
    <row r="76" spans="1:7">
      <c r="A76" s="132"/>
      <c r="B76" s="132"/>
      <c r="C76" s="133"/>
      <c r="D76" s="132"/>
      <c r="E76" s="132"/>
      <c r="F76" s="132"/>
      <c r="G76" s="132"/>
    </row>
    <row r="77" spans="1:7">
      <c r="A77" s="132"/>
      <c r="B77" s="132"/>
      <c r="C77" s="133"/>
      <c r="D77" s="132"/>
      <c r="E77" s="132"/>
      <c r="F77" s="132"/>
      <c r="G77" s="132"/>
    </row>
  </sheetData>
  <mergeCells count="39">
    <mergeCell ref="A63:G63"/>
    <mergeCell ref="A68:G68"/>
    <mergeCell ref="A69:G69"/>
    <mergeCell ref="A49:G49"/>
    <mergeCell ref="F52:G52"/>
    <mergeCell ref="F57:G57"/>
    <mergeCell ref="F58:G58"/>
    <mergeCell ref="A61:G61"/>
    <mergeCell ref="A62:G62"/>
    <mergeCell ref="B46:G47"/>
    <mergeCell ref="C30:D30"/>
    <mergeCell ref="C31:D31"/>
    <mergeCell ref="C32:D32"/>
    <mergeCell ref="C33:D33"/>
    <mergeCell ref="C34:D34"/>
    <mergeCell ref="C35:D35"/>
    <mergeCell ref="C36:D36"/>
    <mergeCell ref="C37:D37"/>
    <mergeCell ref="C38:D38"/>
    <mergeCell ref="C39:D39"/>
    <mergeCell ref="C41:D41"/>
    <mergeCell ref="C29:D29"/>
    <mergeCell ref="A8:H8"/>
    <mergeCell ref="I8:L8"/>
    <mergeCell ref="A9:H9"/>
    <mergeCell ref="I9:L9"/>
    <mergeCell ref="A12:G12"/>
    <mergeCell ref="B17:G17"/>
    <mergeCell ref="B22:G22"/>
    <mergeCell ref="A24:G24"/>
    <mergeCell ref="B27:B28"/>
    <mergeCell ref="C27:D28"/>
    <mergeCell ref="E27:G27"/>
    <mergeCell ref="A7:H7"/>
    <mergeCell ref="A1:G1"/>
    <mergeCell ref="A2:G2"/>
    <mergeCell ref="A3:G3"/>
    <mergeCell ref="A4:G4"/>
    <mergeCell ref="A5:G5"/>
  </mergeCells>
  <pageMargins left="1.1299999999999999" right="0.23622047244094499" top="0.39370078740157499" bottom="0.23622047244094499" header="0.59055118110236204" footer="0.31496062992126"/>
  <pageSetup paperSize="5" scale="75" orientation="portrait" verticalDpi="300" r:id="rId1"/>
  <drawing r:id="rId2"/>
</worksheet>
</file>

<file path=xl/worksheets/sheet4.xml><?xml version="1.0" encoding="utf-8"?>
<worksheet xmlns="http://schemas.openxmlformats.org/spreadsheetml/2006/main" xmlns:r="http://schemas.openxmlformats.org/officeDocument/2006/relationships">
  <sheetPr>
    <tabColor rgb="FF00B050"/>
  </sheetPr>
  <dimension ref="A9:L90"/>
  <sheetViews>
    <sheetView tabSelected="1" zoomScale="80" zoomScaleNormal="80" workbookViewId="0">
      <selection activeCell="I40" sqref="I40"/>
    </sheetView>
  </sheetViews>
  <sheetFormatPr defaultRowHeight="15"/>
  <cols>
    <col min="1" max="1" width="2.7109375" style="118" customWidth="1"/>
    <col min="2" max="2" width="9.42578125" style="118" customWidth="1"/>
    <col min="3" max="3" width="2" style="165" customWidth="1"/>
    <col min="4" max="4" width="27.140625" style="118" customWidth="1"/>
    <col min="5" max="6" width="24.7109375" style="118" customWidth="1"/>
    <col min="7" max="7" width="20.7109375" style="118" customWidth="1"/>
    <col min="8" max="8" width="3" style="118" customWidth="1"/>
    <col min="9" max="9" width="19" style="118" bestFit="1" customWidth="1"/>
    <col min="10" max="11" width="9.140625" style="118"/>
    <col min="12" max="12" width="17.140625" style="118" customWidth="1"/>
    <col min="13" max="13" width="9.140625" style="118"/>
    <col min="14" max="14" width="13.5703125" style="118" customWidth="1"/>
    <col min="15" max="16384" width="9.140625" style="118"/>
  </cols>
  <sheetData>
    <row r="9" spans="1:12" ht="24" thickBot="1">
      <c r="A9" s="1223" t="s">
        <v>165</v>
      </c>
      <c r="B9" s="1223"/>
      <c r="C9" s="1223"/>
      <c r="D9" s="1223"/>
      <c r="E9" s="1223"/>
      <c r="F9" s="1223"/>
      <c r="G9" s="1223"/>
    </row>
    <row r="10" spans="1:12" ht="15.75" thickTop="1">
      <c r="A10" s="166"/>
      <c r="B10" s="166"/>
      <c r="C10" s="167"/>
      <c r="D10" s="166"/>
      <c r="E10" s="166"/>
      <c r="F10" s="166"/>
      <c r="G10" s="166"/>
    </row>
    <row r="12" spans="1:12">
      <c r="A12" s="128"/>
      <c r="B12" s="128"/>
      <c r="C12" s="128"/>
      <c r="D12" s="128"/>
      <c r="E12" s="128"/>
      <c r="F12" s="128"/>
      <c r="G12" s="128"/>
    </row>
    <row r="13" spans="1:12" ht="15.75">
      <c r="A13" s="1224" t="s">
        <v>166</v>
      </c>
      <c r="B13" s="1224"/>
      <c r="C13" s="1224"/>
      <c r="D13" s="1224"/>
      <c r="E13" s="1224"/>
      <c r="F13" s="1224"/>
      <c r="G13" s="1224"/>
      <c r="H13" s="1224"/>
      <c r="I13" s="129"/>
      <c r="J13" s="129"/>
      <c r="K13" s="129"/>
      <c r="L13" s="129"/>
    </row>
    <row r="14" spans="1:12" ht="15.75">
      <c r="A14" s="1225"/>
      <c r="B14" s="1225"/>
      <c r="C14" s="1225"/>
      <c r="D14" s="1225"/>
      <c r="E14" s="1225"/>
      <c r="F14" s="1225"/>
      <c r="G14" s="1225"/>
      <c r="H14" s="1225"/>
      <c r="I14" s="1207"/>
      <c r="J14" s="1207"/>
      <c r="K14" s="1207"/>
      <c r="L14" s="1207"/>
    </row>
    <row r="15" spans="1:12" ht="15.75">
      <c r="A15" s="168"/>
      <c r="B15" s="168"/>
      <c r="C15" s="168"/>
      <c r="D15" s="168"/>
      <c r="E15" s="168"/>
      <c r="F15" s="168"/>
      <c r="G15" s="168"/>
      <c r="H15" s="168"/>
      <c r="I15" s="131"/>
      <c r="J15" s="131"/>
      <c r="K15" s="131"/>
      <c r="L15" s="131"/>
    </row>
    <row r="16" spans="1:12">
      <c r="A16" s="132"/>
      <c r="B16" s="132"/>
      <c r="C16" s="133"/>
      <c r="D16" s="132"/>
      <c r="E16" s="132"/>
      <c r="F16" s="132"/>
      <c r="G16" s="132"/>
      <c r="H16" s="132"/>
    </row>
    <row r="17" spans="1:12" ht="71.25" customHeight="1">
      <c r="A17" s="1226" t="s">
        <v>917</v>
      </c>
      <c r="B17" s="1226"/>
      <c r="C17" s="1226"/>
      <c r="D17" s="1226"/>
      <c r="E17" s="1226"/>
      <c r="F17" s="1226"/>
      <c r="G17" s="1226"/>
      <c r="H17" s="134"/>
      <c r="I17" s="128"/>
      <c r="J17" s="128"/>
      <c r="K17" s="128"/>
      <c r="L17" s="128"/>
    </row>
    <row r="18" spans="1:12" ht="12.75" customHeight="1">
      <c r="A18" s="135"/>
      <c r="B18" s="135"/>
      <c r="C18" s="136"/>
      <c r="D18" s="135"/>
      <c r="E18" s="135"/>
      <c r="F18" s="135"/>
      <c r="G18" s="135"/>
      <c r="H18" s="132"/>
    </row>
    <row r="19" spans="1:12" ht="15.75">
      <c r="A19" s="120" t="s">
        <v>167</v>
      </c>
      <c r="B19" s="137"/>
      <c r="C19" s="138"/>
      <c r="D19" s="137"/>
      <c r="E19" s="137"/>
      <c r="F19" s="169"/>
      <c r="G19" s="137"/>
    </row>
    <row r="20" spans="1:12">
      <c r="A20" s="137"/>
      <c r="B20" s="137"/>
      <c r="C20" s="138"/>
      <c r="D20" s="137"/>
      <c r="E20" s="137"/>
      <c r="F20" s="137"/>
      <c r="G20" s="137"/>
    </row>
    <row r="21" spans="1:12">
      <c r="A21" s="137"/>
      <c r="B21" s="1210" t="s">
        <v>105</v>
      </c>
      <c r="C21" s="1229" t="s">
        <v>139</v>
      </c>
      <c r="D21" s="1230"/>
      <c r="E21" s="1211" t="str">
        <f>'BA REKON INTERN'!E27:G27</f>
        <v>Per 30 Juni 2017</v>
      </c>
      <c r="F21" s="1211"/>
      <c r="G21" s="1211"/>
    </row>
    <row r="22" spans="1:12">
      <c r="A22" s="137"/>
      <c r="B22" s="1210"/>
      <c r="C22" s="1231"/>
      <c r="D22" s="1232"/>
      <c r="E22" s="139" t="s">
        <v>8</v>
      </c>
      <c r="F22" s="139" t="s">
        <v>11</v>
      </c>
      <c r="G22" s="139" t="s">
        <v>140</v>
      </c>
    </row>
    <row r="23" spans="1:12">
      <c r="A23" s="137"/>
      <c r="B23" s="140" t="s">
        <v>141</v>
      </c>
      <c r="C23" s="1205" t="s">
        <v>142</v>
      </c>
      <c r="D23" s="1206"/>
      <c r="E23" s="140" t="s">
        <v>143</v>
      </c>
      <c r="F23" s="140" t="s">
        <v>144</v>
      </c>
      <c r="G23" s="140" t="s">
        <v>145</v>
      </c>
    </row>
    <row r="24" spans="1:12" ht="21" customHeight="1">
      <c r="A24" s="137"/>
      <c r="B24" s="141" t="s">
        <v>146</v>
      </c>
      <c r="C24" s="1215" t="s">
        <v>147</v>
      </c>
      <c r="D24" s="1216"/>
      <c r="E24" s="142">
        <f>SUM(E25:E30)</f>
        <v>5024759400.54</v>
      </c>
      <c r="F24" s="142">
        <f t="shared" ref="F24:G24" si="0">SUM(F25:F30)</f>
        <v>4767737400.54</v>
      </c>
      <c r="G24" s="142">
        <f t="shared" si="0"/>
        <v>257022000</v>
      </c>
    </row>
    <row r="25" spans="1:12">
      <c r="A25" s="137"/>
      <c r="B25" s="143">
        <v>1</v>
      </c>
      <c r="C25" s="1227" t="s">
        <v>148</v>
      </c>
      <c r="D25" s="1228"/>
      <c r="E25" s="144">
        <f>'BA REKON INTERN'!E31</f>
        <v>0</v>
      </c>
      <c r="F25" s="144">
        <f>'BA REKON INTERN'!F31</f>
        <v>0</v>
      </c>
      <c r="G25" s="170">
        <f t="shared" ref="G25:G30" si="1">E25-F25</f>
        <v>0</v>
      </c>
    </row>
    <row r="26" spans="1:12">
      <c r="A26" s="137"/>
      <c r="B26" s="143">
        <v>2</v>
      </c>
      <c r="C26" s="1227" t="s">
        <v>149</v>
      </c>
      <c r="D26" s="1228"/>
      <c r="E26" s="144">
        <f>'BA REKON INTERN'!E32</f>
        <v>2692388174</v>
      </c>
      <c r="F26" s="144">
        <f>'BA REKON INTERN'!F32</f>
        <v>2579646174</v>
      </c>
      <c r="G26" s="170">
        <f t="shared" si="1"/>
        <v>112742000</v>
      </c>
      <c r="I26" s="142"/>
    </row>
    <row r="27" spans="1:12">
      <c r="A27" s="137"/>
      <c r="B27" s="143">
        <v>3</v>
      </c>
      <c r="C27" s="1227" t="s">
        <v>150</v>
      </c>
      <c r="D27" s="1228"/>
      <c r="E27" s="144">
        <f>'BA REKON INTERN'!E33</f>
        <v>2162531326.54</v>
      </c>
      <c r="F27" s="144">
        <f>'BA REKON INTERN'!F33</f>
        <v>2018251326.54</v>
      </c>
      <c r="G27" s="170">
        <f t="shared" si="1"/>
        <v>144280000</v>
      </c>
    </row>
    <row r="28" spans="1:12">
      <c r="A28" s="137"/>
      <c r="B28" s="143">
        <v>4</v>
      </c>
      <c r="C28" s="1227" t="s">
        <v>151</v>
      </c>
      <c r="D28" s="1228"/>
      <c r="E28" s="144">
        <f>'BA REKON INTERN'!E34</f>
        <v>169839900</v>
      </c>
      <c r="F28" s="144">
        <f>'BA REKON INTERN'!F34</f>
        <v>169839900</v>
      </c>
      <c r="G28" s="170"/>
    </row>
    <row r="29" spans="1:12">
      <c r="A29" s="137"/>
      <c r="B29" s="143">
        <v>5</v>
      </c>
      <c r="C29" s="1227" t="s">
        <v>152</v>
      </c>
      <c r="D29" s="1228"/>
      <c r="E29" s="144">
        <f>'BA REKON INTERN'!E35</f>
        <v>0</v>
      </c>
      <c r="F29" s="144">
        <f>'BA REKON INTERN'!F35</f>
        <v>0</v>
      </c>
      <c r="G29" s="170">
        <f t="shared" si="1"/>
        <v>0</v>
      </c>
      <c r="I29" s="145"/>
      <c r="J29" s="146"/>
    </row>
    <row r="30" spans="1:12">
      <c r="A30" s="137"/>
      <c r="B30" s="143">
        <v>6</v>
      </c>
      <c r="C30" s="1227" t="s">
        <v>153</v>
      </c>
      <c r="D30" s="1228"/>
      <c r="E30" s="144">
        <f>'BA REKON INTERN'!E36</f>
        <v>0</v>
      </c>
      <c r="F30" s="144">
        <f>'BA REKON INTERN'!F36</f>
        <v>0</v>
      </c>
      <c r="G30" s="170">
        <f t="shared" si="1"/>
        <v>0</v>
      </c>
      <c r="I30" s="145"/>
      <c r="L30" s="171"/>
    </row>
    <row r="31" spans="1:12" ht="21" customHeight="1">
      <c r="A31" s="137"/>
      <c r="B31" s="141" t="s">
        <v>39</v>
      </c>
      <c r="C31" s="1215" t="s">
        <v>9</v>
      </c>
      <c r="D31" s="1216"/>
      <c r="E31" s="142">
        <f>SUM(E32:E32)</f>
        <v>0</v>
      </c>
      <c r="F31" s="147"/>
      <c r="G31" s="170">
        <f>'BA REKON INTERN'!G37</f>
        <v>238080000</v>
      </c>
      <c r="I31" s="145"/>
    </row>
    <row r="32" spans="1:12" ht="15.75" customHeight="1">
      <c r="A32" s="137"/>
      <c r="B32" s="143">
        <v>1</v>
      </c>
      <c r="C32" s="1227" t="s">
        <v>154</v>
      </c>
      <c r="D32" s="1228"/>
      <c r="E32" s="144"/>
      <c r="F32" s="172"/>
      <c r="G32" s="173">
        <f>'BA REKON INTERN'!G38</f>
        <v>238080000</v>
      </c>
      <c r="I32" s="145"/>
    </row>
    <row r="33" spans="1:7" ht="21" customHeight="1">
      <c r="A33" s="137"/>
      <c r="B33" s="141" t="s">
        <v>50</v>
      </c>
      <c r="C33" s="1215" t="s">
        <v>155</v>
      </c>
      <c r="D33" s="1216"/>
      <c r="E33" s="142">
        <v>0</v>
      </c>
      <c r="F33" s="142">
        <v>0</v>
      </c>
      <c r="G33" s="173">
        <f>'BA REKON INTERN'!G39</f>
        <v>18942000</v>
      </c>
    </row>
    <row r="34" spans="1:7">
      <c r="A34" s="137"/>
      <c r="B34" s="139"/>
      <c r="C34" s="151"/>
      <c r="D34" s="152"/>
      <c r="E34" s="153"/>
      <c r="F34" s="154"/>
      <c r="G34" s="174"/>
    </row>
    <row r="35" spans="1:7" ht="27.75" customHeight="1">
      <c r="A35" s="137"/>
      <c r="B35" s="141" t="s">
        <v>54</v>
      </c>
      <c r="C35" s="1215" t="s">
        <v>156</v>
      </c>
      <c r="D35" s="1216"/>
      <c r="E35" s="142">
        <f>E33+E31+E24</f>
        <v>5024759400.54</v>
      </c>
      <c r="F35" s="142">
        <f>F33+F31+F24</f>
        <v>4767737400.54</v>
      </c>
      <c r="G35" s="173">
        <f>G24-G31-G33</f>
        <v>0</v>
      </c>
    </row>
    <row r="36" spans="1:7">
      <c r="A36" s="137"/>
      <c r="C36" s="138"/>
      <c r="D36" s="137"/>
      <c r="E36" s="137"/>
      <c r="F36" s="137"/>
      <c r="G36" s="175"/>
    </row>
    <row r="37" spans="1:7" ht="8.25" customHeight="1">
      <c r="A37" s="137"/>
      <c r="B37" s="157"/>
      <c r="C37" s="138"/>
      <c r="D37" s="137"/>
      <c r="E37" s="137"/>
      <c r="F37" s="137"/>
      <c r="G37" s="137"/>
    </row>
    <row r="38" spans="1:7" ht="6.4" customHeight="1">
      <c r="A38" s="137"/>
      <c r="B38" s="137"/>
      <c r="C38" s="138"/>
      <c r="D38" s="137"/>
      <c r="E38" s="137"/>
      <c r="F38" s="137"/>
      <c r="G38" s="137"/>
    </row>
    <row r="39" spans="1:7" ht="14.45" customHeight="1">
      <c r="A39" s="1233" t="s">
        <v>168</v>
      </c>
      <c r="B39" s="1233"/>
      <c r="C39" s="1233"/>
      <c r="D39" s="1233"/>
      <c r="E39" s="1233"/>
      <c r="F39" s="1233"/>
      <c r="G39" s="1233"/>
    </row>
    <row r="40" spans="1:7" ht="30.75" customHeight="1">
      <c r="A40" s="1233"/>
      <c r="B40" s="1233"/>
      <c r="C40" s="1233"/>
      <c r="D40" s="1233"/>
      <c r="E40" s="1233"/>
      <c r="F40" s="1233"/>
      <c r="G40" s="1233"/>
    </row>
    <row r="41" spans="1:7" ht="12.75" customHeight="1">
      <c r="A41" s="135"/>
      <c r="B41" s="135"/>
      <c r="C41" s="136"/>
      <c r="D41" s="135"/>
      <c r="E41" s="135"/>
      <c r="F41" s="135"/>
      <c r="G41" s="135"/>
    </row>
    <row r="42" spans="1:7" ht="33.75" customHeight="1">
      <c r="A42" s="1234" t="s">
        <v>169</v>
      </c>
      <c r="B42" s="1234"/>
      <c r="C42" s="1234"/>
      <c r="D42" s="1234"/>
      <c r="E42" s="1234"/>
      <c r="F42" s="1234"/>
      <c r="G42" s="1234"/>
    </row>
    <row r="43" spans="1:7" ht="15" customHeight="1">
      <c r="A43" s="135"/>
      <c r="B43" s="135"/>
      <c r="C43" s="136"/>
      <c r="D43" s="135"/>
      <c r="E43" s="135"/>
      <c r="F43" s="135"/>
      <c r="G43" s="135"/>
    </row>
    <row r="44" spans="1:7" ht="15" customHeight="1">
      <c r="A44" s="135"/>
      <c r="B44" s="135"/>
      <c r="C44" s="136"/>
      <c r="D44" s="135"/>
      <c r="E44" s="135"/>
      <c r="F44" s="135"/>
      <c r="G44" s="135"/>
    </row>
    <row r="45" spans="1:7" ht="15" customHeight="1">
      <c r="A45" s="135"/>
      <c r="B45" s="135"/>
      <c r="C45" s="136"/>
      <c r="D45" s="135"/>
      <c r="E45" s="135"/>
      <c r="F45" s="135"/>
      <c r="G45" s="135"/>
    </row>
    <row r="46" spans="1:7" ht="15.75">
      <c r="A46" s="135"/>
      <c r="B46" s="1225" t="s">
        <v>170</v>
      </c>
      <c r="C46" s="1225"/>
      <c r="D46" s="1225"/>
      <c r="E46" s="135"/>
      <c r="F46" s="1235" t="s">
        <v>171</v>
      </c>
      <c r="G46" s="1235"/>
    </row>
    <row r="47" spans="1:7" ht="15.75">
      <c r="A47" s="135"/>
      <c r="B47" s="1225" t="s">
        <v>172</v>
      </c>
      <c r="C47" s="1225"/>
      <c r="D47" s="1225"/>
      <c r="E47" s="135"/>
      <c r="F47" s="1235" t="s">
        <v>173</v>
      </c>
      <c r="G47" s="1235"/>
    </row>
    <row r="48" spans="1:7">
      <c r="A48" s="135"/>
      <c r="B48" s="176"/>
      <c r="C48" s="176"/>
      <c r="D48" s="176"/>
      <c r="E48" s="135"/>
      <c r="F48" s="1238" t="s">
        <v>174</v>
      </c>
      <c r="G48" s="1238"/>
    </row>
    <row r="49" spans="1:9">
      <c r="A49" s="135"/>
      <c r="B49" s="176"/>
      <c r="C49" s="176"/>
      <c r="D49" s="176"/>
      <c r="E49" s="135"/>
      <c r="F49" s="177"/>
      <c r="G49" s="177"/>
    </row>
    <row r="50" spans="1:9">
      <c r="A50" s="135"/>
      <c r="B50" s="176"/>
      <c r="C50" s="176"/>
      <c r="D50" s="176"/>
      <c r="E50" s="135"/>
      <c r="F50" s="177"/>
      <c r="G50" s="177"/>
    </row>
    <row r="51" spans="1:9">
      <c r="A51" s="135"/>
      <c r="B51" s="176"/>
      <c r="C51" s="176"/>
      <c r="D51" s="176"/>
      <c r="E51" s="135"/>
      <c r="F51" s="177"/>
      <c r="G51" s="177"/>
    </row>
    <row r="52" spans="1:9" ht="15.75">
      <c r="A52" s="135"/>
      <c r="B52" s="1236" t="s">
        <v>920</v>
      </c>
      <c r="C52" s="1236"/>
      <c r="D52" s="1236"/>
      <c r="E52" s="178"/>
      <c r="F52" s="1239" t="s">
        <v>163</v>
      </c>
      <c r="G52" s="1239"/>
      <c r="H52" s="179"/>
    </row>
    <row r="53" spans="1:9" ht="15.75">
      <c r="A53" s="135"/>
      <c r="B53" s="1237" t="s">
        <v>921</v>
      </c>
      <c r="C53" s="1237"/>
      <c r="D53" s="1237"/>
      <c r="E53" s="178"/>
      <c r="F53" s="1240" t="s">
        <v>164</v>
      </c>
      <c r="G53" s="1240"/>
      <c r="H53" s="179"/>
    </row>
    <row r="54" spans="1:9">
      <c r="A54" s="135"/>
      <c r="B54" s="135"/>
      <c r="C54" s="136"/>
      <c r="D54" s="135"/>
      <c r="E54" s="180"/>
      <c r="F54" s="180"/>
      <c r="G54" s="135"/>
    </row>
    <row r="55" spans="1:9" s="1137" customFormat="1" ht="15.75">
      <c r="A55" s="1134"/>
      <c r="E55" s="1135"/>
      <c r="F55" s="1236"/>
      <c r="G55" s="1236"/>
      <c r="H55" s="1236"/>
      <c r="I55" s="1136"/>
    </row>
    <row r="56" spans="1:9" s="1137" customFormat="1" ht="15.75">
      <c r="A56" s="1134"/>
      <c r="E56" s="1135"/>
      <c r="F56" s="1237"/>
      <c r="G56" s="1237"/>
      <c r="H56" s="1237"/>
      <c r="I56" s="1136"/>
    </row>
    <row r="57" spans="1:9">
      <c r="A57" s="132"/>
      <c r="B57" s="132"/>
      <c r="C57" s="133"/>
      <c r="D57" s="132"/>
      <c r="E57" s="180"/>
      <c r="F57" s="180"/>
      <c r="G57" s="132"/>
    </row>
    <row r="58" spans="1:9">
      <c r="A58" s="132"/>
      <c r="B58" s="132"/>
      <c r="C58" s="133"/>
      <c r="D58" s="132"/>
      <c r="E58" s="180"/>
      <c r="F58" s="180"/>
      <c r="G58" s="132"/>
    </row>
    <row r="59" spans="1:9">
      <c r="A59" s="132"/>
      <c r="B59" s="132"/>
      <c r="C59" s="133"/>
      <c r="D59" s="132"/>
      <c r="E59" s="180"/>
      <c r="F59" s="180"/>
      <c r="G59" s="132"/>
    </row>
    <row r="60" spans="1:9">
      <c r="A60" s="132"/>
      <c r="B60" s="132"/>
      <c r="C60" s="133"/>
      <c r="D60" s="132"/>
      <c r="E60" s="180"/>
      <c r="F60" s="180"/>
      <c r="G60" s="132"/>
    </row>
    <row r="61" spans="1:9">
      <c r="A61" s="132"/>
      <c r="B61" s="132"/>
      <c r="C61" s="133"/>
      <c r="D61" s="132"/>
      <c r="E61" s="181"/>
      <c r="F61" s="181"/>
      <c r="G61" s="132"/>
    </row>
    <row r="62" spans="1:9">
      <c r="A62" s="132"/>
      <c r="B62" s="132"/>
      <c r="C62" s="133"/>
      <c r="D62" s="132"/>
      <c r="E62" s="180"/>
      <c r="F62" s="180"/>
      <c r="G62" s="132"/>
    </row>
    <row r="63" spans="1:9">
      <c r="A63" s="132"/>
      <c r="B63" s="132"/>
      <c r="C63" s="133"/>
      <c r="D63" s="132"/>
      <c r="E63" s="132"/>
      <c r="F63" s="132"/>
      <c r="G63" s="132"/>
    </row>
    <row r="64" spans="1:9">
      <c r="A64" s="132"/>
      <c r="B64" s="132"/>
      <c r="C64" s="133"/>
      <c r="D64" s="132"/>
      <c r="E64" s="132"/>
      <c r="F64" s="132"/>
      <c r="G64" s="132"/>
    </row>
    <row r="65" spans="1:7">
      <c r="A65" s="132"/>
      <c r="B65" s="132"/>
      <c r="C65" s="133"/>
      <c r="D65" s="132"/>
      <c r="E65" s="132"/>
      <c r="F65" s="132"/>
      <c r="G65" s="132"/>
    </row>
    <row r="66" spans="1:7">
      <c r="A66" s="132"/>
      <c r="B66" s="132"/>
      <c r="C66" s="133"/>
      <c r="D66" s="132"/>
      <c r="E66" s="132"/>
      <c r="F66" s="132"/>
      <c r="G66" s="132"/>
    </row>
    <row r="67" spans="1:7">
      <c r="A67" s="132"/>
      <c r="B67" s="132"/>
      <c r="C67" s="133"/>
      <c r="D67" s="132"/>
      <c r="E67" s="132"/>
      <c r="F67" s="132"/>
      <c r="G67" s="132"/>
    </row>
    <row r="68" spans="1:7">
      <c r="A68" s="132"/>
      <c r="B68" s="132"/>
      <c r="C68" s="133"/>
      <c r="D68" s="132"/>
      <c r="E68" s="132"/>
      <c r="F68" s="132"/>
      <c r="G68" s="132"/>
    </row>
    <row r="69" spans="1:7">
      <c r="A69" s="132"/>
      <c r="B69" s="132"/>
      <c r="C69" s="133"/>
      <c r="D69" s="132"/>
      <c r="E69" s="132"/>
      <c r="F69" s="132"/>
      <c r="G69" s="132"/>
    </row>
    <row r="70" spans="1:7">
      <c r="A70" s="132"/>
      <c r="B70" s="132"/>
      <c r="C70" s="133"/>
      <c r="D70" s="132"/>
      <c r="E70" s="132"/>
      <c r="F70" s="132"/>
      <c r="G70" s="132"/>
    </row>
    <row r="71" spans="1:7">
      <c r="A71" s="132"/>
      <c r="B71" s="132"/>
      <c r="C71" s="133"/>
      <c r="D71" s="132"/>
      <c r="E71" s="132"/>
      <c r="F71" s="132"/>
      <c r="G71" s="132"/>
    </row>
    <row r="72" spans="1:7">
      <c r="A72" s="132"/>
      <c r="B72" s="132"/>
      <c r="C72" s="133"/>
      <c r="D72" s="132"/>
      <c r="E72" s="132"/>
      <c r="F72" s="132"/>
      <c r="G72" s="132"/>
    </row>
    <row r="73" spans="1:7">
      <c r="A73" s="132"/>
      <c r="B73" s="132"/>
      <c r="C73" s="133"/>
      <c r="D73" s="132"/>
      <c r="E73" s="132"/>
      <c r="F73" s="132"/>
      <c r="G73" s="132"/>
    </row>
    <row r="74" spans="1:7">
      <c r="A74" s="132"/>
      <c r="B74" s="132"/>
      <c r="C74" s="133"/>
      <c r="D74" s="132"/>
      <c r="E74" s="132"/>
      <c r="F74" s="132"/>
      <c r="G74" s="132"/>
    </row>
    <row r="75" spans="1:7">
      <c r="A75" s="132"/>
      <c r="B75" s="132"/>
      <c r="C75" s="133"/>
      <c r="D75" s="132"/>
      <c r="E75" s="132"/>
      <c r="F75" s="132"/>
      <c r="G75" s="132"/>
    </row>
    <row r="76" spans="1:7">
      <c r="A76" s="132"/>
      <c r="B76" s="132"/>
      <c r="C76" s="133"/>
      <c r="D76" s="132"/>
      <c r="E76" s="132"/>
      <c r="F76" s="132"/>
      <c r="G76" s="132"/>
    </row>
    <row r="77" spans="1:7">
      <c r="A77" s="132"/>
      <c r="B77" s="132"/>
      <c r="C77" s="133"/>
      <c r="D77" s="132"/>
      <c r="E77" s="132"/>
      <c r="F77" s="132"/>
      <c r="G77" s="132"/>
    </row>
    <row r="78" spans="1:7">
      <c r="A78" s="132"/>
      <c r="B78" s="132"/>
      <c r="C78" s="133"/>
      <c r="D78" s="132"/>
      <c r="E78" s="132"/>
      <c r="F78" s="132"/>
      <c r="G78" s="132"/>
    </row>
    <row r="79" spans="1:7">
      <c r="A79" s="132"/>
      <c r="B79" s="132"/>
      <c r="C79" s="133"/>
      <c r="D79" s="132"/>
      <c r="E79" s="132"/>
      <c r="F79" s="132"/>
      <c r="G79" s="132"/>
    </row>
    <row r="80" spans="1:7">
      <c r="A80" s="132"/>
      <c r="B80" s="132"/>
      <c r="C80" s="133"/>
      <c r="D80" s="132"/>
      <c r="E80" s="132"/>
      <c r="F80" s="132"/>
      <c r="G80" s="132"/>
    </row>
    <row r="81" spans="1:7">
      <c r="A81" s="132"/>
      <c r="B81" s="132"/>
      <c r="C81" s="133"/>
      <c r="D81" s="132"/>
      <c r="E81" s="132"/>
      <c r="F81" s="132"/>
      <c r="G81" s="132"/>
    </row>
    <row r="82" spans="1:7">
      <c r="A82" s="132"/>
      <c r="B82" s="132"/>
      <c r="C82" s="133"/>
      <c r="D82" s="132"/>
      <c r="E82" s="132"/>
      <c r="F82" s="132"/>
      <c r="G82" s="132"/>
    </row>
    <row r="83" spans="1:7">
      <c r="A83" s="132"/>
      <c r="B83" s="132"/>
      <c r="C83" s="133"/>
      <c r="D83" s="132"/>
      <c r="E83" s="132"/>
      <c r="F83" s="132"/>
      <c r="G83" s="132"/>
    </row>
    <row r="84" spans="1:7">
      <c r="A84" s="132"/>
      <c r="B84" s="132"/>
      <c r="C84" s="133"/>
      <c r="D84" s="132"/>
      <c r="E84" s="132"/>
      <c r="F84" s="132"/>
      <c r="G84" s="132"/>
    </row>
    <row r="85" spans="1:7">
      <c r="A85" s="132"/>
      <c r="B85" s="132"/>
      <c r="C85" s="133"/>
      <c r="D85" s="132"/>
      <c r="E85" s="132"/>
      <c r="F85" s="132"/>
      <c r="G85" s="132"/>
    </row>
    <row r="86" spans="1:7">
      <c r="A86" s="132"/>
      <c r="B86" s="132"/>
      <c r="C86" s="133"/>
      <c r="D86" s="132"/>
      <c r="E86" s="132"/>
      <c r="F86" s="132"/>
      <c r="G86" s="132"/>
    </row>
    <row r="87" spans="1:7">
      <c r="A87" s="132"/>
      <c r="B87" s="132"/>
      <c r="C87" s="133"/>
      <c r="D87" s="132"/>
      <c r="E87" s="132"/>
      <c r="F87" s="132"/>
      <c r="G87" s="132"/>
    </row>
    <row r="88" spans="1:7">
      <c r="A88" s="132"/>
      <c r="B88" s="132"/>
      <c r="C88" s="133"/>
      <c r="D88" s="132"/>
      <c r="E88" s="132"/>
      <c r="F88" s="132"/>
      <c r="G88" s="132"/>
    </row>
    <row r="89" spans="1:7">
      <c r="A89" s="132"/>
      <c r="B89" s="132"/>
      <c r="C89" s="133"/>
      <c r="D89" s="132"/>
      <c r="E89" s="132"/>
      <c r="F89" s="132"/>
      <c r="G89" s="132"/>
    </row>
    <row r="90" spans="1:7">
      <c r="A90" s="132"/>
      <c r="B90" s="132"/>
      <c r="C90" s="133"/>
      <c r="D90" s="132"/>
      <c r="E90" s="132"/>
      <c r="F90" s="132"/>
      <c r="G90" s="132"/>
    </row>
  </sheetData>
  <mergeCells count="33">
    <mergeCell ref="B52:D52"/>
    <mergeCell ref="F55:H55"/>
    <mergeCell ref="B53:D53"/>
    <mergeCell ref="F56:H56"/>
    <mergeCell ref="F48:G48"/>
    <mergeCell ref="F52:G52"/>
    <mergeCell ref="F53:G53"/>
    <mergeCell ref="A39:G40"/>
    <mergeCell ref="A42:G42"/>
    <mergeCell ref="B46:D46"/>
    <mergeCell ref="F46:G46"/>
    <mergeCell ref="B47:D47"/>
    <mergeCell ref="F47:G47"/>
    <mergeCell ref="C35:D35"/>
    <mergeCell ref="C23:D23"/>
    <mergeCell ref="C24:D24"/>
    <mergeCell ref="C25:D25"/>
    <mergeCell ref="C26:D26"/>
    <mergeCell ref="C27:D27"/>
    <mergeCell ref="C28:D28"/>
    <mergeCell ref="C29:D29"/>
    <mergeCell ref="C30:D30"/>
    <mergeCell ref="C31:D31"/>
    <mergeCell ref="C32:D32"/>
    <mergeCell ref="C33:D33"/>
    <mergeCell ref="E21:G21"/>
    <mergeCell ref="A9:G9"/>
    <mergeCell ref="A13:H13"/>
    <mergeCell ref="A14:H14"/>
    <mergeCell ref="I14:L14"/>
    <mergeCell ref="A17:G17"/>
    <mergeCell ref="B21:B22"/>
    <mergeCell ref="C21:D22"/>
  </mergeCells>
  <pageMargins left="0.83" right="0.12" top="0.59" bottom="0.94" header="0.31496062992126" footer="0.31496062992126"/>
  <pageSetup paperSize="5" scale="80" orientation="portrait" verticalDpi="300" r:id="rId1"/>
  <legacyDrawing r:id="rId2"/>
  <oleObjects>
    <oleObject progId="Word.Picture.8" shapeId="1025" r:id="rId3"/>
  </oleObjects>
</worksheet>
</file>

<file path=xl/worksheets/sheet5.xml><?xml version="1.0" encoding="utf-8"?>
<worksheet xmlns="http://schemas.openxmlformats.org/spreadsheetml/2006/main" xmlns:r="http://schemas.openxmlformats.org/officeDocument/2006/relationships">
  <sheetPr>
    <tabColor rgb="FF00B050"/>
  </sheetPr>
  <dimension ref="A1:V67"/>
  <sheetViews>
    <sheetView topLeftCell="A13" zoomScale="85" zoomScaleNormal="85" workbookViewId="0">
      <selection activeCell="N37" sqref="N37"/>
    </sheetView>
  </sheetViews>
  <sheetFormatPr defaultRowHeight="15"/>
  <cols>
    <col min="1" max="1" width="5.140625" style="184" customWidth="1"/>
    <col min="2" max="2" width="6.5703125" style="184" customWidth="1"/>
    <col min="3" max="3" width="9.28515625" style="184" bestFit="1" customWidth="1"/>
    <col min="4" max="4" width="39.28515625" style="184" customWidth="1"/>
    <col min="5" max="5" width="13.42578125" style="184" customWidth="1"/>
    <col min="6" max="6" width="20.140625" style="184" customWidth="1"/>
    <col min="7" max="7" width="16.140625" style="184" customWidth="1"/>
    <col min="8" max="8" width="22.5703125" style="231" customWidth="1"/>
    <col min="9" max="9" width="15.140625" style="184" customWidth="1"/>
    <col min="10" max="10" width="22.28515625" style="184" customWidth="1"/>
    <col min="11" max="11" width="17" style="184" customWidth="1"/>
    <col min="12" max="12" width="22.140625" style="184" bestFit="1" customWidth="1"/>
    <col min="13" max="13" width="21.28515625" style="183" bestFit="1" customWidth="1"/>
    <col min="14" max="14" width="17.85546875" style="184" bestFit="1" customWidth="1"/>
    <col min="15" max="15" width="21.7109375" style="184" customWidth="1"/>
    <col min="16" max="16" width="21" style="184" customWidth="1"/>
    <col min="17" max="18" width="9.140625" style="184"/>
    <col min="19" max="19" width="19" style="184" customWidth="1"/>
    <col min="20" max="20" width="16.85546875" style="184" bestFit="1" customWidth="1"/>
    <col min="21" max="22" width="18.85546875" style="184" customWidth="1"/>
    <col min="23" max="16384" width="9.140625" style="184"/>
  </cols>
  <sheetData>
    <row r="1" spans="1:21">
      <c r="A1" s="1254" t="s">
        <v>175</v>
      </c>
      <c r="B1" s="1257" t="s">
        <v>176</v>
      </c>
      <c r="C1" s="182"/>
      <c r="D1" s="1257" t="s">
        <v>177</v>
      </c>
      <c r="E1" s="1244" t="s">
        <v>918</v>
      </c>
      <c r="F1" s="1245"/>
      <c r="G1" s="1241" t="s">
        <v>178</v>
      </c>
      <c r="H1" s="1242"/>
      <c r="I1" s="1242"/>
      <c r="J1" s="1243"/>
      <c r="K1" s="1244" t="s">
        <v>179</v>
      </c>
      <c r="L1" s="1245"/>
    </row>
    <row r="2" spans="1:21">
      <c r="A2" s="1255"/>
      <c r="B2" s="1258"/>
      <c r="C2" s="185" t="s">
        <v>180</v>
      </c>
      <c r="D2" s="1258"/>
      <c r="E2" s="1246"/>
      <c r="F2" s="1247"/>
      <c r="G2" s="1248"/>
      <c r="H2" s="1249"/>
      <c r="I2" s="1249"/>
      <c r="J2" s="1250"/>
      <c r="K2" s="1246"/>
      <c r="L2" s="1247"/>
    </row>
    <row r="3" spans="1:21">
      <c r="A3" s="1255"/>
      <c r="B3" s="1258"/>
      <c r="C3" s="185" t="s">
        <v>181</v>
      </c>
      <c r="D3" s="1258"/>
      <c r="E3" s="186" t="s">
        <v>182</v>
      </c>
      <c r="F3" s="187" t="s">
        <v>182</v>
      </c>
      <c r="G3" s="1251" t="s">
        <v>183</v>
      </c>
      <c r="H3" s="1252"/>
      <c r="I3" s="1251" t="s">
        <v>184</v>
      </c>
      <c r="J3" s="1252"/>
      <c r="K3" s="186" t="s">
        <v>182</v>
      </c>
      <c r="L3" s="187" t="s">
        <v>182</v>
      </c>
    </row>
    <row r="4" spans="1:21">
      <c r="A4" s="1255"/>
      <c r="B4" s="1258"/>
      <c r="C4" s="185" t="s">
        <v>185</v>
      </c>
      <c r="D4" s="1258"/>
      <c r="E4" s="188" t="s">
        <v>185</v>
      </c>
      <c r="F4" s="189" t="s">
        <v>186</v>
      </c>
      <c r="G4" s="188" t="s">
        <v>182</v>
      </c>
      <c r="H4" s="189" t="s">
        <v>187</v>
      </c>
      <c r="I4" s="188" t="s">
        <v>182</v>
      </c>
      <c r="J4" s="189" t="s">
        <v>187</v>
      </c>
      <c r="K4" s="188" t="s">
        <v>185</v>
      </c>
      <c r="L4" s="189" t="s">
        <v>186</v>
      </c>
    </row>
    <row r="5" spans="1:21">
      <c r="A5" s="1256"/>
      <c r="B5" s="1259"/>
      <c r="C5" s="185"/>
      <c r="D5" s="1259"/>
      <c r="E5" s="190"/>
      <c r="F5" s="191"/>
      <c r="G5" s="190" t="s">
        <v>185</v>
      </c>
      <c r="H5" s="191" t="s">
        <v>186</v>
      </c>
      <c r="I5" s="190" t="s">
        <v>185</v>
      </c>
      <c r="J5" s="191" t="s">
        <v>186</v>
      </c>
      <c r="K5" s="188"/>
      <c r="L5" s="192"/>
    </row>
    <row r="6" spans="1:21">
      <c r="A6" s="193">
        <v>1</v>
      </c>
      <c r="B6" s="194">
        <v>2</v>
      </c>
      <c r="C6" s="194">
        <v>3</v>
      </c>
      <c r="D6" s="194">
        <v>4</v>
      </c>
      <c r="E6" s="195">
        <v>5</v>
      </c>
      <c r="F6" s="196">
        <v>6</v>
      </c>
      <c r="G6" s="195">
        <v>7</v>
      </c>
      <c r="H6" s="196">
        <v>8</v>
      </c>
      <c r="I6" s="195">
        <v>9</v>
      </c>
      <c r="J6" s="196">
        <v>10</v>
      </c>
      <c r="K6" s="195">
        <v>11</v>
      </c>
      <c r="L6" s="196">
        <v>12</v>
      </c>
    </row>
    <row r="7" spans="1:21">
      <c r="A7" s="197"/>
      <c r="B7" s="198"/>
      <c r="C7" s="198"/>
      <c r="D7" s="198"/>
      <c r="E7" s="199"/>
      <c r="F7" s="200"/>
      <c r="G7" s="199"/>
      <c r="H7" s="200"/>
      <c r="I7" s="199"/>
      <c r="J7" s="200"/>
      <c r="K7" s="199"/>
      <c r="L7" s="200"/>
    </row>
    <row r="8" spans="1:21">
      <c r="A8" s="197">
        <v>1</v>
      </c>
      <c r="B8" s="201" t="s">
        <v>188</v>
      </c>
      <c r="C8" s="201" t="s">
        <v>188</v>
      </c>
      <c r="D8" s="202" t="s">
        <v>37</v>
      </c>
      <c r="E8" s="203">
        <v>0</v>
      </c>
      <c r="F8" s="204">
        <v>0</v>
      </c>
      <c r="G8" s="205">
        <v>0</v>
      </c>
      <c r="H8" s="204">
        <v>0</v>
      </c>
      <c r="I8" s="205"/>
      <c r="J8" s="205"/>
      <c r="K8" s="206">
        <f>E8+G8-I8</f>
        <v>0</v>
      </c>
      <c r="L8" s="204">
        <f>F8+H8-J8</f>
        <v>0</v>
      </c>
      <c r="O8" s="207"/>
      <c r="P8" s="207"/>
    </row>
    <row r="9" spans="1:21">
      <c r="A9" s="197"/>
      <c r="B9" s="198"/>
      <c r="C9" s="198"/>
      <c r="D9" s="208"/>
      <c r="E9" s="209"/>
      <c r="F9" s="210"/>
      <c r="G9" s="211"/>
      <c r="H9" s="212"/>
      <c r="I9" s="211"/>
      <c r="J9" s="213"/>
      <c r="K9" s="214"/>
      <c r="L9" s="215"/>
      <c r="N9" s="216"/>
      <c r="O9" s="207"/>
      <c r="P9" s="207"/>
    </row>
    <row r="10" spans="1:21">
      <c r="A10" s="197">
        <v>2</v>
      </c>
      <c r="B10" s="201" t="s">
        <v>189</v>
      </c>
      <c r="C10" s="198"/>
      <c r="D10" s="202" t="s">
        <v>40</v>
      </c>
      <c r="E10" s="206">
        <f t="shared" ref="E10:L10" si="0">SUM(E11:E20)</f>
        <v>475</v>
      </c>
      <c r="F10" s="217">
        <f t="shared" si="0"/>
        <v>2650572174</v>
      </c>
      <c r="G10" s="206">
        <f>SUM(G11:G20)</f>
        <v>11</v>
      </c>
      <c r="H10" s="217">
        <f t="shared" si="0"/>
        <v>41816000</v>
      </c>
      <c r="I10" s="206">
        <f>SUM(I11:I20)</f>
        <v>0</v>
      </c>
      <c r="J10" s="217">
        <f>SUM(J11:J20)</f>
        <v>0</v>
      </c>
      <c r="K10" s="206">
        <f t="shared" si="0"/>
        <v>486</v>
      </c>
      <c r="L10" s="217">
        <f t="shared" si="0"/>
        <v>2692388174</v>
      </c>
      <c r="N10" s="218"/>
      <c r="O10" s="218"/>
      <c r="P10" s="207"/>
    </row>
    <row r="11" spans="1:21">
      <c r="A11" s="197"/>
      <c r="B11" s="219"/>
      <c r="C11" s="219" t="s">
        <v>189</v>
      </c>
      <c r="D11" s="208" t="s">
        <v>190</v>
      </c>
      <c r="E11" s="220"/>
      <c r="F11" s="221"/>
      <c r="G11" s="222"/>
      <c r="H11" s="223"/>
      <c r="I11" s="220"/>
      <c r="J11" s="224"/>
      <c r="K11" s="206">
        <f t="shared" ref="K11:L38" si="1">E11+G11-I11</f>
        <v>0</v>
      </c>
      <c r="L11" s="217">
        <f t="shared" si="1"/>
        <v>0</v>
      </c>
      <c r="N11" s="218"/>
      <c r="O11" s="218"/>
      <c r="P11" s="207"/>
    </row>
    <row r="12" spans="1:21">
      <c r="A12" s="197"/>
      <c r="B12" s="219"/>
      <c r="C12" s="219" t="s">
        <v>191</v>
      </c>
      <c r="D12" s="208" t="s">
        <v>192</v>
      </c>
      <c r="E12" s="225">
        <v>5</v>
      </c>
      <c r="F12" s="226">
        <v>263244924</v>
      </c>
      <c r="G12" s="227"/>
      <c r="H12" s="228"/>
      <c r="I12" s="229"/>
      <c r="J12" s="229"/>
      <c r="K12" s="206">
        <f t="shared" si="1"/>
        <v>5</v>
      </c>
      <c r="L12" s="217">
        <f t="shared" si="1"/>
        <v>263244924</v>
      </c>
      <c r="M12" s="230"/>
      <c r="N12" s="218"/>
      <c r="O12" s="218"/>
      <c r="P12" s="207"/>
      <c r="T12" s="231"/>
    </row>
    <row r="13" spans="1:21">
      <c r="A13" s="197"/>
      <c r="B13" s="219"/>
      <c r="C13" s="219" t="s">
        <v>193</v>
      </c>
      <c r="D13" s="208" t="s">
        <v>194</v>
      </c>
      <c r="E13" s="225"/>
      <c r="F13" s="226"/>
      <c r="G13" s="232"/>
      <c r="H13" s="223"/>
      <c r="I13" s="220"/>
      <c r="J13" s="224"/>
      <c r="K13" s="206">
        <f t="shared" si="1"/>
        <v>0</v>
      </c>
      <c r="L13" s="217">
        <f t="shared" si="1"/>
        <v>0</v>
      </c>
      <c r="M13" s="230"/>
      <c r="N13" s="218"/>
      <c r="O13" s="218"/>
      <c r="P13" s="207"/>
    </row>
    <row r="14" spans="1:21">
      <c r="A14" s="197"/>
      <c r="B14" s="219"/>
      <c r="C14" s="219" t="s">
        <v>195</v>
      </c>
      <c r="D14" s="208" t="s">
        <v>196</v>
      </c>
      <c r="E14" s="225"/>
      <c r="F14" s="226"/>
      <c r="G14" s="233"/>
      <c r="H14" s="223"/>
      <c r="I14" s="220"/>
      <c r="J14" s="224"/>
      <c r="K14" s="206">
        <f t="shared" si="1"/>
        <v>0</v>
      </c>
      <c r="L14" s="217">
        <f t="shared" si="1"/>
        <v>0</v>
      </c>
      <c r="M14" s="230"/>
      <c r="N14" s="218"/>
      <c r="O14" s="218"/>
      <c r="P14" s="207"/>
    </row>
    <row r="15" spans="1:21">
      <c r="A15" s="197"/>
      <c r="B15" s="219"/>
      <c r="C15" s="219" t="s">
        <v>197</v>
      </c>
      <c r="D15" s="208" t="s">
        <v>198</v>
      </c>
      <c r="E15" s="225">
        <v>341</v>
      </c>
      <c r="F15" s="226">
        <v>702408600</v>
      </c>
      <c r="G15" s="225">
        <f>'dfatr mutasi 2'!S23</f>
        <v>11</v>
      </c>
      <c r="H15" s="234">
        <f>'dfatr mutasi 2'!T23</f>
        <v>41816000</v>
      </c>
      <c r="I15" s="225"/>
      <c r="J15" s="225"/>
      <c r="K15" s="206">
        <f t="shared" si="1"/>
        <v>352</v>
      </c>
      <c r="L15" s="206">
        <f t="shared" si="1"/>
        <v>744224600</v>
      </c>
      <c r="M15" s="230"/>
      <c r="N15" s="218"/>
      <c r="O15" s="218"/>
      <c r="P15" s="207"/>
      <c r="S15" s="235"/>
      <c r="U15" s="235"/>
    </row>
    <row r="16" spans="1:21">
      <c r="A16" s="197"/>
      <c r="B16" s="219"/>
      <c r="C16" s="219"/>
      <c r="D16" s="208" t="s">
        <v>199</v>
      </c>
      <c r="E16" s="225"/>
      <c r="F16" s="226"/>
      <c r="G16" s="225"/>
      <c r="H16" s="234"/>
      <c r="I16" s="225"/>
      <c r="J16" s="224"/>
      <c r="K16" s="206">
        <f t="shared" si="1"/>
        <v>0</v>
      </c>
      <c r="L16" s="217">
        <f t="shared" si="1"/>
        <v>0</v>
      </c>
      <c r="N16" s="218"/>
      <c r="O16" s="218"/>
      <c r="P16" s="207"/>
    </row>
    <row r="17" spans="1:22">
      <c r="A17" s="197"/>
      <c r="B17" s="219"/>
      <c r="C17" s="219" t="s">
        <v>200</v>
      </c>
      <c r="D17" s="208" t="s">
        <v>201</v>
      </c>
      <c r="E17" s="225">
        <v>7</v>
      </c>
      <c r="F17" s="226">
        <v>17200000</v>
      </c>
      <c r="G17" s="225">
        <v>0</v>
      </c>
      <c r="H17" s="225">
        <v>0</v>
      </c>
      <c r="I17" s="225"/>
      <c r="J17" s="225"/>
      <c r="K17" s="206">
        <f t="shared" si="1"/>
        <v>7</v>
      </c>
      <c r="L17" s="217">
        <f t="shared" si="1"/>
        <v>17200000</v>
      </c>
      <c r="M17" s="230"/>
      <c r="N17" s="218"/>
      <c r="O17" s="218"/>
      <c r="P17" s="207"/>
    </row>
    <row r="18" spans="1:22">
      <c r="A18" s="197"/>
      <c r="B18" s="219"/>
      <c r="C18" s="219" t="s">
        <v>202</v>
      </c>
      <c r="D18" s="208" t="s">
        <v>203</v>
      </c>
      <c r="E18" s="236">
        <v>116</v>
      </c>
      <c r="F18" s="237">
        <v>1458747900</v>
      </c>
      <c r="G18" s="225">
        <f>'dfatr mutasi 2'!S34</f>
        <v>0</v>
      </c>
      <c r="H18" s="234">
        <f>'dfatr mutasi 2'!T34</f>
        <v>0</v>
      </c>
      <c r="I18" s="225"/>
      <c r="J18" s="225"/>
      <c r="K18" s="206">
        <f t="shared" si="1"/>
        <v>116</v>
      </c>
      <c r="L18" s="217">
        <f t="shared" si="1"/>
        <v>1458747900</v>
      </c>
      <c r="M18" s="238"/>
      <c r="N18" s="218"/>
      <c r="O18" s="218"/>
      <c r="P18" s="207"/>
    </row>
    <row r="19" spans="1:22">
      <c r="A19" s="197"/>
      <c r="B19" s="219"/>
      <c r="C19" s="219" t="s">
        <v>204</v>
      </c>
      <c r="D19" s="208" t="s">
        <v>205</v>
      </c>
      <c r="E19" s="225">
        <v>6</v>
      </c>
      <c r="F19" s="226">
        <v>208970750</v>
      </c>
      <c r="G19" s="225">
        <v>0</v>
      </c>
      <c r="H19" s="234">
        <v>0</v>
      </c>
      <c r="I19" s="225"/>
      <c r="J19" s="225"/>
      <c r="K19" s="206">
        <f t="shared" si="1"/>
        <v>6</v>
      </c>
      <c r="L19" s="217">
        <f t="shared" si="1"/>
        <v>208970750</v>
      </c>
      <c r="M19" s="238"/>
      <c r="O19" s="207"/>
      <c r="P19" s="207"/>
    </row>
    <row r="20" spans="1:22">
      <c r="A20" s="197"/>
      <c r="B20" s="198"/>
      <c r="C20" s="219">
        <v>10</v>
      </c>
      <c r="D20" s="208" t="s">
        <v>206</v>
      </c>
      <c r="E20" s="225"/>
      <c r="F20" s="226"/>
      <c r="G20" s="211"/>
      <c r="H20" s="212"/>
      <c r="I20" s="211"/>
      <c r="J20" s="212"/>
      <c r="K20" s="206">
        <f t="shared" si="1"/>
        <v>0</v>
      </c>
      <c r="L20" s="217">
        <f t="shared" si="1"/>
        <v>0</v>
      </c>
      <c r="M20" s="230"/>
      <c r="O20" s="207"/>
      <c r="P20" s="207"/>
      <c r="V20" s="235"/>
    </row>
    <row r="21" spans="1:22">
      <c r="A21" s="197"/>
      <c r="B21" s="198"/>
      <c r="C21" s="239"/>
      <c r="D21" s="208"/>
      <c r="E21" s="211"/>
      <c r="F21" s="234"/>
      <c r="G21" s="211"/>
      <c r="H21" s="212"/>
      <c r="I21" s="211"/>
      <c r="J21" s="215"/>
      <c r="K21" s="206">
        <f t="shared" si="1"/>
        <v>0</v>
      </c>
      <c r="L21" s="217">
        <f t="shared" si="1"/>
        <v>0</v>
      </c>
      <c r="M21" s="230"/>
      <c r="O21" s="207"/>
      <c r="P21" s="207"/>
    </row>
    <row r="22" spans="1:22">
      <c r="A22" s="197">
        <v>3</v>
      </c>
      <c r="B22" s="201" t="s">
        <v>191</v>
      </c>
      <c r="C22" s="198"/>
      <c r="D22" s="202" t="s">
        <v>51</v>
      </c>
      <c r="E22" s="206">
        <f t="shared" ref="E22:J22" si="2">SUM(E23:E24)</f>
        <v>13</v>
      </c>
      <c r="F22" s="217">
        <f t="shared" si="2"/>
        <v>2162531326.54</v>
      </c>
      <c r="G22" s="206">
        <f>SUM(G23:G24)</f>
        <v>5</v>
      </c>
      <c r="H22" s="217">
        <f t="shared" si="2"/>
        <v>4050000</v>
      </c>
      <c r="I22" s="206">
        <f t="shared" si="2"/>
        <v>5</v>
      </c>
      <c r="J22" s="217">
        <f t="shared" si="2"/>
        <v>4050000</v>
      </c>
      <c r="K22" s="206">
        <f>SUM(K23:K24)</f>
        <v>13</v>
      </c>
      <c r="L22" s="217">
        <f>SUM(L23:L24)</f>
        <v>2162531326.54</v>
      </c>
      <c r="M22" s="240"/>
      <c r="O22" s="207"/>
      <c r="P22" s="207"/>
    </row>
    <row r="23" spans="1:22">
      <c r="A23" s="197"/>
      <c r="B23" s="198"/>
      <c r="C23" s="185">
        <v>11</v>
      </c>
      <c r="D23" s="208" t="s">
        <v>207</v>
      </c>
      <c r="E23" s="220">
        <v>13</v>
      </c>
      <c r="F23" s="217">
        <v>2162531326.54</v>
      </c>
      <c r="G23" s="211">
        <f>'dfatr mutasi 2'!S38</f>
        <v>5</v>
      </c>
      <c r="H23" s="211">
        <f>'dfatr mutasi 2'!T38</f>
        <v>4050000</v>
      </c>
      <c r="I23" s="211">
        <f>G23</f>
        <v>5</v>
      </c>
      <c r="J23" s="211">
        <f>H23</f>
        <v>4050000</v>
      </c>
      <c r="K23" s="206">
        <f t="shared" si="1"/>
        <v>13</v>
      </c>
      <c r="L23" s="217">
        <f t="shared" si="1"/>
        <v>2162531326.54</v>
      </c>
      <c r="M23" s="230"/>
      <c r="O23" s="207"/>
      <c r="P23" s="207"/>
    </row>
    <row r="24" spans="1:22">
      <c r="A24" s="197"/>
      <c r="B24" s="198"/>
      <c r="C24" s="185">
        <v>12</v>
      </c>
      <c r="D24" s="208" t="s">
        <v>208</v>
      </c>
      <c r="E24" s="220"/>
      <c r="F24" s="217"/>
      <c r="G24" s="220"/>
      <c r="H24" s="241"/>
      <c r="I24" s="220"/>
      <c r="J24" s="241"/>
      <c r="K24" s="206">
        <f t="shared" si="1"/>
        <v>0</v>
      </c>
      <c r="L24" s="217">
        <f t="shared" si="1"/>
        <v>0</v>
      </c>
      <c r="M24" s="230"/>
      <c r="O24" s="207"/>
      <c r="P24" s="207"/>
    </row>
    <row r="25" spans="1:22">
      <c r="A25" s="197"/>
      <c r="B25" s="198"/>
      <c r="C25" s="198"/>
      <c r="D25" s="208"/>
      <c r="E25" s="211"/>
      <c r="F25" s="234"/>
      <c r="G25" s="211"/>
      <c r="H25" s="212"/>
      <c r="I25" s="211"/>
      <c r="J25" s="215"/>
      <c r="K25" s="206">
        <f t="shared" si="1"/>
        <v>0</v>
      </c>
      <c r="L25" s="217">
        <f t="shared" si="1"/>
        <v>0</v>
      </c>
      <c r="M25" s="230"/>
      <c r="O25" s="207"/>
      <c r="P25" s="207"/>
    </row>
    <row r="26" spans="1:22">
      <c r="A26" s="197">
        <v>4</v>
      </c>
      <c r="B26" s="201" t="s">
        <v>193</v>
      </c>
      <c r="C26" s="198"/>
      <c r="D26" s="202" t="s">
        <v>209</v>
      </c>
      <c r="E26" s="206">
        <f t="shared" ref="E26:J26" si="3">SUM(E27:E30)</f>
        <v>8</v>
      </c>
      <c r="F26" s="217">
        <f t="shared" si="3"/>
        <v>169839900</v>
      </c>
      <c r="G26" s="206">
        <f>SUM(G27:G30)</f>
        <v>0</v>
      </c>
      <c r="H26" s="217">
        <f t="shared" si="3"/>
        <v>248300</v>
      </c>
      <c r="I26" s="206">
        <f t="shared" si="3"/>
        <v>1</v>
      </c>
      <c r="J26" s="217">
        <f t="shared" si="3"/>
        <v>248300</v>
      </c>
      <c r="K26" s="206">
        <f>SUM(K27:K30)</f>
        <v>7</v>
      </c>
      <c r="L26" s="217">
        <f>SUM(L27:L30)</f>
        <v>169839900</v>
      </c>
      <c r="M26" s="230"/>
      <c r="O26" s="207"/>
      <c r="P26" s="207"/>
    </row>
    <row r="27" spans="1:22">
      <c r="A27" s="197"/>
      <c r="B27" s="198"/>
      <c r="C27" s="185">
        <v>13</v>
      </c>
      <c r="D27" s="208" t="s">
        <v>210</v>
      </c>
      <c r="E27" s="220"/>
      <c r="F27" s="217"/>
      <c r="G27" s="220"/>
      <c r="H27" s="241"/>
      <c r="I27" s="220"/>
      <c r="J27" s="241"/>
      <c r="K27" s="206">
        <f t="shared" si="1"/>
        <v>0</v>
      </c>
      <c r="L27" s="217">
        <f t="shared" si="1"/>
        <v>0</v>
      </c>
      <c r="M27" s="230"/>
      <c r="O27" s="207"/>
      <c r="P27" s="242"/>
    </row>
    <row r="28" spans="1:22">
      <c r="A28" s="197"/>
      <c r="B28" s="198"/>
      <c r="C28" s="185">
        <v>14</v>
      </c>
      <c r="D28" s="208" t="s">
        <v>211</v>
      </c>
      <c r="E28" s="220"/>
      <c r="F28" s="217"/>
      <c r="G28" s="220"/>
      <c r="H28" s="241"/>
      <c r="I28" s="220"/>
      <c r="J28" s="241"/>
      <c r="K28" s="206">
        <f t="shared" si="1"/>
        <v>0</v>
      </c>
      <c r="L28" s="217">
        <f t="shared" si="1"/>
        <v>0</v>
      </c>
      <c r="M28" s="230"/>
      <c r="O28" s="243"/>
    </row>
    <row r="29" spans="1:22">
      <c r="A29" s="197"/>
      <c r="B29" s="198"/>
      <c r="C29" s="185">
        <v>15</v>
      </c>
      <c r="D29" s="208" t="s">
        <v>212</v>
      </c>
      <c r="E29" s="220"/>
      <c r="F29" s="217"/>
      <c r="G29" s="211"/>
      <c r="H29" s="212"/>
      <c r="I29" s="211"/>
      <c r="J29" s="212">
        <v>0</v>
      </c>
      <c r="K29" s="206">
        <f t="shared" si="1"/>
        <v>0</v>
      </c>
      <c r="L29" s="217">
        <f t="shared" si="1"/>
        <v>0</v>
      </c>
      <c r="M29" s="230"/>
      <c r="O29" s="207"/>
    </row>
    <row r="30" spans="1:22">
      <c r="A30" s="197"/>
      <c r="B30" s="198"/>
      <c r="C30" s="185">
        <v>16</v>
      </c>
      <c r="D30" s="208" t="s">
        <v>213</v>
      </c>
      <c r="E30" s="220">
        <v>8</v>
      </c>
      <c r="F30" s="217">
        <v>169839900</v>
      </c>
      <c r="G30" s="211">
        <f>'dfatr mutasi 2'!S49</f>
        <v>0</v>
      </c>
      <c r="H30" s="211">
        <f>'dfatr mutasi 2'!T49</f>
        <v>248300</v>
      </c>
      <c r="I30" s="220">
        <f>'dfatr mutasi 2'!U45</f>
        <v>1</v>
      </c>
      <c r="J30" s="220">
        <f>'dfatr mutasi 2'!V45</f>
        <v>248300</v>
      </c>
      <c r="K30" s="206">
        <f t="shared" si="1"/>
        <v>7</v>
      </c>
      <c r="L30" s="217">
        <f t="shared" si="1"/>
        <v>169839900</v>
      </c>
      <c r="M30" s="230"/>
      <c r="O30" s="207"/>
    </row>
    <row r="31" spans="1:22">
      <c r="A31" s="197"/>
      <c r="B31" s="198"/>
      <c r="C31" s="198"/>
      <c r="D31" s="208"/>
      <c r="E31" s="211"/>
      <c r="F31" s="234"/>
      <c r="G31" s="211"/>
      <c r="H31" s="212"/>
      <c r="I31" s="211"/>
      <c r="J31" s="215"/>
      <c r="K31" s="206">
        <f t="shared" si="1"/>
        <v>0</v>
      </c>
      <c r="L31" s="217">
        <f t="shared" si="1"/>
        <v>0</v>
      </c>
      <c r="M31" s="230"/>
      <c r="O31" s="207"/>
    </row>
    <row r="32" spans="1:22">
      <c r="A32" s="197">
        <v>5</v>
      </c>
      <c r="B32" s="201" t="s">
        <v>195</v>
      </c>
      <c r="C32" s="198"/>
      <c r="D32" s="202" t="s">
        <v>61</v>
      </c>
      <c r="E32" s="206">
        <f>SUM(E33:E36)</f>
        <v>0</v>
      </c>
      <c r="F32" s="217">
        <f>SUM(F33:F36)</f>
        <v>0</v>
      </c>
      <c r="G32" s="206"/>
      <c r="H32" s="217"/>
      <c r="I32" s="206">
        <f>SUM(I33:I36)</f>
        <v>0</v>
      </c>
      <c r="J32" s="217">
        <f>SUM(J33:J36)</f>
        <v>0</v>
      </c>
      <c r="K32" s="206">
        <f t="shared" si="1"/>
        <v>0</v>
      </c>
      <c r="L32" s="217">
        <f t="shared" si="1"/>
        <v>0</v>
      </c>
      <c r="M32" s="230"/>
      <c r="O32" s="207"/>
    </row>
    <row r="33" spans="1:15">
      <c r="A33" s="197"/>
      <c r="B33" s="198"/>
      <c r="C33" s="185">
        <v>17</v>
      </c>
      <c r="D33" s="208" t="s">
        <v>214</v>
      </c>
      <c r="E33" s="211">
        <v>0</v>
      </c>
      <c r="F33" s="234">
        <v>0</v>
      </c>
      <c r="G33" s="211"/>
      <c r="H33" s="212"/>
      <c r="I33" s="211"/>
      <c r="J33" s="244"/>
      <c r="K33" s="206">
        <f t="shared" si="1"/>
        <v>0</v>
      </c>
      <c r="L33" s="217">
        <f t="shared" si="1"/>
        <v>0</v>
      </c>
      <c r="M33" s="230"/>
      <c r="O33" s="207"/>
    </row>
    <row r="34" spans="1:15">
      <c r="A34" s="197"/>
      <c r="B34" s="198"/>
      <c r="C34" s="185">
        <v>18</v>
      </c>
      <c r="D34" s="208" t="s">
        <v>215</v>
      </c>
      <c r="E34" s="220">
        <v>0</v>
      </c>
      <c r="F34" s="217">
        <v>0</v>
      </c>
      <c r="G34" s="220"/>
      <c r="H34" s="241"/>
      <c r="I34" s="220"/>
      <c r="J34" s="241"/>
      <c r="K34" s="206">
        <f t="shared" si="1"/>
        <v>0</v>
      </c>
      <c r="L34" s="217">
        <f t="shared" si="1"/>
        <v>0</v>
      </c>
      <c r="M34" s="230"/>
      <c r="O34" s="207"/>
    </row>
    <row r="35" spans="1:15">
      <c r="A35" s="197"/>
      <c r="B35" s="198"/>
      <c r="C35" s="185">
        <v>19</v>
      </c>
      <c r="D35" s="208" t="s">
        <v>216</v>
      </c>
      <c r="E35" s="220">
        <v>0</v>
      </c>
      <c r="F35" s="217">
        <v>0</v>
      </c>
      <c r="G35" s="220"/>
      <c r="H35" s="241"/>
      <c r="I35" s="220"/>
      <c r="J35" s="241"/>
      <c r="K35" s="206">
        <f t="shared" si="1"/>
        <v>0</v>
      </c>
      <c r="L35" s="217">
        <f t="shared" si="1"/>
        <v>0</v>
      </c>
      <c r="M35" s="230"/>
      <c r="O35" s="207"/>
    </row>
    <row r="36" spans="1:15">
      <c r="A36" s="197"/>
      <c r="B36" s="198"/>
      <c r="C36" s="198"/>
      <c r="D36" s="208" t="s">
        <v>217</v>
      </c>
      <c r="E36" s="245">
        <v>0</v>
      </c>
      <c r="F36" s="246">
        <v>0</v>
      </c>
      <c r="G36" s="211"/>
      <c r="H36" s="212"/>
      <c r="I36" s="245"/>
      <c r="J36" s="246"/>
      <c r="K36" s="206">
        <f t="shared" si="1"/>
        <v>0</v>
      </c>
      <c r="L36" s="217">
        <f t="shared" si="1"/>
        <v>0</v>
      </c>
      <c r="M36" s="230"/>
      <c r="O36" s="207"/>
    </row>
    <row r="37" spans="1:15">
      <c r="A37" s="197"/>
      <c r="B37" s="198"/>
      <c r="C37" s="198"/>
      <c r="D37" s="208"/>
      <c r="E37" s="211"/>
      <c r="F37" s="234"/>
      <c r="G37" s="211"/>
      <c r="H37" s="212"/>
      <c r="I37" s="211"/>
      <c r="J37" s="215"/>
      <c r="K37" s="206">
        <f t="shared" si="1"/>
        <v>0</v>
      </c>
      <c r="L37" s="217">
        <f t="shared" si="1"/>
        <v>0</v>
      </c>
      <c r="M37" s="230"/>
      <c r="O37" s="207"/>
    </row>
    <row r="38" spans="1:15">
      <c r="A38" s="197">
        <v>6</v>
      </c>
      <c r="B38" s="201" t="s">
        <v>197</v>
      </c>
      <c r="C38" s="198"/>
      <c r="D38" s="202" t="s">
        <v>66</v>
      </c>
      <c r="E38" s="220">
        <v>0</v>
      </c>
      <c r="F38" s="217">
        <v>0</v>
      </c>
      <c r="G38" s="220"/>
      <c r="H38" s="241"/>
      <c r="I38" s="220"/>
      <c r="J38" s="244"/>
      <c r="K38" s="206">
        <f t="shared" si="1"/>
        <v>0</v>
      </c>
      <c r="L38" s="217">
        <f t="shared" si="1"/>
        <v>0</v>
      </c>
      <c r="M38" s="230"/>
      <c r="O38" s="207"/>
    </row>
    <row r="39" spans="1:15">
      <c r="A39" s="197"/>
      <c r="B39" s="198"/>
      <c r="C39" s="198"/>
      <c r="D39" s="208"/>
      <c r="E39" s="211"/>
      <c r="F39" s="234"/>
      <c r="G39" s="211"/>
      <c r="H39" s="212"/>
      <c r="I39" s="211"/>
      <c r="J39" s="215"/>
      <c r="K39" s="214"/>
      <c r="L39" s="215"/>
      <c r="M39" s="230"/>
      <c r="O39" s="207"/>
    </row>
    <row r="40" spans="1:15">
      <c r="A40" s="247"/>
      <c r="B40" s="247"/>
      <c r="C40" s="247"/>
      <c r="D40" s="248"/>
      <c r="E40" s="249">
        <f t="shared" ref="E40:J40" si="4">E8+E10+E22+E26+E32+E38</f>
        <v>496</v>
      </c>
      <c r="F40" s="250">
        <f t="shared" si="4"/>
        <v>4982943400.54</v>
      </c>
      <c r="G40" s="249">
        <f>G8+G10+G22+G26+G32+G38</f>
        <v>16</v>
      </c>
      <c r="H40" s="250">
        <f>H8+H10+H22+H26+H32+H38</f>
        <v>46114300</v>
      </c>
      <c r="I40" s="249">
        <f t="shared" si="4"/>
        <v>6</v>
      </c>
      <c r="J40" s="250">
        <f t="shared" si="4"/>
        <v>4298300</v>
      </c>
      <c r="K40" s="249">
        <f>K8+K10+K22+K26+K32+K38</f>
        <v>506</v>
      </c>
      <c r="L40" s="250">
        <f>L8+L10+L22+L26+L32+L38</f>
        <v>5024759400.54</v>
      </c>
      <c r="M40" s="230"/>
      <c r="O40" s="207"/>
    </row>
    <row r="41" spans="1:15">
      <c r="F41" s="251"/>
      <c r="H41" s="184"/>
      <c r="J41" s="251"/>
      <c r="L41" s="252"/>
      <c r="M41" s="230"/>
      <c r="O41" s="207"/>
    </row>
    <row r="42" spans="1:15">
      <c r="D42" s="253"/>
      <c r="E42" s="254"/>
      <c r="F42" s="254"/>
      <c r="G42" s="254"/>
      <c r="H42" s="254"/>
      <c r="I42" s="254"/>
      <c r="J42" s="254" t="s">
        <v>919</v>
      </c>
      <c r="K42" s="254"/>
      <c r="L42" s="254"/>
      <c r="M42" s="230"/>
      <c r="N42" s="207"/>
      <c r="O42" s="207"/>
    </row>
    <row r="43" spans="1:15" ht="15.75">
      <c r="D43" s="255" t="s">
        <v>218</v>
      </c>
      <c r="E43" s="256"/>
      <c r="F43" s="256"/>
      <c r="G43" s="257"/>
      <c r="H43" s="258"/>
      <c r="I43" s="257"/>
      <c r="J43" s="258"/>
      <c r="K43" s="257"/>
      <c r="L43" s="231"/>
      <c r="O43" s="207"/>
    </row>
    <row r="44" spans="1:15" ht="15.75">
      <c r="D44" s="255" t="s">
        <v>219</v>
      </c>
      <c r="E44" s="256"/>
      <c r="F44" s="259"/>
      <c r="G44" s="257"/>
      <c r="H44" s="258"/>
      <c r="I44" s="257"/>
      <c r="J44" s="258" t="s">
        <v>121</v>
      </c>
      <c r="K44" s="257"/>
      <c r="L44" s="231"/>
      <c r="O44" s="207"/>
    </row>
    <row r="45" spans="1:15" ht="15.75">
      <c r="D45" s="255" t="s">
        <v>220</v>
      </c>
      <c r="E45" s="256"/>
      <c r="F45" s="258"/>
      <c r="G45" s="257"/>
      <c r="H45" s="258"/>
      <c r="I45" s="257"/>
      <c r="J45" s="258"/>
      <c r="K45" s="257"/>
      <c r="L45" s="231"/>
    </row>
    <row r="46" spans="1:15" ht="15.75">
      <c r="D46" s="260"/>
      <c r="E46" s="257"/>
      <c r="F46" s="258"/>
      <c r="G46" s="257"/>
      <c r="H46" s="258"/>
      <c r="I46" s="257"/>
      <c r="J46" s="258"/>
      <c r="K46" s="257"/>
      <c r="L46" s="231"/>
    </row>
    <row r="47" spans="1:15" ht="15.75">
      <c r="D47" s="260"/>
      <c r="E47" s="257"/>
      <c r="F47" s="258"/>
      <c r="G47" s="257"/>
      <c r="H47" s="258"/>
      <c r="I47" s="257"/>
      <c r="J47" s="261"/>
      <c r="K47" s="257"/>
      <c r="L47" s="231"/>
    </row>
    <row r="48" spans="1:15" ht="15.75">
      <c r="D48" s="260"/>
      <c r="E48" s="257"/>
      <c r="F48" s="258"/>
      <c r="G48" s="257"/>
      <c r="H48" s="258"/>
      <c r="I48" s="257"/>
      <c r="J48" s="258"/>
      <c r="K48" s="257"/>
      <c r="L48" s="231"/>
    </row>
    <row r="49" spans="4:12" ht="15.75">
      <c r="D49" s="262" t="s">
        <v>163</v>
      </c>
      <c r="E49" s="263"/>
      <c r="F49" s="258"/>
      <c r="G49" s="257"/>
      <c r="H49" s="258"/>
      <c r="I49" s="257"/>
      <c r="J49" s="264" t="s">
        <v>120</v>
      </c>
      <c r="K49" s="257"/>
      <c r="L49" s="231"/>
    </row>
    <row r="50" spans="4:12" ht="15.75">
      <c r="D50" s="1253" t="s">
        <v>221</v>
      </c>
      <c r="E50" s="1253"/>
      <c r="F50" s="258"/>
      <c r="G50" s="257"/>
      <c r="H50" s="258"/>
      <c r="I50" s="257"/>
      <c r="J50" s="265" t="s">
        <v>222</v>
      </c>
      <c r="K50" s="257"/>
      <c r="L50" s="231"/>
    </row>
    <row r="51" spans="4:12">
      <c r="E51" s="242"/>
      <c r="F51" s="231"/>
      <c r="G51" s="242"/>
      <c r="I51" s="242"/>
      <c r="J51" s="231"/>
      <c r="K51" s="242"/>
      <c r="L51" s="231"/>
    </row>
    <row r="57" spans="4:12">
      <c r="I57" s="231"/>
    </row>
    <row r="58" spans="4:12">
      <c r="I58" s="231"/>
    </row>
    <row r="59" spans="4:12">
      <c r="I59" s="231"/>
    </row>
    <row r="60" spans="4:12">
      <c r="I60" s="231"/>
    </row>
    <row r="61" spans="4:12">
      <c r="I61" s="231"/>
    </row>
    <row r="62" spans="4:12">
      <c r="F62" s="259"/>
      <c r="I62" s="231"/>
    </row>
    <row r="63" spans="4:12">
      <c r="F63" s="259"/>
      <c r="I63" s="231"/>
    </row>
    <row r="64" spans="4:12">
      <c r="F64" s="259"/>
      <c r="I64" s="231"/>
    </row>
    <row r="65" spans="6:9">
      <c r="F65" s="259"/>
      <c r="I65" s="231"/>
    </row>
    <row r="66" spans="6:9">
      <c r="F66" s="259"/>
    </row>
    <row r="67" spans="6:9">
      <c r="F67" s="259"/>
    </row>
  </sheetData>
  <mergeCells count="10">
    <mergeCell ref="D50:E50"/>
    <mergeCell ref="A1:A5"/>
    <mergeCell ref="B1:B5"/>
    <mergeCell ref="D1:D5"/>
    <mergeCell ref="E1:F2"/>
    <mergeCell ref="G1:J1"/>
    <mergeCell ref="K1:L2"/>
    <mergeCell ref="G2:J2"/>
    <mergeCell ref="G3:H3"/>
    <mergeCell ref="I3:J3"/>
  </mergeCells>
  <printOptions horizontalCentered="1"/>
  <pageMargins left="0.70866141732283472" right="0.70866141732283472" top="0.97" bottom="0.74" header="0.52" footer="0.31496062992125984"/>
  <pageSetup paperSize="5" scale="65" orientation="landscape" verticalDpi="300" r:id="rId1"/>
</worksheet>
</file>

<file path=xl/worksheets/sheet6.xml><?xml version="1.0" encoding="utf-8"?>
<worksheet xmlns="http://schemas.openxmlformats.org/spreadsheetml/2006/main" xmlns:r="http://schemas.openxmlformats.org/officeDocument/2006/relationships">
  <sheetPr>
    <tabColor rgb="FF00B050"/>
  </sheetPr>
  <dimension ref="A1:L59"/>
  <sheetViews>
    <sheetView topLeftCell="A19" zoomScale="85" zoomScaleNormal="85" workbookViewId="0">
      <selection activeCell="J60" sqref="J60"/>
    </sheetView>
  </sheetViews>
  <sheetFormatPr defaultRowHeight="15"/>
  <cols>
    <col min="1" max="1" width="7.7109375" style="184" customWidth="1"/>
    <col min="2" max="2" width="6.5703125" style="184" customWidth="1"/>
    <col min="3" max="3" width="7.42578125" style="184" customWidth="1"/>
    <col min="4" max="4" width="37.7109375" style="184" customWidth="1"/>
    <col min="5" max="5" width="9.140625" style="184" customWidth="1"/>
    <col min="6" max="6" width="20.140625" style="231" customWidth="1"/>
    <col min="7" max="7" width="11.85546875" style="184" customWidth="1"/>
    <col min="8" max="8" width="9.140625" style="184"/>
    <col min="9" max="9" width="21.28515625" style="183" customWidth="1"/>
    <col min="10" max="10" width="18.28515625" style="184" customWidth="1"/>
    <col min="11" max="11" width="11.5703125" style="184" bestFit="1" customWidth="1"/>
    <col min="12" max="12" width="27.42578125" style="184" customWidth="1"/>
    <col min="13" max="16384" width="9.140625" style="184"/>
  </cols>
  <sheetData>
    <row r="1" spans="1:12">
      <c r="A1" s="839"/>
      <c r="B1" s="840" t="s">
        <v>832</v>
      </c>
      <c r="C1" s="840" t="s">
        <v>833</v>
      </c>
      <c r="G1" s="841"/>
    </row>
    <row r="2" spans="1:12">
      <c r="B2" s="842" t="s">
        <v>288</v>
      </c>
      <c r="C2" s="840" t="s">
        <v>834</v>
      </c>
    </row>
    <row r="3" spans="1:12">
      <c r="B3" s="842" t="s">
        <v>835</v>
      </c>
      <c r="C3" s="840" t="s">
        <v>836</v>
      </c>
      <c r="G3" s="843" t="s">
        <v>837</v>
      </c>
    </row>
    <row r="4" spans="1:12" ht="15.75">
      <c r="A4" s="1260" t="s">
        <v>838</v>
      </c>
      <c r="B4" s="1260"/>
      <c r="C4" s="1260"/>
      <c r="D4" s="1260"/>
      <c r="E4" s="1260"/>
      <c r="F4" s="1260"/>
      <c r="G4" s="1260"/>
    </row>
    <row r="5" spans="1:12" ht="15.75">
      <c r="A5" s="1260"/>
      <c r="B5" s="1260"/>
      <c r="C5" s="1260"/>
      <c r="D5" s="1260"/>
      <c r="E5" s="1260"/>
      <c r="F5" s="1260"/>
      <c r="G5" s="1260"/>
    </row>
    <row r="7" spans="1:12" ht="15" customHeight="1">
      <c r="A7" s="1261" t="s">
        <v>839</v>
      </c>
      <c r="B7" s="1264" t="s">
        <v>176</v>
      </c>
      <c r="C7" s="844" t="s">
        <v>840</v>
      </c>
      <c r="D7" s="1267" t="s">
        <v>841</v>
      </c>
      <c r="E7" s="1261" t="s">
        <v>72</v>
      </c>
      <c r="F7" s="845" t="s">
        <v>842</v>
      </c>
      <c r="G7" s="1267" t="s">
        <v>73</v>
      </c>
    </row>
    <row r="8" spans="1:12">
      <c r="A8" s="1262"/>
      <c r="B8" s="1265"/>
      <c r="C8" s="846" t="s">
        <v>843</v>
      </c>
      <c r="D8" s="1268"/>
      <c r="E8" s="1262"/>
      <c r="F8" s="847" t="s">
        <v>844</v>
      </c>
      <c r="G8" s="1268"/>
    </row>
    <row r="9" spans="1:12">
      <c r="A9" s="1263"/>
      <c r="B9" s="1266"/>
      <c r="C9" s="846" t="s">
        <v>845</v>
      </c>
      <c r="D9" s="1269"/>
      <c r="E9" s="1263"/>
      <c r="F9" s="847" t="s">
        <v>846</v>
      </c>
      <c r="G9" s="1269"/>
    </row>
    <row r="10" spans="1:12">
      <c r="A10" s="194">
        <v>1</v>
      </c>
      <c r="B10" s="194">
        <v>2</v>
      </c>
      <c r="C10" s="194">
        <v>3</v>
      </c>
      <c r="D10" s="194">
        <v>4</v>
      </c>
      <c r="E10" s="194">
        <v>5</v>
      </c>
      <c r="F10" s="848">
        <v>6</v>
      </c>
      <c r="G10" s="194">
        <v>7</v>
      </c>
    </row>
    <row r="11" spans="1:12">
      <c r="A11" s="849"/>
      <c r="B11" s="849"/>
      <c r="C11" s="849"/>
      <c r="D11" s="849"/>
      <c r="E11" s="849"/>
      <c r="F11" s="850"/>
      <c r="G11" s="849"/>
    </row>
    <row r="12" spans="1:12">
      <c r="A12" s="849">
        <v>1</v>
      </c>
      <c r="B12" s="851" t="s">
        <v>188</v>
      </c>
      <c r="C12" s="852" t="s">
        <v>188</v>
      </c>
      <c r="D12" s="853" t="s">
        <v>37</v>
      </c>
      <c r="E12" s="854">
        <f>'BI 2016'!T16</f>
        <v>0</v>
      </c>
      <c r="F12" s="855">
        <f>'BI 2016'!U16</f>
        <v>0</v>
      </c>
      <c r="G12" s="849"/>
    </row>
    <row r="13" spans="1:12">
      <c r="A13" s="849"/>
      <c r="B13" s="849"/>
      <c r="C13" s="849"/>
      <c r="D13" s="856"/>
      <c r="E13" s="857"/>
      <c r="F13" s="858"/>
      <c r="G13" s="849"/>
    </row>
    <row r="14" spans="1:12">
      <c r="A14" s="849">
        <v>2</v>
      </c>
      <c r="B14" s="851" t="s">
        <v>189</v>
      </c>
      <c r="C14" s="849"/>
      <c r="D14" s="853" t="s">
        <v>40</v>
      </c>
      <c r="E14" s="854">
        <f>E16+E19+E21+E22+E23</f>
        <v>486</v>
      </c>
      <c r="F14" s="855">
        <f>F16+F19+F21+F22+F23</f>
        <v>2692388174</v>
      </c>
      <c r="G14" s="849"/>
      <c r="H14" s="252"/>
      <c r="I14" s="224"/>
      <c r="J14" s="859"/>
      <c r="K14" s="859"/>
      <c r="L14" s="252"/>
    </row>
    <row r="15" spans="1:12">
      <c r="A15" s="849"/>
      <c r="B15" s="860"/>
      <c r="C15" s="860" t="s">
        <v>189</v>
      </c>
      <c r="D15" s="856" t="s">
        <v>190</v>
      </c>
      <c r="E15" s="861">
        <f>'REKAPMUTASI 2017'!K11</f>
        <v>0</v>
      </c>
      <c r="F15" s="861">
        <f>'REKAPMUTASI 2017'!L11</f>
        <v>0</v>
      </c>
      <c r="G15" s="849"/>
      <c r="H15" s="252"/>
      <c r="I15" s="224"/>
      <c r="J15" s="859"/>
      <c r="K15" s="859"/>
      <c r="L15" s="252"/>
    </row>
    <row r="16" spans="1:12">
      <c r="A16" s="849"/>
      <c r="B16" s="860"/>
      <c r="C16" s="860" t="s">
        <v>191</v>
      </c>
      <c r="D16" s="856" t="s">
        <v>192</v>
      </c>
      <c r="E16" s="861">
        <f>'REKAPMUTASI 2017'!K12</f>
        <v>5</v>
      </c>
      <c r="F16" s="861">
        <f>'REKAPMUTASI 2017'!L12</f>
        <v>263244924</v>
      </c>
      <c r="G16" s="849"/>
      <c r="H16" s="252"/>
      <c r="I16" s="224"/>
      <c r="J16" s="859"/>
      <c r="K16" s="859"/>
      <c r="L16" s="252"/>
    </row>
    <row r="17" spans="1:12">
      <c r="A17" s="849"/>
      <c r="B17" s="860"/>
      <c r="C17" s="860" t="s">
        <v>193</v>
      </c>
      <c r="D17" s="856" t="s">
        <v>194</v>
      </c>
      <c r="E17" s="861">
        <f>'REKAPMUTASI 2017'!K13</f>
        <v>0</v>
      </c>
      <c r="F17" s="861">
        <f>'REKAPMUTASI 2017'!L13</f>
        <v>0</v>
      </c>
      <c r="G17" s="849"/>
      <c r="H17" s="252"/>
      <c r="I17" s="224"/>
      <c r="J17" s="859"/>
      <c r="K17" s="859"/>
      <c r="L17" s="252"/>
    </row>
    <row r="18" spans="1:12">
      <c r="A18" s="849"/>
      <c r="B18" s="860"/>
      <c r="C18" s="860" t="s">
        <v>195</v>
      </c>
      <c r="D18" s="856" t="s">
        <v>196</v>
      </c>
      <c r="E18" s="861">
        <f>'REKAPMUTASI 2017'!K14</f>
        <v>0</v>
      </c>
      <c r="F18" s="861">
        <f>'REKAPMUTASI 2017'!L14</f>
        <v>0</v>
      </c>
      <c r="G18" s="849"/>
      <c r="H18" s="252"/>
      <c r="I18" s="224"/>
      <c r="J18" s="859"/>
      <c r="K18" s="859"/>
      <c r="L18" s="252"/>
    </row>
    <row r="19" spans="1:12">
      <c r="A19" s="849"/>
      <c r="B19" s="860"/>
      <c r="C19" s="860" t="s">
        <v>197</v>
      </c>
      <c r="D19" s="856" t="s">
        <v>198</v>
      </c>
      <c r="E19" s="861">
        <f>'REKAPMUTASI 2017'!K15</f>
        <v>352</v>
      </c>
      <c r="F19" s="861">
        <f>'REKAPMUTASI 2017'!L15</f>
        <v>744224600</v>
      </c>
      <c r="G19" s="849"/>
      <c r="H19" s="252"/>
      <c r="I19" s="224"/>
      <c r="J19" s="859"/>
      <c r="K19" s="859"/>
      <c r="L19" s="252"/>
    </row>
    <row r="20" spans="1:12">
      <c r="A20" s="849"/>
      <c r="B20" s="860"/>
      <c r="C20" s="860"/>
      <c r="D20" s="856" t="s">
        <v>847</v>
      </c>
      <c r="E20" s="861">
        <f>'REKAPMUTASI 2017'!K16</f>
        <v>0</v>
      </c>
      <c r="F20" s="861">
        <f>'REKAPMUTASI 2017'!L16</f>
        <v>0</v>
      </c>
      <c r="G20" s="849"/>
      <c r="H20" s="252"/>
      <c r="I20" s="224"/>
      <c r="J20" s="859"/>
      <c r="K20" s="859"/>
      <c r="L20" s="252"/>
    </row>
    <row r="21" spans="1:12">
      <c r="A21" s="849"/>
      <c r="B21" s="860"/>
      <c r="C21" s="860" t="s">
        <v>200</v>
      </c>
      <c r="D21" s="864" t="s">
        <v>201</v>
      </c>
      <c r="E21" s="861">
        <f>'REKAPMUTASI 2017'!K17</f>
        <v>7</v>
      </c>
      <c r="F21" s="861">
        <f>'REKAPMUTASI 2017'!L17</f>
        <v>17200000</v>
      </c>
      <c r="G21" s="849"/>
      <c r="H21" s="252"/>
      <c r="I21" s="224"/>
      <c r="J21" s="859"/>
      <c r="K21" s="859"/>
      <c r="L21" s="252"/>
    </row>
    <row r="22" spans="1:12">
      <c r="A22" s="849"/>
      <c r="B22" s="860"/>
      <c r="C22" s="860" t="s">
        <v>202</v>
      </c>
      <c r="D22" s="864" t="s">
        <v>203</v>
      </c>
      <c r="E22" s="861">
        <f>'REKAPMUTASI 2017'!K18</f>
        <v>116</v>
      </c>
      <c r="F22" s="861">
        <f>'REKAPMUTASI 2017'!L18</f>
        <v>1458747900</v>
      </c>
      <c r="G22" s="849"/>
      <c r="H22" s="252"/>
      <c r="I22" s="224"/>
      <c r="J22" s="859"/>
      <c r="K22" s="859"/>
      <c r="L22" s="252"/>
    </row>
    <row r="23" spans="1:12">
      <c r="A23" s="849"/>
      <c r="B23" s="860"/>
      <c r="C23" s="860" t="s">
        <v>204</v>
      </c>
      <c r="D23" s="864" t="s">
        <v>205</v>
      </c>
      <c r="E23" s="861">
        <f>'REKAPMUTASI 2017'!K19</f>
        <v>6</v>
      </c>
      <c r="F23" s="861">
        <f>'REKAPMUTASI 2017'!L19</f>
        <v>208970750</v>
      </c>
      <c r="G23" s="849"/>
      <c r="H23" s="252"/>
      <c r="I23" s="224"/>
      <c r="J23" s="859"/>
      <c r="K23" s="859"/>
      <c r="L23" s="252"/>
    </row>
    <row r="24" spans="1:12">
      <c r="A24" s="849"/>
      <c r="B24" s="860"/>
      <c r="C24" s="860">
        <v>10</v>
      </c>
      <c r="D24" s="856" t="s">
        <v>206</v>
      </c>
      <c r="E24" s="861">
        <f>'REKAPMUTASI 2017'!K20</f>
        <v>0</v>
      </c>
      <c r="F24" s="861">
        <f>'REKAPMUTASI 2017'!L20</f>
        <v>0</v>
      </c>
      <c r="G24" s="849"/>
      <c r="H24" s="252"/>
      <c r="I24" s="224"/>
      <c r="J24" s="859"/>
      <c r="K24" s="859"/>
      <c r="L24" s="252"/>
    </row>
    <row r="25" spans="1:12">
      <c r="A25" s="849"/>
      <c r="B25" s="860"/>
      <c r="C25" s="860"/>
      <c r="D25" s="864"/>
      <c r="E25" s="857">
        <v>0</v>
      </c>
      <c r="F25" s="862">
        <v>0</v>
      </c>
      <c r="G25" s="849"/>
      <c r="H25" s="252"/>
      <c r="I25" s="224"/>
      <c r="J25" s="859"/>
      <c r="K25" s="859"/>
      <c r="L25" s="252"/>
    </row>
    <row r="26" spans="1:12">
      <c r="A26" s="849">
        <v>3</v>
      </c>
      <c r="B26" s="849" t="s">
        <v>191</v>
      </c>
      <c r="C26" s="860"/>
      <c r="D26" s="864" t="s">
        <v>51</v>
      </c>
      <c r="E26" s="861">
        <f>E27+E28</f>
        <v>13</v>
      </c>
      <c r="F26" s="863">
        <f>F27+F28</f>
        <v>2162531326.54</v>
      </c>
      <c r="G26" s="849"/>
      <c r="H26" s="252"/>
      <c r="I26" s="224"/>
      <c r="J26" s="859"/>
      <c r="K26" s="859"/>
      <c r="L26" s="252"/>
    </row>
    <row r="27" spans="1:12">
      <c r="A27" s="849"/>
      <c r="B27" s="849"/>
      <c r="C27" s="860">
        <v>11</v>
      </c>
      <c r="D27" s="856" t="s">
        <v>207</v>
      </c>
      <c r="E27" s="857">
        <f>'REKAPMUTASI 2017'!K23</f>
        <v>13</v>
      </c>
      <c r="F27" s="857">
        <f>'REKAPMUTASI 2017'!L23</f>
        <v>2162531326.54</v>
      </c>
      <c r="G27" s="849"/>
      <c r="H27" s="252"/>
      <c r="I27" s="224"/>
      <c r="J27" s="859"/>
      <c r="K27" s="859"/>
      <c r="L27" s="252"/>
    </row>
    <row r="28" spans="1:12">
      <c r="A28" s="849"/>
      <c r="B28" s="851"/>
      <c r="C28" s="846">
        <v>12</v>
      </c>
      <c r="D28" s="853" t="s">
        <v>208</v>
      </c>
      <c r="E28" s="854">
        <v>0</v>
      </c>
      <c r="F28" s="855">
        <v>0</v>
      </c>
      <c r="G28" s="849"/>
      <c r="H28" s="252"/>
      <c r="I28" s="224"/>
      <c r="J28" s="859"/>
      <c r="K28" s="859"/>
      <c r="L28" s="252"/>
    </row>
    <row r="29" spans="1:12">
      <c r="A29" s="849"/>
      <c r="B29" s="849"/>
      <c r="C29" s="846"/>
      <c r="D29" s="856"/>
      <c r="E29" s="857"/>
      <c r="F29" s="862"/>
      <c r="G29" s="849"/>
      <c r="H29" s="252"/>
      <c r="I29" s="224"/>
      <c r="J29" s="859"/>
      <c r="K29" s="859"/>
      <c r="L29" s="252"/>
    </row>
    <row r="30" spans="1:12">
      <c r="A30" s="849">
        <v>4</v>
      </c>
      <c r="B30" s="849" t="s">
        <v>193</v>
      </c>
      <c r="C30" s="846"/>
      <c r="D30" s="856" t="s">
        <v>209</v>
      </c>
      <c r="E30" s="861">
        <f>SUM(E31:E34)</f>
        <v>7</v>
      </c>
      <c r="F30" s="865">
        <f>SUM(F31:F34)</f>
        <v>169839900</v>
      </c>
      <c r="G30" s="849"/>
      <c r="H30" s="252"/>
      <c r="I30" s="224"/>
      <c r="J30" s="859"/>
      <c r="K30" s="859"/>
      <c r="L30" s="252"/>
    </row>
    <row r="31" spans="1:12">
      <c r="A31" s="849"/>
      <c r="B31" s="849"/>
      <c r="C31" s="846">
        <v>13</v>
      </c>
      <c r="D31" s="856" t="s">
        <v>210</v>
      </c>
      <c r="E31" s="857">
        <v>0</v>
      </c>
      <c r="F31" s="858">
        <v>0</v>
      </c>
      <c r="G31" s="849"/>
      <c r="H31" s="252"/>
      <c r="I31" s="224"/>
      <c r="J31" s="859"/>
      <c r="K31" s="859"/>
      <c r="L31" s="252"/>
    </row>
    <row r="32" spans="1:12">
      <c r="A32" s="849"/>
      <c r="B32" s="849"/>
      <c r="C32" s="846">
        <v>16</v>
      </c>
      <c r="D32" s="866" t="s">
        <v>848</v>
      </c>
      <c r="E32" s="861">
        <v>0</v>
      </c>
      <c r="F32" s="863">
        <v>0</v>
      </c>
      <c r="G32" s="849"/>
      <c r="H32" s="252"/>
      <c r="I32" s="224"/>
      <c r="J32" s="859"/>
      <c r="K32" s="859"/>
      <c r="L32" s="252"/>
    </row>
    <row r="33" spans="1:12">
      <c r="A33" s="849"/>
      <c r="B33" s="849"/>
      <c r="C33" s="846"/>
      <c r="D33" s="866" t="s">
        <v>212</v>
      </c>
      <c r="E33" s="861"/>
      <c r="F33" s="863"/>
      <c r="G33" s="849"/>
      <c r="H33" s="252"/>
      <c r="I33" s="224"/>
      <c r="J33" s="859"/>
      <c r="K33" s="859"/>
      <c r="L33" s="252"/>
    </row>
    <row r="34" spans="1:12">
      <c r="A34" s="849"/>
      <c r="B34" s="849"/>
      <c r="C34" s="846">
        <v>17</v>
      </c>
      <c r="D34" s="866" t="s">
        <v>213</v>
      </c>
      <c r="E34" s="861">
        <f>'REKAPMUTASI 2017'!K30</f>
        <v>7</v>
      </c>
      <c r="F34" s="861">
        <f>'REKAPMUTASI 2017'!L30</f>
        <v>169839900</v>
      </c>
      <c r="G34" s="849"/>
      <c r="H34" s="252"/>
      <c r="I34" s="224"/>
      <c r="J34" s="859"/>
      <c r="K34" s="859"/>
      <c r="L34" s="252"/>
    </row>
    <row r="35" spans="1:12">
      <c r="A35" s="849">
        <v>5</v>
      </c>
      <c r="B35" s="849" t="s">
        <v>195</v>
      </c>
      <c r="C35" s="846"/>
      <c r="D35" s="856" t="s">
        <v>61</v>
      </c>
      <c r="E35" s="861"/>
      <c r="F35" s="863">
        <f>SUM(F36:F39)</f>
        <v>0</v>
      </c>
      <c r="G35" s="849"/>
      <c r="J35" s="859"/>
      <c r="K35" s="859"/>
      <c r="L35" s="252"/>
    </row>
    <row r="36" spans="1:12">
      <c r="A36" s="849"/>
      <c r="B36" s="849"/>
      <c r="C36" s="846">
        <v>17</v>
      </c>
      <c r="D36" s="856" t="s">
        <v>214</v>
      </c>
      <c r="E36" s="857"/>
      <c r="F36" s="857">
        <f>'BI 2016'!U563</f>
        <v>0</v>
      </c>
      <c r="G36" s="849"/>
      <c r="J36" s="859"/>
      <c r="K36" s="859"/>
      <c r="L36" s="252"/>
    </row>
    <row r="37" spans="1:12">
      <c r="A37" s="849"/>
      <c r="B37" s="851"/>
      <c r="C37" s="846">
        <v>18</v>
      </c>
      <c r="D37" s="853" t="s">
        <v>215</v>
      </c>
      <c r="E37" s="867">
        <v>0</v>
      </c>
      <c r="F37" s="868">
        <v>0</v>
      </c>
      <c r="G37" s="849"/>
      <c r="H37" s="252"/>
      <c r="I37" s="224"/>
      <c r="J37" s="859"/>
      <c r="K37" s="859"/>
      <c r="L37" s="252"/>
    </row>
    <row r="38" spans="1:12">
      <c r="A38" s="849"/>
      <c r="B38" s="849"/>
      <c r="C38" s="846">
        <v>19</v>
      </c>
      <c r="D38" s="856" t="s">
        <v>216</v>
      </c>
      <c r="E38" s="861">
        <v>0</v>
      </c>
      <c r="F38" s="869">
        <v>0</v>
      </c>
      <c r="G38" s="849"/>
      <c r="H38" s="252"/>
      <c r="I38" s="224"/>
      <c r="J38" s="859"/>
      <c r="K38" s="859"/>
      <c r="L38" s="252"/>
    </row>
    <row r="39" spans="1:12">
      <c r="A39" s="849"/>
      <c r="B39" s="849"/>
      <c r="C39" s="846"/>
      <c r="D39" s="856" t="s">
        <v>217</v>
      </c>
      <c r="E39" s="861">
        <v>0</v>
      </c>
      <c r="F39" s="850">
        <v>0</v>
      </c>
      <c r="G39" s="849"/>
      <c r="H39" s="252"/>
      <c r="I39" s="224"/>
      <c r="J39" s="859"/>
      <c r="K39" s="859"/>
      <c r="L39" s="252"/>
    </row>
    <row r="40" spans="1:12">
      <c r="A40" s="849"/>
      <c r="B40" s="849"/>
      <c r="C40" s="846"/>
      <c r="D40" s="856"/>
      <c r="E40" s="861"/>
      <c r="F40" s="850"/>
      <c r="G40" s="849"/>
      <c r="H40" s="252"/>
      <c r="I40" s="224"/>
      <c r="J40" s="859"/>
      <c r="K40" s="859"/>
      <c r="L40" s="252"/>
    </row>
    <row r="41" spans="1:12">
      <c r="A41" s="849">
        <v>6</v>
      </c>
      <c r="B41" s="849" t="s">
        <v>197</v>
      </c>
      <c r="C41" s="846"/>
      <c r="D41" s="864" t="s">
        <v>66</v>
      </c>
      <c r="E41" s="861"/>
      <c r="F41" s="870">
        <v>0</v>
      </c>
      <c r="G41" s="849"/>
      <c r="H41" s="252"/>
      <c r="I41" s="224"/>
      <c r="J41" s="859"/>
      <c r="K41" s="859"/>
      <c r="L41" s="252"/>
    </row>
    <row r="42" spans="1:12">
      <c r="A42" s="849"/>
      <c r="B42" s="849"/>
      <c r="C42" s="849"/>
      <c r="D42" s="856"/>
      <c r="E42" s="857"/>
      <c r="F42" s="850"/>
      <c r="G42" s="849"/>
      <c r="H42" s="252"/>
      <c r="I42" s="224"/>
      <c r="J42" s="859"/>
      <c r="K42" s="859"/>
      <c r="L42" s="252"/>
    </row>
    <row r="43" spans="1:12">
      <c r="A43" s="849"/>
      <c r="B43" s="851"/>
      <c r="C43" s="849"/>
      <c r="D43" s="853"/>
      <c r="E43" s="861"/>
      <c r="F43" s="850"/>
      <c r="G43" s="849"/>
      <c r="H43" s="252"/>
      <c r="I43" s="224"/>
      <c r="J43" s="859"/>
      <c r="K43" s="859"/>
      <c r="L43" s="252"/>
    </row>
    <row r="44" spans="1:12">
      <c r="A44" s="849"/>
      <c r="B44" s="849"/>
      <c r="C44" s="849"/>
      <c r="D44" s="856"/>
      <c r="E44" s="857"/>
      <c r="F44" s="850"/>
      <c r="G44" s="849"/>
      <c r="H44" s="252"/>
      <c r="I44" s="224"/>
      <c r="J44" s="859"/>
      <c r="K44" s="859"/>
    </row>
    <row r="45" spans="1:12" ht="15" hidden="1" customHeight="1">
      <c r="A45" s="849">
        <v>7</v>
      </c>
      <c r="B45" s="851" t="s">
        <v>200</v>
      </c>
      <c r="C45" s="849"/>
      <c r="D45" s="853" t="s">
        <v>849</v>
      </c>
      <c r="E45" s="857"/>
      <c r="F45" s="871"/>
      <c r="G45" s="849"/>
      <c r="J45" s="859"/>
      <c r="K45" s="859"/>
    </row>
    <row r="46" spans="1:12">
      <c r="A46" s="872"/>
      <c r="B46" s="872"/>
      <c r="C46" s="872"/>
      <c r="D46" s="873"/>
      <c r="E46" s="874"/>
      <c r="F46" s="875"/>
      <c r="G46" s="872"/>
      <c r="J46" s="859"/>
      <c r="K46" s="859"/>
    </row>
    <row r="47" spans="1:12" ht="21" customHeight="1">
      <c r="A47" s="872"/>
      <c r="B47" s="872"/>
      <c r="C47" s="872"/>
      <c r="D47" s="876" t="s">
        <v>850</v>
      </c>
      <c r="E47" s="877">
        <f>SUM(E41+E35+E30+E26+E14+E12)</f>
        <v>506</v>
      </c>
      <c r="F47" s="878">
        <f>F35+F30+F26+F14+F12</f>
        <v>5024759400.54</v>
      </c>
      <c r="G47" s="872"/>
      <c r="J47" s="859"/>
      <c r="K47" s="859"/>
    </row>
    <row r="48" spans="1:12">
      <c r="E48" s="879"/>
    </row>
    <row r="49" spans="2:6">
      <c r="F49" s="509" t="str">
        <f>'REKAPMUTASI 2017'!J42</f>
        <v>Demak, 17 Juli 2017</v>
      </c>
    </row>
    <row r="50" spans="2:6" ht="15.75">
      <c r="B50" s="253"/>
      <c r="C50" s="880" t="s">
        <v>218</v>
      </c>
      <c r="D50" s="253"/>
      <c r="F50" s="258"/>
    </row>
    <row r="51" spans="2:6">
      <c r="B51" s="253"/>
      <c r="C51" s="880" t="s">
        <v>851</v>
      </c>
      <c r="D51" s="253"/>
      <c r="F51" s="509" t="s">
        <v>121</v>
      </c>
    </row>
    <row r="52" spans="2:6">
      <c r="B52" s="253"/>
      <c r="C52" s="880"/>
      <c r="D52" s="253"/>
      <c r="E52" s="881"/>
      <c r="F52" s="882"/>
    </row>
    <row r="53" spans="2:6">
      <c r="B53" s="253"/>
      <c r="C53" s="253"/>
      <c r="D53" s="253"/>
      <c r="F53" s="509"/>
    </row>
    <row r="54" spans="2:6">
      <c r="B54" s="253"/>
      <c r="C54" s="253"/>
      <c r="D54" s="253"/>
      <c r="E54" s="216"/>
      <c r="F54" s="509"/>
    </row>
    <row r="55" spans="2:6">
      <c r="B55" s="253"/>
      <c r="C55" s="253"/>
      <c r="D55" s="253"/>
      <c r="F55" s="509"/>
    </row>
    <row r="56" spans="2:6" ht="4.5" customHeight="1">
      <c r="B56" s="253"/>
      <c r="C56" s="253"/>
      <c r="D56" s="253"/>
      <c r="F56" s="883"/>
    </row>
    <row r="57" spans="2:6">
      <c r="B57" s="253"/>
      <c r="C57" s="884"/>
      <c r="D57" s="253"/>
      <c r="F57" s="509"/>
    </row>
    <row r="58" spans="2:6">
      <c r="B58" s="253"/>
      <c r="C58" s="885" t="s">
        <v>163</v>
      </c>
      <c r="D58" s="253"/>
      <c r="F58" s="886" t="s">
        <v>120</v>
      </c>
    </row>
    <row r="59" spans="2:6">
      <c r="C59" s="880" t="s">
        <v>164</v>
      </c>
      <c r="F59" s="887" t="s">
        <v>852</v>
      </c>
    </row>
  </sheetData>
  <mergeCells count="7">
    <mergeCell ref="A4:G4"/>
    <mergeCell ref="A5:G5"/>
    <mergeCell ref="A7:A9"/>
    <mergeCell ref="B7:B9"/>
    <mergeCell ref="D7:D9"/>
    <mergeCell ref="E7:E9"/>
    <mergeCell ref="G7:G9"/>
  </mergeCells>
  <pageMargins left="1.01" right="0.118110236220472" top="0.59" bottom="0.15748031496063" header="0.31496062992126" footer="0.31496062992126"/>
  <pageSetup paperSize="5" scale="85" orientation="portrait" horizontalDpi="4294967294" verticalDpi="300" r:id="rId1"/>
</worksheet>
</file>

<file path=xl/worksheets/sheet7.xml><?xml version="1.0" encoding="utf-8"?>
<worksheet xmlns="http://schemas.openxmlformats.org/spreadsheetml/2006/main" xmlns:r="http://schemas.openxmlformats.org/officeDocument/2006/relationships">
  <sheetPr>
    <tabColor rgb="FFFFFF00"/>
  </sheetPr>
  <dimension ref="A1:AN109"/>
  <sheetViews>
    <sheetView topLeftCell="A4" zoomScale="55" zoomScaleNormal="55" workbookViewId="0">
      <pane ySplit="12" topLeftCell="A31" activePane="bottomLeft" state="frozen"/>
      <selection activeCell="F50" sqref="F50"/>
      <selection pane="bottomLeft" activeCell="I54" sqref="I54"/>
    </sheetView>
  </sheetViews>
  <sheetFormatPr defaultRowHeight="15"/>
  <cols>
    <col min="1" max="1" width="5.42578125" style="184" customWidth="1"/>
    <col min="2" max="3" width="4.140625" style="184" customWidth="1"/>
    <col min="4" max="4" width="4.7109375" style="184" customWidth="1"/>
    <col min="5" max="5" width="4.140625" style="184" customWidth="1"/>
    <col min="6" max="6" width="4.28515625" style="184" customWidth="1"/>
    <col min="7" max="7" width="5.5703125" style="184" customWidth="1"/>
    <col min="8" max="8" width="43.85546875" style="184" customWidth="1"/>
    <col min="9" max="9" width="17.28515625" style="184" customWidth="1"/>
    <col min="10" max="10" width="11.85546875" style="184" customWidth="1"/>
    <col min="11" max="11" width="14.28515625" style="184" customWidth="1"/>
    <col min="12" max="12" width="20.42578125" style="184" customWidth="1"/>
    <col min="13" max="13" width="13" style="184" customWidth="1"/>
    <col min="14" max="14" width="9.140625" style="184"/>
    <col min="15" max="15" width="10.7109375" style="184" customWidth="1"/>
    <col min="16" max="16" width="9.140625" style="184"/>
    <col min="17" max="17" width="11.5703125" style="184" bestFit="1" customWidth="1"/>
    <col min="18" max="18" width="23.42578125" style="184" customWidth="1"/>
    <col min="19" max="19" width="24" style="184" bestFit="1" customWidth="1"/>
    <col min="20" max="20" width="23.7109375" style="184" customWidth="1"/>
    <col min="21" max="21" width="21.140625" style="184" bestFit="1" customWidth="1"/>
    <col min="22" max="22" width="23" style="184" customWidth="1"/>
    <col min="23" max="23" width="11.85546875" style="184" customWidth="1"/>
    <col min="24" max="24" width="26.5703125" style="184" customWidth="1"/>
    <col min="25" max="25" width="32" style="184" customWidth="1"/>
    <col min="26" max="26" width="28" style="184" customWidth="1"/>
    <col min="27" max="27" width="25" style="184" customWidth="1"/>
    <col min="28" max="28" width="26.28515625" style="184" customWidth="1"/>
    <col min="29" max="16384" width="9.140625" style="184"/>
  </cols>
  <sheetData>
    <row r="1" spans="1:40" ht="18">
      <c r="A1" s="1270" t="s">
        <v>223</v>
      </c>
      <c r="B1" s="1270"/>
      <c r="C1" s="1270"/>
      <c r="D1" s="1270"/>
      <c r="E1" s="1270"/>
      <c r="F1" s="1270"/>
      <c r="G1" s="1270"/>
      <c r="H1" s="1270"/>
      <c r="I1" s="1270"/>
      <c r="J1" s="1270"/>
      <c r="K1" s="1270"/>
      <c r="L1" s="1270"/>
      <c r="M1" s="1270"/>
      <c r="N1" s="1270"/>
      <c r="O1" s="1270"/>
      <c r="P1" s="1270"/>
      <c r="Q1" s="1270"/>
      <c r="R1" s="1270"/>
      <c r="S1" s="1270"/>
      <c r="T1" s="1270"/>
      <c r="U1" s="266"/>
      <c r="V1" s="266"/>
      <c r="W1" s="266"/>
      <c r="X1" s="266"/>
      <c r="Y1" s="267"/>
    </row>
    <row r="2" spans="1:40" ht="18">
      <c r="A2" s="1270" t="s">
        <v>174</v>
      </c>
      <c r="B2" s="1270"/>
      <c r="C2" s="1270"/>
      <c r="D2" s="1270"/>
      <c r="E2" s="1270"/>
      <c r="F2" s="1270"/>
      <c r="G2" s="1270"/>
      <c r="H2" s="1270"/>
      <c r="I2" s="1270"/>
      <c r="J2" s="1270"/>
      <c r="K2" s="1270"/>
      <c r="L2" s="1270"/>
      <c r="M2" s="1270"/>
      <c r="N2" s="1270"/>
      <c r="O2" s="1270"/>
      <c r="P2" s="1270"/>
      <c r="Q2" s="1270"/>
      <c r="R2" s="1270"/>
      <c r="S2" s="1270"/>
      <c r="T2" s="1270"/>
      <c r="U2" s="266"/>
      <c r="V2" s="266"/>
      <c r="W2" s="266"/>
      <c r="X2" s="266"/>
      <c r="Y2" s="267"/>
    </row>
    <row r="3" spans="1:40" ht="18">
      <c r="A3" s="1270" t="s">
        <v>224</v>
      </c>
      <c r="B3" s="1270"/>
      <c r="C3" s="1270"/>
      <c r="D3" s="1270"/>
      <c r="E3" s="1270"/>
      <c r="F3" s="1270"/>
      <c r="G3" s="1270"/>
      <c r="H3" s="1270"/>
      <c r="I3" s="1270"/>
      <c r="J3" s="1270"/>
      <c r="K3" s="1270"/>
      <c r="L3" s="1270"/>
      <c r="M3" s="1270"/>
      <c r="N3" s="1270"/>
      <c r="O3" s="1270"/>
      <c r="P3" s="1270"/>
      <c r="Q3" s="1270"/>
      <c r="R3" s="1270"/>
      <c r="S3" s="1270"/>
      <c r="T3" s="1270"/>
      <c r="U3" s="266"/>
      <c r="V3" s="266"/>
      <c r="W3" s="266"/>
      <c r="X3" s="266"/>
      <c r="Y3" s="267"/>
    </row>
    <row r="4" spans="1:40" s="274" customFormat="1">
      <c r="A4" s="268"/>
      <c r="B4" s="268"/>
      <c r="C4" s="268"/>
      <c r="D4" s="268"/>
      <c r="E4" s="269"/>
      <c r="F4" s="270"/>
      <c r="G4" s="268"/>
      <c r="H4" s="271"/>
      <c r="I4" s="268"/>
      <c r="J4" s="272"/>
      <c r="K4" s="272"/>
      <c r="L4" s="272"/>
      <c r="M4" s="268"/>
      <c r="N4" s="268"/>
      <c r="O4" s="268"/>
      <c r="P4" s="270"/>
      <c r="Q4" s="268"/>
      <c r="R4" s="269"/>
      <c r="S4" s="268"/>
      <c r="T4" s="269"/>
      <c r="U4" s="269"/>
      <c r="V4" s="269"/>
      <c r="W4" s="269"/>
      <c r="X4" s="269"/>
      <c r="Y4" s="273"/>
      <c r="Z4" s="184"/>
      <c r="AA4" s="184"/>
      <c r="AB4" s="184"/>
      <c r="AC4" s="184"/>
      <c r="AD4" s="184"/>
      <c r="AE4" s="184"/>
      <c r="AF4" s="184"/>
      <c r="AG4" s="184"/>
      <c r="AH4" s="184"/>
      <c r="AI4" s="184"/>
      <c r="AJ4" s="184"/>
      <c r="AK4" s="184"/>
      <c r="AL4" s="184"/>
      <c r="AM4" s="184"/>
      <c r="AN4" s="184"/>
    </row>
    <row r="5" spans="1:40" s="274" customFormat="1">
      <c r="A5" s="268" t="s">
        <v>225</v>
      </c>
      <c r="B5" s="268"/>
      <c r="C5" s="268"/>
      <c r="D5" s="268" t="s">
        <v>226</v>
      </c>
      <c r="E5" s="268"/>
      <c r="F5" s="275"/>
      <c r="G5" s="268"/>
      <c r="H5" s="270"/>
      <c r="I5" s="268"/>
      <c r="J5" s="268"/>
      <c r="K5" s="268"/>
      <c r="L5" s="268"/>
      <c r="M5" s="268"/>
      <c r="N5" s="268"/>
      <c r="O5" s="268"/>
      <c r="P5" s="270"/>
      <c r="Q5" s="268"/>
      <c r="R5" s="269"/>
      <c r="S5" s="268"/>
      <c r="T5" s="269"/>
      <c r="U5" s="269"/>
      <c r="V5" s="269"/>
      <c r="W5" s="269"/>
      <c r="X5" s="269"/>
      <c r="Y5" s="272"/>
      <c r="Z5" s="184"/>
      <c r="AA5" s="184"/>
      <c r="AB5" s="184"/>
      <c r="AC5" s="184"/>
      <c r="AD5" s="184"/>
      <c r="AE5" s="184"/>
      <c r="AF5" s="184"/>
      <c r="AG5" s="184"/>
      <c r="AH5" s="184"/>
      <c r="AI5" s="184"/>
      <c r="AJ5" s="184"/>
      <c r="AK5" s="184"/>
      <c r="AL5" s="184"/>
      <c r="AM5" s="184"/>
      <c r="AN5" s="184"/>
    </row>
    <row r="6" spans="1:40" s="274" customFormat="1">
      <c r="A6" s="268" t="s">
        <v>227</v>
      </c>
      <c r="B6" s="268"/>
      <c r="C6" s="268"/>
      <c r="D6" s="268" t="s">
        <v>228</v>
      </c>
      <c r="E6" s="268"/>
      <c r="F6" s="275"/>
      <c r="G6" s="268"/>
      <c r="H6" s="270"/>
      <c r="I6" s="268"/>
      <c r="J6" s="268"/>
      <c r="K6" s="268"/>
      <c r="L6" s="268"/>
      <c r="M6" s="268"/>
      <c r="N6" s="268"/>
      <c r="O6" s="268"/>
      <c r="P6" s="270"/>
      <c r="Q6" s="268"/>
      <c r="R6" s="269"/>
      <c r="S6" s="268"/>
      <c r="T6" s="269"/>
      <c r="U6" s="269"/>
      <c r="V6" s="269"/>
      <c r="W6" s="269"/>
      <c r="X6" s="269"/>
      <c r="Y6" s="272"/>
      <c r="Z6" s="184"/>
      <c r="AA6" s="184"/>
      <c r="AB6" s="184"/>
      <c r="AC6" s="184"/>
      <c r="AD6" s="184"/>
      <c r="AE6" s="184"/>
      <c r="AF6" s="184"/>
      <c r="AG6" s="184"/>
      <c r="AH6" s="184"/>
      <c r="AI6" s="184"/>
      <c r="AJ6" s="184"/>
      <c r="AK6" s="184"/>
      <c r="AL6" s="184"/>
      <c r="AM6" s="184"/>
      <c r="AN6" s="184"/>
    </row>
    <row r="7" spans="1:40" s="274" customFormat="1">
      <c r="A7" s="268" t="s">
        <v>229</v>
      </c>
      <c r="B7" s="268"/>
      <c r="C7" s="268"/>
      <c r="D7" s="269" t="s">
        <v>230</v>
      </c>
      <c r="E7" s="268"/>
      <c r="F7" s="275"/>
      <c r="G7" s="268"/>
      <c r="H7" s="270"/>
      <c r="I7" s="268"/>
      <c r="J7" s="268"/>
      <c r="K7" s="268"/>
      <c r="L7" s="268"/>
      <c r="M7" s="268"/>
      <c r="N7" s="268"/>
      <c r="O7" s="268"/>
      <c r="P7" s="270"/>
      <c r="Q7" s="268"/>
      <c r="R7" s="269"/>
      <c r="S7" s="268"/>
      <c r="T7" s="269"/>
      <c r="U7" s="269"/>
      <c r="V7" s="269"/>
      <c r="W7" s="269"/>
      <c r="X7" s="269"/>
      <c r="Y7" s="272"/>
      <c r="Z7" s="184"/>
      <c r="AA7" s="184"/>
      <c r="AB7" s="184"/>
      <c r="AC7" s="184"/>
      <c r="AD7" s="184"/>
      <c r="AE7" s="184"/>
      <c r="AF7" s="184"/>
      <c r="AG7" s="184"/>
      <c r="AH7" s="184"/>
      <c r="AI7" s="184"/>
      <c r="AJ7" s="184"/>
      <c r="AK7" s="184"/>
      <c r="AL7" s="184"/>
      <c r="AM7" s="184"/>
      <c r="AN7" s="184"/>
    </row>
    <row r="8" spans="1:40" s="274" customFormat="1">
      <c r="A8" s="268" t="s">
        <v>231</v>
      </c>
      <c r="B8" s="268"/>
      <c r="C8" s="268"/>
      <c r="D8" s="269" t="s">
        <v>232</v>
      </c>
      <c r="E8" s="268"/>
      <c r="F8" s="275"/>
      <c r="G8" s="268"/>
      <c r="H8" s="270"/>
      <c r="I8" s="268"/>
      <c r="J8" s="268"/>
      <c r="K8" s="268"/>
      <c r="L8" s="268"/>
      <c r="M8" s="268"/>
      <c r="N8" s="268"/>
      <c r="O8" s="268"/>
      <c r="P8" s="270"/>
      <c r="Q8" s="268"/>
      <c r="R8" s="269"/>
      <c r="S8" s="268"/>
      <c r="T8" s="269"/>
      <c r="U8" s="269"/>
      <c r="V8" s="269"/>
      <c r="W8" s="269"/>
      <c r="X8" s="269"/>
      <c r="Y8" s="272"/>
      <c r="Z8" s="184"/>
      <c r="AA8" s="184"/>
      <c r="AB8" s="184"/>
      <c r="AC8" s="184"/>
      <c r="AD8" s="184"/>
      <c r="AE8" s="184"/>
      <c r="AF8" s="184"/>
      <c r="AG8" s="184"/>
      <c r="AH8" s="184"/>
      <c r="AI8" s="184"/>
      <c r="AJ8" s="184"/>
      <c r="AK8" s="184"/>
      <c r="AL8" s="184"/>
      <c r="AM8" s="184"/>
      <c r="AN8" s="184"/>
    </row>
    <row r="9" spans="1:40" s="274" customFormat="1" ht="18">
      <c r="A9" s="268" t="s">
        <v>233</v>
      </c>
      <c r="B9" s="268"/>
      <c r="C9" s="268"/>
      <c r="D9" s="269" t="s">
        <v>234</v>
      </c>
      <c r="E9" s="268"/>
      <c r="F9" s="275"/>
      <c r="G9" s="268"/>
      <c r="H9" s="270"/>
      <c r="I9" s="268"/>
      <c r="J9" s="268"/>
      <c r="K9" s="268"/>
      <c r="L9" s="268"/>
      <c r="M9" s="268"/>
      <c r="N9" s="268"/>
      <c r="O9" s="268"/>
      <c r="P9" s="270"/>
      <c r="Q9" s="276">
        <v>955</v>
      </c>
      <c r="R9" s="277">
        <v>2825968110</v>
      </c>
      <c r="S9" s="276">
        <v>172</v>
      </c>
      <c r="T9" s="277">
        <v>1090853832</v>
      </c>
      <c r="U9" s="277">
        <v>267</v>
      </c>
      <c r="V9" s="277">
        <v>719605645</v>
      </c>
      <c r="W9" s="277">
        <v>860</v>
      </c>
      <c r="X9" s="277">
        <v>3197216297</v>
      </c>
      <c r="Y9" s="272"/>
      <c r="Z9" s="184"/>
      <c r="AA9" s="184"/>
      <c r="AB9" s="184"/>
      <c r="AC9" s="184"/>
      <c r="AD9" s="184"/>
      <c r="AE9" s="184"/>
      <c r="AF9" s="184"/>
      <c r="AG9" s="184"/>
      <c r="AH9" s="184"/>
      <c r="AI9" s="184"/>
      <c r="AJ9" s="184"/>
      <c r="AK9" s="184"/>
      <c r="AL9" s="184"/>
      <c r="AM9" s="184"/>
      <c r="AN9" s="184"/>
    </row>
    <row r="10" spans="1:40" s="274" customFormat="1" ht="15.75" thickBot="1">
      <c r="A10" s="278"/>
      <c r="B10" s="278"/>
      <c r="C10" s="278"/>
      <c r="D10" s="278"/>
      <c r="E10" s="278"/>
      <c r="F10" s="278"/>
      <c r="G10" s="278"/>
      <c r="H10" s="278"/>
      <c r="I10" s="278"/>
      <c r="J10" s="278"/>
      <c r="K10" s="278"/>
      <c r="L10" s="278"/>
      <c r="M10" s="278"/>
      <c r="N10" s="278"/>
      <c r="O10" s="279"/>
      <c r="P10" s="279"/>
      <c r="Q10" s="278"/>
      <c r="R10" s="278"/>
      <c r="S10" s="278"/>
      <c r="T10" s="278"/>
      <c r="U10" s="278"/>
      <c r="V10" s="278"/>
      <c r="W10" s="278"/>
      <c r="X10" s="278"/>
      <c r="Y10" s="278"/>
      <c r="Z10" s="184"/>
      <c r="AA10" s="184"/>
      <c r="AB10" s="184"/>
      <c r="AC10" s="184"/>
      <c r="AD10" s="184"/>
      <c r="AE10" s="184"/>
      <c r="AF10" s="184"/>
      <c r="AG10" s="184"/>
      <c r="AH10" s="184"/>
      <c r="AI10" s="184"/>
      <c r="AJ10" s="184"/>
      <c r="AK10" s="184"/>
      <c r="AL10" s="184"/>
      <c r="AM10" s="184"/>
      <c r="AN10" s="184"/>
    </row>
    <row r="11" spans="1:40" s="274" customFormat="1" ht="15.75">
      <c r="A11" s="1271" t="s">
        <v>235</v>
      </c>
      <c r="B11" s="1272"/>
      <c r="C11" s="1272"/>
      <c r="D11" s="1272"/>
      <c r="E11" s="1272"/>
      <c r="F11" s="1272"/>
      <c r="G11" s="1273"/>
      <c r="H11" s="1274" t="s">
        <v>236</v>
      </c>
      <c r="I11" s="1275"/>
      <c r="J11" s="1276"/>
      <c r="K11" s="1277" t="s">
        <v>237</v>
      </c>
      <c r="L11" s="280"/>
      <c r="M11" s="280"/>
      <c r="N11" s="281" t="s">
        <v>238</v>
      </c>
      <c r="O11" s="1277" t="s">
        <v>239</v>
      </c>
      <c r="P11" s="282"/>
      <c r="Q11" s="1274" t="s">
        <v>240</v>
      </c>
      <c r="R11" s="1276"/>
      <c r="S11" s="283" t="s">
        <v>241</v>
      </c>
      <c r="T11" s="284"/>
      <c r="U11" s="285" t="s">
        <v>242</v>
      </c>
      <c r="V11" s="286"/>
      <c r="W11" s="1279" t="s">
        <v>243</v>
      </c>
      <c r="X11" s="1280"/>
      <c r="Y11" s="1281" t="s">
        <v>244</v>
      </c>
      <c r="Z11" s="287"/>
      <c r="AA11" s="287"/>
      <c r="AB11" s="287"/>
      <c r="AC11" s="184"/>
      <c r="AD11" s="184"/>
      <c r="AE11" s="184"/>
      <c r="AF11" s="184"/>
      <c r="AG11" s="184"/>
      <c r="AH11" s="184"/>
      <c r="AI11" s="184"/>
      <c r="AJ11" s="184"/>
      <c r="AK11" s="184"/>
      <c r="AL11" s="184"/>
      <c r="AM11" s="184"/>
      <c r="AN11" s="184"/>
    </row>
    <row r="12" spans="1:40" s="274" customFormat="1" ht="15.75">
      <c r="A12" s="1282" t="s">
        <v>175</v>
      </c>
      <c r="B12" s="1284" t="s">
        <v>245</v>
      </c>
      <c r="C12" s="1285"/>
      <c r="D12" s="1285"/>
      <c r="E12" s="1285"/>
      <c r="F12" s="1286"/>
      <c r="G12" s="1293" t="s">
        <v>246</v>
      </c>
      <c r="H12" s="288"/>
      <c r="I12" s="288"/>
      <c r="J12" s="289" t="s">
        <v>247</v>
      </c>
      <c r="K12" s="1278"/>
      <c r="L12" s="290" t="s">
        <v>248</v>
      </c>
      <c r="M12" s="290" t="s">
        <v>249</v>
      </c>
      <c r="N12" s="291" t="s">
        <v>250</v>
      </c>
      <c r="O12" s="1278"/>
      <c r="P12" s="288" t="s">
        <v>251</v>
      </c>
      <c r="Q12" s="1293" t="s">
        <v>185</v>
      </c>
      <c r="R12" s="292"/>
      <c r="S12" s="1293" t="s">
        <v>185</v>
      </c>
      <c r="T12" s="292"/>
      <c r="U12" s="1293" t="s">
        <v>185</v>
      </c>
      <c r="V12" s="292"/>
      <c r="W12" s="1293" t="s">
        <v>185</v>
      </c>
      <c r="X12" s="292"/>
      <c r="Y12" s="1281"/>
      <c r="Z12" s="287"/>
      <c r="AA12" s="287"/>
      <c r="AB12" s="287"/>
      <c r="AC12" s="184"/>
      <c r="AD12" s="184"/>
      <c r="AE12" s="184"/>
      <c r="AF12" s="184"/>
      <c r="AG12" s="184"/>
      <c r="AH12" s="184"/>
      <c r="AI12" s="184"/>
      <c r="AJ12" s="184"/>
      <c r="AK12" s="184"/>
      <c r="AL12" s="184"/>
      <c r="AM12" s="184"/>
      <c r="AN12" s="184"/>
    </row>
    <row r="13" spans="1:40" s="274" customFormat="1" ht="15.75">
      <c r="A13" s="1283"/>
      <c r="B13" s="1287"/>
      <c r="C13" s="1288"/>
      <c r="D13" s="1288"/>
      <c r="E13" s="1288"/>
      <c r="F13" s="1289"/>
      <c r="G13" s="1278"/>
      <c r="H13" s="288" t="s">
        <v>252</v>
      </c>
      <c r="I13" s="288" t="s">
        <v>253</v>
      </c>
      <c r="J13" s="289" t="s">
        <v>254</v>
      </c>
      <c r="K13" s="1278"/>
      <c r="L13" s="290" t="s">
        <v>255</v>
      </c>
      <c r="M13" s="290" t="s">
        <v>255</v>
      </c>
      <c r="N13" s="291" t="s">
        <v>256</v>
      </c>
      <c r="O13" s="1278"/>
      <c r="P13" s="288" t="s">
        <v>185</v>
      </c>
      <c r="Q13" s="1278"/>
      <c r="R13" s="293" t="s">
        <v>186</v>
      </c>
      <c r="S13" s="1278"/>
      <c r="T13" s="293" t="s">
        <v>186</v>
      </c>
      <c r="U13" s="1278"/>
      <c r="V13" s="293" t="s">
        <v>186</v>
      </c>
      <c r="W13" s="1278"/>
      <c r="X13" s="293" t="s">
        <v>186</v>
      </c>
      <c r="Y13" s="1281"/>
      <c r="Z13" s="287"/>
      <c r="AA13" s="287"/>
      <c r="AB13" s="287"/>
      <c r="AC13" s="184"/>
      <c r="AD13" s="184"/>
      <c r="AE13" s="184"/>
      <c r="AF13" s="184"/>
      <c r="AG13" s="184"/>
      <c r="AH13" s="184"/>
      <c r="AI13" s="184"/>
      <c r="AJ13" s="184"/>
      <c r="AK13" s="184"/>
      <c r="AL13" s="184"/>
      <c r="AM13" s="184"/>
      <c r="AN13" s="184"/>
    </row>
    <row r="14" spans="1:40" s="274" customFormat="1" ht="15.75">
      <c r="A14" s="1283"/>
      <c r="B14" s="1287"/>
      <c r="C14" s="1288"/>
      <c r="D14" s="1288"/>
      <c r="E14" s="1288"/>
      <c r="F14" s="1289"/>
      <c r="G14" s="1278"/>
      <c r="H14" s="288" t="s">
        <v>185</v>
      </c>
      <c r="I14" s="288" t="s">
        <v>257</v>
      </c>
      <c r="J14" s="289" t="s">
        <v>258</v>
      </c>
      <c r="K14" s="1278"/>
      <c r="L14" s="290" t="s">
        <v>185</v>
      </c>
      <c r="M14" s="290"/>
      <c r="N14" s="291" t="s">
        <v>259</v>
      </c>
      <c r="O14" s="1278"/>
      <c r="P14" s="288" t="s">
        <v>260</v>
      </c>
      <c r="Q14" s="1278"/>
      <c r="R14" s="293" t="s">
        <v>261</v>
      </c>
      <c r="S14" s="1278"/>
      <c r="T14" s="293" t="s">
        <v>261</v>
      </c>
      <c r="U14" s="1278"/>
      <c r="V14" s="293" t="s">
        <v>261</v>
      </c>
      <c r="W14" s="1278"/>
      <c r="X14" s="293" t="s">
        <v>261</v>
      </c>
      <c r="Y14" s="1281"/>
      <c r="Z14" s="287"/>
      <c r="AA14" s="287"/>
      <c r="AB14" s="287"/>
      <c r="AC14" s="184"/>
      <c r="AD14" s="184"/>
      <c r="AE14" s="184"/>
      <c r="AF14" s="184"/>
      <c r="AG14" s="184"/>
      <c r="AH14" s="184"/>
      <c r="AI14" s="184"/>
      <c r="AJ14" s="184"/>
      <c r="AK14" s="184"/>
      <c r="AL14" s="184"/>
      <c r="AM14" s="184"/>
      <c r="AN14" s="184"/>
    </row>
    <row r="15" spans="1:40" s="274" customFormat="1" ht="15.75">
      <c r="A15" s="1283"/>
      <c r="B15" s="1290"/>
      <c r="C15" s="1291"/>
      <c r="D15" s="1291"/>
      <c r="E15" s="1291"/>
      <c r="F15" s="1292"/>
      <c r="G15" s="1278"/>
      <c r="H15" s="289"/>
      <c r="I15" s="289"/>
      <c r="J15" s="289" t="s">
        <v>262</v>
      </c>
      <c r="K15" s="1278"/>
      <c r="L15" s="290"/>
      <c r="M15" s="290"/>
      <c r="N15" s="291"/>
      <c r="O15" s="1278"/>
      <c r="P15" s="288"/>
      <c r="Q15" s="1278"/>
      <c r="R15" s="294"/>
      <c r="S15" s="1278"/>
      <c r="T15" s="294"/>
      <c r="U15" s="1278"/>
      <c r="V15" s="294"/>
      <c r="W15" s="1278"/>
      <c r="X15" s="294"/>
      <c r="Y15" s="1281"/>
      <c r="Z15" s="287"/>
      <c r="AA15" s="287"/>
      <c r="AB15" s="287"/>
      <c r="AC15" s="184"/>
      <c r="AD15" s="184"/>
      <c r="AE15" s="184"/>
      <c r="AF15" s="184"/>
      <c r="AG15" s="184"/>
      <c r="AH15" s="184"/>
      <c r="AI15" s="184"/>
      <c r="AJ15" s="184"/>
      <c r="AK15" s="184"/>
      <c r="AL15" s="184"/>
      <c r="AM15" s="184"/>
      <c r="AN15" s="184"/>
    </row>
    <row r="16" spans="1:40" s="274" customFormat="1" ht="15.75">
      <c r="A16" s="295">
        <v>1</v>
      </c>
      <c r="B16" s="1294">
        <v>2</v>
      </c>
      <c r="C16" s="1295"/>
      <c r="D16" s="1295"/>
      <c r="E16" s="1280"/>
      <c r="F16" s="295"/>
      <c r="G16" s="295">
        <v>3</v>
      </c>
      <c r="H16" s="295">
        <v>4</v>
      </c>
      <c r="I16" s="295">
        <v>5</v>
      </c>
      <c r="J16" s="295">
        <v>6</v>
      </c>
      <c r="K16" s="295">
        <v>7</v>
      </c>
      <c r="L16" s="295">
        <v>8</v>
      </c>
      <c r="M16" s="295">
        <v>9</v>
      </c>
      <c r="N16" s="295">
        <v>10</v>
      </c>
      <c r="O16" s="296">
        <v>11</v>
      </c>
      <c r="P16" s="296">
        <v>12</v>
      </c>
      <c r="Q16" s="295">
        <v>13</v>
      </c>
      <c r="R16" s="297">
        <v>14</v>
      </c>
      <c r="S16" s="295">
        <v>13</v>
      </c>
      <c r="T16" s="297">
        <v>14</v>
      </c>
      <c r="U16" s="297">
        <v>15</v>
      </c>
      <c r="V16" s="297">
        <v>16</v>
      </c>
      <c r="W16" s="297">
        <v>15</v>
      </c>
      <c r="X16" s="297">
        <v>16</v>
      </c>
      <c r="Y16" s="295">
        <v>17</v>
      </c>
      <c r="Z16" s="287"/>
      <c r="AA16" s="287"/>
      <c r="AB16" s="287"/>
      <c r="AC16" s="184"/>
      <c r="AD16" s="184"/>
      <c r="AE16" s="184"/>
      <c r="AF16" s="184"/>
      <c r="AG16" s="184"/>
      <c r="AH16" s="184"/>
      <c r="AI16" s="184"/>
      <c r="AJ16" s="184"/>
      <c r="AK16" s="184"/>
      <c r="AL16" s="184"/>
      <c r="AM16" s="184"/>
      <c r="AN16" s="184"/>
    </row>
    <row r="17" spans="1:40" s="306" customFormat="1" ht="21.75" customHeight="1">
      <c r="A17" s="298"/>
      <c r="B17" s="1296" t="s">
        <v>37</v>
      </c>
      <c r="C17" s="1296"/>
      <c r="D17" s="1296"/>
      <c r="E17" s="1296"/>
      <c r="F17" s="1296"/>
      <c r="G17" s="1296"/>
      <c r="H17" s="1296"/>
      <c r="I17" s="299"/>
      <c r="J17" s="299"/>
      <c r="K17" s="299"/>
      <c r="L17" s="300">
        <f>F17+H17-J17</f>
        <v>0</v>
      </c>
      <c r="M17" s="301"/>
      <c r="N17" s="302"/>
      <c r="O17" s="303"/>
      <c r="P17" s="303"/>
      <c r="Q17" s="302"/>
      <c r="R17" s="304"/>
      <c r="S17" s="302"/>
      <c r="T17" s="304"/>
      <c r="U17" s="302"/>
      <c r="V17" s="304"/>
      <c r="W17" s="302"/>
      <c r="X17" s="304"/>
      <c r="Y17" s="302"/>
      <c r="Z17" s="305"/>
      <c r="AA17" s="305"/>
      <c r="AB17" s="305"/>
    </row>
    <row r="18" spans="1:40" s="306" customFormat="1" ht="21.75" customHeight="1">
      <c r="A18" s="307"/>
      <c r="B18" s="1297" t="s">
        <v>40</v>
      </c>
      <c r="C18" s="1297"/>
      <c r="D18" s="1297"/>
      <c r="E18" s="1297"/>
      <c r="F18" s="1297"/>
      <c r="G18" s="1297"/>
      <c r="H18" s="1297"/>
      <c r="I18" s="308"/>
      <c r="J18" s="308"/>
      <c r="K18" s="308"/>
      <c r="L18" s="308"/>
      <c r="M18" s="308"/>
      <c r="N18" s="308"/>
      <c r="O18" s="309"/>
      <c r="P18" s="309"/>
      <c r="Q18" s="310"/>
      <c r="R18" s="310"/>
      <c r="S18" s="310">
        <f t="shared" ref="S18:X18" si="0">S19+S20+S22+S21+S23+S31+S34+S35+S36</f>
        <v>11</v>
      </c>
      <c r="T18" s="310">
        <f t="shared" si="0"/>
        <v>41816000</v>
      </c>
      <c r="U18" s="310">
        <f t="shared" si="0"/>
        <v>0</v>
      </c>
      <c r="V18" s="310">
        <f t="shared" si="0"/>
        <v>0</v>
      </c>
      <c r="W18" s="310">
        <f t="shared" si="0"/>
        <v>11</v>
      </c>
      <c r="X18" s="310">
        <f t="shared" si="0"/>
        <v>41816000</v>
      </c>
      <c r="Y18" s="308"/>
      <c r="Z18" s="305"/>
      <c r="AA18" s="305"/>
      <c r="AB18" s="305"/>
    </row>
    <row r="19" spans="1:40" ht="21.75" customHeight="1">
      <c r="A19" s="311"/>
      <c r="B19" s="312" t="s">
        <v>190</v>
      </c>
      <c r="C19" s="312"/>
      <c r="D19" s="312"/>
      <c r="E19" s="312"/>
      <c r="F19" s="312"/>
      <c r="G19" s="313"/>
      <c r="H19" s="313"/>
      <c r="I19" s="314"/>
      <c r="J19" s="314"/>
      <c r="K19" s="314">
        <f>E19+G19-I19</f>
        <v>0</v>
      </c>
      <c r="L19" s="315">
        <f>F19+H19-J19</f>
        <v>0</v>
      </c>
      <c r="M19" s="316"/>
      <c r="N19" s="317"/>
      <c r="O19" s="317"/>
      <c r="P19" s="318"/>
      <c r="Q19" s="319"/>
      <c r="R19" s="320"/>
      <c r="S19" s="311"/>
      <c r="T19" s="320"/>
      <c r="U19" s="311"/>
      <c r="V19" s="320"/>
      <c r="W19" s="311"/>
      <c r="X19" s="320"/>
      <c r="Y19" s="311"/>
      <c r="Z19" s="287"/>
      <c r="AA19" s="287"/>
      <c r="AB19" s="287"/>
    </row>
    <row r="20" spans="1:40" s="274" customFormat="1" ht="21.75" customHeight="1">
      <c r="A20" s="321"/>
      <c r="B20" s="1298" t="s">
        <v>192</v>
      </c>
      <c r="C20" s="1298"/>
      <c r="D20" s="1298"/>
      <c r="E20" s="1298"/>
      <c r="F20" s="1298"/>
      <c r="G20" s="322"/>
      <c r="H20" s="323"/>
      <c r="I20" s="323"/>
      <c r="J20" s="323"/>
      <c r="K20" s="323"/>
      <c r="L20" s="323"/>
      <c r="M20" s="321"/>
      <c r="N20" s="323"/>
      <c r="O20" s="324"/>
      <c r="P20" s="324"/>
      <c r="Q20" s="325"/>
      <c r="R20" s="326"/>
      <c r="S20" s="321"/>
      <c r="T20" s="326"/>
      <c r="U20" s="321"/>
      <c r="V20" s="326"/>
      <c r="W20" s="327"/>
      <c r="X20" s="327"/>
      <c r="Y20" s="321"/>
      <c r="Z20" s="287"/>
      <c r="AA20" s="287"/>
      <c r="AB20" s="287"/>
      <c r="AC20" s="184"/>
      <c r="AD20" s="184"/>
      <c r="AE20" s="184"/>
      <c r="AF20" s="184"/>
      <c r="AG20" s="184"/>
      <c r="AH20" s="184"/>
      <c r="AI20" s="184"/>
      <c r="AJ20" s="184"/>
      <c r="AK20" s="184"/>
      <c r="AL20" s="184"/>
      <c r="AM20" s="184"/>
      <c r="AN20" s="184"/>
    </row>
    <row r="21" spans="1:40" s="274" customFormat="1" ht="21.75" customHeight="1">
      <c r="A21" s="328"/>
      <c r="B21" s="329" t="s">
        <v>194</v>
      </c>
      <c r="C21" s="330"/>
      <c r="D21" s="330"/>
      <c r="E21" s="330"/>
      <c r="F21" s="330"/>
      <c r="G21" s="330"/>
      <c r="H21" s="331"/>
      <c r="I21" s="331"/>
      <c r="J21" s="331"/>
      <c r="K21" s="331"/>
      <c r="L21" s="331"/>
      <c r="M21" s="331"/>
      <c r="N21" s="331"/>
      <c r="O21" s="331"/>
      <c r="P21" s="331"/>
      <c r="Q21" s="332"/>
      <c r="R21" s="333"/>
      <c r="S21" s="334"/>
      <c r="T21" s="333"/>
      <c r="U21" s="335"/>
      <c r="V21" s="336"/>
      <c r="W21" s="335"/>
      <c r="X21" s="336"/>
      <c r="Y21" s="337"/>
      <c r="Z21" s="184"/>
      <c r="AA21" s="338"/>
      <c r="AB21" s="207"/>
      <c r="AC21" s="184"/>
      <c r="AD21" s="184"/>
      <c r="AE21" s="184"/>
      <c r="AF21" s="184"/>
      <c r="AG21" s="184"/>
      <c r="AH21" s="184"/>
      <c r="AI21" s="184"/>
      <c r="AJ21" s="184"/>
      <c r="AK21" s="184"/>
      <c r="AL21" s="184"/>
      <c r="AM21" s="184"/>
      <c r="AN21" s="184"/>
    </row>
    <row r="22" spans="1:40" s="274" customFormat="1" ht="21.75" customHeight="1">
      <c r="A22" s="328"/>
      <c r="B22" s="329" t="s">
        <v>196</v>
      </c>
      <c r="C22" s="330"/>
      <c r="D22" s="330"/>
      <c r="E22" s="330"/>
      <c r="F22" s="330"/>
      <c r="G22" s="330"/>
      <c r="H22" s="331"/>
      <c r="I22" s="331"/>
      <c r="J22" s="331"/>
      <c r="K22" s="331"/>
      <c r="L22" s="331"/>
      <c r="M22" s="331"/>
      <c r="N22" s="331"/>
      <c r="O22" s="331"/>
      <c r="P22" s="331"/>
      <c r="Q22" s="332"/>
      <c r="R22" s="333"/>
      <c r="S22" s="334"/>
      <c r="T22" s="333"/>
      <c r="U22" s="335"/>
      <c r="V22" s="336"/>
      <c r="W22" s="335"/>
      <c r="X22" s="336"/>
      <c r="Y22" s="337"/>
      <c r="Z22" s="184"/>
      <c r="AA22" s="338"/>
      <c r="AB22" s="207"/>
      <c r="AC22" s="184"/>
      <c r="AD22" s="184"/>
      <c r="AE22" s="184"/>
      <c r="AF22" s="184"/>
      <c r="AG22" s="184"/>
      <c r="AH22" s="184"/>
      <c r="AI22" s="184"/>
      <c r="AJ22" s="184"/>
      <c r="AK22" s="184"/>
      <c r="AL22" s="184"/>
      <c r="AM22" s="184"/>
      <c r="AN22" s="184"/>
    </row>
    <row r="23" spans="1:40" ht="21.75" customHeight="1">
      <c r="A23" s="339"/>
      <c r="B23" s="329" t="s">
        <v>263</v>
      </c>
      <c r="C23" s="340"/>
      <c r="D23" s="340"/>
      <c r="E23" s="340"/>
      <c r="F23" s="340"/>
      <c r="G23" s="340"/>
      <c r="H23" s="341"/>
      <c r="I23" s="341"/>
      <c r="J23" s="341"/>
      <c r="K23" s="341"/>
      <c r="L23" s="341"/>
      <c r="M23" s="341"/>
      <c r="N23" s="341"/>
      <c r="O23" s="341"/>
      <c r="P23" s="341"/>
      <c r="Q23" s="342"/>
      <c r="R23" s="342"/>
      <c r="S23" s="342">
        <f t="shared" ref="S23:X23" si="1">SUM(S24:S32)</f>
        <v>11</v>
      </c>
      <c r="T23" s="342">
        <f t="shared" si="1"/>
        <v>41816000</v>
      </c>
      <c r="U23" s="342">
        <f t="shared" si="1"/>
        <v>0</v>
      </c>
      <c r="V23" s="342">
        <f t="shared" si="1"/>
        <v>0</v>
      </c>
      <c r="W23" s="342">
        <f t="shared" si="1"/>
        <v>11</v>
      </c>
      <c r="X23" s="342">
        <f t="shared" si="1"/>
        <v>41816000</v>
      </c>
      <c r="Y23" s="311"/>
      <c r="AA23" s="338"/>
    </row>
    <row r="24" spans="1:40" s="656" customFormat="1" ht="30.75" customHeight="1">
      <c r="A24" s="653">
        <v>24</v>
      </c>
      <c r="B24" s="654">
        <v>12</v>
      </c>
      <c r="C24" s="655">
        <v>5</v>
      </c>
      <c r="D24" s="655">
        <v>2</v>
      </c>
      <c r="E24" s="655">
        <v>3</v>
      </c>
      <c r="F24" s="655">
        <v>28</v>
      </c>
      <c r="G24" s="655">
        <v>1</v>
      </c>
      <c r="H24" s="657" t="s">
        <v>264</v>
      </c>
      <c r="I24" s="657"/>
      <c r="J24" s="657"/>
      <c r="K24" s="657" t="s">
        <v>265</v>
      </c>
      <c r="L24" s="658" t="s">
        <v>266</v>
      </c>
      <c r="M24" s="659">
        <v>2017</v>
      </c>
      <c r="N24" s="659"/>
      <c r="O24" s="1090" t="s">
        <v>267</v>
      </c>
      <c r="P24" s="657" t="s">
        <v>39</v>
      </c>
      <c r="Q24" s="660"/>
      <c r="R24" s="661"/>
      <c r="S24" s="660">
        <v>2</v>
      </c>
      <c r="T24" s="661">
        <f>2000000*S24</f>
        <v>4000000</v>
      </c>
      <c r="U24" s="661"/>
      <c r="V24" s="662"/>
      <c r="W24" s="660">
        <f>S24</f>
        <v>2</v>
      </c>
      <c r="X24" s="1093">
        <f>T24</f>
        <v>4000000</v>
      </c>
      <c r="Y24" s="1091"/>
      <c r="Z24" s="1092">
        <f>SUM(T24:T27)</f>
        <v>27000000</v>
      </c>
      <c r="AA24" s="666"/>
      <c r="AC24" s="665"/>
      <c r="AD24" s="665"/>
      <c r="AE24" s="665"/>
      <c r="AF24" s="665"/>
      <c r="AG24" s="665"/>
    </row>
    <row r="25" spans="1:40" s="656" customFormat="1" ht="30.75" customHeight="1">
      <c r="A25" s="653"/>
      <c r="B25" s="654"/>
      <c r="C25" s="655">
        <v>5</v>
      </c>
      <c r="D25" s="655">
        <v>2</v>
      </c>
      <c r="E25" s="655">
        <v>3</v>
      </c>
      <c r="F25" s="655">
        <v>28</v>
      </c>
      <c r="G25" s="655">
        <v>6</v>
      </c>
      <c r="H25" s="657" t="s">
        <v>268</v>
      </c>
      <c r="I25" s="657"/>
      <c r="J25" s="657"/>
      <c r="K25" s="657" t="s">
        <v>269</v>
      </c>
      <c r="L25" s="658"/>
      <c r="M25" s="659">
        <v>2017</v>
      </c>
      <c r="N25" s="659"/>
      <c r="O25" s="1090" t="s">
        <v>270</v>
      </c>
      <c r="P25" s="657" t="s">
        <v>39</v>
      </c>
      <c r="Q25" s="660"/>
      <c r="R25" s="661"/>
      <c r="S25" s="660">
        <v>1</v>
      </c>
      <c r="T25" s="661">
        <v>3000000</v>
      </c>
      <c r="U25" s="351"/>
      <c r="V25" s="662"/>
      <c r="W25" s="660">
        <f t="shared" ref="W25:W27" si="2">S25</f>
        <v>1</v>
      </c>
      <c r="X25" s="1093">
        <f t="shared" ref="X25:X27" si="3">T25</f>
        <v>3000000</v>
      </c>
      <c r="Y25" s="1091"/>
      <c r="Z25" s="1092">
        <f>SUM(T28:T32)</f>
        <v>14816000</v>
      </c>
      <c r="AA25" s="666"/>
      <c r="AC25" s="665"/>
      <c r="AD25" s="665"/>
      <c r="AE25" s="665"/>
      <c r="AF25" s="665"/>
      <c r="AG25" s="665"/>
    </row>
    <row r="26" spans="1:40" s="656" customFormat="1" ht="30.75" customHeight="1">
      <c r="A26" s="653">
        <v>24</v>
      </c>
      <c r="B26" s="654">
        <v>12</v>
      </c>
      <c r="C26" s="655">
        <v>5</v>
      </c>
      <c r="D26" s="655">
        <v>2</v>
      </c>
      <c r="E26" s="655">
        <v>3</v>
      </c>
      <c r="F26" s="655">
        <v>27</v>
      </c>
      <c r="G26" s="655">
        <v>5</v>
      </c>
      <c r="H26" s="657" t="s">
        <v>271</v>
      </c>
      <c r="I26" s="657"/>
      <c r="J26" s="657"/>
      <c r="K26" s="657" t="s">
        <v>269</v>
      </c>
      <c r="L26" s="658" t="s">
        <v>272</v>
      </c>
      <c r="M26" s="659">
        <v>2017</v>
      </c>
      <c r="N26" s="659"/>
      <c r="O26" s="1090" t="s">
        <v>270</v>
      </c>
      <c r="P26" s="657" t="s">
        <v>39</v>
      </c>
      <c r="Q26" s="660"/>
      <c r="R26" s="661"/>
      <c r="S26" s="660">
        <v>2</v>
      </c>
      <c r="T26" s="661">
        <f>6500000*S26</f>
        <v>13000000</v>
      </c>
      <c r="U26" s="351"/>
      <c r="V26" s="662"/>
      <c r="W26" s="660">
        <f t="shared" si="2"/>
        <v>2</v>
      </c>
      <c r="X26" s="1093">
        <f t="shared" si="3"/>
        <v>13000000</v>
      </c>
      <c r="Y26" s="1091"/>
      <c r="Z26" s="1092"/>
      <c r="AA26" s="666"/>
      <c r="AC26" s="665"/>
      <c r="AD26" s="665"/>
      <c r="AE26" s="665"/>
      <c r="AF26" s="665"/>
      <c r="AG26" s="665"/>
    </row>
    <row r="27" spans="1:40" s="656" customFormat="1" ht="30.75" customHeight="1">
      <c r="A27" s="653">
        <v>24</v>
      </c>
      <c r="B27" s="654">
        <v>12</v>
      </c>
      <c r="C27" s="655">
        <v>5</v>
      </c>
      <c r="D27" s="655">
        <v>2</v>
      </c>
      <c r="E27" s="655">
        <v>3</v>
      </c>
      <c r="F27" s="655">
        <v>28</v>
      </c>
      <c r="G27" s="655">
        <v>1</v>
      </c>
      <c r="H27" s="657" t="s">
        <v>273</v>
      </c>
      <c r="I27" s="657" t="s">
        <v>274</v>
      </c>
      <c r="J27" s="657"/>
      <c r="K27" s="657" t="s">
        <v>265</v>
      </c>
      <c r="L27" s="658" t="s">
        <v>272</v>
      </c>
      <c r="M27" s="659">
        <v>2017</v>
      </c>
      <c r="N27" s="659"/>
      <c r="O27" s="1090" t="s">
        <v>270</v>
      </c>
      <c r="P27" s="657" t="s">
        <v>39</v>
      </c>
      <c r="Q27" s="660"/>
      <c r="R27" s="661"/>
      <c r="S27" s="660">
        <v>2</v>
      </c>
      <c r="T27" s="661">
        <f>3500000*S27</f>
        <v>7000000</v>
      </c>
      <c r="U27" s="351"/>
      <c r="V27" s="662"/>
      <c r="W27" s="660">
        <f t="shared" si="2"/>
        <v>2</v>
      </c>
      <c r="X27" s="1093">
        <f t="shared" si="3"/>
        <v>7000000</v>
      </c>
      <c r="Y27" s="1091"/>
      <c r="Z27" s="1092"/>
      <c r="AA27" s="666"/>
      <c r="AC27" s="665"/>
      <c r="AD27" s="665"/>
      <c r="AE27" s="665"/>
      <c r="AF27" s="665"/>
      <c r="AG27" s="665"/>
    </row>
    <row r="28" spans="1:40" s="1087" customFormat="1" ht="29.25" customHeight="1">
      <c r="A28" s="1074"/>
      <c r="B28" s="1075"/>
      <c r="C28" s="1076"/>
      <c r="D28" s="1076"/>
      <c r="E28" s="1076"/>
      <c r="F28" s="1076"/>
      <c r="G28" s="1076"/>
      <c r="H28" s="1077" t="s">
        <v>277</v>
      </c>
      <c r="I28" s="1089" t="s">
        <v>278</v>
      </c>
      <c r="J28" s="1077"/>
      <c r="K28" s="1077" t="s">
        <v>265</v>
      </c>
      <c r="L28" s="1078" t="s">
        <v>90</v>
      </c>
      <c r="M28" s="1079">
        <v>2017</v>
      </c>
      <c r="N28" s="1079"/>
      <c r="O28" s="1080" t="s">
        <v>270</v>
      </c>
      <c r="P28" s="1077" t="s">
        <v>39</v>
      </c>
      <c r="Q28" s="1081"/>
      <c r="R28" s="1082"/>
      <c r="S28" s="1081">
        <v>1</v>
      </c>
      <c r="T28" s="1082">
        <v>6830000</v>
      </c>
      <c r="U28" s="1082"/>
      <c r="V28" s="1083"/>
      <c r="W28" s="1081">
        <v>1</v>
      </c>
      <c r="X28" s="1082">
        <v>6830000</v>
      </c>
      <c r="Y28" s="1084"/>
      <c r="Z28" s="1085"/>
      <c r="AA28" s="1086"/>
      <c r="AC28" s="1088"/>
      <c r="AD28" s="1088"/>
      <c r="AE28" s="1088"/>
      <c r="AF28" s="1088"/>
      <c r="AG28" s="1088"/>
    </row>
    <row r="29" spans="1:40" s="1087" customFormat="1" ht="29.25" customHeight="1">
      <c r="A29" s="1074"/>
      <c r="B29" s="1075"/>
      <c r="C29" s="1076"/>
      <c r="D29" s="1076"/>
      <c r="E29" s="1076"/>
      <c r="F29" s="1076"/>
      <c r="G29" s="1076"/>
      <c r="H29" s="1077" t="s">
        <v>279</v>
      </c>
      <c r="I29" s="1077"/>
      <c r="J29" s="1077"/>
      <c r="K29" s="1077" t="s">
        <v>265</v>
      </c>
      <c r="L29" s="1078" t="s">
        <v>90</v>
      </c>
      <c r="M29" s="1079">
        <v>2017</v>
      </c>
      <c r="N29" s="1079"/>
      <c r="O29" s="1080" t="s">
        <v>270</v>
      </c>
      <c r="P29" s="1077" t="s">
        <v>39</v>
      </c>
      <c r="Q29" s="1081"/>
      <c r="R29" s="1082"/>
      <c r="S29" s="1081">
        <v>1</v>
      </c>
      <c r="T29" s="1082">
        <v>3410000</v>
      </c>
      <c r="U29" s="351"/>
      <c r="V29" s="1083"/>
      <c r="W29" s="1081">
        <v>1</v>
      </c>
      <c r="X29" s="1082">
        <v>3410000</v>
      </c>
      <c r="Y29" s="1084"/>
      <c r="Z29" s="1085"/>
      <c r="AA29" s="1086"/>
      <c r="AC29" s="1088"/>
      <c r="AD29" s="1088"/>
      <c r="AE29" s="1088"/>
      <c r="AF29" s="1088"/>
      <c r="AG29" s="1088"/>
    </row>
    <row r="30" spans="1:40" s="1087" customFormat="1" ht="29.25" customHeight="1">
      <c r="A30" s="1074"/>
      <c r="B30" s="1075"/>
      <c r="C30" s="1076"/>
      <c r="D30" s="1076"/>
      <c r="E30" s="1076"/>
      <c r="F30" s="1076"/>
      <c r="G30" s="1076"/>
      <c r="H30" s="1077" t="s">
        <v>280</v>
      </c>
      <c r="I30" s="1077"/>
      <c r="J30" s="1077"/>
      <c r="K30" s="1077" t="s">
        <v>269</v>
      </c>
      <c r="L30" s="1078" t="s">
        <v>90</v>
      </c>
      <c r="M30" s="1079">
        <v>2017</v>
      </c>
      <c r="N30" s="1079"/>
      <c r="O30" s="1080" t="s">
        <v>270</v>
      </c>
      <c r="P30" s="1077" t="s">
        <v>39</v>
      </c>
      <c r="Q30" s="1081"/>
      <c r="R30" s="1082"/>
      <c r="S30" s="1081">
        <v>1</v>
      </c>
      <c r="T30" s="1082">
        <v>1606000</v>
      </c>
      <c r="U30" s="351"/>
      <c r="V30" s="1083"/>
      <c r="W30" s="1081">
        <v>1</v>
      </c>
      <c r="X30" s="1082">
        <v>1606000</v>
      </c>
      <c r="Y30" s="1084"/>
      <c r="Z30" s="1085"/>
      <c r="AA30" s="1086"/>
      <c r="AC30" s="1088"/>
      <c r="AD30" s="1088"/>
      <c r="AE30" s="1088"/>
      <c r="AF30" s="1088"/>
      <c r="AG30" s="1088"/>
    </row>
    <row r="31" spans="1:40" s="1087" customFormat="1" ht="29.25" customHeight="1">
      <c r="A31" s="1074"/>
      <c r="B31" s="1075"/>
      <c r="C31" s="1076"/>
      <c r="D31" s="1076"/>
      <c r="E31" s="1076"/>
      <c r="F31" s="1076"/>
      <c r="G31" s="1076"/>
      <c r="H31" s="1077"/>
      <c r="I31" s="1089"/>
      <c r="J31" s="1077"/>
      <c r="K31" s="1077"/>
      <c r="L31" s="1078"/>
      <c r="M31" s="1079"/>
      <c r="N31" s="1079"/>
      <c r="O31" s="1080"/>
      <c r="P31" s="1077"/>
      <c r="Q31" s="1081"/>
      <c r="R31" s="1082"/>
      <c r="S31" s="1081"/>
      <c r="T31" s="1082"/>
      <c r="U31" s="1082"/>
      <c r="V31" s="1083"/>
      <c r="W31" s="1081"/>
      <c r="X31" s="1082"/>
      <c r="Y31" s="1084"/>
      <c r="Z31" s="1085"/>
      <c r="AA31" s="1086"/>
      <c r="AC31" s="1088"/>
      <c r="AD31" s="1088"/>
      <c r="AE31" s="1088"/>
      <c r="AF31" s="1088"/>
      <c r="AG31" s="1088"/>
    </row>
    <row r="32" spans="1:40" s="355" customFormat="1" ht="29.25" customHeight="1">
      <c r="A32" s="343"/>
      <c r="B32" s="344"/>
      <c r="C32" s="345"/>
      <c r="D32" s="345"/>
      <c r="E32" s="345"/>
      <c r="F32" s="345"/>
      <c r="G32" s="345"/>
      <c r="H32" s="346" t="s">
        <v>275</v>
      </c>
      <c r="I32" s="346"/>
      <c r="J32" s="346"/>
      <c r="K32" s="346" t="s">
        <v>265</v>
      </c>
      <c r="L32" s="347" t="s">
        <v>276</v>
      </c>
      <c r="M32" s="348">
        <v>2017</v>
      </c>
      <c r="N32" s="348"/>
      <c r="O32" s="349" t="s">
        <v>270</v>
      </c>
      <c r="P32" s="346" t="s">
        <v>39</v>
      </c>
      <c r="Q32" s="350"/>
      <c r="R32" s="351"/>
      <c r="S32" s="350">
        <v>1</v>
      </c>
      <c r="T32" s="351">
        <v>2970000</v>
      </c>
      <c r="U32" s="351"/>
      <c r="V32" s="352"/>
      <c r="W32" s="350">
        <v>1</v>
      </c>
      <c r="X32" s="351">
        <v>2970000</v>
      </c>
      <c r="Y32" s="353"/>
      <c r="Z32" s="338"/>
      <c r="AA32" s="354"/>
      <c r="AC32" s="356"/>
      <c r="AD32" s="356"/>
      <c r="AE32" s="356"/>
      <c r="AF32" s="356"/>
      <c r="AG32" s="356"/>
    </row>
    <row r="33" spans="1:40" ht="21.75" customHeight="1">
      <c r="A33" s="357"/>
      <c r="B33" s="358"/>
      <c r="C33" s="358"/>
      <c r="D33" s="358"/>
      <c r="E33" s="358"/>
      <c r="F33" s="358"/>
      <c r="G33" s="359"/>
      <c r="H33" s="360"/>
      <c r="I33" s="361"/>
      <c r="J33" s="361"/>
      <c r="K33" s="362"/>
      <c r="L33" s="362"/>
      <c r="M33" s="362"/>
      <c r="N33" s="363"/>
      <c r="O33" s="363"/>
      <c r="P33" s="363"/>
      <c r="Q33" s="364"/>
      <c r="R33" s="365"/>
      <c r="S33" s="366"/>
      <c r="T33" s="365"/>
      <c r="U33" s="367"/>
      <c r="V33" s="367"/>
      <c r="W33" s="367"/>
      <c r="X33" s="367"/>
      <c r="Y33" s="368"/>
    </row>
    <row r="34" spans="1:40" s="274" customFormat="1" ht="21.75" customHeight="1">
      <c r="A34" s="369"/>
      <c r="B34" s="322" t="s">
        <v>281</v>
      </c>
      <c r="C34" s="370"/>
      <c r="D34" s="370"/>
      <c r="E34" s="370"/>
      <c r="F34" s="370"/>
      <c r="G34" s="370"/>
      <c r="H34" s="337"/>
      <c r="I34" s="337"/>
      <c r="J34" s="337"/>
      <c r="K34" s="337"/>
      <c r="L34" s="337"/>
      <c r="M34" s="371"/>
      <c r="N34" s="371"/>
      <c r="O34" s="371"/>
      <c r="P34" s="371"/>
      <c r="Q34" s="372"/>
      <c r="R34" s="372"/>
      <c r="S34" s="373"/>
      <c r="T34" s="373"/>
      <c r="U34" s="373"/>
      <c r="V34" s="373"/>
      <c r="W34" s="373"/>
      <c r="X34" s="373"/>
      <c r="Y34" s="374"/>
      <c r="Z34" s="184"/>
      <c r="AA34" s="184"/>
      <c r="AB34" s="184"/>
      <c r="AC34" s="184"/>
      <c r="AD34" s="184"/>
      <c r="AE34" s="184"/>
      <c r="AF34" s="184"/>
      <c r="AG34" s="184"/>
      <c r="AH34" s="184"/>
      <c r="AI34" s="184"/>
      <c r="AJ34" s="184"/>
      <c r="AK34" s="184"/>
      <c r="AL34" s="184"/>
      <c r="AM34" s="184"/>
      <c r="AN34" s="184"/>
    </row>
    <row r="35" spans="1:40" s="87" customFormat="1" ht="21.75" customHeight="1">
      <c r="A35" s="339"/>
      <c r="B35" s="329" t="s">
        <v>205</v>
      </c>
      <c r="C35" s="375"/>
      <c r="D35" s="375"/>
      <c r="E35" s="375"/>
      <c r="F35" s="375"/>
      <c r="G35" s="375"/>
      <c r="H35" s="376"/>
      <c r="I35" s="377"/>
      <c r="J35" s="378"/>
      <c r="K35" s="377"/>
      <c r="L35" s="377"/>
      <c r="M35" s="378"/>
      <c r="N35" s="378"/>
      <c r="O35" s="378"/>
      <c r="P35" s="379"/>
      <c r="Q35" s="380"/>
      <c r="R35" s="365"/>
      <c r="S35" s="381"/>
      <c r="T35" s="382"/>
      <c r="U35" s="381"/>
      <c r="V35" s="383"/>
      <c r="W35" s="381"/>
      <c r="X35" s="383"/>
      <c r="Y35" s="377"/>
    </row>
    <row r="36" spans="1:40" s="394" customFormat="1" ht="21.75" customHeight="1">
      <c r="A36" s="384"/>
      <c r="B36" s="329" t="s">
        <v>206</v>
      </c>
      <c r="C36" s="385"/>
      <c r="D36" s="385"/>
      <c r="E36" s="385"/>
      <c r="F36" s="385"/>
      <c r="G36" s="385"/>
      <c r="H36" s="386"/>
      <c r="I36" s="387"/>
      <c r="J36" s="388"/>
      <c r="K36" s="387"/>
      <c r="L36" s="387"/>
      <c r="M36" s="388"/>
      <c r="N36" s="388"/>
      <c r="O36" s="388"/>
      <c r="P36" s="388"/>
      <c r="Q36" s="389"/>
      <c r="R36" s="390"/>
      <c r="S36" s="389"/>
      <c r="T36" s="390"/>
      <c r="U36" s="391"/>
      <c r="V36" s="392"/>
      <c r="W36" s="391"/>
      <c r="X36" s="392"/>
      <c r="Y36" s="393"/>
      <c r="Z36" s="87"/>
      <c r="AA36" s="87"/>
      <c r="AB36" s="87"/>
      <c r="AC36" s="87"/>
      <c r="AD36" s="87"/>
      <c r="AE36" s="87"/>
      <c r="AF36" s="87"/>
      <c r="AG36" s="87"/>
      <c r="AH36" s="87"/>
      <c r="AI36" s="87"/>
      <c r="AJ36" s="87"/>
      <c r="AK36" s="87"/>
      <c r="AL36" s="87"/>
      <c r="AM36" s="87"/>
      <c r="AN36" s="87"/>
    </row>
    <row r="37" spans="1:40" s="394" customFormat="1" ht="21.75" customHeight="1">
      <c r="A37" s="395"/>
      <c r="B37" s="396" t="s">
        <v>51</v>
      </c>
      <c r="C37" s="397"/>
      <c r="D37" s="397"/>
      <c r="E37" s="397"/>
      <c r="F37" s="397"/>
      <c r="G37" s="397"/>
      <c r="H37" s="398"/>
      <c r="I37" s="399"/>
      <c r="J37" s="400"/>
      <c r="K37" s="399"/>
      <c r="L37" s="399"/>
      <c r="M37" s="400"/>
      <c r="N37" s="400"/>
      <c r="O37" s="400"/>
      <c r="P37" s="400"/>
      <c r="Q37" s="401"/>
      <c r="R37" s="402"/>
      <c r="S37" s="1073">
        <f>S38+S44</f>
        <v>5</v>
      </c>
      <c r="T37" s="1073">
        <f t="shared" ref="T37:X37" si="4">T38+T44</f>
        <v>4050000</v>
      </c>
      <c r="U37" s="1073">
        <f t="shared" si="4"/>
        <v>5</v>
      </c>
      <c r="V37" s="1073">
        <f t="shared" si="4"/>
        <v>4050000</v>
      </c>
      <c r="W37" s="1073">
        <f t="shared" si="4"/>
        <v>0</v>
      </c>
      <c r="X37" s="1073">
        <f t="shared" si="4"/>
        <v>0</v>
      </c>
      <c r="Y37" s="403"/>
      <c r="Z37" s="87"/>
      <c r="AA37" s="87"/>
      <c r="AB37" s="87"/>
      <c r="AC37" s="87"/>
      <c r="AD37" s="87"/>
      <c r="AE37" s="87"/>
      <c r="AF37" s="87"/>
      <c r="AG37" s="87"/>
      <c r="AH37" s="87"/>
      <c r="AI37" s="87"/>
      <c r="AJ37" s="87"/>
      <c r="AK37" s="87"/>
      <c r="AL37" s="87"/>
      <c r="AM37" s="87"/>
      <c r="AN37" s="87"/>
    </row>
    <row r="38" spans="1:40" s="417" customFormat="1" ht="21.75" customHeight="1">
      <c r="A38" s="404"/>
      <c r="B38" s="405" t="s">
        <v>207</v>
      </c>
      <c r="C38" s="406"/>
      <c r="D38" s="406"/>
      <c r="E38" s="406"/>
      <c r="F38" s="406"/>
      <c r="G38" s="407"/>
      <c r="H38" s="408"/>
      <c r="I38" s="409"/>
      <c r="J38" s="410"/>
      <c r="K38" s="410"/>
      <c r="L38" s="410"/>
      <c r="M38" s="407"/>
      <c r="N38" s="410"/>
      <c r="O38" s="410"/>
      <c r="P38" s="410"/>
      <c r="Q38" s="411"/>
      <c r="R38" s="412"/>
      <c r="S38" s="1072">
        <f>SUM(S39:S41)</f>
        <v>5</v>
      </c>
      <c r="T38" s="1072">
        <f>SUM(T39:T41)</f>
        <v>4050000</v>
      </c>
      <c r="U38" s="1072">
        <f t="shared" ref="U38:V38" si="5">SUM(U39:U41)</f>
        <v>5</v>
      </c>
      <c r="V38" s="1072">
        <f t="shared" si="5"/>
        <v>4050000</v>
      </c>
      <c r="W38" s="413">
        <f>Q38+S38-U38</f>
        <v>0</v>
      </c>
      <c r="X38" s="412">
        <f>R38+T38-V38</f>
        <v>0</v>
      </c>
      <c r="Y38" s="414"/>
      <c r="Z38" s="415"/>
      <c r="AA38" s="416"/>
    </row>
    <row r="39" spans="1:40" s="417" customFormat="1" ht="12.95" customHeight="1">
      <c r="A39" s="418">
        <v>24</v>
      </c>
      <c r="B39" s="419">
        <v>12</v>
      </c>
      <c r="C39" s="420">
        <v>5</v>
      </c>
      <c r="D39" s="420">
        <v>2</v>
      </c>
      <c r="E39" s="420">
        <v>3</v>
      </c>
      <c r="F39" s="420">
        <v>57</v>
      </c>
      <c r="G39" s="420">
        <v>2</v>
      </c>
      <c r="H39" s="421" t="s">
        <v>282</v>
      </c>
      <c r="I39" s="421"/>
      <c r="J39" s="422"/>
      <c r="K39" s="422"/>
      <c r="L39" s="422" t="s">
        <v>272</v>
      </c>
      <c r="M39" s="422">
        <v>2017</v>
      </c>
      <c r="N39" s="422"/>
      <c r="O39" s="422" t="s">
        <v>270</v>
      </c>
      <c r="P39" s="421" t="s">
        <v>39</v>
      </c>
      <c r="Q39" s="422"/>
      <c r="R39" s="421"/>
      <c r="S39" s="423">
        <v>2</v>
      </c>
      <c r="T39" s="424">
        <f>1200000*2</f>
        <v>2400000</v>
      </c>
      <c r="U39" s="424">
        <v>2</v>
      </c>
      <c r="V39" s="425">
        <v>2400000</v>
      </c>
      <c r="W39" s="413">
        <f t="shared" ref="W39:W41" si="6">Q39+S39-U39</f>
        <v>0</v>
      </c>
      <c r="X39" s="412">
        <f t="shared" ref="X39:X41" si="7">R39+T39-V39</f>
        <v>0</v>
      </c>
      <c r="Y39" s="426"/>
      <c r="Z39" s="426"/>
      <c r="AA39" s="426"/>
      <c r="AB39" s="426"/>
      <c r="AC39" s="426"/>
      <c r="AD39" s="426"/>
      <c r="AE39" s="426"/>
      <c r="AF39" s="426"/>
      <c r="AG39" s="426"/>
      <c r="AH39" s="426"/>
      <c r="AI39" s="426"/>
      <c r="AJ39" s="426"/>
    </row>
    <row r="40" spans="1:40" s="417" customFormat="1" ht="12.95" customHeight="1">
      <c r="A40" s="418">
        <v>24</v>
      </c>
      <c r="B40" s="419">
        <v>12</v>
      </c>
      <c r="C40" s="420">
        <v>5</v>
      </c>
      <c r="D40" s="420">
        <v>2</v>
      </c>
      <c r="E40" s="420">
        <v>3</v>
      </c>
      <c r="F40" s="420">
        <v>57</v>
      </c>
      <c r="G40" s="420">
        <v>2</v>
      </c>
      <c r="H40" s="421" t="s">
        <v>283</v>
      </c>
      <c r="I40" s="421"/>
      <c r="J40" s="422"/>
      <c r="K40" s="422"/>
      <c r="L40" s="422" t="s">
        <v>272</v>
      </c>
      <c r="M40" s="422">
        <v>2017</v>
      </c>
      <c r="N40" s="422"/>
      <c r="O40" s="422" t="s">
        <v>270</v>
      </c>
      <c r="P40" s="421" t="s">
        <v>39</v>
      </c>
      <c r="Q40" s="422"/>
      <c r="R40" s="421"/>
      <c r="S40" s="423">
        <v>2</v>
      </c>
      <c r="T40" s="424">
        <f>450000*2</f>
        <v>900000</v>
      </c>
      <c r="U40" s="424">
        <v>2</v>
      </c>
      <c r="V40" s="425">
        <v>900000</v>
      </c>
      <c r="W40" s="413">
        <f t="shared" si="6"/>
        <v>0</v>
      </c>
      <c r="X40" s="412">
        <f t="shared" si="7"/>
        <v>0</v>
      </c>
      <c r="Y40" s="426"/>
      <c r="Z40" s="426"/>
      <c r="AA40" s="426"/>
      <c r="AB40" s="426"/>
      <c r="AC40" s="426"/>
      <c r="AD40" s="426"/>
      <c r="AE40" s="426"/>
      <c r="AF40" s="426"/>
      <c r="AG40" s="426"/>
      <c r="AH40" s="426"/>
      <c r="AI40" s="426"/>
      <c r="AJ40" s="426"/>
    </row>
    <row r="41" spans="1:40" s="417" customFormat="1" ht="12.95" customHeight="1">
      <c r="A41" s="418">
        <v>24</v>
      </c>
      <c r="B41" s="419">
        <v>12</v>
      </c>
      <c r="C41" s="420">
        <v>5</v>
      </c>
      <c r="D41" s="420">
        <v>2</v>
      </c>
      <c r="E41" s="420">
        <v>3</v>
      </c>
      <c r="F41" s="420">
        <v>57</v>
      </c>
      <c r="G41" s="420">
        <v>2</v>
      </c>
      <c r="H41" s="421" t="s">
        <v>284</v>
      </c>
      <c r="I41" s="421"/>
      <c r="J41" s="422"/>
      <c r="K41" s="422"/>
      <c r="L41" s="422" t="s">
        <v>272</v>
      </c>
      <c r="M41" s="422">
        <v>2017</v>
      </c>
      <c r="N41" s="422"/>
      <c r="O41" s="422" t="s">
        <v>270</v>
      </c>
      <c r="P41" s="421" t="s">
        <v>39</v>
      </c>
      <c r="Q41" s="422"/>
      <c r="R41" s="421"/>
      <c r="S41" s="423">
        <v>1</v>
      </c>
      <c r="T41" s="424">
        <v>750000</v>
      </c>
      <c r="U41" s="424">
        <v>1</v>
      </c>
      <c r="V41" s="425">
        <v>750000</v>
      </c>
      <c r="W41" s="413">
        <f t="shared" si="6"/>
        <v>0</v>
      </c>
      <c r="X41" s="412">
        <f t="shared" si="7"/>
        <v>0</v>
      </c>
      <c r="Y41" s="426"/>
      <c r="Z41" s="426"/>
      <c r="AA41" s="426"/>
      <c r="AB41" s="426"/>
      <c r="AC41" s="426"/>
      <c r="AD41" s="426"/>
      <c r="AE41" s="426"/>
      <c r="AF41" s="426"/>
      <c r="AG41" s="426"/>
      <c r="AH41" s="426"/>
      <c r="AI41" s="426"/>
      <c r="AJ41" s="426"/>
    </row>
    <row r="42" spans="1:40" s="417" customFormat="1" ht="12.95" customHeight="1">
      <c r="A42" s="418"/>
      <c r="B42" s="427"/>
      <c r="C42" s="428"/>
      <c r="D42" s="428"/>
      <c r="E42" s="428"/>
      <c r="F42" s="428"/>
      <c r="G42" s="428"/>
      <c r="H42" s="429"/>
      <c r="I42" s="429"/>
      <c r="J42" s="430"/>
      <c r="K42" s="430"/>
      <c r="L42" s="430"/>
      <c r="M42" s="430"/>
      <c r="N42" s="430"/>
      <c r="O42" s="430"/>
      <c r="P42" s="429"/>
      <c r="Q42" s="430"/>
      <c r="R42" s="429"/>
      <c r="S42" s="431"/>
      <c r="T42" s="432"/>
      <c r="U42" s="432"/>
      <c r="V42" s="433"/>
      <c r="Y42" s="434"/>
      <c r="Z42" s="426"/>
      <c r="AA42" s="426"/>
      <c r="AB42" s="426"/>
      <c r="AC42" s="426"/>
      <c r="AD42" s="426"/>
      <c r="AE42" s="426"/>
      <c r="AF42" s="426"/>
      <c r="AG42" s="426"/>
      <c r="AH42" s="426"/>
      <c r="AI42" s="426"/>
      <c r="AJ42" s="426"/>
    </row>
    <row r="43" spans="1:40" s="417" customFormat="1" ht="21.75" customHeight="1">
      <c r="A43" s="435"/>
      <c r="B43" s="436"/>
      <c r="C43" s="436"/>
      <c r="D43" s="436"/>
      <c r="E43" s="436"/>
      <c r="F43" s="436"/>
      <c r="G43" s="437"/>
      <c r="H43" s="436"/>
      <c r="I43" s="436"/>
      <c r="J43" s="436"/>
      <c r="K43" s="436"/>
      <c r="L43" s="436"/>
      <c r="M43" s="436"/>
      <c r="N43" s="436"/>
      <c r="O43" s="436"/>
      <c r="P43" s="436"/>
      <c r="Q43" s="438"/>
      <c r="R43" s="439"/>
      <c r="S43" s="436"/>
      <c r="T43" s="439"/>
      <c r="U43" s="440"/>
      <c r="V43" s="441"/>
      <c r="W43" s="431"/>
      <c r="X43" s="431"/>
      <c r="Y43" s="442"/>
      <c r="Z43" s="443"/>
    </row>
    <row r="44" spans="1:40" s="394" customFormat="1" ht="21.75" customHeight="1">
      <c r="A44" s="444"/>
      <c r="B44" s="329" t="s">
        <v>208</v>
      </c>
      <c r="C44" s="331"/>
      <c r="D44" s="331"/>
      <c r="E44" s="331"/>
      <c r="F44" s="331"/>
      <c r="G44" s="331"/>
      <c r="H44" s="331"/>
      <c r="I44" s="331"/>
      <c r="J44" s="331"/>
      <c r="K44" s="331"/>
      <c r="L44" s="331"/>
      <c r="M44" s="445"/>
      <c r="N44" s="331"/>
      <c r="O44" s="331"/>
      <c r="P44" s="331"/>
      <c r="Q44" s="446"/>
      <c r="R44" s="333"/>
      <c r="S44" s="331"/>
      <c r="T44" s="333"/>
      <c r="U44" s="335"/>
      <c r="V44" s="333"/>
      <c r="W44" s="335"/>
      <c r="X44" s="333"/>
      <c r="Y44" s="447"/>
      <c r="Z44" s="355"/>
      <c r="AA44" s="87"/>
      <c r="AB44" s="87"/>
      <c r="AC44" s="87"/>
      <c r="AD44" s="87"/>
      <c r="AE44" s="87"/>
      <c r="AF44" s="87"/>
      <c r="AG44" s="87"/>
      <c r="AH44" s="87"/>
      <c r="AI44" s="87"/>
      <c r="AJ44" s="87"/>
      <c r="AK44" s="87"/>
      <c r="AL44" s="87"/>
      <c r="AM44" s="87"/>
      <c r="AN44" s="87"/>
    </row>
    <row r="45" spans="1:40" ht="21.75" customHeight="1">
      <c r="A45" s="448"/>
      <c r="B45" s="449" t="s">
        <v>209</v>
      </c>
      <c r="C45" s="448"/>
      <c r="D45" s="450"/>
      <c r="E45" s="451"/>
      <c r="F45" s="452"/>
      <c r="G45" s="453"/>
      <c r="H45" s="452">
        <f>SUM(H46:H49)</f>
        <v>0</v>
      </c>
      <c r="I45" s="453">
        <f>SUM(I46:I49)</f>
        <v>0</v>
      </c>
      <c r="J45" s="452">
        <f>SUM(J46:J49)</f>
        <v>0</v>
      </c>
      <c r="K45" s="452">
        <f>SUM(K46:K49)</f>
        <v>0</v>
      </c>
      <c r="L45" s="452">
        <f>SUM(L46:L49)</f>
        <v>0</v>
      </c>
      <c r="M45" s="454"/>
      <c r="N45" s="450"/>
      <c r="O45" s="455"/>
      <c r="P45" s="455"/>
      <c r="Q45" s="450"/>
      <c r="R45" s="456"/>
      <c r="S45" s="457">
        <f t="shared" ref="S45:U45" si="8">S46+S47+S48+S49</f>
        <v>0</v>
      </c>
      <c r="T45" s="457">
        <f t="shared" si="8"/>
        <v>248300</v>
      </c>
      <c r="U45" s="457">
        <f t="shared" si="8"/>
        <v>1</v>
      </c>
      <c r="V45" s="457">
        <f>V46+V47+V48+V49</f>
        <v>248300</v>
      </c>
      <c r="W45" s="457"/>
      <c r="X45" s="457">
        <f>R45+T45-V45</f>
        <v>0</v>
      </c>
      <c r="Y45" s="450"/>
    </row>
    <row r="46" spans="1:40" ht="21.75" customHeight="1">
      <c r="A46" s="458"/>
      <c r="B46" s="459" t="s">
        <v>210</v>
      </c>
      <c r="C46" s="460"/>
      <c r="D46" s="311"/>
      <c r="E46" s="461"/>
      <c r="F46" s="462"/>
      <c r="G46" s="461"/>
      <c r="H46" s="315">
        <v>0</v>
      </c>
      <c r="I46" s="314"/>
      <c r="J46" s="314"/>
      <c r="K46" s="463">
        <f t="shared" ref="K46:L49" si="9">E46+G46-I46</f>
        <v>0</v>
      </c>
      <c r="L46" s="463">
        <f t="shared" si="9"/>
        <v>0</v>
      </c>
      <c r="M46" s="316"/>
      <c r="N46" s="311"/>
      <c r="O46" s="318"/>
      <c r="P46" s="464"/>
      <c r="Q46" s="311"/>
      <c r="R46" s="320"/>
      <c r="S46" s="311"/>
      <c r="T46" s="320"/>
      <c r="U46" s="311"/>
      <c r="V46" s="320"/>
      <c r="W46" s="311"/>
      <c r="X46" s="320"/>
      <c r="Y46" s="311"/>
    </row>
    <row r="47" spans="1:40" ht="21.75" customHeight="1">
      <c r="A47" s="458"/>
      <c r="B47" s="459" t="s">
        <v>211</v>
      </c>
      <c r="C47" s="460"/>
      <c r="D47" s="311"/>
      <c r="E47" s="461"/>
      <c r="F47" s="462"/>
      <c r="G47" s="314"/>
      <c r="H47" s="315">
        <v>0</v>
      </c>
      <c r="I47" s="314"/>
      <c r="J47" s="314"/>
      <c r="K47" s="463">
        <f t="shared" si="9"/>
        <v>0</v>
      </c>
      <c r="L47" s="463">
        <f t="shared" si="9"/>
        <v>0</v>
      </c>
      <c r="M47" s="316"/>
      <c r="N47" s="311"/>
      <c r="O47" s="465"/>
      <c r="P47" s="311"/>
      <c r="Q47" s="311"/>
      <c r="R47" s="320"/>
      <c r="S47" s="311"/>
      <c r="T47" s="320"/>
      <c r="U47" s="311"/>
      <c r="V47" s="320"/>
      <c r="W47" s="311"/>
      <c r="X47" s="320"/>
      <c r="Y47" s="311"/>
    </row>
    <row r="48" spans="1:40" ht="21.75" customHeight="1">
      <c r="A48" s="458"/>
      <c r="B48" s="459" t="s">
        <v>212</v>
      </c>
      <c r="C48" s="460"/>
      <c r="D48" s="311"/>
      <c r="E48" s="461"/>
      <c r="F48" s="462"/>
      <c r="G48" s="466"/>
      <c r="H48" s="467">
        <f>'[1]dfatr mutasi 2'!T673</f>
        <v>0</v>
      </c>
      <c r="I48" s="466">
        <f>'[1]dfatr mutasi 2'!U672</f>
        <v>0</v>
      </c>
      <c r="J48" s="466">
        <f>'[1]dfatr mutasi 2'!V672</f>
        <v>0</v>
      </c>
      <c r="K48" s="314">
        <f t="shared" si="9"/>
        <v>0</v>
      </c>
      <c r="L48" s="315">
        <f t="shared" si="9"/>
        <v>0</v>
      </c>
      <c r="M48" s="316"/>
      <c r="N48" s="311"/>
      <c r="O48" s="318"/>
      <c r="P48" s="311"/>
      <c r="Q48" s="311"/>
      <c r="R48" s="320"/>
      <c r="S48" s="311"/>
      <c r="T48" s="320"/>
      <c r="U48" s="311"/>
      <c r="V48" s="320"/>
      <c r="W48" s="311"/>
      <c r="X48" s="320"/>
      <c r="Y48" s="311"/>
    </row>
    <row r="49" spans="1:40" ht="21.75" customHeight="1">
      <c r="A49" s="458"/>
      <c r="B49" s="459" t="s">
        <v>213</v>
      </c>
      <c r="C49" s="460"/>
      <c r="D49" s="311"/>
      <c r="E49" s="461"/>
      <c r="F49" s="462"/>
      <c r="G49" s="466"/>
      <c r="H49" s="467">
        <f>'[1]dfatr mutasi 2'!T680</f>
        <v>0</v>
      </c>
      <c r="I49" s="314">
        <v>0</v>
      </c>
      <c r="J49" s="314">
        <v>0</v>
      </c>
      <c r="K49" s="463">
        <f t="shared" si="9"/>
        <v>0</v>
      </c>
      <c r="L49" s="468">
        <f t="shared" si="9"/>
        <v>0</v>
      </c>
      <c r="M49" s="316"/>
      <c r="N49" s="311"/>
      <c r="O49" s="318"/>
      <c r="P49" s="311"/>
      <c r="Q49" s="319"/>
      <c r="R49" s="320"/>
      <c r="S49" s="319">
        <f>SUM(S50:S51)</f>
        <v>0</v>
      </c>
      <c r="T49" s="319">
        <f t="shared" ref="T49:X49" si="10">SUM(T50:T51)</f>
        <v>248300</v>
      </c>
      <c r="U49" s="319">
        <f t="shared" si="10"/>
        <v>1</v>
      </c>
      <c r="V49" s="319">
        <f t="shared" si="10"/>
        <v>248300</v>
      </c>
      <c r="W49" s="319">
        <f t="shared" si="10"/>
        <v>1</v>
      </c>
      <c r="X49" s="319">
        <f t="shared" si="10"/>
        <v>1960900</v>
      </c>
      <c r="Y49" s="311"/>
    </row>
    <row r="50" spans="1:40" s="1062" customFormat="1" ht="21.75" customHeight="1">
      <c r="A50" s="458"/>
      <c r="B50" s="459"/>
      <c r="C50" s="460"/>
      <c r="D50" s="311"/>
      <c r="E50" s="461"/>
      <c r="F50" s="462"/>
      <c r="G50" s="466"/>
      <c r="H50" s="467" t="s">
        <v>823</v>
      </c>
      <c r="I50" s="314"/>
      <c r="J50" s="314"/>
      <c r="K50" s="463"/>
      <c r="L50" s="468"/>
      <c r="M50" s="316">
        <v>2012</v>
      </c>
      <c r="N50" s="311"/>
      <c r="O50" s="318"/>
      <c r="P50" s="311"/>
      <c r="Q50" s="319">
        <v>1</v>
      </c>
      <c r="R50" s="320">
        <v>1712600</v>
      </c>
      <c r="S50" s="319">
        <v>0</v>
      </c>
      <c r="T50" s="320">
        <v>248300</v>
      </c>
      <c r="U50" s="311">
        <v>0</v>
      </c>
      <c r="V50" s="320">
        <v>0</v>
      </c>
      <c r="W50" s="464">
        <f>Q50+S50-U50</f>
        <v>1</v>
      </c>
      <c r="X50" s="320">
        <f>R50+T50-V50</f>
        <v>1960900</v>
      </c>
      <c r="Y50" s="311"/>
    </row>
    <row r="51" spans="1:40" s="1062" customFormat="1" ht="21.75" customHeight="1">
      <c r="A51" s="458"/>
      <c r="B51" s="459"/>
      <c r="C51" s="460"/>
      <c r="D51" s="311"/>
      <c r="E51" s="461"/>
      <c r="F51" s="462"/>
      <c r="G51" s="466"/>
      <c r="H51" s="467" t="s">
        <v>826</v>
      </c>
      <c r="I51" s="314"/>
      <c r="J51" s="314"/>
      <c r="K51" s="463"/>
      <c r="L51" s="468"/>
      <c r="M51" s="316">
        <v>2016</v>
      </c>
      <c r="N51" s="311"/>
      <c r="O51" s="318"/>
      <c r="P51" s="311"/>
      <c r="Q51" s="319">
        <v>1</v>
      </c>
      <c r="R51" s="320">
        <v>248300</v>
      </c>
      <c r="S51" s="319"/>
      <c r="T51" s="320"/>
      <c r="U51" s="311">
        <v>1</v>
      </c>
      <c r="V51" s="320">
        <v>248300</v>
      </c>
      <c r="W51" s="464">
        <f>Q51+S51-U51</f>
        <v>0</v>
      </c>
      <c r="X51" s="320">
        <f>R51+T51-V51</f>
        <v>0</v>
      </c>
      <c r="Y51" s="311"/>
    </row>
    <row r="52" spans="1:40" ht="21.75" customHeight="1">
      <c r="A52" s="448"/>
      <c r="B52" s="396" t="s">
        <v>61</v>
      </c>
      <c r="C52" s="469"/>
      <c r="D52" s="450"/>
      <c r="E52" s="451"/>
      <c r="F52" s="451"/>
      <c r="G52" s="451"/>
      <c r="H52" s="451"/>
      <c r="I52" s="451">
        <f>SUM(I53:I56)</f>
        <v>0</v>
      </c>
      <c r="J52" s="451">
        <f>SUM(J53:J56)</f>
        <v>0</v>
      </c>
      <c r="K52" s="451">
        <f>SUM(K53:K56)</f>
        <v>0</v>
      </c>
      <c r="L52" s="451">
        <f>SUM(L53:L56)</f>
        <v>0</v>
      </c>
      <c r="M52" s="454"/>
      <c r="N52" s="450"/>
      <c r="O52" s="455"/>
      <c r="P52" s="450"/>
      <c r="Q52" s="450"/>
      <c r="R52" s="456"/>
      <c r="S52" s="450"/>
      <c r="T52" s="456"/>
      <c r="U52" s="450"/>
      <c r="V52" s="456"/>
      <c r="W52" s="450"/>
      <c r="X52" s="456"/>
      <c r="Y52" s="450"/>
      <c r="Z52" s="184">
        <v>248300</v>
      </c>
    </row>
    <row r="53" spans="1:40" ht="21.75" customHeight="1">
      <c r="A53" s="458"/>
      <c r="B53" s="459" t="s">
        <v>214</v>
      </c>
      <c r="C53" s="362"/>
      <c r="D53" s="311"/>
      <c r="E53" s="470"/>
      <c r="F53" s="471"/>
      <c r="G53" s="466"/>
      <c r="H53" s="467"/>
      <c r="I53" s="466"/>
      <c r="J53" s="472"/>
      <c r="K53" s="472">
        <f>E53+G53-I53</f>
        <v>0</v>
      </c>
      <c r="L53" s="473">
        <f>F53+H53-J53</f>
        <v>0</v>
      </c>
      <c r="M53" s="316"/>
      <c r="N53" s="311"/>
      <c r="O53" s="318"/>
      <c r="P53" s="311"/>
      <c r="Q53" s="311"/>
      <c r="R53" s="320"/>
      <c r="S53" s="311"/>
      <c r="T53" s="320"/>
      <c r="U53" s="311"/>
      <c r="V53" s="320"/>
      <c r="W53" s="311"/>
      <c r="X53" s="320"/>
      <c r="Y53" s="311"/>
    </row>
    <row r="54" spans="1:40" ht="21.75" customHeight="1">
      <c r="A54" s="458"/>
      <c r="B54" s="459" t="s">
        <v>215</v>
      </c>
      <c r="C54" s="362"/>
      <c r="D54" s="311"/>
      <c r="E54" s="461"/>
      <c r="F54" s="474"/>
      <c r="G54" s="314"/>
      <c r="H54" s="315"/>
      <c r="I54" s="314"/>
      <c r="J54" s="314"/>
      <c r="K54" s="314">
        <v>0</v>
      </c>
      <c r="L54" s="314">
        <v>0</v>
      </c>
      <c r="M54" s="316"/>
      <c r="N54" s="311"/>
      <c r="O54" s="318"/>
      <c r="P54" s="311"/>
      <c r="Q54" s="311"/>
      <c r="R54" s="320"/>
      <c r="S54" s="311"/>
      <c r="T54" s="320"/>
      <c r="U54" s="311"/>
      <c r="V54" s="320"/>
      <c r="W54" s="311"/>
      <c r="X54" s="320"/>
      <c r="Y54" s="311"/>
    </row>
    <row r="55" spans="1:40" ht="21.75" customHeight="1">
      <c r="A55" s="458"/>
      <c r="B55" s="459" t="s">
        <v>216</v>
      </c>
      <c r="C55" s="362"/>
      <c r="D55" s="311"/>
      <c r="E55" s="461"/>
      <c r="F55" s="474"/>
      <c r="G55" s="314"/>
      <c r="H55" s="315"/>
      <c r="I55" s="314"/>
      <c r="J55" s="314"/>
      <c r="K55" s="314">
        <v>0</v>
      </c>
      <c r="L55" s="314">
        <v>0</v>
      </c>
      <c r="M55" s="316"/>
      <c r="N55" s="311"/>
      <c r="O55" s="318"/>
      <c r="P55" s="311"/>
      <c r="Q55" s="311"/>
      <c r="R55" s="320"/>
      <c r="S55" s="311"/>
      <c r="T55" s="320"/>
      <c r="U55" s="311"/>
      <c r="V55" s="320"/>
      <c r="W55" s="311"/>
      <c r="X55" s="320"/>
      <c r="Y55" s="311"/>
    </row>
    <row r="56" spans="1:40" ht="21.75" customHeight="1">
      <c r="A56" s="458"/>
      <c r="B56" s="459" t="s">
        <v>217</v>
      </c>
      <c r="C56" s="361"/>
      <c r="D56" s="311"/>
      <c r="E56" s="475"/>
      <c r="F56" s="476"/>
      <c r="G56" s="466"/>
      <c r="H56" s="467"/>
      <c r="I56" s="476"/>
      <c r="J56" s="476"/>
      <c r="K56" s="476"/>
      <c r="L56" s="476"/>
      <c r="M56" s="316"/>
      <c r="N56" s="311"/>
      <c r="O56" s="318"/>
      <c r="P56" s="311"/>
      <c r="Q56" s="311"/>
      <c r="R56" s="320"/>
      <c r="S56" s="311"/>
      <c r="T56" s="320"/>
      <c r="U56" s="311"/>
      <c r="V56" s="320"/>
      <c r="W56" s="311"/>
      <c r="X56" s="320"/>
      <c r="Y56" s="311"/>
    </row>
    <row r="57" spans="1:40" ht="21.75" customHeight="1">
      <c r="A57" s="458"/>
      <c r="B57" s="459"/>
      <c r="C57" s="361"/>
      <c r="D57" s="311"/>
      <c r="E57" s="470"/>
      <c r="F57" s="477"/>
      <c r="G57" s="478"/>
      <c r="H57" s="479"/>
      <c r="I57" s="478"/>
      <c r="J57" s="480"/>
      <c r="K57" s="480"/>
      <c r="L57" s="481"/>
      <c r="M57" s="316"/>
      <c r="N57" s="311"/>
      <c r="O57" s="318"/>
      <c r="P57" s="311"/>
      <c r="Q57" s="311"/>
      <c r="R57" s="320"/>
      <c r="S57" s="311"/>
      <c r="T57" s="320"/>
      <c r="U57" s="311"/>
      <c r="V57" s="320"/>
      <c r="W57" s="311"/>
      <c r="X57" s="320"/>
      <c r="Y57" s="311"/>
    </row>
    <row r="58" spans="1:40" ht="21.75" customHeight="1">
      <c r="A58" s="448"/>
      <c r="B58" s="396" t="s">
        <v>66</v>
      </c>
      <c r="C58" s="469"/>
      <c r="D58" s="450"/>
      <c r="E58" s="482"/>
      <c r="F58" s="483"/>
      <c r="G58" s="484"/>
      <c r="H58" s="485"/>
      <c r="I58" s="484"/>
      <c r="J58" s="486"/>
      <c r="K58" s="486"/>
      <c r="L58" s="487"/>
      <c r="M58" s="454"/>
      <c r="N58" s="450"/>
      <c r="O58" s="455"/>
      <c r="P58" s="450"/>
      <c r="Q58" s="450"/>
      <c r="R58" s="456"/>
      <c r="S58" s="450"/>
      <c r="T58" s="456"/>
      <c r="U58" s="450"/>
      <c r="V58" s="456"/>
      <c r="W58" s="450"/>
      <c r="X58" s="456"/>
      <c r="Y58" s="450"/>
    </row>
    <row r="59" spans="1:40" ht="21.75" customHeight="1">
      <c r="A59" s="488"/>
      <c r="B59" s="489"/>
      <c r="C59" s="490"/>
      <c r="D59" s="491"/>
      <c r="E59" s="492"/>
      <c r="F59" s="493"/>
      <c r="G59" s="494"/>
      <c r="H59" s="495"/>
      <c r="I59" s="494"/>
      <c r="J59" s="496"/>
      <c r="K59" s="496"/>
      <c r="L59" s="497"/>
      <c r="M59" s="498"/>
      <c r="N59" s="491"/>
      <c r="O59" s="499"/>
      <c r="P59" s="491"/>
      <c r="Q59" s="491"/>
      <c r="R59" s="500"/>
      <c r="S59" s="491"/>
      <c r="T59" s="500"/>
      <c r="U59" s="491"/>
      <c r="V59" s="500"/>
      <c r="W59" s="491"/>
      <c r="X59" s="500"/>
      <c r="Y59" s="491"/>
    </row>
    <row r="60" spans="1:40" ht="21.75" customHeight="1">
      <c r="A60" s="488"/>
      <c r="B60" s="489"/>
      <c r="C60" s="490"/>
      <c r="D60" s="491"/>
      <c r="E60" s="492"/>
      <c r="F60" s="493"/>
      <c r="G60" s="494"/>
      <c r="H60" s="495"/>
      <c r="I60" s="494"/>
      <c r="J60" s="496"/>
      <c r="K60" s="496"/>
      <c r="L60" s="497"/>
      <c r="M60" s="498"/>
      <c r="N60" s="491"/>
      <c r="O60" s="499"/>
      <c r="P60" s="491"/>
      <c r="Q60" s="491"/>
      <c r="R60" s="500"/>
      <c r="S60" s="491"/>
      <c r="T60" s="500"/>
      <c r="U60" s="491"/>
      <c r="V60" s="500"/>
      <c r="W60" s="491"/>
      <c r="X60" s="500"/>
      <c r="Y60" s="491"/>
    </row>
    <row r="61" spans="1:40" s="394" customFormat="1" ht="21.75" customHeight="1">
      <c r="A61" s="501"/>
      <c r="B61" s="502"/>
      <c r="C61" s="503"/>
      <c r="D61" s="503"/>
      <c r="E61" s="503"/>
      <c r="F61" s="503"/>
      <c r="G61" s="504"/>
      <c r="H61" s="1299" t="s">
        <v>285</v>
      </c>
      <c r="I61" s="1300"/>
      <c r="J61" s="1300"/>
      <c r="K61" s="1300"/>
      <c r="L61" s="1300"/>
      <c r="M61" s="1300"/>
      <c r="N61" s="1300"/>
      <c r="O61" s="1300"/>
      <c r="P61" s="1301"/>
      <c r="Q61" s="505"/>
      <c r="R61" s="505"/>
      <c r="S61" s="505">
        <f>S17+S18+S37+S45+S52+S58</f>
        <v>16</v>
      </c>
      <c r="T61" s="505">
        <f>T17+T18+T37+T45+T52+T58</f>
        <v>46114300</v>
      </c>
      <c r="U61" s="505">
        <f>U17+U18+U37+U45+U52+U58</f>
        <v>6</v>
      </c>
      <c r="V61" s="505">
        <f>V17+V18+V37+V45+V52+V58</f>
        <v>4298300</v>
      </c>
      <c r="W61" s="505">
        <f>Q61+S61-U61</f>
        <v>10</v>
      </c>
      <c r="X61" s="505">
        <f>R61+T61-V61</f>
        <v>41816000</v>
      </c>
      <c r="Y61" s="505">
        <f>Y17+Y18+Y43+Y45+Y52+Y58</f>
        <v>0</v>
      </c>
      <c r="Z61" s="87"/>
      <c r="AA61" s="87"/>
      <c r="AB61" s="87"/>
      <c r="AC61" s="87"/>
      <c r="AD61" s="87"/>
      <c r="AE61" s="87"/>
      <c r="AF61" s="87"/>
      <c r="AG61" s="87"/>
      <c r="AH61" s="87"/>
      <c r="AI61" s="87"/>
      <c r="AJ61" s="87"/>
      <c r="AK61" s="87"/>
      <c r="AL61" s="87"/>
      <c r="AM61" s="87"/>
      <c r="AN61" s="87"/>
    </row>
    <row r="62" spans="1:40" s="274" customFormat="1">
      <c r="Q62" s="506"/>
      <c r="R62" s="506"/>
      <c r="S62" s="506"/>
      <c r="T62" s="506"/>
      <c r="U62" s="506"/>
      <c r="V62" s="506"/>
      <c r="W62" s="506"/>
      <c r="X62" s="506"/>
      <c r="Z62" s="184"/>
      <c r="AA62" s="184"/>
      <c r="AB62" s="184"/>
      <c r="AC62" s="184"/>
      <c r="AD62" s="184"/>
      <c r="AE62" s="184"/>
      <c r="AF62" s="184"/>
      <c r="AG62" s="184"/>
      <c r="AH62" s="184"/>
      <c r="AI62" s="184"/>
      <c r="AJ62" s="184"/>
      <c r="AK62" s="184"/>
      <c r="AL62" s="184"/>
      <c r="AM62" s="184"/>
      <c r="AN62" s="184"/>
    </row>
    <row r="63" spans="1:40" s="274" customFormat="1">
      <c r="X63" s="507"/>
      <c r="Z63" s="184"/>
      <c r="AA63" s="184"/>
      <c r="AB63" s="184"/>
      <c r="AC63" s="184"/>
      <c r="AD63" s="184"/>
      <c r="AE63" s="184"/>
      <c r="AF63" s="184"/>
      <c r="AG63" s="184"/>
      <c r="AH63" s="184"/>
      <c r="AI63" s="184"/>
      <c r="AJ63" s="184"/>
      <c r="AK63" s="184"/>
      <c r="AL63" s="184"/>
      <c r="AM63" s="184"/>
      <c r="AN63" s="184"/>
    </row>
    <row r="64" spans="1:40" s="274" customFormat="1" ht="21">
      <c r="R64" s="508"/>
      <c r="S64" s="508"/>
      <c r="T64" s="508"/>
      <c r="U64" s="508"/>
      <c r="V64" s="507"/>
      <c r="W64" s="507"/>
      <c r="X64" s="507"/>
      <c r="Y64" s="507"/>
      <c r="Z64" s="184"/>
      <c r="AA64" s="184"/>
      <c r="AB64" s="184"/>
      <c r="AC64" s="184"/>
      <c r="AD64" s="184"/>
      <c r="AE64" s="184"/>
      <c r="AF64" s="184"/>
      <c r="AG64" s="184"/>
      <c r="AH64" s="184"/>
      <c r="AI64" s="184"/>
      <c r="AJ64" s="184"/>
      <c r="AK64" s="184"/>
      <c r="AL64" s="184"/>
      <c r="AM64" s="184"/>
      <c r="AN64" s="184"/>
    </row>
    <row r="65" spans="4:40" s="274" customFormat="1">
      <c r="T65" s="507"/>
      <c r="U65" s="507"/>
      <c r="V65" s="507"/>
      <c r="W65" s="507"/>
      <c r="X65" s="507"/>
      <c r="Y65" s="507"/>
      <c r="Z65" s="184"/>
      <c r="AA65" s="184"/>
      <c r="AB65" s="184"/>
      <c r="AC65" s="184"/>
      <c r="AD65" s="184"/>
      <c r="AE65" s="184"/>
      <c r="AF65" s="184"/>
      <c r="AG65" s="184"/>
      <c r="AH65" s="184"/>
      <c r="AI65" s="184"/>
      <c r="AJ65" s="184"/>
      <c r="AK65" s="184"/>
      <c r="AL65" s="184"/>
      <c r="AM65" s="184"/>
      <c r="AN65" s="184"/>
    </row>
    <row r="66" spans="4:40">
      <c r="D66" s="253"/>
      <c r="E66" s="254"/>
      <c r="F66" s="509"/>
      <c r="G66" s="254"/>
      <c r="H66" s="254"/>
      <c r="I66" s="254"/>
      <c r="K66" s="242"/>
      <c r="L66" s="231"/>
      <c r="O66" s="207"/>
      <c r="V66" s="509"/>
    </row>
    <row r="67" spans="4:40" ht="15.75">
      <c r="F67" s="256"/>
      <c r="G67" s="257"/>
      <c r="H67" s="255" t="s">
        <v>218</v>
      </c>
      <c r="I67" s="256"/>
      <c r="K67" s="257"/>
      <c r="L67" s="231"/>
      <c r="O67" s="207"/>
      <c r="V67" s="258"/>
    </row>
    <row r="68" spans="4:40" ht="15.75">
      <c r="F68" s="259"/>
      <c r="G68" s="257"/>
      <c r="H68" s="255" t="s">
        <v>219</v>
      </c>
      <c r="I68" s="256"/>
      <c r="K68" s="257"/>
      <c r="L68" s="231"/>
      <c r="O68" s="207"/>
      <c r="V68" s="258" t="s">
        <v>121</v>
      </c>
    </row>
    <row r="69" spans="4:40" ht="15.75">
      <c r="F69" s="258"/>
      <c r="G69" s="257"/>
      <c r="H69" s="255" t="s">
        <v>220</v>
      </c>
      <c r="I69" s="256"/>
      <c r="K69" s="257"/>
      <c r="L69" s="231"/>
      <c r="V69" s="258"/>
    </row>
    <row r="70" spans="4:40" ht="15.75">
      <c r="F70" s="258"/>
      <c r="G70" s="257"/>
      <c r="H70" s="260"/>
      <c r="I70" s="257"/>
      <c r="K70" s="257"/>
      <c r="L70" s="231"/>
      <c r="V70" s="258"/>
    </row>
    <row r="71" spans="4:40" ht="15.75">
      <c r="F71" s="258"/>
      <c r="G71" s="257"/>
      <c r="H71" s="260"/>
      <c r="I71" s="257"/>
      <c r="K71" s="257"/>
      <c r="L71" s="231"/>
      <c r="V71" s="261"/>
    </row>
    <row r="72" spans="4:40" ht="15.75">
      <c r="F72" s="258"/>
      <c r="G72" s="257"/>
      <c r="H72" s="260"/>
      <c r="I72" s="257"/>
      <c r="K72" s="257"/>
      <c r="L72" s="231"/>
      <c r="V72" s="258"/>
    </row>
    <row r="73" spans="4:40" ht="15.75">
      <c r="F73" s="258"/>
      <c r="G73" s="257"/>
      <c r="H73" s="262" t="s">
        <v>163</v>
      </c>
      <c r="I73" s="263"/>
      <c r="K73" s="257"/>
      <c r="L73" s="231"/>
      <c r="V73" s="264" t="s">
        <v>120</v>
      </c>
    </row>
    <row r="74" spans="4:40" ht="15.75">
      <c r="F74" s="258"/>
      <c r="G74" s="257"/>
      <c r="H74" s="1253" t="s">
        <v>221</v>
      </c>
      <c r="I74" s="1253"/>
      <c r="K74" s="257"/>
      <c r="L74" s="231"/>
      <c r="V74" s="265" t="s">
        <v>222</v>
      </c>
    </row>
    <row r="75" spans="4:40">
      <c r="E75" s="242"/>
      <c r="F75" s="231"/>
      <c r="G75" s="242"/>
      <c r="H75" s="231"/>
      <c r="I75" s="242"/>
      <c r="J75" s="231"/>
      <c r="K75" s="242"/>
      <c r="L75" s="231"/>
    </row>
    <row r="76" spans="4:40" s="274" customFormat="1">
      <c r="Z76" s="184"/>
      <c r="AA76" s="184"/>
      <c r="AB76" s="184"/>
      <c r="AC76" s="184"/>
      <c r="AD76" s="184"/>
      <c r="AE76" s="184"/>
      <c r="AF76" s="184"/>
      <c r="AG76" s="184"/>
      <c r="AH76" s="184"/>
      <c r="AI76" s="184"/>
      <c r="AJ76" s="184"/>
      <c r="AK76" s="184"/>
      <c r="AL76" s="184"/>
      <c r="AM76" s="184"/>
      <c r="AN76" s="184"/>
    </row>
    <row r="77" spans="4:40" s="274" customFormat="1">
      <c r="Z77" s="184"/>
      <c r="AA77" s="184"/>
      <c r="AB77" s="184"/>
      <c r="AC77" s="184"/>
      <c r="AD77" s="184"/>
      <c r="AE77" s="184"/>
      <c r="AF77" s="184"/>
      <c r="AG77" s="184"/>
      <c r="AH77" s="184"/>
      <c r="AI77" s="184"/>
      <c r="AJ77" s="184"/>
      <c r="AK77" s="184"/>
      <c r="AL77" s="184"/>
      <c r="AM77" s="184"/>
      <c r="AN77" s="184"/>
    </row>
    <row r="78" spans="4:40" s="274" customFormat="1">
      <c r="Z78" s="184"/>
      <c r="AA78" s="184"/>
      <c r="AB78" s="184"/>
      <c r="AC78" s="184"/>
      <c r="AD78" s="184"/>
      <c r="AE78" s="184"/>
      <c r="AF78" s="184"/>
      <c r="AG78" s="184"/>
      <c r="AH78" s="184"/>
      <c r="AI78" s="184"/>
      <c r="AJ78" s="184"/>
      <c r="AK78" s="184"/>
      <c r="AL78" s="184"/>
      <c r="AM78" s="184"/>
      <c r="AN78" s="184"/>
    </row>
    <row r="79" spans="4:40" s="274" customFormat="1">
      <c r="Z79" s="184"/>
      <c r="AA79" s="184"/>
      <c r="AB79" s="184"/>
      <c r="AC79" s="184"/>
      <c r="AD79" s="184"/>
      <c r="AE79" s="184"/>
      <c r="AF79" s="184"/>
      <c r="AG79" s="184"/>
      <c r="AH79" s="184"/>
      <c r="AI79" s="184"/>
      <c r="AJ79" s="184"/>
      <c r="AK79" s="184"/>
      <c r="AL79" s="184"/>
      <c r="AM79" s="184"/>
      <c r="AN79" s="184"/>
    </row>
    <row r="80" spans="4:40" s="274" customFormat="1">
      <c r="Z80" s="184"/>
      <c r="AA80" s="184"/>
      <c r="AB80" s="184"/>
      <c r="AC80" s="184"/>
      <c r="AD80" s="184"/>
      <c r="AE80" s="184"/>
      <c r="AF80" s="184"/>
      <c r="AG80" s="184"/>
      <c r="AH80" s="184"/>
      <c r="AI80" s="184"/>
      <c r="AJ80" s="184"/>
      <c r="AK80" s="184"/>
      <c r="AL80" s="184"/>
      <c r="AM80" s="184"/>
      <c r="AN80" s="184"/>
    </row>
    <row r="81" spans="26:40" s="274" customFormat="1">
      <c r="Z81" s="184"/>
      <c r="AA81" s="184"/>
      <c r="AB81" s="184"/>
      <c r="AC81" s="184"/>
      <c r="AD81" s="184"/>
      <c r="AE81" s="184"/>
      <c r="AF81" s="184"/>
      <c r="AG81" s="184"/>
      <c r="AH81" s="184"/>
      <c r="AI81" s="184"/>
      <c r="AJ81" s="184"/>
      <c r="AK81" s="184"/>
      <c r="AL81" s="184"/>
      <c r="AM81" s="184"/>
      <c r="AN81" s="184"/>
    </row>
    <row r="82" spans="26:40" s="274" customFormat="1">
      <c r="Z82" s="184"/>
      <c r="AA82" s="184"/>
      <c r="AB82" s="184"/>
      <c r="AC82" s="184"/>
      <c r="AD82" s="184"/>
      <c r="AE82" s="184"/>
      <c r="AF82" s="184"/>
      <c r="AG82" s="184"/>
      <c r="AH82" s="184"/>
      <c r="AI82" s="184"/>
      <c r="AJ82" s="184"/>
      <c r="AK82" s="184"/>
      <c r="AL82" s="184"/>
      <c r="AM82" s="184"/>
      <c r="AN82" s="184"/>
    </row>
    <row r="83" spans="26:40" s="274" customFormat="1">
      <c r="Z83" s="184"/>
      <c r="AA83" s="184"/>
      <c r="AB83" s="184"/>
      <c r="AC83" s="184"/>
      <c r="AD83" s="184"/>
      <c r="AE83" s="184"/>
      <c r="AF83" s="184"/>
      <c r="AG83" s="184"/>
      <c r="AH83" s="184"/>
      <c r="AI83" s="184"/>
      <c r="AJ83" s="184"/>
      <c r="AK83" s="184"/>
      <c r="AL83" s="184"/>
      <c r="AM83" s="184"/>
      <c r="AN83" s="184"/>
    </row>
    <row r="84" spans="26:40" s="274" customFormat="1">
      <c r="Z84" s="184"/>
      <c r="AA84" s="184"/>
      <c r="AB84" s="184"/>
      <c r="AC84" s="184"/>
      <c r="AD84" s="184"/>
      <c r="AE84" s="184"/>
      <c r="AF84" s="184"/>
      <c r="AG84" s="184"/>
      <c r="AH84" s="184"/>
      <c r="AI84" s="184"/>
      <c r="AJ84" s="184"/>
      <c r="AK84" s="184"/>
      <c r="AL84" s="184"/>
      <c r="AM84" s="184"/>
      <c r="AN84" s="184"/>
    </row>
    <row r="85" spans="26:40" s="274" customFormat="1">
      <c r="Z85" s="184"/>
      <c r="AA85" s="184"/>
      <c r="AB85" s="184"/>
      <c r="AC85" s="184"/>
      <c r="AD85" s="184"/>
      <c r="AE85" s="184"/>
      <c r="AF85" s="184"/>
      <c r="AG85" s="184"/>
      <c r="AH85" s="184"/>
      <c r="AI85" s="184"/>
      <c r="AJ85" s="184"/>
      <c r="AK85" s="184"/>
      <c r="AL85" s="184"/>
      <c r="AM85" s="184"/>
      <c r="AN85" s="184"/>
    </row>
    <row r="86" spans="26:40" s="274" customFormat="1">
      <c r="Z86" s="184"/>
      <c r="AA86" s="184"/>
      <c r="AB86" s="184"/>
      <c r="AC86" s="184"/>
      <c r="AD86" s="184"/>
      <c r="AE86" s="184"/>
      <c r="AF86" s="184"/>
      <c r="AG86" s="184"/>
      <c r="AH86" s="184"/>
      <c r="AI86" s="184"/>
      <c r="AJ86" s="184"/>
      <c r="AK86" s="184"/>
      <c r="AL86" s="184"/>
      <c r="AM86" s="184"/>
      <c r="AN86" s="184"/>
    </row>
    <row r="87" spans="26:40" s="274" customFormat="1">
      <c r="Z87" s="184"/>
      <c r="AA87" s="184"/>
      <c r="AB87" s="184"/>
      <c r="AC87" s="184"/>
      <c r="AD87" s="184"/>
      <c r="AE87" s="184"/>
      <c r="AF87" s="184"/>
      <c r="AG87" s="184"/>
      <c r="AH87" s="184"/>
      <c r="AI87" s="184"/>
      <c r="AJ87" s="184"/>
      <c r="AK87" s="184"/>
      <c r="AL87" s="184"/>
      <c r="AM87" s="184"/>
      <c r="AN87" s="184"/>
    </row>
    <row r="88" spans="26:40" s="274" customFormat="1">
      <c r="Z88" s="184"/>
      <c r="AA88" s="184"/>
      <c r="AB88" s="184"/>
      <c r="AC88" s="184"/>
      <c r="AD88" s="184"/>
      <c r="AE88" s="184"/>
      <c r="AF88" s="184"/>
      <c r="AG88" s="184"/>
      <c r="AH88" s="184"/>
      <c r="AI88" s="184"/>
      <c r="AJ88" s="184"/>
      <c r="AK88" s="184"/>
      <c r="AL88" s="184"/>
      <c r="AM88" s="184"/>
      <c r="AN88" s="184"/>
    </row>
    <row r="89" spans="26:40" s="274" customFormat="1">
      <c r="Z89" s="184"/>
      <c r="AA89" s="184"/>
      <c r="AB89" s="184"/>
      <c r="AC89" s="184"/>
      <c r="AD89" s="184"/>
      <c r="AE89" s="184"/>
      <c r="AF89" s="184"/>
      <c r="AG89" s="184"/>
      <c r="AH89" s="184"/>
      <c r="AI89" s="184"/>
      <c r="AJ89" s="184"/>
      <c r="AK89" s="184"/>
      <c r="AL89" s="184"/>
      <c r="AM89" s="184"/>
      <c r="AN89" s="184"/>
    </row>
    <row r="90" spans="26:40" s="274" customFormat="1">
      <c r="Z90" s="184"/>
      <c r="AA90" s="184"/>
      <c r="AB90" s="184"/>
      <c r="AC90" s="184"/>
      <c r="AD90" s="184"/>
      <c r="AE90" s="184"/>
      <c r="AF90" s="184"/>
      <c r="AG90" s="184"/>
      <c r="AH90" s="184"/>
      <c r="AI90" s="184"/>
      <c r="AJ90" s="184"/>
      <c r="AK90" s="184"/>
      <c r="AL90" s="184"/>
      <c r="AM90" s="184"/>
      <c r="AN90" s="184"/>
    </row>
    <row r="91" spans="26:40" s="274" customFormat="1">
      <c r="Z91" s="184"/>
      <c r="AA91" s="184"/>
      <c r="AB91" s="184"/>
      <c r="AC91" s="184"/>
      <c r="AD91" s="184"/>
      <c r="AE91" s="184"/>
      <c r="AF91" s="184"/>
      <c r="AG91" s="184"/>
      <c r="AH91" s="184"/>
      <c r="AI91" s="184"/>
      <c r="AJ91" s="184"/>
      <c r="AK91" s="184"/>
      <c r="AL91" s="184"/>
      <c r="AM91" s="184"/>
      <c r="AN91" s="184"/>
    </row>
    <row r="92" spans="26:40" s="274" customFormat="1">
      <c r="Z92" s="184"/>
      <c r="AA92" s="184"/>
      <c r="AB92" s="184"/>
      <c r="AC92" s="184"/>
      <c r="AD92" s="184"/>
      <c r="AE92" s="184"/>
      <c r="AF92" s="184"/>
      <c r="AG92" s="184"/>
      <c r="AH92" s="184"/>
      <c r="AI92" s="184"/>
      <c r="AJ92" s="184"/>
      <c r="AK92" s="184"/>
      <c r="AL92" s="184"/>
      <c r="AM92" s="184"/>
      <c r="AN92" s="184"/>
    </row>
    <row r="93" spans="26:40" s="274" customFormat="1">
      <c r="Z93" s="184"/>
      <c r="AA93" s="184"/>
      <c r="AB93" s="184"/>
      <c r="AC93" s="184"/>
      <c r="AD93" s="184"/>
      <c r="AE93" s="184"/>
      <c r="AF93" s="184"/>
      <c r="AG93" s="184"/>
      <c r="AH93" s="184"/>
      <c r="AI93" s="184"/>
      <c r="AJ93" s="184"/>
      <c r="AK93" s="184"/>
      <c r="AL93" s="184"/>
      <c r="AM93" s="184"/>
      <c r="AN93" s="184"/>
    </row>
    <row r="94" spans="26:40" s="274" customFormat="1">
      <c r="Z94" s="184"/>
      <c r="AA94" s="184"/>
      <c r="AB94" s="184"/>
      <c r="AC94" s="184"/>
      <c r="AD94" s="184"/>
      <c r="AE94" s="184"/>
      <c r="AF94" s="184"/>
      <c r="AG94" s="184"/>
      <c r="AH94" s="184"/>
      <c r="AI94" s="184"/>
      <c r="AJ94" s="184"/>
      <c r="AK94" s="184"/>
      <c r="AL94" s="184"/>
      <c r="AM94" s="184"/>
      <c r="AN94" s="184"/>
    </row>
    <row r="95" spans="26:40" s="274" customFormat="1">
      <c r="Z95" s="184"/>
      <c r="AA95" s="184"/>
      <c r="AB95" s="184"/>
      <c r="AC95" s="184"/>
      <c r="AD95" s="184"/>
      <c r="AE95" s="184"/>
      <c r="AF95" s="184"/>
      <c r="AG95" s="184"/>
      <c r="AH95" s="184"/>
      <c r="AI95" s="184"/>
      <c r="AJ95" s="184"/>
      <c r="AK95" s="184"/>
      <c r="AL95" s="184"/>
      <c r="AM95" s="184"/>
      <c r="AN95" s="184"/>
    </row>
    <row r="96" spans="26:40" s="274" customFormat="1">
      <c r="Z96" s="184"/>
      <c r="AA96" s="184"/>
      <c r="AB96" s="184"/>
      <c r="AC96" s="184"/>
      <c r="AD96" s="184"/>
      <c r="AE96" s="184"/>
      <c r="AF96" s="184"/>
      <c r="AG96" s="184"/>
      <c r="AH96" s="184"/>
      <c r="AI96" s="184"/>
      <c r="AJ96" s="184"/>
      <c r="AK96" s="184"/>
      <c r="AL96" s="184"/>
      <c r="AM96" s="184"/>
      <c r="AN96" s="184"/>
    </row>
    <row r="97" spans="26:40" s="274" customFormat="1">
      <c r="Z97" s="184"/>
      <c r="AA97" s="184"/>
      <c r="AB97" s="184"/>
      <c r="AC97" s="184"/>
      <c r="AD97" s="184"/>
      <c r="AE97" s="184"/>
      <c r="AF97" s="184"/>
      <c r="AG97" s="184"/>
      <c r="AH97" s="184"/>
      <c r="AI97" s="184"/>
      <c r="AJ97" s="184"/>
      <c r="AK97" s="184"/>
      <c r="AL97" s="184"/>
      <c r="AM97" s="184"/>
      <c r="AN97" s="184"/>
    </row>
    <row r="98" spans="26:40" s="274" customFormat="1">
      <c r="Z98" s="184"/>
      <c r="AA98" s="184"/>
      <c r="AB98" s="184"/>
      <c r="AC98" s="184"/>
      <c r="AD98" s="184"/>
      <c r="AE98" s="184"/>
      <c r="AF98" s="184"/>
      <c r="AG98" s="184"/>
      <c r="AH98" s="184"/>
      <c r="AI98" s="184"/>
      <c r="AJ98" s="184"/>
      <c r="AK98" s="184"/>
      <c r="AL98" s="184"/>
      <c r="AM98" s="184"/>
      <c r="AN98" s="184"/>
    </row>
    <row r="99" spans="26:40" s="274" customFormat="1">
      <c r="Z99" s="184"/>
      <c r="AA99" s="184"/>
      <c r="AB99" s="184"/>
      <c r="AC99" s="184"/>
      <c r="AD99" s="184"/>
      <c r="AE99" s="184"/>
      <c r="AF99" s="184"/>
      <c r="AG99" s="184"/>
      <c r="AH99" s="184"/>
      <c r="AI99" s="184"/>
      <c r="AJ99" s="184"/>
      <c r="AK99" s="184"/>
      <c r="AL99" s="184"/>
      <c r="AM99" s="184"/>
      <c r="AN99" s="184"/>
    </row>
    <row r="100" spans="26:40" s="274" customFormat="1">
      <c r="Z100" s="184"/>
      <c r="AA100" s="184"/>
      <c r="AB100" s="184"/>
      <c r="AC100" s="184"/>
      <c r="AD100" s="184"/>
      <c r="AE100" s="184"/>
      <c r="AF100" s="184"/>
      <c r="AG100" s="184"/>
      <c r="AH100" s="184"/>
      <c r="AI100" s="184"/>
      <c r="AJ100" s="184"/>
      <c r="AK100" s="184"/>
      <c r="AL100" s="184"/>
      <c r="AM100" s="184"/>
      <c r="AN100" s="184"/>
    </row>
    <row r="101" spans="26:40" s="274" customFormat="1">
      <c r="Z101" s="184"/>
      <c r="AA101" s="184"/>
      <c r="AB101" s="184"/>
      <c r="AC101" s="184"/>
      <c r="AD101" s="184"/>
      <c r="AE101" s="184"/>
      <c r="AF101" s="184"/>
      <c r="AG101" s="184"/>
      <c r="AH101" s="184"/>
      <c r="AI101" s="184"/>
      <c r="AJ101" s="184"/>
      <c r="AK101" s="184"/>
      <c r="AL101" s="184"/>
      <c r="AM101" s="184"/>
      <c r="AN101" s="184"/>
    </row>
    <row r="102" spans="26:40" s="274" customFormat="1">
      <c r="Z102" s="184"/>
      <c r="AA102" s="184"/>
      <c r="AB102" s="184"/>
      <c r="AC102" s="184"/>
      <c r="AD102" s="184"/>
      <c r="AE102" s="184"/>
      <c r="AF102" s="184"/>
      <c r="AG102" s="184"/>
      <c r="AH102" s="184"/>
      <c r="AI102" s="184"/>
      <c r="AJ102" s="184"/>
      <c r="AK102" s="184"/>
      <c r="AL102" s="184"/>
      <c r="AM102" s="184"/>
      <c r="AN102" s="184"/>
    </row>
    <row r="103" spans="26:40" s="274" customFormat="1">
      <c r="Z103" s="184"/>
      <c r="AA103" s="184"/>
      <c r="AB103" s="184"/>
      <c r="AC103" s="184"/>
      <c r="AD103" s="184"/>
      <c r="AE103" s="184"/>
      <c r="AF103" s="184"/>
      <c r="AG103" s="184"/>
      <c r="AH103" s="184"/>
      <c r="AI103" s="184"/>
      <c r="AJ103" s="184"/>
      <c r="AK103" s="184"/>
      <c r="AL103" s="184"/>
      <c r="AM103" s="184"/>
      <c r="AN103" s="184"/>
    </row>
    <row r="104" spans="26:40" s="274" customFormat="1">
      <c r="Z104" s="184"/>
      <c r="AA104" s="184"/>
      <c r="AB104" s="184"/>
      <c r="AC104" s="184"/>
      <c r="AD104" s="184"/>
      <c r="AE104" s="184"/>
      <c r="AF104" s="184"/>
      <c r="AG104" s="184"/>
      <c r="AH104" s="184"/>
      <c r="AI104" s="184"/>
      <c r="AJ104" s="184"/>
      <c r="AK104" s="184"/>
      <c r="AL104" s="184"/>
      <c r="AM104" s="184"/>
      <c r="AN104" s="184"/>
    </row>
    <row r="105" spans="26:40" s="274" customFormat="1">
      <c r="Z105" s="184"/>
      <c r="AA105" s="184"/>
      <c r="AB105" s="184"/>
      <c r="AC105" s="184"/>
      <c r="AD105" s="184"/>
      <c r="AE105" s="184"/>
      <c r="AF105" s="184"/>
      <c r="AG105" s="184"/>
      <c r="AH105" s="184"/>
      <c r="AI105" s="184"/>
      <c r="AJ105" s="184"/>
      <c r="AK105" s="184"/>
      <c r="AL105" s="184"/>
      <c r="AM105" s="184"/>
      <c r="AN105" s="184"/>
    </row>
    <row r="106" spans="26:40" s="274" customFormat="1">
      <c r="Z106" s="184"/>
      <c r="AA106" s="184"/>
      <c r="AB106" s="184"/>
      <c r="AC106" s="184"/>
      <c r="AD106" s="184"/>
      <c r="AE106" s="184"/>
      <c r="AF106" s="184"/>
      <c r="AG106" s="184"/>
      <c r="AH106" s="184"/>
      <c r="AI106" s="184"/>
      <c r="AJ106" s="184"/>
      <c r="AK106" s="184"/>
      <c r="AL106" s="184"/>
      <c r="AM106" s="184"/>
      <c r="AN106" s="184"/>
    </row>
    <row r="107" spans="26:40" s="274" customFormat="1">
      <c r="Z107" s="184"/>
      <c r="AA107" s="184"/>
      <c r="AB107" s="184"/>
      <c r="AC107" s="184"/>
      <c r="AD107" s="184"/>
      <c r="AE107" s="184"/>
      <c r="AF107" s="184"/>
      <c r="AG107" s="184"/>
      <c r="AH107" s="184"/>
      <c r="AI107" s="184"/>
      <c r="AJ107" s="184"/>
      <c r="AK107" s="184"/>
      <c r="AL107" s="184"/>
      <c r="AM107" s="184"/>
      <c r="AN107" s="184"/>
    </row>
    <row r="108" spans="26:40" s="274" customFormat="1">
      <c r="Z108" s="184"/>
      <c r="AA108" s="184"/>
      <c r="AB108" s="184"/>
      <c r="AC108" s="184"/>
      <c r="AD108" s="184"/>
      <c r="AE108" s="184"/>
      <c r="AF108" s="184"/>
      <c r="AG108" s="184"/>
      <c r="AH108" s="184"/>
      <c r="AI108" s="184"/>
      <c r="AJ108" s="184"/>
      <c r="AK108" s="184"/>
      <c r="AL108" s="184"/>
      <c r="AM108" s="184"/>
      <c r="AN108" s="184"/>
    </row>
    <row r="109" spans="26:40" s="274" customFormat="1">
      <c r="Z109" s="184"/>
      <c r="AA109" s="184"/>
      <c r="AB109" s="184"/>
      <c r="AC109" s="184"/>
      <c r="AD109" s="184"/>
      <c r="AE109" s="184"/>
      <c r="AF109" s="184"/>
      <c r="AG109" s="184"/>
      <c r="AH109" s="184"/>
      <c r="AI109" s="184"/>
      <c r="AJ109" s="184"/>
      <c r="AK109" s="184"/>
      <c r="AL109" s="184"/>
      <c r="AM109" s="184"/>
      <c r="AN109" s="184"/>
    </row>
  </sheetData>
  <mergeCells count="23">
    <mergeCell ref="H74:I74"/>
    <mergeCell ref="W11:X11"/>
    <mergeCell ref="Y11:Y15"/>
    <mergeCell ref="A12:A15"/>
    <mergeCell ref="B12:F15"/>
    <mergeCell ref="G12:G15"/>
    <mergeCell ref="Q12:Q15"/>
    <mergeCell ref="S12:S15"/>
    <mergeCell ref="U12:U15"/>
    <mergeCell ref="W12:W15"/>
    <mergeCell ref="B16:E16"/>
    <mergeCell ref="B17:H17"/>
    <mergeCell ref="B18:H18"/>
    <mergeCell ref="B20:F20"/>
    <mergeCell ref="H61:P61"/>
    <mergeCell ref="A1:T1"/>
    <mergeCell ref="A2:T2"/>
    <mergeCell ref="A3:T3"/>
    <mergeCell ref="A11:G11"/>
    <mergeCell ref="H11:J11"/>
    <mergeCell ref="K11:K15"/>
    <mergeCell ref="O11:O15"/>
    <mergeCell ref="Q11:R11"/>
  </mergeCells>
  <dataValidations count="2">
    <dataValidation type="list" allowBlank="1" showInputMessage="1" showErrorMessage="1" error="AMBIL DARI DAFTAR" sqref="H52:I60">
      <formula1>KIBD</formula1>
    </dataValidation>
    <dataValidation type="list" allowBlank="1" showInputMessage="1" showErrorMessage="1" error="PILIH DARI DAFTAR" sqref="B61 B39:B42 B44 B21:B32">
      <formula1>KIBB</formula1>
    </dataValidation>
  </dataValidations>
  <pageMargins left="0.70866141732283472" right="0.11811023622047245" top="0.35433070866141736" bottom="0.15748031496062992" header="0.31496062992125984" footer="0.31496062992125984"/>
  <pageSetup paperSize="5" scale="65" orientation="landscape" verticalDpi="300" r:id="rId1"/>
  <drawing r:id="rId2"/>
</worksheet>
</file>

<file path=xl/worksheets/sheet8.xml><?xml version="1.0" encoding="utf-8"?>
<worksheet xmlns="http://schemas.openxmlformats.org/spreadsheetml/2006/main" xmlns:r="http://schemas.openxmlformats.org/officeDocument/2006/relationships">
  <sheetPr>
    <tabColor rgb="FFFF0000"/>
  </sheetPr>
  <dimension ref="A1:AJ579"/>
  <sheetViews>
    <sheetView topLeftCell="I475" zoomScale="70" zoomScaleNormal="70" zoomScaleSheetLayoutView="70" workbookViewId="0">
      <pane ySplit="285" topLeftCell="A364"/>
      <selection activeCell="U431" activeCellId="1" sqref="R49:S49 U431"/>
      <selection pane="bottomLeft" activeCell="U431" activeCellId="1" sqref="R49:S49 U431"/>
    </sheetView>
  </sheetViews>
  <sheetFormatPr defaultRowHeight="12"/>
  <cols>
    <col min="1" max="1" width="7.42578125" style="835" customWidth="1"/>
    <col min="2" max="2" width="2.7109375" style="836" hidden="1" customWidth="1"/>
    <col min="3" max="3" width="8.42578125" style="836" customWidth="1"/>
    <col min="4" max="4" width="7.7109375" style="836" customWidth="1"/>
    <col min="5" max="5" width="8" style="836" customWidth="1"/>
    <col min="6" max="6" width="7.28515625" style="836" customWidth="1"/>
    <col min="7" max="7" width="7.5703125" style="836" customWidth="1"/>
    <col min="8" max="8" width="9.5703125" style="837" customWidth="1"/>
    <col min="9" max="9" width="32" style="836" customWidth="1"/>
    <col min="10" max="10" width="28" style="836" customWidth="1"/>
    <col min="11" max="11" width="15.5703125" style="836" customWidth="1"/>
    <col min="12" max="12" width="16.28515625" style="836" customWidth="1"/>
    <col min="13" max="13" width="19.85546875" style="836" customWidth="1"/>
    <col min="14" max="14" width="9" style="836" customWidth="1"/>
    <col min="15" max="15" width="17.42578125" style="836" customWidth="1"/>
    <col min="16" max="16" width="10.5703125" style="836" customWidth="1"/>
    <col min="17" max="17" width="10.7109375" style="836" customWidth="1"/>
    <col min="18" max="18" width="7.85546875" style="836" customWidth="1"/>
    <col min="19" max="19" width="8.5703125" style="836" customWidth="1"/>
    <col min="20" max="20" width="11.140625" style="837" customWidth="1"/>
    <col min="21" max="21" width="26.42578125" style="836" customWidth="1"/>
    <col min="22" max="22" width="30.28515625" style="838" customWidth="1"/>
    <col min="23" max="23" width="19.140625" style="836" bestFit="1" customWidth="1"/>
    <col min="24" max="24" width="32.85546875" style="836" customWidth="1"/>
    <col min="25" max="25" width="9.140625" style="836"/>
    <col min="26" max="26" width="20.5703125" style="836" customWidth="1"/>
    <col min="27" max="33" width="9.140625" style="836"/>
    <col min="34" max="34" width="19.5703125" style="836" customWidth="1"/>
    <col min="35" max="35" width="18.7109375" style="836" customWidth="1"/>
    <col min="36" max="16384" width="9.140625" style="836"/>
  </cols>
  <sheetData>
    <row r="1" spans="1:36" s="87" customFormat="1" ht="15" customHeight="1">
      <c r="A1" s="1303" t="s">
        <v>286</v>
      </c>
      <c r="B1" s="1303"/>
      <c r="C1" s="1303"/>
      <c r="D1" s="1303"/>
      <c r="E1" s="1303"/>
      <c r="F1" s="1303"/>
      <c r="G1" s="1303"/>
      <c r="H1" s="1303"/>
      <c r="I1" s="1303"/>
      <c r="J1" s="1303"/>
      <c r="K1" s="1303"/>
      <c r="L1" s="1303"/>
      <c r="M1" s="1303"/>
      <c r="N1" s="1303"/>
      <c r="O1" s="1303"/>
      <c r="P1" s="1303"/>
      <c r="Q1" s="1303"/>
      <c r="R1" s="1303"/>
      <c r="S1" s="1303"/>
    </row>
    <row r="2" spans="1:36" s="87" customFormat="1" ht="15" customHeight="1">
      <c r="A2" s="1303" t="s">
        <v>287</v>
      </c>
      <c r="B2" s="1303"/>
      <c r="C2" s="1303"/>
      <c r="D2" s="1303"/>
      <c r="E2" s="1303"/>
      <c r="F2" s="1303"/>
      <c r="G2" s="1303"/>
      <c r="H2" s="1303"/>
      <c r="I2" s="1303"/>
      <c r="J2" s="1303"/>
      <c r="K2" s="1303"/>
      <c r="L2" s="1303"/>
      <c r="M2" s="1303"/>
      <c r="N2" s="1303"/>
      <c r="O2" s="1303"/>
      <c r="P2" s="1303"/>
      <c r="Q2" s="1303"/>
      <c r="R2" s="1303"/>
      <c r="S2" s="1303"/>
    </row>
    <row r="3" spans="1:36" s="87" customFormat="1" ht="15">
      <c r="A3" s="510"/>
      <c r="E3" s="511"/>
      <c r="F3" s="512"/>
      <c r="H3" s="513"/>
      <c r="J3" s="355"/>
      <c r="K3" s="355"/>
      <c r="L3" s="355"/>
      <c r="M3" s="355"/>
      <c r="N3" s="355"/>
      <c r="O3" s="355"/>
      <c r="P3" s="355"/>
      <c r="Q3" s="355"/>
      <c r="R3" s="355"/>
      <c r="T3" s="512"/>
      <c r="V3" s="511"/>
    </row>
    <row r="4" spans="1:36" s="87" customFormat="1" ht="15">
      <c r="A4" s="1302" t="s">
        <v>225</v>
      </c>
      <c r="B4" s="1302"/>
      <c r="C4" s="1302"/>
      <c r="D4" s="87" t="s">
        <v>226</v>
      </c>
      <c r="F4" s="512"/>
      <c r="H4" s="512"/>
      <c r="T4" s="512"/>
      <c r="V4" s="511"/>
    </row>
    <row r="5" spans="1:36" s="87" customFormat="1" ht="15">
      <c r="A5" s="1302" t="s">
        <v>288</v>
      </c>
      <c r="B5" s="1302"/>
      <c r="C5" s="1302"/>
      <c r="D5" s="87" t="s">
        <v>228</v>
      </c>
      <c r="F5" s="512"/>
      <c r="H5" s="512"/>
      <c r="T5" s="512"/>
      <c r="V5" s="511"/>
    </row>
    <row r="6" spans="1:36" s="87" customFormat="1" ht="15">
      <c r="A6" s="1302" t="s">
        <v>229</v>
      </c>
      <c r="B6" s="1302"/>
      <c r="C6" s="1302"/>
      <c r="D6" s="511" t="s">
        <v>230</v>
      </c>
      <c r="F6" s="512"/>
      <c r="H6" s="512"/>
      <c r="T6" s="512"/>
      <c r="V6" s="511"/>
    </row>
    <row r="7" spans="1:36" s="87" customFormat="1" ht="15">
      <c r="A7" s="1302" t="s">
        <v>231</v>
      </c>
      <c r="B7" s="1302"/>
      <c r="C7" s="1302"/>
      <c r="D7" s="511" t="s">
        <v>232</v>
      </c>
      <c r="F7" s="512"/>
      <c r="H7" s="512"/>
      <c r="T7" s="512"/>
      <c r="V7" s="511"/>
    </row>
    <row r="8" spans="1:36" s="87" customFormat="1" ht="15" customHeight="1">
      <c r="A8" s="1302" t="s">
        <v>289</v>
      </c>
      <c r="B8" s="1302"/>
      <c r="C8" s="1302"/>
      <c r="D8" s="511" t="s">
        <v>290</v>
      </c>
      <c r="F8" s="512"/>
      <c r="H8" s="512"/>
      <c r="T8" s="512"/>
      <c r="V8" s="511"/>
    </row>
    <row r="9" spans="1:36" s="87" customFormat="1" ht="7.5" customHeight="1" thickBot="1">
      <c r="A9" s="510"/>
      <c r="Q9" s="514"/>
      <c r="R9" s="514"/>
      <c r="T9" s="512"/>
    </row>
    <row r="10" spans="1:36" s="87" customFormat="1" ht="12" customHeight="1">
      <c r="A10" s="1308" t="s">
        <v>291</v>
      </c>
      <c r="B10" s="1309"/>
      <c r="C10" s="1309"/>
      <c r="D10" s="1309"/>
      <c r="E10" s="1309"/>
      <c r="F10" s="1309"/>
      <c r="G10" s="1309"/>
      <c r="H10" s="1310"/>
      <c r="I10" s="1311" t="s">
        <v>292</v>
      </c>
      <c r="J10" s="1309"/>
      <c r="K10" s="1309"/>
      <c r="L10" s="1309"/>
      <c r="M10" s="1309"/>
      <c r="N10" s="1310"/>
      <c r="O10" s="1304" t="s">
        <v>293</v>
      </c>
      <c r="P10" s="1304" t="s">
        <v>294</v>
      </c>
      <c r="Q10" s="1304" t="s">
        <v>295</v>
      </c>
      <c r="R10" s="1304" t="s">
        <v>296</v>
      </c>
      <c r="S10" s="1304" t="s">
        <v>297</v>
      </c>
      <c r="T10" s="1324" t="s">
        <v>187</v>
      </c>
      <c r="U10" s="1325"/>
      <c r="V10" s="515" t="s">
        <v>244</v>
      </c>
      <c r="W10" s="355"/>
      <c r="X10" s="355"/>
      <c r="Y10" s="355"/>
      <c r="Z10" s="355"/>
      <c r="AA10" s="355"/>
      <c r="AB10" s="355"/>
      <c r="AC10" s="355"/>
      <c r="AD10" s="355"/>
      <c r="AE10" s="355"/>
      <c r="AF10" s="355"/>
      <c r="AG10" s="355"/>
      <c r="AH10" s="355"/>
      <c r="AI10" s="355"/>
      <c r="AJ10" s="355"/>
    </row>
    <row r="11" spans="1:36" s="87" customFormat="1" ht="12.75" customHeight="1">
      <c r="A11" s="1328" t="s">
        <v>175</v>
      </c>
      <c r="B11" s="1307" t="s">
        <v>298</v>
      </c>
      <c r="C11" s="1331" t="s">
        <v>245</v>
      </c>
      <c r="D11" s="1332"/>
      <c r="E11" s="1332"/>
      <c r="F11" s="1332"/>
      <c r="G11" s="1333"/>
      <c r="H11" s="1307" t="s">
        <v>246</v>
      </c>
      <c r="I11" s="1307" t="s">
        <v>299</v>
      </c>
      <c r="J11" s="1307" t="s">
        <v>300</v>
      </c>
      <c r="K11" s="516"/>
      <c r="L11" s="516"/>
      <c r="M11" s="517" t="s">
        <v>247</v>
      </c>
      <c r="N11" s="1307" t="s">
        <v>301</v>
      </c>
      <c r="O11" s="1305"/>
      <c r="P11" s="1305"/>
      <c r="Q11" s="1305"/>
      <c r="R11" s="1305"/>
      <c r="S11" s="1305"/>
      <c r="T11" s="1326"/>
      <c r="U11" s="1327"/>
      <c r="V11" s="518"/>
      <c r="W11" s="355"/>
      <c r="X11" s="355"/>
      <c r="Y11" s="355"/>
      <c r="Z11" s="355"/>
      <c r="AA11" s="355"/>
      <c r="AB11" s="355"/>
      <c r="AC11" s="355"/>
      <c r="AD11" s="355"/>
      <c r="AE11" s="355"/>
      <c r="AF11" s="355"/>
      <c r="AG11" s="355"/>
      <c r="AH11" s="355"/>
      <c r="AI11" s="355"/>
      <c r="AJ11" s="355"/>
    </row>
    <row r="12" spans="1:36" s="87" customFormat="1" ht="12" customHeight="1">
      <c r="A12" s="1329"/>
      <c r="B12" s="1305"/>
      <c r="C12" s="1334"/>
      <c r="D12" s="1335"/>
      <c r="E12" s="1335"/>
      <c r="F12" s="1335"/>
      <c r="G12" s="1336"/>
      <c r="H12" s="1305"/>
      <c r="I12" s="1305"/>
      <c r="J12" s="1305"/>
      <c r="K12" s="1305" t="s">
        <v>302</v>
      </c>
      <c r="L12" s="1305" t="s">
        <v>303</v>
      </c>
      <c r="M12" s="517" t="s">
        <v>254</v>
      </c>
      <c r="N12" s="1305"/>
      <c r="O12" s="1305"/>
      <c r="P12" s="1305"/>
      <c r="Q12" s="1305"/>
      <c r="R12" s="1305"/>
      <c r="S12" s="1305"/>
      <c r="T12" s="1307" t="s">
        <v>182</v>
      </c>
      <c r="U12" s="1312" t="s">
        <v>186</v>
      </c>
      <c r="V12" s="518"/>
      <c r="W12" s="355"/>
      <c r="X12" s="355"/>
      <c r="Y12" s="355"/>
      <c r="Z12" s="355"/>
      <c r="AA12" s="355"/>
      <c r="AB12" s="355"/>
      <c r="AC12" s="355"/>
      <c r="AD12" s="355"/>
      <c r="AE12" s="355"/>
      <c r="AF12" s="355"/>
      <c r="AG12" s="355"/>
      <c r="AH12" s="355"/>
      <c r="AI12" s="355"/>
      <c r="AJ12" s="355"/>
    </row>
    <row r="13" spans="1:36" s="87" customFormat="1" ht="12" customHeight="1">
      <c r="A13" s="1329"/>
      <c r="B13" s="1305"/>
      <c r="C13" s="1334"/>
      <c r="D13" s="1335"/>
      <c r="E13" s="1335"/>
      <c r="F13" s="1335"/>
      <c r="G13" s="1336"/>
      <c r="H13" s="1305"/>
      <c r="I13" s="1305"/>
      <c r="J13" s="1305"/>
      <c r="K13" s="1305"/>
      <c r="L13" s="1305"/>
      <c r="M13" s="517" t="s">
        <v>304</v>
      </c>
      <c r="N13" s="1305"/>
      <c r="O13" s="1305"/>
      <c r="P13" s="1305"/>
      <c r="Q13" s="1305"/>
      <c r="R13" s="1305"/>
      <c r="S13" s="1305"/>
      <c r="T13" s="1305"/>
      <c r="U13" s="1313"/>
      <c r="V13" s="518"/>
      <c r="W13" s="355"/>
      <c r="X13" s="355"/>
      <c r="Y13" s="355"/>
      <c r="Z13" s="355"/>
      <c r="AA13" s="355"/>
      <c r="AB13" s="355"/>
      <c r="AC13" s="355"/>
      <c r="AD13" s="355"/>
      <c r="AE13" s="355"/>
      <c r="AF13" s="355"/>
      <c r="AG13" s="355"/>
      <c r="AH13" s="355"/>
      <c r="AI13" s="355"/>
      <c r="AJ13" s="355"/>
    </row>
    <row r="14" spans="1:36" s="87" customFormat="1" ht="12" customHeight="1">
      <c r="A14" s="1330"/>
      <c r="B14" s="1306"/>
      <c r="C14" s="1326"/>
      <c r="D14" s="1337"/>
      <c r="E14" s="1337"/>
      <c r="F14" s="1337"/>
      <c r="G14" s="1327"/>
      <c r="H14" s="1306"/>
      <c r="I14" s="1306"/>
      <c r="J14" s="1306"/>
      <c r="K14" s="516"/>
      <c r="L14" s="516"/>
      <c r="M14" s="517" t="s">
        <v>262</v>
      </c>
      <c r="N14" s="1306"/>
      <c r="O14" s="1306"/>
      <c r="P14" s="1306"/>
      <c r="Q14" s="1306"/>
      <c r="R14" s="1306"/>
      <c r="S14" s="1306"/>
      <c r="T14" s="1306"/>
      <c r="U14" s="1314"/>
      <c r="V14" s="519"/>
      <c r="W14" s="355"/>
      <c r="X14" s="355"/>
      <c r="Y14" s="355"/>
      <c r="Z14" s="355"/>
      <c r="AA14" s="355"/>
      <c r="AB14" s="355"/>
      <c r="AC14" s="355"/>
      <c r="AD14" s="355"/>
      <c r="AE14" s="355"/>
      <c r="AF14" s="355"/>
      <c r="AG14" s="355"/>
      <c r="AH14" s="355"/>
      <c r="AI14" s="355"/>
      <c r="AJ14" s="355"/>
    </row>
    <row r="15" spans="1:36" s="525" customFormat="1" ht="12" customHeight="1" thickBot="1">
      <c r="A15" s="520">
        <v>1</v>
      </c>
      <c r="B15" s="521">
        <v>2</v>
      </c>
      <c r="C15" s="1315">
        <v>3</v>
      </c>
      <c r="D15" s="1316"/>
      <c r="E15" s="1316"/>
      <c r="F15" s="1316"/>
      <c r="G15" s="1317"/>
      <c r="H15" s="522">
        <v>4</v>
      </c>
      <c r="I15" s="522">
        <v>5</v>
      </c>
      <c r="J15" s="522">
        <v>6</v>
      </c>
      <c r="K15" s="522"/>
      <c r="L15" s="522"/>
      <c r="M15" s="522">
        <v>7</v>
      </c>
      <c r="N15" s="522">
        <v>8</v>
      </c>
      <c r="O15" s="522">
        <v>9</v>
      </c>
      <c r="P15" s="522">
        <v>10</v>
      </c>
      <c r="Q15" s="522">
        <v>11</v>
      </c>
      <c r="R15" s="522">
        <v>12</v>
      </c>
      <c r="S15" s="522">
        <v>13</v>
      </c>
      <c r="T15" s="523">
        <v>14</v>
      </c>
      <c r="U15" s="523">
        <v>15</v>
      </c>
      <c r="V15" s="523">
        <v>16</v>
      </c>
      <c r="W15" s="524"/>
      <c r="X15" s="524"/>
      <c r="Y15" s="524"/>
      <c r="Z15" s="524"/>
      <c r="AA15" s="524"/>
      <c r="AB15" s="524"/>
      <c r="AC15" s="524"/>
      <c r="AD15" s="524"/>
      <c r="AE15" s="524"/>
      <c r="AF15" s="524"/>
      <c r="AG15" s="524"/>
      <c r="AH15" s="524"/>
      <c r="AI15" s="524"/>
      <c r="AJ15" s="524"/>
    </row>
    <row r="16" spans="1:36" s="87" customFormat="1" ht="12.95" customHeight="1" thickBot="1">
      <c r="A16" s="526"/>
      <c r="B16" s="527"/>
      <c r="C16" s="528"/>
      <c r="D16" s="528"/>
      <c r="E16" s="528"/>
      <c r="F16" s="528"/>
      <c r="G16" s="528"/>
      <c r="H16" s="528"/>
      <c r="I16" s="529" t="s">
        <v>37</v>
      </c>
      <c r="J16" s="530"/>
      <c r="K16" s="530"/>
      <c r="L16" s="530"/>
      <c r="M16" s="531"/>
      <c r="N16" s="531"/>
      <c r="O16" s="531"/>
      <c r="P16" s="531"/>
      <c r="Q16" s="531"/>
      <c r="R16" s="531"/>
      <c r="S16" s="531"/>
      <c r="T16" s="532">
        <f>SUM(T17:T32)</f>
        <v>0</v>
      </c>
      <c r="U16" s="532">
        <f>SUM(U17:U32)</f>
        <v>0</v>
      </c>
      <c r="V16" s="533"/>
      <c r="W16" s="355"/>
      <c r="X16" s="355"/>
      <c r="Y16" s="355"/>
      <c r="Z16" s="355"/>
      <c r="AA16" s="355"/>
      <c r="AB16" s="355"/>
      <c r="AC16" s="355"/>
      <c r="AD16" s="355"/>
      <c r="AE16" s="355"/>
      <c r="AF16" s="355"/>
      <c r="AG16" s="355"/>
      <c r="AH16" s="355"/>
      <c r="AI16" s="355"/>
      <c r="AJ16" s="355"/>
    </row>
    <row r="17" spans="1:36" s="87" customFormat="1" ht="12.75" hidden="1" customHeight="1">
      <c r="A17" s="534"/>
      <c r="B17" s="535"/>
      <c r="C17" s="377"/>
      <c r="D17" s="377"/>
      <c r="E17" s="377"/>
      <c r="F17" s="377"/>
      <c r="G17" s="377"/>
      <c r="H17" s="377"/>
      <c r="I17" s="536"/>
      <c r="J17" s="377"/>
      <c r="K17" s="377"/>
      <c r="L17" s="377"/>
      <c r="M17" s="537"/>
      <c r="N17" s="378"/>
      <c r="O17" s="537"/>
      <c r="P17" s="538"/>
      <c r="Q17" s="539"/>
      <c r="R17" s="378"/>
      <c r="S17" s="378"/>
      <c r="T17" s="540"/>
      <c r="U17" s="541"/>
      <c r="V17" s="542"/>
      <c r="W17" s="355"/>
      <c r="X17" s="355"/>
      <c r="Y17" s="355"/>
      <c r="Z17" s="355"/>
      <c r="AA17" s="355"/>
      <c r="AB17" s="355"/>
      <c r="AC17" s="355"/>
      <c r="AD17" s="355"/>
      <c r="AE17" s="355"/>
      <c r="AF17" s="355"/>
      <c r="AG17" s="355"/>
      <c r="AH17" s="355"/>
      <c r="AI17" s="355"/>
      <c r="AJ17" s="355"/>
    </row>
    <row r="18" spans="1:36" s="87" customFormat="1" ht="12.75" hidden="1" customHeight="1">
      <c r="A18" s="534"/>
      <c r="B18" s="535"/>
      <c r="C18" s="377"/>
      <c r="D18" s="377"/>
      <c r="E18" s="377"/>
      <c r="F18" s="377"/>
      <c r="G18" s="377"/>
      <c r="H18" s="377"/>
      <c r="I18" s="536"/>
      <c r="J18" s="377"/>
      <c r="K18" s="377"/>
      <c r="L18" s="377"/>
      <c r="M18" s="537"/>
      <c r="N18" s="378"/>
      <c r="O18" s="537"/>
      <c r="P18" s="538"/>
      <c r="Q18" s="539"/>
      <c r="R18" s="378"/>
      <c r="S18" s="378"/>
      <c r="T18" s="540"/>
      <c r="U18" s="541"/>
      <c r="V18" s="542"/>
      <c r="W18" s="355"/>
      <c r="X18" s="355"/>
      <c r="Y18" s="355"/>
      <c r="Z18" s="355"/>
      <c r="AA18" s="355"/>
      <c r="AB18" s="355"/>
      <c r="AC18" s="355"/>
      <c r="AD18" s="355"/>
      <c r="AE18" s="355"/>
      <c r="AF18" s="355"/>
      <c r="AG18" s="355"/>
      <c r="AH18" s="355"/>
      <c r="AI18" s="355"/>
      <c r="AJ18" s="355"/>
    </row>
    <row r="19" spans="1:36" s="87" customFormat="1" ht="12.75" hidden="1" customHeight="1">
      <c r="A19" s="534"/>
      <c r="B19" s="535"/>
      <c r="C19" s="377"/>
      <c r="D19" s="377"/>
      <c r="E19" s="377"/>
      <c r="F19" s="377"/>
      <c r="G19" s="377"/>
      <c r="H19" s="377"/>
      <c r="I19" s="536"/>
      <c r="J19" s="377"/>
      <c r="K19" s="377"/>
      <c r="L19" s="377"/>
      <c r="M19" s="537"/>
      <c r="N19" s="378"/>
      <c r="O19" s="537"/>
      <c r="P19" s="538"/>
      <c r="Q19" s="539"/>
      <c r="R19" s="378"/>
      <c r="S19" s="378"/>
      <c r="T19" s="540"/>
      <c r="U19" s="541"/>
      <c r="V19" s="542"/>
      <c r="W19" s="355"/>
      <c r="X19" s="355"/>
      <c r="Y19" s="355"/>
      <c r="Z19" s="355"/>
      <c r="AA19" s="355"/>
      <c r="AB19" s="355"/>
      <c r="AC19" s="355"/>
      <c r="AD19" s="355"/>
      <c r="AE19" s="355"/>
      <c r="AF19" s="355"/>
      <c r="AG19" s="355"/>
      <c r="AH19" s="355"/>
      <c r="AI19" s="355"/>
      <c r="AJ19" s="355"/>
    </row>
    <row r="20" spans="1:36" s="87" customFormat="1" ht="12.75" hidden="1" customHeight="1">
      <c r="A20" s="534"/>
      <c r="B20" s="535"/>
      <c r="C20" s="377"/>
      <c r="D20" s="377"/>
      <c r="E20" s="377"/>
      <c r="F20" s="377"/>
      <c r="G20" s="377"/>
      <c r="H20" s="377"/>
      <c r="I20" s="536"/>
      <c r="J20" s="377"/>
      <c r="K20" s="377"/>
      <c r="L20" s="377"/>
      <c r="M20" s="537"/>
      <c r="N20" s="378"/>
      <c r="O20" s="537"/>
      <c r="P20" s="538"/>
      <c r="Q20" s="539"/>
      <c r="R20" s="378"/>
      <c r="S20" s="378"/>
      <c r="T20" s="540"/>
      <c r="U20" s="541"/>
      <c r="V20" s="542"/>
      <c r="W20" s="355"/>
      <c r="X20" s="355"/>
      <c r="Y20" s="355"/>
      <c r="Z20" s="355"/>
      <c r="AA20" s="355"/>
      <c r="AB20" s="355"/>
      <c r="AC20" s="355"/>
      <c r="AD20" s="355"/>
      <c r="AE20" s="355"/>
      <c r="AF20" s="355"/>
      <c r="AG20" s="355"/>
      <c r="AH20" s="355"/>
      <c r="AI20" s="355"/>
      <c r="AJ20" s="355"/>
    </row>
    <row r="21" spans="1:36" s="87" customFormat="1" ht="12.75" hidden="1" customHeight="1">
      <c r="A21" s="534"/>
      <c r="B21" s="535"/>
      <c r="C21" s="377"/>
      <c r="D21" s="377"/>
      <c r="E21" s="377"/>
      <c r="F21" s="377"/>
      <c r="G21" s="377"/>
      <c r="H21" s="377"/>
      <c r="I21" s="536"/>
      <c r="J21" s="377"/>
      <c r="K21" s="377"/>
      <c r="L21" s="377"/>
      <c r="M21" s="537"/>
      <c r="N21" s="378"/>
      <c r="O21" s="537"/>
      <c r="P21" s="538"/>
      <c r="Q21" s="539"/>
      <c r="R21" s="378"/>
      <c r="S21" s="378"/>
      <c r="T21" s="540"/>
      <c r="U21" s="541"/>
      <c r="V21" s="542"/>
      <c r="W21" s="355"/>
      <c r="X21" s="355"/>
      <c r="Y21" s="355"/>
      <c r="Z21" s="355"/>
      <c r="AA21" s="355"/>
      <c r="AB21" s="355"/>
      <c r="AC21" s="355"/>
      <c r="AD21" s="355"/>
      <c r="AE21" s="355"/>
      <c r="AF21" s="355"/>
      <c r="AG21" s="355"/>
      <c r="AH21" s="355"/>
      <c r="AI21" s="355"/>
      <c r="AJ21" s="355"/>
    </row>
    <row r="22" spans="1:36" s="87" customFormat="1" ht="12.75" hidden="1" customHeight="1">
      <c r="A22" s="534"/>
      <c r="B22" s="535"/>
      <c r="C22" s="377"/>
      <c r="D22" s="377"/>
      <c r="E22" s="377"/>
      <c r="F22" s="377"/>
      <c r="G22" s="377"/>
      <c r="H22" s="377"/>
      <c r="I22" s="536"/>
      <c r="J22" s="377"/>
      <c r="K22" s="377"/>
      <c r="L22" s="377"/>
      <c r="M22" s="537"/>
      <c r="N22" s="378"/>
      <c r="O22" s="537"/>
      <c r="P22" s="538"/>
      <c r="Q22" s="539"/>
      <c r="R22" s="378"/>
      <c r="S22" s="378"/>
      <c r="T22" s="540"/>
      <c r="U22" s="541"/>
      <c r="V22" s="542"/>
      <c r="W22" s="355"/>
      <c r="X22" s="355"/>
      <c r="Y22" s="355"/>
      <c r="Z22" s="355"/>
      <c r="AA22" s="355"/>
      <c r="AB22" s="355"/>
      <c r="AC22" s="355"/>
      <c r="AD22" s="355"/>
      <c r="AE22" s="355"/>
      <c r="AF22" s="355"/>
      <c r="AG22" s="355"/>
      <c r="AH22" s="355"/>
      <c r="AI22" s="355"/>
      <c r="AJ22" s="355"/>
    </row>
    <row r="23" spans="1:36" s="87" customFormat="1" ht="12.75" hidden="1" customHeight="1">
      <c r="A23" s="534"/>
      <c r="B23" s="535"/>
      <c r="C23" s="377"/>
      <c r="D23" s="377"/>
      <c r="E23" s="377"/>
      <c r="F23" s="377"/>
      <c r="G23" s="377"/>
      <c r="H23" s="377"/>
      <c r="I23" s="536"/>
      <c r="J23" s="377"/>
      <c r="K23" s="377"/>
      <c r="L23" s="377"/>
      <c r="M23" s="537"/>
      <c r="N23" s="378"/>
      <c r="O23" s="537"/>
      <c r="P23" s="538"/>
      <c r="Q23" s="539"/>
      <c r="R23" s="378"/>
      <c r="S23" s="378"/>
      <c r="T23" s="540"/>
      <c r="U23" s="541"/>
      <c r="V23" s="542"/>
      <c r="W23" s="355"/>
      <c r="X23" s="355"/>
      <c r="Y23" s="355"/>
      <c r="Z23" s="355"/>
      <c r="AA23" s="355"/>
      <c r="AB23" s="355"/>
      <c r="AC23" s="355"/>
      <c r="AD23" s="355"/>
      <c r="AE23" s="355"/>
      <c r="AF23" s="355"/>
      <c r="AG23" s="355"/>
      <c r="AH23" s="355"/>
      <c r="AI23" s="355"/>
      <c r="AJ23" s="355"/>
    </row>
    <row r="24" spans="1:36" s="87" customFormat="1" ht="12.75" hidden="1" customHeight="1">
      <c r="A24" s="534"/>
      <c r="B24" s="535"/>
      <c r="C24" s="377"/>
      <c r="D24" s="377"/>
      <c r="E24" s="377"/>
      <c r="F24" s="377"/>
      <c r="G24" s="377"/>
      <c r="H24" s="377"/>
      <c r="I24" s="536"/>
      <c r="J24" s="377"/>
      <c r="K24" s="377"/>
      <c r="L24" s="377"/>
      <c r="M24" s="537"/>
      <c r="N24" s="378"/>
      <c r="O24" s="537"/>
      <c r="P24" s="538"/>
      <c r="Q24" s="539"/>
      <c r="R24" s="378"/>
      <c r="S24" s="378"/>
      <c r="T24" s="540"/>
      <c r="U24" s="541"/>
      <c r="V24" s="542"/>
      <c r="W24" s="355"/>
      <c r="X24" s="355"/>
      <c r="Y24" s="355"/>
      <c r="Z24" s="355"/>
      <c r="AA24" s="355"/>
      <c r="AB24" s="355"/>
      <c r="AC24" s="355"/>
      <c r="AD24" s="355"/>
      <c r="AE24" s="355"/>
      <c r="AF24" s="355"/>
      <c r="AG24" s="355"/>
      <c r="AH24" s="355"/>
      <c r="AI24" s="355"/>
      <c r="AJ24" s="355"/>
    </row>
    <row r="25" spans="1:36" s="87" customFormat="1" ht="12.75" hidden="1" customHeight="1">
      <c r="A25" s="534"/>
      <c r="B25" s="535"/>
      <c r="C25" s="377"/>
      <c r="D25" s="377"/>
      <c r="E25" s="377"/>
      <c r="F25" s="377"/>
      <c r="G25" s="377"/>
      <c r="H25" s="377"/>
      <c r="I25" s="536"/>
      <c r="J25" s="377"/>
      <c r="K25" s="377"/>
      <c r="L25" s="377"/>
      <c r="M25" s="537"/>
      <c r="N25" s="378"/>
      <c r="O25" s="537"/>
      <c r="P25" s="538"/>
      <c r="Q25" s="539"/>
      <c r="R25" s="378"/>
      <c r="S25" s="378"/>
      <c r="T25" s="540"/>
      <c r="U25" s="541"/>
      <c r="V25" s="542"/>
      <c r="W25" s="355"/>
      <c r="X25" s="355"/>
      <c r="Y25" s="355"/>
      <c r="Z25" s="355"/>
      <c r="AA25" s="355"/>
      <c r="AB25" s="355"/>
      <c r="AC25" s="355"/>
      <c r="AD25" s="355"/>
      <c r="AE25" s="355"/>
      <c r="AF25" s="355"/>
      <c r="AG25" s="355"/>
      <c r="AH25" s="355"/>
      <c r="AI25" s="355"/>
      <c r="AJ25" s="355"/>
    </row>
    <row r="26" spans="1:36" s="87" customFormat="1" ht="12.75" hidden="1" customHeight="1">
      <c r="A26" s="534"/>
      <c r="B26" s="535"/>
      <c r="C26" s="377"/>
      <c r="D26" s="377"/>
      <c r="E26" s="377"/>
      <c r="F26" s="377"/>
      <c r="G26" s="377"/>
      <c r="H26" s="377"/>
      <c r="I26" s="536"/>
      <c r="J26" s="377"/>
      <c r="K26" s="377"/>
      <c r="L26" s="377"/>
      <c r="M26" s="537"/>
      <c r="N26" s="378"/>
      <c r="O26" s="537"/>
      <c r="P26" s="538"/>
      <c r="Q26" s="539"/>
      <c r="R26" s="378"/>
      <c r="S26" s="378"/>
      <c r="T26" s="540"/>
      <c r="U26" s="541"/>
      <c r="V26" s="542"/>
      <c r="W26" s="355"/>
      <c r="X26" s="355"/>
      <c r="Y26" s="355"/>
      <c r="Z26" s="355"/>
      <c r="AA26" s="355"/>
      <c r="AB26" s="355"/>
      <c r="AC26" s="355"/>
      <c r="AD26" s="355"/>
      <c r="AE26" s="355"/>
      <c r="AF26" s="355"/>
      <c r="AG26" s="355"/>
      <c r="AH26" s="355"/>
      <c r="AI26" s="355"/>
      <c r="AJ26" s="355"/>
    </row>
    <row r="27" spans="1:36" s="87" customFormat="1" ht="12.75" hidden="1" customHeight="1">
      <c r="A27" s="534"/>
      <c r="B27" s="535"/>
      <c r="C27" s="377"/>
      <c r="D27" s="377"/>
      <c r="E27" s="377"/>
      <c r="F27" s="377"/>
      <c r="G27" s="377"/>
      <c r="H27" s="377"/>
      <c r="I27" s="536"/>
      <c r="J27" s="377"/>
      <c r="K27" s="377"/>
      <c r="L27" s="377"/>
      <c r="M27" s="537"/>
      <c r="N27" s="378"/>
      <c r="O27" s="537"/>
      <c r="P27" s="538"/>
      <c r="Q27" s="539"/>
      <c r="R27" s="378"/>
      <c r="S27" s="378"/>
      <c r="T27" s="540"/>
      <c r="U27" s="541"/>
      <c r="V27" s="542"/>
      <c r="W27" s="355"/>
      <c r="X27" s="355"/>
      <c r="Y27" s="355"/>
      <c r="Z27" s="355"/>
      <c r="AA27" s="355"/>
      <c r="AB27" s="355"/>
      <c r="AC27" s="355"/>
      <c r="AD27" s="355"/>
      <c r="AE27" s="355"/>
      <c r="AF27" s="355"/>
      <c r="AG27" s="355"/>
      <c r="AH27" s="355"/>
      <c r="AI27" s="355"/>
      <c r="AJ27" s="355"/>
    </row>
    <row r="28" spans="1:36" s="87" customFormat="1" ht="12.75" hidden="1" customHeight="1">
      <c r="A28" s="534"/>
      <c r="B28" s="535"/>
      <c r="C28" s="377"/>
      <c r="D28" s="377"/>
      <c r="E28" s="377"/>
      <c r="F28" s="377"/>
      <c r="G28" s="377"/>
      <c r="H28" s="377"/>
      <c r="I28" s="536"/>
      <c r="J28" s="377"/>
      <c r="K28" s="377"/>
      <c r="L28" s="377"/>
      <c r="M28" s="537"/>
      <c r="N28" s="378"/>
      <c r="O28" s="537"/>
      <c r="P28" s="538"/>
      <c r="Q28" s="539"/>
      <c r="R28" s="378"/>
      <c r="S28" s="378"/>
      <c r="T28" s="540"/>
      <c r="U28" s="541"/>
      <c r="V28" s="542"/>
      <c r="W28" s="355"/>
      <c r="X28" s="355"/>
      <c r="Y28" s="355"/>
      <c r="Z28" s="355"/>
      <c r="AA28" s="355"/>
      <c r="AB28" s="355"/>
      <c r="AC28" s="355"/>
      <c r="AD28" s="355"/>
      <c r="AE28" s="355"/>
      <c r="AF28" s="355"/>
      <c r="AG28" s="355"/>
      <c r="AH28" s="355"/>
      <c r="AI28" s="355"/>
      <c r="AJ28" s="355"/>
    </row>
    <row r="29" spans="1:36" s="87" customFormat="1" ht="12.75" hidden="1" customHeight="1">
      <c r="A29" s="534"/>
      <c r="B29" s="535"/>
      <c r="C29" s="377"/>
      <c r="D29" s="377"/>
      <c r="E29" s="377"/>
      <c r="F29" s="377"/>
      <c r="G29" s="377"/>
      <c r="H29" s="377"/>
      <c r="I29" s="536"/>
      <c r="J29" s="377"/>
      <c r="K29" s="377"/>
      <c r="L29" s="377"/>
      <c r="M29" s="537"/>
      <c r="N29" s="378"/>
      <c r="O29" s="537"/>
      <c r="P29" s="538"/>
      <c r="Q29" s="539"/>
      <c r="R29" s="378"/>
      <c r="S29" s="378"/>
      <c r="T29" s="540"/>
      <c r="U29" s="541"/>
      <c r="V29" s="542"/>
      <c r="W29" s="355"/>
      <c r="X29" s="355"/>
      <c r="Y29" s="355"/>
      <c r="Z29" s="355"/>
      <c r="AA29" s="355"/>
      <c r="AB29" s="355"/>
      <c r="AC29" s="355"/>
      <c r="AD29" s="355"/>
      <c r="AE29" s="355"/>
      <c r="AF29" s="355"/>
      <c r="AG29" s="355"/>
      <c r="AH29" s="355"/>
      <c r="AI29" s="355"/>
      <c r="AJ29" s="355"/>
    </row>
    <row r="30" spans="1:36" s="87" customFormat="1" ht="12.75" hidden="1" customHeight="1">
      <c r="A30" s="534"/>
      <c r="B30" s="535"/>
      <c r="C30" s="377"/>
      <c r="D30" s="377"/>
      <c r="E30" s="377"/>
      <c r="F30" s="377"/>
      <c r="G30" s="377"/>
      <c r="H30" s="377"/>
      <c r="I30" s="536"/>
      <c r="J30" s="377"/>
      <c r="K30" s="377"/>
      <c r="L30" s="377"/>
      <c r="M30" s="537"/>
      <c r="N30" s="378"/>
      <c r="O30" s="537"/>
      <c r="P30" s="538"/>
      <c r="Q30" s="539"/>
      <c r="R30" s="378"/>
      <c r="S30" s="378"/>
      <c r="T30" s="540"/>
      <c r="U30" s="541"/>
      <c r="V30" s="542"/>
      <c r="W30" s="355"/>
      <c r="X30" s="355"/>
      <c r="Y30" s="355"/>
      <c r="Z30" s="355"/>
      <c r="AA30" s="355"/>
      <c r="AB30" s="355"/>
      <c r="AC30" s="355"/>
      <c r="AD30" s="355"/>
      <c r="AE30" s="355"/>
      <c r="AF30" s="355"/>
      <c r="AG30" s="355"/>
      <c r="AH30" s="355"/>
      <c r="AI30" s="355"/>
      <c r="AJ30" s="355"/>
    </row>
    <row r="31" spans="1:36" s="87" customFormat="1" ht="12.75" hidden="1" customHeight="1">
      <c r="A31" s="534"/>
      <c r="B31" s="535"/>
      <c r="C31" s="377"/>
      <c r="D31" s="377"/>
      <c r="E31" s="377"/>
      <c r="F31" s="377"/>
      <c r="G31" s="377"/>
      <c r="H31" s="377"/>
      <c r="I31" s="536"/>
      <c r="J31" s="377"/>
      <c r="K31" s="377"/>
      <c r="L31" s="377"/>
      <c r="M31" s="537"/>
      <c r="N31" s="378"/>
      <c r="O31" s="537"/>
      <c r="P31" s="538"/>
      <c r="Q31" s="539"/>
      <c r="R31" s="378"/>
      <c r="S31" s="378"/>
      <c r="T31" s="540"/>
      <c r="U31" s="541"/>
      <c r="V31" s="542"/>
      <c r="W31" s="355"/>
      <c r="X31" s="355"/>
      <c r="Y31" s="355"/>
      <c r="Z31" s="355"/>
      <c r="AA31" s="355"/>
      <c r="AB31" s="355"/>
      <c r="AC31" s="355"/>
      <c r="AD31" s="355"/>
      <c r="AE31" s="355"/>
      <c r="AF31" s="355"/>
      <c r="AG31" s="355"/>
      <c r="AH31" s="355"/>
      <c r="AI31" s="355"/>
      <c r="AJ31" s="355"/>
    </row>
    <row r="32" spans="1:36" s="87" customFormat="1" ht="6.75" customHeight="1" thickBot="1">
      <c r="A32" s="534"/>
      <c r="B32" s="535"/>
      <c r="C32" s="377"/>
      <c r="D32" s="377"/>
      <c r="E32" s="377"/>
      <c r="F32" s="377"/>
      <c r="G32" s="377"/>
      <c r="H32" s="377"/>
      <c r="I32" s="536"/>
      <c r="J32" s="377"/>
      <c r="K32" s="377"/>
      <c r="L32" s="377"/>
      <c r="M32" s="537"/>
      <c r="N32" s="378"/>
      <c r="O32" s="537"/>
      <c r="P32" s="538"/>
      <c r="Q32" s="539"/>
      <c r="R32" s="378"/>
      <c r="S32" s="378"/>
      <c r="T32" s="540"/>
      <c r="U32" s="541"/>
      <c r="V32" s="542"/>
      <c r="W32" s="355"/>
      <c r="X32" s="355"/>
      <c r="Y32" s="355"/>
      <c r="Z32" s="355"/>
      <c r="AA32" s="355"/>
      <c r="AB32" s="355"/>
      <c r="AC32" s="355"/>
      <c r="AD32" s="355"/>
      <c r="AE32" s="355"/>
      <c r="AF32" s="355"/>
      <c r="AG32" s="355"/>
      <c r="AH32" s="355"/>
      <c r="AI32" s="355"/>
      <c r="AJ32" s="355"/>
    </row>
    <row r="33" spans="1:36" s="87" customFormat="1" ht="24.75" customHeight="1" thickBot="1">
      <c r="A33" s="543"/>
      <c r="B33" s="544"/>
      <c r="C33" s="545"/>
      <c r="D33" s="545"/>
      <c r="E33" s="545"/>
      <c r="F33" s="545"/>
      <c r="G33" s="545"/>
      <c r="H33" s="546"/>
      <c r="I33" s="529" t="s">
        <v>40</v>
      </c>
      <c r="J33" s="531"/>
      <c r="K33" s="531"/>
      <c r="L33" s="531"/>
      <c r="M33" s="547"/>
      <c r="N33" s="531"/>
      <c r="O33" s="531"/>
      <c r="P33" s="531"/>
      <c r="Q33" s="547"/>
      <c r="R33" s="547"/>
      <c r="S33" s="531"/>
      <c r="T33" s="548">
        <f>T34+T40+T242+T253+T519</f>
        <v>860</v>
      </c>
      <c r="U33" s="549">
        <f>U34+U40+U242+U253+U519</f>
        <v>3194998697</v>
      </c>
      <c r="V33" s="550">
        <v>2825968110</v>
      </c>
      <c r="W33" s="551"/>
      <c r="X33" s="355"/>
      <c r="Y33" s="355"/>
      <c r="Z33" s="355"/>
      <c r="AA33" s="355"/>
      <c r="AB33" s="355"/>
      <c r="AC33" s="355"/>
      <c r="AD33" s="355"/>
      <c r="AE33" s="355"/>
      <c r="AF33" s="355"/>
      <c r="AG33" s="355"/>
      <c r="AH33" s="355"/>
      <c r="AI33" s="355"/>
      <c r="AJ33" s="355"/>
    </row>
    <row r="34" spans="1:36" s="87" customFormat="1" ht="12.95" customHeight="1" thickBot="1">
      <c r="A34" s="543"/>
      <c r="B34" s="544"/>
      <c r="C34" s="545" t="str">
        <f>MID(B34,1,2)</f>
        <v/>
      </c>
      <c r="D34" s="545" t="str">
        <f>MID(B34,4,2)</f>
        <v/>
      </c>
      <c r="E34" s="545" t="str">
        <f>MID(B34,7,2)</f>
        <v/>
      </c>
      <c r="F34" s="545" t="str">
        <f>MID(B34,10,2)</f>
        <v/>
      </c>
      <c r="G34" s="545" t="str">
        <f>MID(B34,13,3)</f>
        <v/>
      </c>
      <c r="H34" s="546"/>
      <c r="I34" s="552" t="s">
        <v>305</v>
      </c>
      <c r="J34" s="531"/>
      <c r="K34" s="531"/>
      <c r="L34" s="531"/>
      <c r="M34" s="547"/>
      <c r="N34" s="531"/>
      <c r="O34" s="531"/>
      <c r="P34" s="531"/>
      <c r="Q34" s="547"/>
      <c r="R34" s="547"/>
      <c r="S34" s="531"/>
      <c r="T34" s="548">
        <f>SUM(T35:T39)</f>
        <v>5</v>
      </c>
      <c r="U34" s="549">
        <f>SUM(U35:U39)</f>
        <v>263244924</v>
      </c>
      <c r="V34" s="553"/>
      <c r="W34" s="355"/>
      <c r="X34" s="355"/>
      <c r="Y34" s="355"/>
      <c r="Z34" s="355"/>
      <c r="AA34" s="355"/>
      <c r="AB34" s="355"/>
      <c r="AC34" s="355"/>
      <c r="AD34" s="355"/>
      <c r="AE34" s="355"/>
      <c r="AF34" s="355"/>
      <c r="AG34" s="355"/>
      <c r="AH34" s="355"/>
      <c r="AI34" s="355"/>
      <c r="AJ34" s="355"/>
    </row>
    <row r="35" spans="1:36" s="87" customFormat="1" ht="12.95" customHeight="1">
      <c r="A35" s="534">
        <v>4</v>
      </c>
      <c r="B35" s="554"/>
      <c r="C35" s="555">
        <v>2</v>
      </c>
      <c r="D35" s="555">
        <v>3</v>
      </c>
      <c r="E35" s="555">
        <v>1</v>
      </c>
      <c r="F35" s="555">
        <v>5</v>
      </c>
      <c r="G35" s="555">
        <v>1</v>
      </c>
      <c r="H35" s="346"/>
      <c r="I35" s="346" t="s">
        <v>306</v>
      </c>
      <c r="J35" s="346" t="s">
        <v>307</v>
      </c>
      <c r="K35" s="346"/>
      <c r="L35" s="346"/>
      <c r="M35" s="346" t="s">
        <v>308</v>
      </c>
      <c r="N35" s="346" t="s">
        <v>309</v>
      </c>
      <c r="O35" s="346" t="s">
        <v>310</v>
      </c>
      <c r="P35" s="346">
        <v>2006</v>
      </c>
      <c r="Q35" s="346">
        <v>110</v>
      </c>
      <c r="R35" s="346"/>
      <c r="S35" s="346" t="s">
        <v>39</v>
      </c>
      <c r="T35" s="556">
        <v>1</v>
      </c>
      <c r="U35" s="557">
        <v>9000000</v>
      </c>
      <c r="V35" s="352" t="s">
        <v>311</v>
      </c>
      <c r="W35" s="355"/>
      <c r="X35" s="355"/>
      <c r="Y35" s="355"/>
      <c r="Z35" s="355"/>
      <c r="AA35" s="355"/>
      <c r="AB35" s="355"/>
      <c r="AC35" s="355"/>
      <c r="AD35" s="355"/>
      <c r="AE35" s="355"/>
      <c r="AF35" s="355"/>
      <c r="AG35" s="355"/>
      <c r="AH35" s="355"/>
      <c r="AI35" s="355"/>
      <c r="AJ35" s="355"/>
    </row>
    <row r="36" spans="1:36" s="87" customFormat="1" ht="12.95" customHeight="1">
      <c r="A36" s="534">
        <v>6</v>
      </c>
      <c r="B36" s="554"/>
      <c r="C36" s="555">
        <v>2</v>
      </c>
      <c r="D36" s="555">
        <v>3</v>
      </c>
      <c r="E36" s="555">
        <v>1</v>
      </c>
      <c r="F36" s="555">
        <v>5</v>
      </c>
      <c r="G36" s="555">
        <v>1</v>
      </c>
      <c r="H36" s="346"/>
      <c r="I36" s="346" t="s">
        <v>306</v>
      </c>
      <c r="J36" s="346" t="s">
        <v>312</v>
      </c>
      <c r="K36" s="346"/>
      <c r="L36" s="346"/>
      <c r="M36" s="346" t="s">
        <v>313</v>
      </c>
      <c r="N36" s="346" t="s">
        <v>309</v>
      </c>
      <c r="O36" s="346" t="s">
        <v>310</v>
      </c>
      <c r="P36" s="346">
        <v>2007</v>
      </c>
      <c r="Q36" s="346">
        <v>120</v>
      </c>
      <c r="R36" s="346"/>
      <c r="S36" s="346" t="s">
        <v>39</v>
      </c>
      <c r="T36" s="556">
        <v>1</v>
      </c>
      <c r="U36" s="557">
        <v>12000000</v>
      </c>
      <c r="V36" s="352" t="s">
        <v>311</v>
      </c>
      <c r="W36" s="355"/>
      <c r="X36" s="355"/>
      <c r="Y36" s="355"/>
      <c r="Z36" s="355"/>
      <c r="AA36" s="355"/>
      <c r="AB36" s="355"/>
      <c r="AC36" s="355"/>
      <c r="AD36" s="355"/>
      <c r="AE36" s="355"/>
      <c r="AF36" s="355"/>
      <c r="AG36" s="355"/>
      <c r="AH36" s="355"/>
      <c r="AI36" s="355"/>
      <c r="AJ36" s="355"/>
    </row>
    <row r="37" spans="1:36" s="87" customFormat="1" ht="12.95" customHeight="1">
      <c r="A37" s="534">
        <v>7</v>
      </c>
      <c r="B37" s="554"/>
      <c r="C37" s="555">
        <v>2</v>
      </c>
      <c r="D37" s="555">
        <v>3</v>
      </c>
      <c r="E37" s="555">
        <v>1</v>
      </c>
      <c r="F37" s="555">
        <v>5</v>
      </c>
      <c r="G37" s="555">
        <v>1</v>
      </c>
      <c r="H37" s="346"/>
      <c r="I37" s="346" t="s">
        <v>306</v>
      </c>
      <c r="J37" s="346" t="s">
        <v>314</v>
      </c>
      <c r="K37" s="346"/>
      <c r="L37" s="346"/>
      <c r="M37" s="346" t="s">
        <v>315</v>
      </c>
      <c r="N37" s="346" t="s">
        <v>309</v>
      </c>
      <c r="O37" s="346" t="s">
        <v>310</v>
      </c>
      <c r="P37" s="346">
        <v>2007</v>
      </c>
      <c r="Q37" s="346">
        <v>125</v>
      </c>
      <c r="R37" s="346"/>
      <c r="S37" s="346" t="s">
        <v>39</v>
      </c>
      <c r="T37" s="556">
        <v>1</v>
      </c>
      <c r="U37" s="557">
        <v>13699962</v>
      </c>
      <c r="V37" s="352" t="s">
        <v>311</v>
      </c>
      <c r="W37" s="355"/>
      <c r="X37" s="355"/>
      <c r="Y37" s="355"/>
      <c r="Z37" s="355"/>
      <c r="AA37" s="355"/>
      <c r="AB37" s="355"/>
      <c r="AC37" s="355"/>
      <c r="AD37" s="355"/>
      <c r="AE37" s="355"/>
      <c r="AF37" s="355"/>
      <c r="AG37" s="355"/>
      <c r="AH37" s="355"/>
      <c r="AI37" s="355"/>
      <c r="AJ37" s="355"/>
    </row>
    <row r="38" spans="1:36" s="87" customFormat="1" ht="12.95" customHeight="1">
      <c r="A38" s="534">
        <v>8</v>
      </c>
      <c r="B38" s="554"/>
      <c r="C38" s="555">
        <v>2</v>
      </c>
      <c r="D38" s="555">
        <v>3</v>
      </c>
      <c r="E38" s="555">
        <v>1</v>
      </c>
      <c r="F38" s="555">
        <v>5</v>
      </c>
      <c r="G38" s="555">
        <v>1</v>
      </c>
      <c r="H38" s="346"/>
      <c r="I38" s="346" t="s">
        <v>306</v>
      </c>
      <c r="J38" s="346" t="s">
        <v>316</v>
      </c>
      <c r="K38" s="346"/>
      <c r="L38" s="346"/>
      <c r="M38" s="346" t="s">
        <v>317</v>
      </c>
      <c r="N38" s="346" t="s">
        <v>309</v>
      </c>
      <c r="O38" s="346" t="s">
        <v>310</v>
      </c>
      <c r="P38" s="346">
        <v>2008</v>
      </c>
      <c r="Q38" s="346">
        <v>120</v>
      </c>
      <c r="R38" s="346"/>
      <c r="S38" s="346" t="s">
        <v>39</v>
      </c>
      <c r="T38" s="556">
        <v>1</v>
      </c>
      <c r="U38" s="557">
        <v>13699962</v>
      </c>
      <c r="V38" s="352" t="s">
        <v>311</v>
      </c>
      <c r="W38" s="355"/>
      <c r="X38" s="355"/>
      <c r="Y38" s="355"/>
      <c r="Z38" s="355"/>
      <c r="AA38" s="355"/>
      <c r="AB38" s="355"/>
      <c r="AC38" s="355"/>
      <c r="AD38" s="355"/>
      <c r="AE38" s="355"/>
      <c r="AF38" s="355"/>
      <c r="AG38" s="355"/>
      <c r="AH38" s="355"/>
      <c r="AI38" s="355"/>
      <c r="AJ38" s="355"/>
    </row>
    <row r="39" spans="1:36" s="90" customFormat="1" ht="12.95" customHeight="1" thickBot="1">
      <c r="A39" s="558">
        <v>1</v>
      </c>
      <c r="B39" s="559"/>
      <c r="C39" s="560">
        <v>2</v>
      </c>
      <c r="D39" s="560">
        <v>3</v>
      </c>
      <c r="E39" s="560">
        <v>1</v>
      </c>
      <c r="F39" s="560">
        <v>5</v>
      </c>
      <c r="G39" s="560">
        <v>2</v>
      </c>
      <c r="H39" s="561"/>
      <c r="I39" s="561" t="s">
        <v>318</v>
      </c>
      <c r="J39" s="561" t="s">
        <v>319</v>
      </c>
      <c r="K39" s="561"/>
      <c r="L39" s="561"/>
      <c r="M39" s="561" t="s">
        <v>320</v>
      </c>
      <c r="N39" s="561" t="s">
        <v>309</v>
      </c>
      <c r="O39" s="561" t="s">
        <v>310</v>
      </c>
      <c r="P39" s="561">
        <v>2014</v>
      </c>
      <c r="Q39" s="561">
        <v>1500</v>
      </c>
      <c r="R39" s="561"/>
      <c r="S39" s="561" t="s">
        <v>39</v>
      </c>
      <c r="T39" s="556">
        <v>1</v>
      </c>
      <c r="U39" s="287">
        <v>214845000</v>
      </c>
      <c r="V39" s="352" t="s">
        <v>311</v>
      </c>
      <c r="W39" s="562"/>
      <c r="X39" s="563"/>
      <c r="Y39" s="564"/>
      <c r="Z39" s="563"/>
      <c r="AA39" s="565"/>
      <c r="AB39" s="89"/>
      <c r="AC39" s="566"/>
      <c r="AD39" s="89"/>
      <c r="AE39" s="89"/>
      <c r="AF39" s="89"/>
      <c r="AG39" s="89"/>
      <c r="AH39" s="89"/>
      <c r="AI39" s="89"/>
      <c r="AJ39" s="89"/>
    </row>
    <row r="40" spans="1:36" s="87" customFormat="1" ht="28.5" customHeight="1" thickBot="1">
      <c r="A40" s="543"/>
      <c r="B40" s="544"/>
      <c r="C40" s="545"/>
      <c r="D40" s="545"/>
      <c r="E40" s="545"/>
      <c r="F40" s="545"/>
      <c r="G40" s="545"/>
      <c r="H40" s="546"/>
      <c r="I40" s="552" t="s">
        <v>321</v>
      </c>
      <c r="J40" s="531"/>
      <c r="K40" s="531"/>
      <c r="L40" s="531"/>
      <c r="M40" s="547"/>
      <c r="N40" s="531"/>
      <c r="O40" s="531"/>
      <c r="P40" s="531"/>
      <c r="Q40" s="547"/>
      <c r="R40" s="531"/>
      <c r="S40" s="531"/>
      <c r="T40" s="567">
        <f>SUM(T41:T241)</f>
        <v>416</v>
      </c>
      <c r="U40" s="567">
        <f>SUM(U41:U241)</f>
        <v>721580100</v>
      </c>
      <c r="V40" s="553"/>
      <c r="W40" s="355"/>
      <c r="X40" s="568"/>
      <c r="Y40" s="355"/>
      <c r="Z40" s="355"/>
      <c r="AA40" s="355"/>
      <c r="AB40" s="355"/>
      <c r="AC40" s="355"/>
      <c r="AD40" s="355"/>
      <c r="AE40" s="355"/>
      <c r="AF40" s="355"/>
      <c r="AG40" s="355"/>
      <c r="AH40" s="355"/>
      <c r="AI40" s="355"/>
      <c r="AJ40" s="355"/>
    </row>
    <row r="41" spans="1:36" s="87" customFormat="1" ht="12.95" customHeight="1">
      <c r="A41" s="534">
        <v>1</v>
      </c>
      <c r="B41" s="554" t="s">
        <v>322</v>
      </c>
      <c r="C41" s="375" t="str">
        <f t="shared" ref="C41:C49" si="0">MID(B41,1,2)</f>
        <v>02</v>
      </c>
      <c r="D41" s="375" t="str">
        <f t="shared" ref="D41:D49" si="1">MID(B41,4,2)</f>
        <v>06</v>
      </c>
      <c r="E41" s="375" t="str">
        <f t="shared" ref="E41:E49" si="2">MID(B41,7,2)</f>
        <v>04</v>
      </c>
      <c r="F41" s="375" t="str">
        <f t="shared" ref="F41:F49" si="3">MID(B41,10,2)</f>
        <v>01</v>
      </c>
      <c r="G41" s="375" t="str">
        <f t="shared" ref="G41:G49" si="4">MID(B41,13,3)</f>
        <v>009</v>
      </c>
      <c r="I41" s="377" t="s">
        <v>323</v>
      </c>
      <c r="J41" s="378" t="s">
        <v>324</v>
      </c>
      <c r="N41" s="378" t="s">
        <v>324</v>
      </c>
      <c r="O41" s="377" t="s">
        <v>325</v>
      </c>
      <c r="P41" s="378">
        <v>2010</v>
      </c>
      <c r="Q41" s="569"/>
      <c r="R41" s="570"/>
      <c r="S41" s="561" t="s">
        <v>39</v>
      </c>
      <c r="T41" s="569">
        <v>1</v>
      </c>
      <c r="U41" s="570">
        <v>600000</v>
      </c>
      <c r="V41" s="571"/>
      <c r="W41" s="569">
        <v>600000</v>
      </c>
      <c r="X41" s="570"/>
      <c r="Y41" s="571"/>
    </row>
    <row r="42" spans="1:36" s="87" customFormat="1" ht="12.95" customHeight="1">
      <c r="A42" s="534">
        <v>2</v>
      </c>
      <c r="B42" s="554" t="s">
        <v>326</v>
      </c>
      <c r="C42" s="375" t="str">
        <f t="shared" si="0"/>
        <v>02</v>
      </c>
      <c r="D42" s="375" t="str">
        <f t="shared" si="1"/>
        <v>06</v>
      </c>
      <c r="E42" s="375" t="str">
        <f t="shared" si="2"/>
        <v>02</v>
      </c>
      <c r="F42" s="375" t="str">
        <f t="shared" si="3"/>
        <v>01</v>
      </c>
      <c r="G42" s="375" t="str">
        <f t="shared" si="4"/>
        <v>001</v>
      </c>
      <c r="I42" s="377" t="s">
        <v>327</v>
      </c>
      <c r="J42" s="378" t="s">
        <v>324</v>
      </c>
      <c r="N42" s="378" t="s">
        <v>324</v>
      </c>
      <c r="O42" s="377" t="s">
        <v>325</v>
      </c>
      <c r="P42" s="378">
        <v>2010</v>
      </c>
      <c r="Q42" s="569"/>
      <c r="R42" s="570"/>
      <c r="S42" s="561" t="s">
        <v>39</v>
      </c>
      <c r="T42" s="569">
        <v>1</v>
      </c>
      <c r="U42" s="570">
        <v>3000000</v>
      </c>
      <c r="V42" s="571"/>
      <c r="W42" s="569">
        <v>3000000</v>
      </c>
      <c r="X42" s="570"/>
      <c r="Y42" s="571"/>
    </row>
    <row r="43" spans="1:36" s="87" customFormat="1" ht="12.95" customHeight="1">
      <c r="A43" s="534">
        <v>3</v>
      </c>
      <c r="B43" s="554" t="s">
        <v>326</v>
      </c>
      <c r="C43" s="375" t="str">
        <f t="shared" si="0"/>
        <v>02</v>
      </c>
      <c r="D43" s="375" t="str">
        <f t="shared" si="1"/>
        <v>06</v>
      </c>
      <c r="E43" s="375" t="str">
        <f t="shared" si="2"/>
        <v>02</v>
      </c>
      <c r="F43" s="375" t="str">
        <f t="shared" si="3"/>
        <v>01</v>
      </c>
      <c r="G43" s="375" t="str">
        <f t="shared" si="4"/>
        <v>001</v>
      </c>
      <c r="I43" s="377" t="s">
        <v>328</v>
      </c>
      <c r="J43" s="378" t="s">
        <v>324</v>
      </c>
      <c r="N43" s="378" t="s">
        <v>324</v>
      </c>
      <c r="O43" s="377" t="s">
        <v>325</v>
      </c>
      <c r="P43" s="378">
        <v>2010</v>
      </c>
      <c r="Q43" s="569"/>
      <c r="R43" s="570"/>
      <c r="S43" s="561" t="s">
        <v>39</v>
      </c>
      <c r="T43" s="569">
        <v>1</v>
      </c>
      <c r="U43" s="570">
        <v>2200000</v>
      </c>
      <c r="V43" s="571"/>
      <c r="W43" s="569">
        <v>2200000</v>
      </c>
      <c r="X43" s="570"/>
      <c r="Y43" s="571"/>
    </row>
    <row r="44" spans="1:36" s="87" customFormat="1" ht="12.95" customHeight="1">
      <c r="A44" s="534">
        <v>4</v>
      </c>
      <c r="B44" s="554" t="s">
        <v>326</v>
      </c>
      <c r="C44" s="375" t="str">
        <f t="shared" si="0"/>
        <v>02</v>
      </c>
      <c r="D44" s="375" t="str">
        <f t="shared" si="1"/>
        <v>06</v>
      </c>
      <c r="E44" s="375" t="str">
        <f t="shared" si="2"/>
        <v>02</v>
      </c>
      <c r="F44" s="375" t="str">
        <f t="shared" si="3"/>
        <v>01</v>
      </c>
      <c r="G44" s="375" t="str">
        <f t="shared" si="4"/>
        <v>001</v>
      </c>
      <c r="I44" s="377" t="s">
        <v>329</v>
      </c>
      <c r="J44" s="378" t="s">
        <v>324</v>
      </c>
      <c r="N44" s="378" t="s">
        <v>324</v>
      </c>
      <c r="O44" s="377" t="s">
        <v>325</v>
      </c>
      <c r="P44" s="378">
        <v>2010</v>
      </c>
      <c r="Q44" s="569"/>
      <c r="R44" s="570"/>
      <c r="S44" s="561" t="s">
        <v>39</v>
      </c>
      <c r="T44" s="569">
        <v>1</v>
      </c>
      <c r="U44" s="570">
        <v>3500000</v>
      </c>
      <c r="V44" s="571"/>
      <c r="W44" s="569">
        <v>3500000</v>
      </c>
      <c r="X44" s="570"/>
      <c r="Y44" s="571"/>
    </row>
    <row r="45" spans="1:36" s="87" customFormat="1" ht="12.95" customHeight="1">
      <c r="A45" s="534">
        <v>8</v>
      </c>
      <c r="B45" s="554" t="s">
        <v>330</v>
      </c>
      <c r="C45" s="375" t="str">
        <f t="shared" si="0"/>
        <v>02</v>
      </c>
      <c r="D45" s="375" t="str">
        <f t="shared" si="1"/>
        <v>06</v>
      </c>
      <c r="E45" s="375" t="str">
        <f t="shared" si="2"/>
        <v>02</v>
      </c>
      <c r="F45" s="375" t="str">
        <f t="shared" si="3"/>
        <v>04</v>
      </c>
      <c r="G45" s="375" t="str">
        <f t="shared" si="4"/>
        <v>001</v>
      </c>
      <c r="I45" s="377" t="s">
        <v>268</v>
      </c>
      <c r="J45" s="378" t="s">
        <v>324</v>
      </c>
      <c r="N45" s="378" t="s">
        <v>324</v>
      </c>
      <c r="O45" s="377" t="s">
        <v>325</v>
      </c>
      <c r="P45" s="378">
        <v>2010</v>
      </c>
      <c r="Q45" s="569"/>
      <c r="R45" s="570"/>
      <c r="S45" s="561" t="s">
        <v>39</v>
      </c>
      <c r="T45" s="569">
        <v>1</v>
      </c>
      <c r="U45" s="570">
        <v>1789000</v>
      </c>
      <c r="V45" s="571"/>
      <c r="W45" s="569">
        <v>1789000</v>
      </c>
      <c r="X45" s="570"/>
      <c r="Y45" s="571"/>
    </row>
    <row r="46" spans="1:36" s="87" customFormat="1" ht="12.95" customHeight="1">
      <c r="A46" s="534">
        <v>14</v>
      </c>
      <c r="B46" s="554" t="s">
        <v>331</v>
      </c>
      <c r="C46" s="375" t="str">
        <f t="shared" si="0"/>
        <v>02</v>
      </c>
      <c r="D46" s="375" t="str">
        <f t="shared" si="1"/>
        <v>06</v>
      </c>
      <c r="E46" s="375" t="str">
        <f t="shared" si="2"/>
        <v>02</v>
      </c>
      <c r="F46" s="375" t="str">
        <f t="shared" si="3"/>
        <v>04</v>
      </c>
      <c r="G46" s="375" t="str">
        <f t="shared" si="4"/>
        <v>006</v>
      </c>
      <c r="I46" s="377" t="s">
        <v>332</v>
      </c>
      <c r="J46" s="378" t="s">
        <v>324</v>
      </c>
      <c r="N46" s="378" t="s">
        <v>324</v>
      </c>
      <c r="O46" s="377" t="s">
        <v>325</v>
      </c>
      <c r="P46" s="378">
        <v>2010</v>
      </c>
      <c r="Q46" s="569"/>
      <c r="R46" s="570"/>
      <c r="S46" s="561" t="s">
        <v>39</v>
      </c>
      <c r="T46" s="569">
        <v>1</v>
      </c>
      <c r="U46" s="570">
        <v>500000</v>
      </c>
      <c r="V46" s="571"/>
      <c r="W46" s="569">
        <v>500000</v>
      </c>
      <c r="X46" s="570"/>
      <c r="Y46" s="571"/>
    </row>
    <row r="47" spans="1:36" s="87" customFormat="1" ht="12.95" customHeight="1">
      <c r="A47" s="534">
        <v>15</v>
      </c>
      <c r="B47" s="554" t="s">
        <v>331</v>
      </c>
      <c r="C47" s="375" t="str">
        <f t="shared" si="0"/>
        <v>02</v>
      </c>
      <c r="D47" s="375" t="str">
        <f t="shared" si="1"/>
        <v>06</v>
      </c>
      <c r="E47" s="375" t="str">
        <f t="shared" si="2"/>
        <v>02</v>
      </c>
      <c r="F47" s="375" t="str">
        <f t="shared" si="3"/>
        <v>04</v>
      </c>
      <c r="G47" s="375" t="str">
        <f t="shared" si="4"/>
        <v>006</v>
      </c>
      <c r="I47" s="377" t="s">
        <v>332</v>
      </c>
      <c r="J47" s="378" t="s">
        <v>324</v>
      </c>
      <c r="N47" s="378" t="s">
        <v>324</v>
      </c>
      <c r="O47" s="377" t="s">
        <v>325</v>
      </c>
      <c r="P47" s="378">
        <v>2010</v>
      </c>
      <c r="Q47" s="569"/>
      <c r="R47" s="570"/>
      <c r="S47" s="561" t="s">
        <v>39</v>
      </c>
      <c r="T47" s="569">
        <v>1</v>
      </c>
      <c r="U47" s="570">
        <v>500000</v>
      </c>
      <c r="V47" s="571"/>
      <c r="W47" s="569">
        <v>500000</v>
      </c>
      <c r="X47" s="570"/>
      <c r="Y47" s="571"/>
    </row>
    <row r="48" spans="1:36" s="87" customFormat="1" ht="12.95" customHeight="1">
      <c r="A48" s="534">
        <v>16</v>
      </c>
      <c r="B48" s="554" t="s">
        <v>331</v>
      </c>
      <c r="C48" s="375" t="str">
        <f t="shared" si="0"/>
        <v>02</v>
      </c>
      <c r="D48" s="375" t="str">
        <f t="shared" si="1"/>
        <v>06</v>
      </c>
      <c r="E48" s="375" t="str">
        <f t="shared" si="2"/>
        <v>02</v>
      </c>
      <c r="F48" s="375" t="str">
        <f t="shared" si="3"/>
        <v>04</v>
      </c>
      <c r="G48" s="375" t="str">
        <f t="shared" si="4"/>
        <v>006</v>
      </c>
      <c r="I48" s="377" t="s">
        <v>332</v>
      </c>
      <c r="J48" s="378" t="s">
        <v>324</v>
      </c>
      <c r="N48" s="378" t="s">
        <v>324</v>
      </c>
      <c r="O48" s="377" t="s">
        <v>325</v>
      </c>
      <c r="P48" s="378">
        <v>2010</v>
      </c>
      <c r="Q48" s="569"/>
      <c r="R48" s="570"/>
      <c r="S48" s="561" t="s">
        <v>39</v>
      </c>
      <c r="T48" s="569">
        <v>1</v>
      </c>
      <c r="U48" s="570">
        <v>500000</v>
      </c>
      <c r="V48" s="571"/>
      <c r="W48" s="569">
        <v>500000</v>
      </c>
      <c r="X48" s="570"/>
      <c r="Y48" s="571"/>
    </row>
    <row r="49" spans="1:25" s="87" customFormat="1" ht="12.95" customHeight="1">
      <c r="A49" s="534">
        <v>17</v>
      </c>
      <c r="B49" s="554" t="s">
        <v>333</v>
      </c>
      <c r="C49" s="375" t="str">
        <f t="shared" si="0"/>
        <v>02</v>
      </c>
      <c r="D49" s="375" t="str">
        <f t="shared" si="1"/>
        <v>06</v>
      </c>
      <c r="E49" s="375" t="str">
        <f t="shared" si="2"/>
        <v>02</v>
      </c>
      <c r="F49" s="375" t="str">
        <f t="shared" si="3"/>
        <v>05</v>
      </c>
      <c r="G49" s="375" t="str">
        <f t="shared" si="4"/>
        <v>014</v>
      </c>
      <c r="I49" s="377" t="s">
        <v>334</v>
      </c>
      <c r="J49" s="378" t="s">
        <v>324</v>
      </c>
      <c r="N49" s="378" t="s">
        <v>324</v>
      </c>
      <c r="O49" s="377" t="s">
        <v>325</v>
      </c>
      <c r="P49" s="378">
        <v>2010</v>
      </c>
      <c r="Q49" s="569"/>
      <c r="R49" s="570"/>
      <c r="S49" s="561" t="s">
        <v>39</v>
      </c>
      <c r="T49" s="569">
        <v>1</v>
      </c>
      <c r="U49" s="570">
        <v>250000</v>
      </c>
      <c r="V49" s="571"/>
      <c r="W49" s="569">
        <v>250000</v>
      </c>
      <c r="X49" s="570"/>
      <c r="Y49" s="571"/>
    </row>
    <row r="50" spans="1:25" s="87" customFormat="1" ht="12.95" customHeight="1">
      <c r="A50" s="534">
        <v>18</v>
      </c>
      <c r="B50" s="554" t="s">
        <v>330</v>
      </c>
      <c r="C50" s="375" t="str">
        <f>MID(B50,1,2)</f>
        <v>02</v>
      </c>
      <c r="D50" s="375" t="str">
        <f>MID(B50,4,2)</f>
        <v>06</v>
      </c>
      <c r="E50" s="375" t="str">
        <f>MID(B50,7,2)</f>
        <v>02</v>
      </c>
      <c r="F50" s="375" t="str">
        <f>MID(B50,10,2)</f>
        <v>04</v>
      </c>
      <c r="G50" s="375" t="str">
        <f>MID(B50,13,3)</f>
        <v>001</v>
      </c>
      <c r="I50" s="377" t="s">
        <v>268</v>
      </c>
      <c r="J50" s="378" t="s">
        <v>324</v>
      </c>
      <c r="N50" s="378" t="s">
        <v>324</v>
      </c>
      <c r="O50" s="377" t="s">
        <v>325</v>
      </c>
      <c r="P50" s="378">
        <v>2011</v>
      </c>
      <c r="Q50" s="569"/>
      <c r="R50" s="570"/>
      <c r="S50" s="561" t="s">
        <v>39</v>
      </c>
      <c r="T50" s="569">
        <v>1</v>
      </c>
      <c r="U50" s="570">
        <v>1713000</v>
      </c>
      <c r="V50" s="572"/>
      <c r="W50" s="569">
        <v>1713000</v>
      </c>
      <c r="X50" s="570"/>
      <c r="Y50" s="572"/>
    </row>
    <row r="51" spans="1:25" s="87" customFormat="1" ht="12.95" customHeight="1">
      <c r="A51" s="534">
        <v>19</v>
      </c>
      <c r="B51" s="554" t="s">
        <v>322</v>
      </c>
      <c r="C51" s="375" t="str">
        <f>MID(B51,1,2)</f>
        <v>02</v>
      </c>
      <c r="D51" s="375" t="str">
        <f>MID(B51,4,2)</f>
        <v>06</v>
      </c>
      <c r="E51" s="375" t="str">
        <f>MID(B51,7,2)</f>
        <v>04</v>
      </c>
      <c r="F51" s="375" t="str">
        <f>MID(B51,10,2)</f>
        <v>01</v>
      </c>
      <c r="G51" s="375" t="str">
        <f>MID(B51,13,3)</f>
        <v>009</v>
      </c>
      <c r="I51" s="377" t="s">
        <v>335</v>
      </c>
      <c r="J51" s="378" t="s">
        <v>324</v>
      </c>
      <c r="N51" s="378" t="s">
        <v>324</v>
      </c>
      <c r="O51" s="377" t="s">
        <v>325</v>
      </c>
      <c r="P51" s="378">
        <v>2011</v>
      </c>
      <c r="Q51" s="569"/>
      <c r="R51" s="570"/>
      <c r="S51" s="561" t="s">
        <v>39</v>
      </c>
      <c r="T51" s="569">
        <v>1</v>
      </c>
      <c r="U51" s="570">
        <v>2000000</v>
      </c>
      <c r="V51" s="572"/>
      <c r="W51" s="569">
        <v>2000000</v>
      </c>
      <c r="X51" s="570"/>
      <c r="Y51" s="572"/>
    </row>
    <row r="52" spans="1:25" s="87" customFormat="1" ht="12.95" customHeight="1">
      <c r="A52" s="534">
        <v>20</v>
      </c>
      <c r="B52" s="554" t="s">
        <v>336</v>
      </c>
      <c r="C52" s="375" t="str">
        <f t="shared" ref="C52:C74" si="5">MID(B52,1,2)</f>
        <v>02</v>
      </c>
      <c r="D52" s="375" t="str">
        <f t="shared" ref="D52:D74" si="6">MID(B52,4,2)</f>
        <v>06</v>
      </c>
      <c r="E52" s="375" t="str">
        <f t="shared" ref="E52:E74" si="7">MID(B52,7,2)</f>
        <v>02</v>
      </c>
      <c r="F52" s="375" t="str">
        <f t="shared" ref="F52:F74" si="8">MID(B52,10,2)</f>
        <v>01</v>
      </c>
      <c r="G52" s="375" t="str">
        <f t="shared" ref="G52:G74" si="9">MID(B52,13,3)</f>
        <v>037</v>
      </c>
      <c r="I52" s="377" t="s">
        <v>337</v>
      </c>
      <c r="J52" s="378" t="s">
        <v>324</v>
      </c>
      <c r="N52" s="378" t="s">
        <v>324</v>
      </c>
      <c r="O52" s="377" t="s">
        <v>325</v>
      </c>
      <c r="P52" s="378">
        <v>2011</v>
      </c>
      <c r="Q52" s="569"/>
      <c r="R52" s="570"/>
      <c r="S52" s="561" t="s">
        <v>39</v>
      </c>
      <c r="T52" s="569">
        <v>1</v>
      </c>
      <c r="U52" s="570">
        <v>1200000</v>
      </c>
      <c r="V52" s="572"/>
      <c r="W52" s="569">
        <v>1200000</v>
      </c>
      <c r="X52" s="570"/>
      <c r="Y52" s="572"/>
    </row>
    <row r="53" spans="1:25" s="87" customFormat="1" ht="12.95" customHeight="1">
      <c r="A53" s="534">
        <v>21</v>
      </c>
      <c r="B53" s="554" t="s">
        <v>338</v>
      </c>
      <c r="C53" s="375" t="str">
        <f t="shared" si="5"/>
        <v>02</v>
      </c>
      <c r="D53" s="375" t="str">
        <f t="shared" si="6"/>
        <v>06</v>
      </c>
      <c r="E53" s="375" t="str">
        <f t="shared" si="7"/>
        <v>02</v>
      </c>
      <c r="F53" s="375" t="str">
        <f t="shared" si="8"/>
        <v>01</v>
      </c>
      <c r="G53" s="375" t="str">
        <f t="shared" si="9"/>
        <v>024</v>
      </c>
      <c r="I53" s="377" t="s">
        <v>339</v>
      </c>
      <c r="J53" s="378" t="s">
        <v>324</v>
      </c>
      <c r="N53" s="378" t="s">
        <v>324</v>
      </c>
      <c r="O53" s="377" t="s">
        <v>325</v>
      </c>
      <c r="P53" s="378">
        <v>2011</v>
      </c>
      <c r="Q53" s="569"/>
      <c r="R53" s="570"/>
      <c r="S53" s="561" t="s">
        <v>39</v>
      </c>
      <c r="T53" s="569">
        <v>1</v>
      </c>
      <c r="U53" s="570">
        <v>1000000</v>
      </c>
      <c r="V53" s="572"/>
      <c r="W53" s="569">
        <v>1000000</v>
      </c>
      <c r="X53" s="570"/>
      <c r="Y53" s="572"/>
    </row>
    <row r="54" spans="1:25" s="87" customFormat="1" ht="12.95" customHeight="1">
      <c r="A54" s="534">
        <v>22</v>
      </c>
      <c r="B54" s="554" t="s">
        <v>326</v>
      </c>
      <c r="C54" s="375" t="str">
        <f t="shared" si="5"/>
        <v>02</v>
      </c>
      <c r="D54" s="375" t="str">
        <f t="shared" si="6"/>
        <v>06</v>
      </c>
      <c r="E54" s="375" t="str">
        <f t="shared" si="7"/>
        <v>02</v>
      </c>
      <c r="F54" s="375" t="str">
        <f t="shared" si="8"/>
        <v>01</v>
      </c>
      <c r="G54" s="375" t="str">
        <f t="shared" si="9"/>
        <v>001</v>
      </c>
      <c r="I54" s="377" t="s">
        <v>340</v>
      </c>
      <c r="J54" s="378" t="s">
        <v>324</v>
      </c>
      <c r="N54" s="378" t="s">
        <v>324</v>
      </c>
      <c r="O54" s="377" t="s">
        <v>325</v>
      </c>
      <c r="P54" s="378">
        <v>2011</v>
      </c>
      <c r="Q54" s="569"/>
      <c r="R54" s="570"/>
      <c r="S54" s="561" t="s">
        <v>39</v>
      </c>
      <c r="T54" s="569">
        <v>1</v>
      </c>
      <c r="U54" s="570">
        <v>3000000</v>
      </c>
      <c r="V54" s="572"/>
      <c r="W54" s="569">
        <v>3000000</v>
      </c>
      <c r="X54" s="570"/>
      <c r="Y54" s="572"/>
    </row>
    <row r="55" spans="1:25" s="87" customFormat="1" ht="12.95" customHeight="1">
      <c r="A55" s="534">
        <v>23</v>
      </c>
      <c r="B55" s="554" t="s">
        <v>326</v>
      </c>
      <c r="C55" s="375" t="str">
        <f t="shared" si="5"/>
        <v>02</v>
      </c>
      <c r="D55" s="375" t="str">
        <f t="shared" si="6"/>
        <v>06</v>
      </c>
      <c r="E55" s="375" t="str">
        <f t="shared" si="7"/>
        <v>02</v>
      </c>
      <c r="F55" s="375" t="str">
        <f t="shared" si="8"/>
        <v>01</v>
      </c>
      <c r="G55" s="375" t="str">
        <f t="shared" si="9"/>
        <v>001</v>
      </c>
      <c r="I55" s="377" t="s">
        <v>341</v>
      </c>
      <c r="J55" s="378" t="s">
        <v>324</v>
      </c>
      <c r="N55" s="378" t="s">
        <v>324</v>
      </c>
      <c r="O55" s="377" t="s">
        <v>325</v>
      </c>
      <c r="P55" s="378">
        <v>2011</v>
      </c>
      <c r="Q55" s="569"/>
      <c r="R55" s="570"/>
      <c r="S55" s="561" t="s">
        <v>39</v>
      </c>
      <c r="T55" s="569">
        <v>1</v>
      </c>
      <c r="U55" s="570">
        <v>7000000</v>
      </c>
      <c r="V55" s="572"/>
      <c r="W55" s="569">
        <v>7000000</v>
      </c>
      <c r="X55" s="570"/>
      <c r="Y55" s="572"/>
    </row>
    <row r="56" spans="1:25" s="87" customFormat="1" ht="12.95" customHeight="1">
      <c r="A56" s="534">
        <v>24</v>
      </c>
      <c r="B56" s="554" t="s">
        <v>326</v>
      </c>
      <c r="C56" s="375" t="str">
        <f t="shared" si="5"/>
        <v>02</v>
      </c>
      <c r="D56" s="375" t="str">
        <f t="shared" si="6"/>
        <v>06</v>
      </c>
      <c r="E56" s="375" t="str">
        <f t="shared" si="7"/>
        <v>02</v>
      </c>
      <c r="F56" s="375" t="str">
        <f t="shared" si="8"/>
        <v>01</v>
      </c>
      <c r="G56" s="375" t="str">
        <f t="shared" si="9"/>
        <v>001</v>
      </c>
      <c r="I56" s="377" t="s">
        <v>342</v>
      </c>
      <c r="J56" s="378" t="s">
        <v>324</v>
      </c>
      <c r="N56" s="378" t="s">
        <v>324</v>
      </c>
      <c r="O56" s="377" t="s">
        <v>325</v>
      </c>
      <c r="P56" s="378">
        <v>2011</v>
      </c>
      <c r="Q56" s="569"/>
      <c r="R56" s="570"/>
      <c r="S56" s="561" t="s">
        <v>39</v>
      </c>
      <c r="T56" s="569">
        <v>1</v>
      </c>
      <c r="U56" s="570">
        <v>1000000</v>
      </c>
      <c r="V56" s="572"/>
      <c r="W56" s="569">
        <v>1000000</v>
      </c>
      <c r="X56" s="570"/>
      <c r="Y56" s="572"/>
    </row>
    <row r="57" spans="1:25" s="87" customFormat="1" ht="12.95" customHeight="1">
      <c r="A57" s="534">
        <v>25</v>
      </c>
      <c r="B57" s="554" t="s">
        <v>343</v>
      </c>
      <c r="C57" s="375" t="str">
        <f t="shared" si="5"/>
        <v>02</v>
      </c>
      <c r="D57" s="375" t="str">
        <f t="shared" si="6"/>
        <v>06</v>
      </c>
      <c r="E57" s="375" t="str">
        <f t="shared" si="7"/>
        <v>01</v>
      </c>
      <c r="F57" s="375" t="str">
        <f t="shared" si="8"/>
        <v>04</v>
      </c>
      <c r="G57" s="375" t="str">
        <f t="shared" si="9"/>
        <v>003</v>
      </c>
      <c r="I57" s="377" t="s">
        <v>344</v>
      </c>
      <c r="J57" s="378" t="s">
        <v>324</v>
      </c>
      <c r="N57" s="378" t="s">
        <v>324</v>
      </c>
      <c r="O57" s="377" t="s">
        <v>325</v>
      </c>
      <c r="P57" s="378">
        <v>2011</v>
      </c>
      <c r="Q57" s="569"/>
      <c r="R57" s="570"/>
      <c r="S57" s="561" t="s">
        <v>39</v>
      </c>
      <c r="T57" s="569">
        <v>1</v>
      </c>
      <c r="U57" s="570">
        <v>990000</v>
      </c>
      <c r="V57" s="572"/>
      <c r="W57" s="569">
        <v>990000</v>
      </c>
      <c r="X57" s="570"/>
      <c r="Y57" s="572"/>
    </row>
    <row r="58" spans="1:25" s="87" customFormat="1" ht="12.95" customHeight="1">
      <c r="A58" s="534">
        <v>26</v>
      </c>
      <c r="B58" s="554" t="s">
        <v>326</v>
      </c>
      <c r="C58" s="375" t="str">
        <f t="shared" si="5"/>
        <v>02</v>
      </c>
      <c r="D58" s="375" t="str">
        <f t="shared" si="6"/>
        <v>06</v>
      </c>
      <c r="E58" s="375" t="str">
        <f t="shared" si="7"/>
        <v>02</v>
      </c>
      <c r="F58" s="375" t="str">
        <f t="shared" si="8"/>
        <v>01</v>
      </c>
      <c r="G58" s="375" t="str">
        <f t="shared" si="9"/>
        <v>001</v>
      </c>
      <c r="I58" s="377" t="s">
        <v>340</v>
      </c>
      <c r="J58" s="378" t="s">
        <v>324</v>
      </c>
      <c r="N58" s="378" t="s">
        <v>324</v>
      </c>
      <c r="O58" s="377" t="s">
        <v>325</v>
      </c>
      <c r="P58" s="378">
        <v>2011</v>
      </c>
      <c r="Q58" s="569"/>
      <c r="R58" s="570"/>
      <c r="S58" s="561" t="s">
        <v>39</v>
      </c>
      <c r="T58" s="569">
        <v>1</v>
      </c>
      <c r="U58" s="570">
        <v>3000000</v>
      </c>
      <c r="V58" s="572"/>
      <c r="W58" s="569">
        <v>3000000</v>
      </c>
      <c r="X58" s="570"/>
      <c r="Y58" s="572"/>
    </row>
    <row r="59" spans="1:25" s="87" customFormat="1" ht="12.95" customHeight="1">
      <c r="A59" s="534">
        <v>27</v>
      </c>
      <c r="B59" s="554" t="s">
        <v>345</v>
      </c>
      <c r="C59" s="375" t="str">
        <f t="shared" si="5"/>
        <v>02</v>
      </c>
      <c r="D59" s="375" t="str">
        <f t="shared" si="6"/>
        <v>06</v>
      </c>
      <c r="E59" s="375" t="str">
        <f t="shared" si="7"/>
        <v>02</v>
      </c>
      <c r="F59" s="375" t="str">
        <f t="shared" si="8"/>
        <v>01</v>
      </c>
      <c r="G59" s="375" t="str">
        <f t="shared" si="9"/>
        <v>031</v>
      </c>
      <c r="I59" s="377" t="s">
        <v>346</v>
      </c>
      <c r="J59" s="378" t="s">
        <v>324</v>
      </c>
      <c r="N59" s="378" t="s">
        <v>324</v>
      </c>
      <c r="O59" s="377" t="s">
        <v>325</v>
      </c>
      <c r="P59" s="378">
        <v>2011</v>
      </c>
      <c r="Q59" s="569"/>
      <c r="R59" s="570"/>
      <c r="S59" s="561" t="s">
        <v>39</v>
      </c>
      <c r="T59" s="569">
        <v>1</v>
      </c>
      <c r="U59" s="570"/>
      <c r="V59" s="572"/>
      <c r="W59" s="569">
        <v>2217600</v>
      </c>
      <c r="X59" s="570"/>
      <c r="Y59" s="572"/>
    </row>
    <row r="60" spans="1:25" s="87" customFormat="1" ht="12.95" customHeight="1">
      <c r="A60" s="534">
        <v>28</v>
      </c>
      <c r="B60" s="554" t="s">
        <v>347</v>
      </c>
      <c r="C60" s="375" t="str">
        <f t="shared" si="5"/>
        <v>02</v>
      </c>
      <c r="D60" s="375" t="str">
        <f t="shared" si="6"/>
        <v>06</v>
      </c>
      <c r="E60" s="375" t="str">
        <f t="shared" si="7"/>
        <v>02</v>
      </c>
      <c r="F60" s="375" t="str">
        <f t="shared" si="8"/>
        <v>04</v>
      </c>
      <c r="G60" s="375" t="str">
        <f t="shared" si="9"/>
        <v>003</v>
      </c>
      <c r="I60" s="377" t="s">
        <v>98</v>
      </c>
      <c r="J60" s="378" t="s">
        <v>324</v>
      </c>
      <c r="N60" s="378" t="s">
        <v>324</v>
      </c>
      <c r="O60" s="377" t="s">
        <v>325</v>
      </c>
      <c r="P60" s="378">
        <v>2011</v>
      </c>
      <c r="Q60" s="569"/>
      <c r="R60" s="570"/>
      <c r="S60" s="561" t="s">
        <v>39</v>
      </c>
      <c r="T60" s="569">
        <v>1</v>
      </c>
      <c r="U60" s="570">
        <v>5000000</v>
      </c>
      <c r="V60" s="572"/>
      <c r="W60" s="569">
        <v>5000000</v>
      </c>
      <c r="X60" s="570"/>
      <c r="Y60" s="572"/>
    </row>
    <row r="61" spans="1:25" s="87" customFormat="1" ht="12.95" customHeight="1">
      <c r="A61" s="534">
        <v>33</v>
      </c>
      <c r="B61" s="554" t="s">
        <v>333</v>
      </c>
      <c r="C61" s="375" t="str">
        <f t="shared" si="5"/>
        <v>02</v>
      </c>
      <c r="D61" s="375" t="str">
        <f t="shared" si="6"/>
        <v>06</v>
      </c>
      <c r="E61" s="375" t="str">
        <f t="shared" si="7"/>
        <v>02</v>
      </c>
      <c r="F61" s="375" t="str">
        <f t="shared" si="8"/>
        <v>05</v>
      </c>
      <c r="G61" s="375" t="str">
        <f t="shared" si="9"/>
        <v>014</v>
      </c>
      <c r="I61" s="377" t="s">
        <v>348</v>
      </c>
      <c r="J61" s="378" t="s">
        <v>324</v>
      </c>
      <c r="N61" s="377" t="s">
        <v>349</v>
      </c>
      <c r="O61" s="377" t="s">
        <v>325</v>
      </c>
      <c r="P61" s="378">
        <v>2012</v>
      </c>
      <c r="Q61" s="569"/>
      <c r="R61" s="570"/>
      <c r="S61" s="561" t="s">
        <v>39</v>
      </c>
      <c r="T61" s="569">
        <v>1</v>
      </c>
      <c r="U61" s="570">
        <v>440000</v>
      </c>
      <c r="V61" s="572"/>
      <c r="W61" s="569">
        <v>440000</v>
      </c>
      <c r="X61" s="570"/>
      <c r="Y61" s="572"/>
    </row>
    <row r="62" spans="1:25" s="87" customFormat="1" ht="12.95" customHeight="1">
      <c r="A62" s="534">
        <v>34</v>
      </c>
      <c r="B62" s="554" t="s">
        <v>326</v>
      </c>
      <c r="C62" s="375" t="str">
        <f t="shared" si="5"/>
        <v>02</v>
      </c>
      <c r="D62" s="375" t="str">
        <f t="shared" si="6"/>
        <v>06</v>
      </c>
      <c r="E62" s="375" t="str">
        <f t="shared" si="7"/>
        <v>02</v>
      </c>
      <c r="F62" s="375" t="str">
        <f t="shared" si="8"/>
        <v>01</v>
      </c>
      <c r="G62" s="375" t="str">
        <f t="shared" si="9"/>
        <v>001</v>
      </c>
      <c r="I62" s="536" t="s">
        <v>350</v>
      </c>
      <c r="J62" s="536"/>
      <c r="N62" s="377"/>
      <c r="O62" s="377" t="s">
        <v>325</v>
      </c>
      <c r="P62" s="378">
        <v>2013</v>
      </c>
      <c r="Q62" s="573"/>
      <c r="R62" s="574"/>
      <c r="S62" s="561" t="s">
        <v>39</v>
      </c>
      <c r="T62" s="573">
        <v>1</v>
      </c>
      <c r="U62" s="574">
        <v>950000</v>
      </c>
      <c r="V62" s="575"/>
      <c r="W62" s="569">
        <v>950000</v>
      </c>
      <c r="X62" s="574"/>
      <c r="Y62" s="575"/>
    </row>
    <row r="63" spans="1:25" s="87" customFormat="1" ht="12.95" customHeight="1">
      <c r="A63" s="534">
        <v>35</v>
      </c>
      <c r="B63" s="554" t="s">
        <v>326</v>
      </c>
      <c r="C63" s="375" t="str">
        <f t="shared" si="5"/>
        <v>02</v>
      </c>
      <c r="D63" s="375" t="str">
        <f t="shared" si="6"/>
        <v>06</v>
      </c>
      <c r="E63" s="375" t="str">
        <f t="shared" si="7"/>
        <v>02</v>
      </c>
      <c r="F63" s="375" t="str">
        <f t="shared" si="8"/>
        <v>01</v>
      </c>
      <c r="G63" s="375" t="str">
        <f t="shared" si="9"/>
        <v>001</v>
      </c>
      <c r="I63" s="536" t="s">
        <v>351</v>
      </c>
      <c r="J63" s="536"/>
      <c r="N63" s="377"/>
      <c r="O63" s="377" t="s">
        <v>325</v>
      </c>
      <c r="P63" s="378">
        <v>2013</v>
      </c>
      <c r="Q63" s="573"/>
      <c r="R63" s="574"/>
      <c r="S63" s="561" t="s">
        <v>39</v>
      </c>
      <c r="T63" s="573">
        <v>1</v>
      </c>
      <c r="U63" s="574">
        <v>3000000</v>
      </c>
      <c r="V63" s="575"/>
      <c r="W63" s="569">
        <v>3000000</v>
      </c>
      <c r="X63" s="574"/>
      <c r="Y63" s="575"/>
    </row>
    <row r="64" spans="1:25" s="87" customFormat="1" ht="12.95" customHeight="1">
      <c r="A64" s="534">
        <v>36</v>
      </c>
      <c r="B64" s="554" t="s">
        <v>347</v>
      </c>
      <c r="C64" s="375" t="str">
        <f t="shared" si="5"/>
        <v>02</v>
      </c>
      <c r="D64" s="375" t="str">
        <f t="shared" si="6"/>
        <v>06</v>
      </c>
      <c r="E64" s="375" t="str">
        <f t="shared" si="7"/>
        <v>02</v>
      </c>
      <c r="F64" s="375" t="str">
        <f t="shared" si="8"/>
        <v>04</v>
      </c>
      <c r="G64" s="375" t="str">
        <f t="shared" si="9"/>
        <v>003</v>
      </c>
      <c r="I64" s="536" t="s">
        <v>352</v>
      </c>
      <c r="J64" s="536"/>
      <c r="N64" s="377"/>
      <c r="O64" s="377" t="s">
        <v>325</v>
      </c>
      <c r="P64" s="378">
        <v>2013</v>
      </c>
      <c r="Q64" s="573"/>
      <c r="R64" s="574"/>
      <c r="S64" s="561" t="s">
        <v>39</v>
      </c>
      <c r="T64" s="573">
        <v>1</v>
      </c>
      <c r="U64" s="574">
        <v>4000000</v>
      </c>
      <c r="V64" s="575"/>
      <c r="W64" s="569">
        <v>4000000</v>
      </c>
      <c r="X64" s="574"/>
      <c r="Y64" s="575"/>
    </row>
    <row r="65" spans="1:25" s="87" customFormat="1" ht="12.95" customHeight="1">
      <c r="A65" s="534">
        <v>37</v>
      </c>
      <c r="B65" s="554" t="s">
        <v>347</v>
      </c>
      <c r="C65" s="375" t="str">
        <f t="shared" si="5"/>
        <v>02</v>
      </c>
      <c r="D65" s="375" t="str">
        <f t="shared" si="6"/>
        <v>06</v>
      </c>
      <c r="E65" s="375" t="str">
        <f t="shared" si="7"/>
        <v>02</v>
      </c>
      <c r="F65" s="375" t="str">
        <f t="shared" si="8"/>
        <v>04</v>
      </c>
      <c r="G65" s="375" t="str">
        <f t="shared" si="9"/>
        <v>003</v>
      </c>
      <c r="I65" s="536" t="s">
        <v>352</v>
      </c>
      <c r="J65" s="536"/>
      <c r="N65" s="377"/>
      <c r="O65" s="377" t="s">
        <v>325</v>
      </c>
      <c r="P65" s="378">
        <v>2013</v>
      </c>
      <c r="Q65" s="573"/>
      <c r="R65" s="574"/>
      <c r="S65" s="561" t="s">
        <v>39</v>
      </c>
      <c r="T65" s="573">
        <v>1</v>
      </c>
      <c r="U65" s="574">
        <v>4000000</v>
      </c>
      <c r="V65" s="575"/>
      <c r="W65" s="569">
        <v>4000000</v>
      </c>
      <c r="X65" s="574"/>
      <c r="Y65" s="575"/>
    </row>
    <row r="66" spans="1:25" s="87" customFormat="1" ht="12.95" customHeight="1">
      <c r="A66" s="534">
        <v>39</v>
      </c>
      <c r="B66" s="554" t="s">
        <v>331</v>
      </c>
      <c r="C66" s="375" t="str">
        <f t="shared" si="5"/>
        <v>02</v>
      </c>
      <c r="D66" s="375" t="str">
        <f t="shared" si="6"/>
        <v>06</v>
      </c>
      <c r="E66" s="375" t="str">
        <f t="shared" si="7"/>
        <v>02</v>
      </c>
      <c r="F66" s="375" t="str">
        <f t="shared" si="8"/>
        <v>04</v>
      </c>
      <c r="G66" s="375" t="str">
        <f t="shared" si="9"/>
        <v>006</v>
      </c>
      <c r="I66" s="536" t="s">
        <v>353</v>
      </c>
      <c r="J66" s="536"/>
      <c r="N66" s="377"/>
      <c r="O66" s="377" t="s">
        <v>325</v>
      </c>
      <c r="P66" s="378">
        <v>2013</v>
      </c>
      <c r="Q66" s="573"/>
      <c r="R66" s="574"/>
      <c r="S66" s="561" t="s">
        <v>39</v>
      </c>
      <c r="T66" s="573">
        <v>3</v>
      </c>
      <c r="U66" s="574">
        <v>1350000</v>
      </c>
      <c r="V66" s="575"/>
      <c r="W66" s="569">
        <v>450000</v>
      </c>
      <c r="X66" s="574"/>
      <c r="Y66" s="575"/>
    </row>
    <row r="67" spans="1:25" s="87" customFormat="1" ht="12.95" customHeight="1">
      <c r="A67" s="534">
        <v>47</v>
      </c>
      <c r="B67" s="554" t="s">
        <v>354</v>
      </c>
      <c r="C67" s="375" t="str">
        <f t="shared" si="5"/>
        <v>02</v>
      </c>
      <c r="D67" s="375" t="str">
        <f t="shared" si="6"/>
        <v>06</v>
      </c>
      <c r="E67" s="375" t="str">
        <f t="shared" si="7"/>
        <v>03</v>
      </c>
      <c r="F67" s="375" t="str">
        <f t="shared" si="8"/>
        <v>02</v>
      </c>
      <c r="G67" s="375" t="str">
        <f t="shared" si="9"/>
        <v>002</v>
      </c>
      <c r="I67" s="377" t="s">
        <v>355</v>
      </c>
      <c r="J67" s="378" t="s">
        <v>324</v>
      </c>
      <c r="N67" s="377" t="s">
        <v>349</v>
      </c>
      <c r="O67" s="377" t="s">
        <v>325</v>
      </c>
      <c r="P67" s="378">
        <v>2010</v>
      </c>
      <c r="Q67" s="569"/>
      <c r="R67" s="570"/>
      <c r="S67" s="561" t="s">
        <v>39</v>
      </c>
      <c r="T67" s="569">
        <v>1</v>
      </c>
      <c r="U67" s="570">
        <v>8573000</v>
      </c>
      <c r="V67" s="571"/>
      <c r="W67" s="569">
        <v>8573000</v>
      </c>
      <c r="X67" s="570"/>
      <c r="Y67" s="571"/>
    </row>
    <row r="68" spans="1:25" s="87" customFormat="1" ht="12.95" customHeight="1">
      <c r="A68" s="534">
        <v>50</v>
      </c>
      <c r="B68" s="554" t="s">
        <v>356</v>
      </c>
      <c r="C68" s="375" t="str">
        <f t="shared" si="5"/>
        <v>02</v>
      </c>
      <c r="D68" s="375" t="str">
        <f t="shared" si="6"/>
        <v>06</v>
      </c>
      <c r="E68" s="375" t="str">
        <f t="shared" si="7"/>
        <v>03</v>
      </c>
      <c r="F68" s="375" t="str">
        <f t="shared" si="8"/>
        <v>04</v>
      </c>
      <c r="G68" s="375" t="str">
        <f t="shared" si="9"/>
        <v>011</v>
      </c>
      <c r="I68" s="377" t="s">
        <v>357</v>
      </c>
      <c r="J68" s="378" t="s">
        <v>324</v>
      </c>
      <c r="N68" s="377" t="s">
        <v>349</v>
      </c>
      <c r="O68" s="377" t="s">
        <v>325</v>
      </c>
      <c r="P68" s="378">
        <v>2011</v>
      </c>
      <c r="Q68" s="569"/>
      <c r="R68" s="570"/>
      <c r="S68" s="561" t="s">
        <v>39</v>
      </c>
      <c r="T68" s="569">
        <v>1</v>
      </c>
      <c r="U68" s="570">
        <v>4500000</v>
      </c>
      <c r="V68" s="572"/>
      <c r="W68" s="569">
        <v>4500000</v>
      </c>
      <c r="X68" s="570"/>
      <c r="Y68" s="572"/>
    </row>
    <row r="69" spans="1:25" s="87" customFormat="1" ht="12.95" customHeight="1">
      <c r="A69" s="534">
        <v>51</v>
      </c>
      <c r="B69" s="554" t="s">
        <v>356</v>
      </c>
      <c r="C69" s="375" t="str">
        <f t="shared" si="5"/>
        <v>02</v>
      </c>
      <c r="D69" s="375" t="str">
        <f t="shared" si="6"/>
        <v>06</v>
      </c>
      <c r="E69" s="375" t="str">
        <f t="shared" si="7"/>
        <v>03</v>
      </c>
      <c r="F69" s="375" t="str">
        <f t="shared" si="8"/>
        <v>04</v>
      </c>
      <c r="G69" s="375" t="str">
        <f t="shared" si="9"/>
        <v>011</v>
      </c>
      <c r="I69" s="377" t="s">
        <v>357</v>
      </c>
      <c r="J69" s="378" t="s">
        <v>324</v>
      </c>
      <c r="N69" s="377" t="s">
        <v>349</v>
      </c>
      <c r="O69" s="377" t="s">
        <v>325</v>
      </c>
      <c r="P69" s="378">
        <v>2011</v>
      </c>
      <c r="Q69" s="569"/>
      <c r="R69" s="570"/>
      <c r="S69" s="561" t="s">
        <v>39</v>
      </c>
      <c r="T69" s="569">
        <v>1</v>
      </c>
      <c r="U69" s="570">
        <v>9000000</v>
      </c>
      <c r="V69" s="572"/>
      <c r="W69" s="569">
        <v>9000000</v>
      </c>
      <c r="X69" s="570"/>
      <c r="Y69" s="572"/>
    </row>
    <row r="70" spans="1:25" s="87" customFormat="1" ht="12.75" customHeight="1">
      <c r="A70" s="534">
        <v>52</v>
      </c>
      <c r="B70" s="554" t="s">
        <v>358</v>
      </c>
      <c r="C70" s="375" t="str">
        <f t="shared" si="5"/>
        <v>02</v>
      </c>
      <c r="D70" s="375" t="str">
        <f t="shared" si="6"/>
        <v>06</v>
      </c>
      <c r="E70" s="375" t="str">
        <f t="shared" si="7"/>
        <v>03</v>
      </c>
      <c r="F70" s="375" t="str">
        <f t="shared" si="8"/>
        <v>02</v>
      </c>
      <c r="G70" s="375" t="str">
        <f t="shared" si="9"/>
        <v>003</v>
      </c>
      <c r="I70" s="377" t="s">
        <v>359</v>
      </c>
      <c r="J70" s="378" t="s">
        <v>324</v>
      </c>
      <c r="N70" s="377" t="s">
        <v>349</v>
      </c>
      <c r="O70" s="377" t="s">
        <v>325</v>
      </c>
      <c r="P70" s="378">
        <v>2012</v>
      </c>
      <c r="Q70" s="569"/>
      <c r="R70" s="570"/>
      <c r="S70" s="561" t="s">
        <v>39</v>
      </c>
      <c r="T70" s="569">
        <v>1</v>
      </c>
      <c r="U70" s="570">
        <v>6500000</v>
      </c>
      <c r="V70" s="572"/>
      <c r="W70" s="569">
        <v>6500000</v>
      </c>
      <c r="X70" s="570"/>
      <c r="Y70" s="572"/>
    </row>
    <row r="71" spans="1:25" s="87" customFormat="1" ht="12.95" customHeight="1">
      <c r="A71" s="534">
        <v>55</v>
      </c>
      <c r="B71" s="554" t="s">
        <v>360</v>
      </c>
      <c r="C71" s="375" t="str">
        <f t="shared" si="5"/>
        <v>02</v>
      </c>
      <c r="D71" s="375" t="str">
        <f t="shared" si="6"/>
        <v>06</v>
      </c>
      <c r="E71" s="375" t="str">
        <f t="shared" si="7"/>
        <v>03</v>
      </c>
      <c r="F71" s="375" t="str">
        <f t="shared" si="8"/>
        <v>05</v>
      </c>
      <c r="G71" s="375" t="str">
        <f t="shared" si="9"/>
        <v>002</v>
      </c>
      <c r="I71" s="377" t="s">
        <v>361</v>
      </c>
      <c r="J71" s="378" t="s">
        <v>324</v>
      </c>
      <c r="N71" s="377" t="s">
        <v>349</v>
      </c>
      <c r="O71" s="377" t="s">
        <v>325</v>
      </c>
      <c r="P71" s="378">
        <v>2012</v>
      </c>
      <c r="Q71" s="569"/>
      <c r="R71" s="570"/>
      <c r="S71" s="561" t="s">
        <v>39</v>
      </c>
      <c r="T71" s="569">
        <v>1</v>
      </c>
      <c r="U71" s="570">
        <v>995000</v>
      </c>
      <c r="V71" s="572"/>
      <c r="W71" s="569">
        <v>995000</v>
      </c>
      <c r="X71" s="570"/>
      <c r="Y71" s="572"/>
    </row>
    <row r="72" spans="1:25" s="87" customFormat="1" ht="12.95" customHeight="1">
      <c r="A72" s="534">
        <v>56</v>
      </c>
      <c r="B72" s="554" t="s">
        <v>356</v>
      </c>
      <c r="C72" s="375" t="str">
        <f t="shared" si="5"/>
        <v>02</v>
      </c>
      <c r="D72" s="375" t="str">
        <f t="shared" si="6"/>
        <v>06</v>
      </c>
      <c r="E72" s="375" t="str">
        <f t="shared" si="7"/>
        <v>03</v>
      </c>
      <c r="F72" s="375" t="str">
        <f t="shared" si="8"/>
        <v>04</v>
      </c>
      <c r="G72" s="375" t="str">
        <f t="shared" si="9"/>
        <v>011</v>
      </c>
      <c r="I72" s="536" t="s">
        <v>362</v>
      </c>
      <c r="J72" s="378" t="s">
        <v>324</v>
      </c>
      <c r="N72" s="377" t="s">
        <v>349</v>
      </c>
      <c r="O72" s="377" t="s">
        <v>325</v>
      </c>
      <c r="P72" s="378">
        <v>2013</v>
      </c>
      <c r="Q72" s="576"/>
      <c r="R72" s="570"/>
      <c r="S72" s="561" t="s">
        <v>39</v>
      </c>
      <c r="T72" s="576">
        <v>1</v>
      </c>
      <c r="U72" s="570">
        <v>6500000</v>
      </c>
      <c r="V72" s="572"/>
      <c r="W72" s="569">
        <v>6500000</v>
      </c>
      <c r="X72" s="570"/>
      <c r="Y72" s="572"/>
    </row>
    <row r="73" spans="1:25" s="87" customFormat="1" ht="12.95" customHeight="1">
      <c r="A73" s="534">
        <v>57</v>
      </c>
      <c r="B73" s="554" t="s">
        <v>356</v>
      </c>
      <c r="C73" s="375" t="str">
        <f t="shared" si="5"/>
        <v>02</v>
      </c>
      <c r="D73" s="375" t="str">
        <f t="shared" si="6"/>
        <v>06</v>
      </c>
      <c r="E73" s="375" t="str">
        <f t="shared" si="7"/>
        <v>03</v>
      </c>
      <c r="F73" s="375" t="str">
        <f t="shared" si="8"/>
        <v>04</v>
      </c>
      <c r="G73" s="375" t="str">
        <f t="shared" si="9"/>
        <v>011</v>
      </c>
      <c r="I73" s="536" t="s">
        <v>362</v>
      </c>
      <c r="J73" s="378" t="s">
        <v>324</v>
      </c>
      <c r="N73" s="377" t="s">
        <v>349</v>
      </c>
      <c r="O73" s="377" t="s">
        <v>325</v>
      </c>
      <c r="P73" s="378">
        <v>2013</v>
      </c>
      <c r="Q73" s="576"/>
      <c r="R73" s="570"/>
      <c r="S73" s="561" t="s">
        <v>39</v>
      </c>
      <c r="T73" s="576">
        <v>1</v>
      </c>
      <c r="U73" s="570">
        <v>6500000</v>
      </c>
      <c r="V73" s="572"/>
      <c r="W73" s="569">
        <v>6500000</v>
      </c>
      <c r="X73" s="570"/>
      <c r="Y73" s="572"/>
    </row>
    <row r="74" spans="1:25" s="87" customFormat="1" ht="12.95" customHeight="1">
      <c r="A74" s="534">
        <v>58</v>
      </c>
      <c r="B74" s="554" t="s">
        <v>358</v>
      </c>
      <c r="C74" s="375" t="str">
        <f t="shared" si="5"/>
        <v>02</v>
      </c>
      <c r="D74" s="375" t="str">
        <f t="shared" si="6"/>
        <v>06</v>
      </c>
      <c r="E74" s="375" t="str">
        <f t="shared" si="7"/>
        <v>03</v>
      </c>
      <c r="F74" s="375" t="str">
        <f t="shared" si="8"/>
        <v>02</v>
      </c>
      <c r="G74" s="375" t="str">
        <f t="shared" si="9"/>
        <v>003</v>
      </c>
      <c r="I74" s="536" t="s">
        <v>363</v>
      </c>
      <c r="J74" s="378" t="s">
        <v>324</v>
      </c>
      <c r="N74" s="377" t="s">
        <v>349</v>
      </c>
      <c r="O74" s="377" t="s">
        <v>325</v>
      </c>
      <c r="P74" s="378">
        <v>2013</v>
      </c>
      <c r="Q74" s="576"/>
      <c r="R74" s="570"/>
      <c r="S74" s="561" t="s">
        <v>39</v>
      </c>
      <c r="T74" s="576">
        <v>1</v>
      </c>
      <c r="U74" s="570">
        <v>6500000</v>
      </c>
      <c r="V74" s="572"/>
      <c r="W74" s="569">
        <v>6500000</v>
      </c>
      <c r="X74" s="570"/>
      <c r="Y74" s="572"/>
    </row>
    <row r="75" spans="1:25" s="87" customFormat="1" ht="12.95" customHeight="1">
      <c r="A75" s="534">
        <v>68</v>
      </c>
      <c r="B75" s="554"/>
      <c r="C75" s="345">
        <v>2</v>
      </c>
      <c r="D75" s="345">
        <v>6</v>
      </c>
      <c r="E75" s="345">
        <v>1</v>
      </c>
      <c r="F75" s="345">
        <v>5</v>
      </c>
      <c r="G75" s="345">
        <v>6</v>
      </c>
      <c r="I75" s="346" t="s">
        <v>364</v>
      </c>
      <c r="J75" s="346"/>
      <c r="N75" s="346" t="s">
        <v>365</v>
      </c>
      <c r="O75" s="346" t="s">
        <v>366</v>
      </c>
      <c r="P75" s="346">
        <v>2004</v>
      </c>
      <c r="Q75" s="350"/>
      <c r="R75" s="351"/>
      <c r="S75" s="561" t="s">
        <v>39</v>
      </c>
      <c r="T75" s="350">
        <v>1</v>
      </c>
      <c r="U75" s="351">
        <v>30000</v>
      </c>
      <c r="V75" s="346"/>
      <c r="W75" s="569">
        <v>30000</v>
      </c>
      <c r="X75" s="351"/>
      <c r="Y75" s="346"/>
    </row>
    <row r="76" spans="1:25" s="87" customFormat="1" ht="12.95" customHeight="1">
      <c r="A76" s="534">
        <v>75</v>
      </c>
      <c r="B76" s="554"/>
      <c r="C76" s="345">
        <v>2</v>
      </c>
      <c r="D76" s="345">
        <v>6</v>
      </c>
      <c r="E76" s="345">
        <v>2</v>
      </c>
      <c r="F76" s="345">
        <v>1</v>
      </c>
      <c r="G76" s="345">
        <v>1</v>
      </c>
      <c r="I76" s="346" t="s">
        <v>367</v>
      </c>
      <c r="J76" s="346"/>
      <c r="N76" s="346" t="s">
        <v>368</v>
      </c>
      <c r="O76" s="346" t="s">
        <v>366</v>
      </c>
      <c r="P76" s="346">
        <v>2004</v>
      </c>
      <c r="Q76" s="350"/>
      <c r="R76" s="351"/>
      <c r="S76" s="561" t="s">
        <v>39</v>
      </c>
      <c r="T76" s="350">
        <v>1</v>
      </c>
      <c r="U76" s="351">
        <v>800000</v>
      </c>
      <c r="V76" s="346"/>
      <c r="W76" s="569">
        <v>800000</v>
      </c>
      <c r="X76" s="351"/>
      <c r="Y76" s="346"/>
    </row>
    <row r="77" spans="1:25" s="87" customFormat="1" ht="12.95" customHeight="1">
      <c r="A77" s="534">
        <v>76</v>
      </c>
      <c r="B77" s="554"/>
      <c r="C77" s="345">
        <v>2</v>
      </c>
      <c r="D77" s="345">
        <v>6</v>
      </c>
      <c r="E77" s="345">
        <v>2</v>
      </c>
      <c r="F77" s="345">
        <v>1</v>
      </c>
      <c r="G77" s="345">
        <v>1</v>
      </c>
      <c r="I77" s="346" t="s">
        <v>369</v>
      </c>
      <c r="J77" s="346"/>
      <c r="N77" s="346" t="s">
        <v>368</v>
      </c>
      <c r="O77" s="346" t="s">
        <v>366</v>
      </c>
      <c r="P77" s="346">
        <v>2004</v>
      </c>
      <c r="Q77" s="350"/>
      <c r="R77" s="351"/>
      <c r="S77" s="561" t="s">
        <v>39</v>
      </c>
      <c r="T77" s="350">
        <v>1</v>
      </c>
      <c r="U77" s="351">
        <v>1800000</v>
      </c>
      <c r="V77" s="346"/>
      <c r="W77" s="569">
        <v>1800000</v>
      </c>
      <c r="X77" s="351"/>
      <c r="Y77" s="346"/>
    </row>
    <row r="78" spans="1:25" s="87" customFormat="1" ht="12.95" customHeight="1">
      <c r="A78" s="534">
        <v>77</v>
      </c>
      <c r="B78" s="554"/>
      <c r="C78" s="345">
        <v>2</v>
      </c>
      <c r="D78" s="345">
        <v>6</v>
      </c>
      <c r="E78" s="345">
        <v>2</v>
      </c>
      <c r="F78" s="345">
        <v>1</v>
      </c>
      <c r="G78" s="345">
        <v>1</v>
      </c>
      <c r="I78" s="346" t="s">
        <v>370</v>
      </c>
      <c r="J78" s="346"/>
      <c r="N78" s="346" t="s">
        <v>368</v>
      </c>
      <c r="O78" s="346" t="s">
        <v>366</v>
      </c>
      <c r="P78" s="346">
        <v>2006</v>
      </c>
      <c r="Q78" s="350"/>
      <c r="R78" s="351"/>
      <c r="S78" s="561" t="s">
        <v>39</v>
      </c>
      <c r="T78" s="350">
        <v>1</v>
      </c>
      <c r="U78" s="351">
        <v>350000</v>
      </c>
      <c r="V78" s="346"/>
      <c r="W78" s="569">
        <v>350000</v>
      </c>
      <c r="X78" s="351"/>
      <c r="Y78" s="346"/>
    </row>
    <row r="79" spans="1:25" s="87" customFormat="1" ht="12.95" customHeight="1">
      <c r="A79" s="534">
        <v>78</v>
      </c>
      <c r="B79" s="554"/>
      <c r="C79" s="345">
        <v>2</v>
      </c>
      <c r="D79" s="345">
        <v>6</v>
      </c>
      <c r="E79" s="345">
        <v>2</v>
      </c>
      <c r="F79" s="345">
        <v>1</v>
      </c>
      <c r="G79" s="345">
        <v>1</v>
      </c>
      <c r="I79" s="346" t="s">
        <v>371</v>
      </c>
      <c r="J79" s="346"/>
      <c r="N79" s="346" t="s">
        <v>368</v>
      </c>
      <c r="O79" s="346" t="s">
        <v>366</v>
      </c>
      <c r="P79" s="346">
        <v>2005</v>
      </c>
      <c r="Q79" s="350"/>
      <c r="R79" s="351"/>
      <c r="S79" s="561" t="s">
        <v>39</v>
      </c>
      <c r="T79" s="350">
        <v>1</v>
      </c>
      <c r="U79" s="351">
        <v>75000</v>
      </c>
      <c r="V79" s="346"/>
      <c r="W79" s="569">
        <v>75000</v>
      </c>
      <c r="X79" s="351"/>
      <c r="Y79" s="346"/>
    </row>
    <row r="80" spans="1:25" s="87" customFormat="1" ht="12.95" customHeight="1">
      <c r="A80" s="534">
        <v>79</v>
      </c>
      <c r="B80" s="554"/>
      <c r="C80" s="345">
        <v>2</v>
      </c>
      <c r="D80" s="345">
        <v>6</v>
      </c>
      <c r="E80" s="345">
        <v>2</v>
      </c>
      <c r="F80" s="345">
        <v>1</v>
      </c>
      <c r="G80" s="345">
        <v>4</v>
      </c>
      <c r="I80" s="346" t="s">
        <v>372</v>
      </c>
      <c r="J80" s="346"/>
      <c r="N80" s="346" t="s">
        <v>368</v>
      </c>
      <c r="O80" s="346" t="s">
        <v>366</v>
      </c>
      <c r="P80" s="346">
        <v>2005</v>
      </c>
      <c r="Q80" s="350"/>
      <c r="R80" s="351"/>
      <c r="S80" s="561" t="s">
        <v>39</v>
      </c>
      <c r="T80" s="350">
        <v>6</v>
      </c>
      <c r="U80" s="351">
        <v>2400000</v>
      </c>
      <c r="V80" s="346"/>
      <c r="W80" s="569">
        <v>400000</v>
      </c>
      <c r="X80" s="351"/>
      <c r="Y80" s="346"/>
    </row>
    <row r="81" spans="1:25" s="87" customFormat="1" ht="12.95" customHeight="1">
      <c r="A81" s="534">
        <v>81</v>
      </c>
      <c r="B81" s="554"/>
      <c r="C81" s="345">
        <v>2</v>
      </c>
      <c r="D81" s="345">
        <v>6</v>
      </c>
      <c r="E81" s="345">
        <v>2</v>
      </c>
      <c r="F81" s="345">
        <v>1</v>
      </c>
      <c r="G81" s="345">
        <v>4</v>
      </c>
      <c r="I81" s="346" t="s">
        <v>372</v>
      </c>
      <c r="J81" s="346"/>
      <c r="N81" s="346" t="s">
        <v>368</v>
      </c>
      <c r="O81" s="346" t="s">
        <v>366</v>
      </c>
      <c r="P81" s="346">
        <v>2004</v>
      </c>
      <c r="Q81" s="350"/>
      <c r="R81" s="351"/>
      <c r="S81" s="561" t="s">
        <v>39</v>
      </c>
      <c r="T81" s="350">
        <v>3</v>
      </c>
      <c r="U81" s="351">
        <v>1200000</v>
      </c>
      <c r="V81" s="346"/>
      <c r="W81" s="569">
        <v>400000</v>
      </c>
      <c r="X81" s="351"/>
      <c r="Y81" s="346"/>
    </row>
    <row r="82" spans="1:25" s="87" customFormat="1" ht="12.95" customHeight="1">
      <c r="A82" s="534">
        <v>85</v>
      </c>
      <c r="B82" s="554"/>
      <c r="C82" s="345">
        <v>2</v>
      </c>
      <c r="D82" s="345">
        <v>6</v>
      </c>
      <c r="E82" s="345">
        <v>2</v>
      </c>
      <c r="F82" s="345">
        <v>1</v>
      </c>
      <c r="G82" s="345">
        <v>4</v>
      </c>
      <c r="I82" s="346" t="s">
        <v>373</v>
      </c>
      <c r="J82" s="346"/>
      <c r="N82" s="346" t="s">
        <v>368</v>
      </c>
      <c r="O82" s="346" t="s">
        <v>366</v>
      </c>
      <c r="P82" s="346">
        <v>2006</v>
      </c>
      <c r="Q82" s="350"/>
      <c r="R82" s="351"/>
      <c r="S82" s="561" t="s">
        <v>39</v>
      </c>
      <c r="T82" s="350">
        <v>1</v>
      </c>
      <c r="U82" s="351">
        <v>1700000</v>
      </c>
      <c r="V82" s="346"/>
      <c r="W82" s="569">
        <v>1700000</v>
      </c>
      <c r="X82" s="351"/>
      <c r="Y82" s="346"/>
    </row>
    <row r="83" spans="1:25" s="87" customFormat="1" ht="12.95" customHeight="1">
      <c r="A83" s="534">
        <v>86</v>
      </c>
      <c r="B83" s="554"/>
      <c r="C83" s="345">
        <v>2</v>
      </c>
      <c r="D83" s="345">
        <v>6</v>
      </c>
      <c r="E83" s="345">
        <v>2</v>
      </c>
      <c r="F83" s="345">
        <v>1</v>
      </c>
      <c r="G83" s="345">
        <v>4</v>
      </c>
      <c r="I83" s="346" t="s">
        <v>374</v>
      </c>
      <c r="J83" s="346"/>
      <c r="N83" s="346" t="s">
        <v>368</v>
      </c>
      <c r="O83" s="346" t="s">
        <v>366</v>
      </c>
      <c r="P83" s="346">
        <v>2005</v>
      </c>
      <c r="Q83" s="350"/>
      <c r="R83" s="351"/>
      <c r="S83" s="561" t="s">
        <v>39</v>
      </c>
      <c r="T83" s="350">
        <v>5</v>
      </c>
      <c r="U83" s="351">
        <v>250000</v>
      </c>
      <c r="V83" s="346"/>
      <c r="W83" s="569">
        <v>50000</v>
      </c>
      <c r="X83" s="351"/>
      <c r="Y83" s="346"/>
    </row>
    <row r="84" spans="1:25" s="87" customFormat="1" ht="12.95" customHeight="1">
      <c r="A84" s="534">
        <v>88</v>
      </c>
      <c r="B84" s="554"/>
      <c r="C84" s="345">
        <v>2</v>
      </c>
      <c r="D84" s="345">
        <v>6</v>
      </c>
      <c r="E84" s="345">
        <v>2</v>
      </c>
      <c r="F84" s="345">
        <v>1</v>
      </c>
      <c r="G84" s="345">
        <v>6</v>
      </c>
      <c r="I84" s="346" t="s">
        <v>374</v>
      </c>
      <c r="J84" s="346"/>
      <c r="N84" s="346" t="s">
        <v>368</v>
      </c>
      <c r="O84" s="346" t="s">
        <v>366</v>
      </c>
      <c r="P84" s="346">
        <v>2005</v>
      </c>
      <c r="Q84" s="350"/>
      <c r="R84" s="351"/>
      <c r="S84" s="561" t="s">
        <v>39</v>
      </c>
      <c r="T84" s="350">
        <v>10</v>
      </c>
      <c r="U84" s="351">
        <v>500000</v>
      </c>
      <c r="V84" s="346"/>
      <c r="W84" s="569">
        <v>50000</v>
      </c>
      <c r="X84" s="351"/>
      <c r="Y84" s="346"/>
    </row>
    <row r="85" spans="1:25" s="87" customFormat="1" ht="12.95" customHeight="1">
      <c r="A85" s="534">
        <v>89</v>
      </c>
      <c r="B85" s="554"/>
      <c r="C85" s="345">
        <v>2</v>
      </c>
      <c r="D85" s="345">
        <v>6</v>
      </c>
      <c r="E85" s="345">
        <v>2</v>
      </c>
      <c r="F85" s="345">
        <v>1</v>
      </c>
      <c r="G85" s="345">
        <v>6</v>
      </c>
      <c r="I85" s="346" t="s">
        <v>374</v>
      </c>
      <c r="J85" s="346"/>
      <c r="N85" s="346" t="s">
        <v>368</v>
      </c>
      <c r="O85" s="346" t="s">
        <v>366</v>
      </c>
      <c r="P85" s="346">
        <v>2003</v>
      </c>
      <c r="Q85" s="350"/>
      <c r="R85" s="351"/>
      <c r="S85" s="561" t="s">
        <v>39</v>
      </c>
      <c r="T85" s="350">
        <v>9</v>
      </c>
      <c r="U85" s="351">
        <v>450000</v>
      </c>
      <c r="V85" s="346"/>
      <c r="W85" s="569">
        <v>50000</v>
      </c>
      <c r="X85" s="351"/>
      <c r="Y85" s="346"/>
    </row>
    <row r="86" spans="1:25" s="87" customFormat="1" ht="12.95" customHeight="1">
      <c r="A86" s="534">
        <v>90</v>
      </c>
      <c r="B86" s="554"/>
      <c r="C86" s="345">
        <v>2</v>
      </c>
      <c r="D86" s="345">
        <v>6</v>
      </c>
      <c r="E86" s="345">
        <v>2</v>
      </c>
      <c r="F86" s="345">
        <v>1</v>
      </c>
      <c r="G86" s="345">
        <v>6</v>
      </c>
      <c r="I86" s="346" t="s">
        <v>375</v>
      </c>
      <c r="J86" s="346"/>
      <c r="N86" s="346" t="s">
        <v>368</v>
      </c>
      <c r="O86" s="346" t="s">
        <v>366</v>
      </c>
      <c r="P86" s="346">
        <v>2005</v>
      </c>
      <c r="Q86" s="350"/>
      <c r="R86" s="351"/>
      <c r="S86" s="561" t="s">
        <v>39</v>
      </c>
      <c r="T86" s="350">
        <v>4</v>
      </c>
      <c r="U86" s="351">
        <v>1000000</v>
      </c>
      <c r="V86" s="346"/>
      <c r="W86" s="569">
        <v>250000</v>
      </c>
      <c r="X86" s="351"/>
      <c r="Y86" s="346"/>
    </row>
    <row r="87" spans="1:25" s="87" customFormat="1" ht="12.95" customHeight="1">
      <c r="A87" s="534">
        <v>92</v>
      </c>
      <c r="B87" s="554"/>
      <c r="C87" s="345">
        <v>2</v>
      </c>
      <c r="D87" s="345">
        <v>6</v>
      </c>
      <c r="E87" s="345">
        <v>2</v>
      </c>
      <c r="F87" s="345">
        <v>1</v>
      </c>
      <c r="G87" s="345">
        <v>9</v>
      </c>
      <c r="I87" s="346" t="s">
        <v>376</v>
      </c>
      <c r="J87" s="346"/>
      <c r="N87" s="346" t="s">
        <v>368</v>
      </c>
      <c r="O87" s="346" t="s">
        <v>366</v>
      </c>
      <c r="P87" s="346">
        <v>2005</v>
      </c>
      <c r="Q87" s="350"/>
      <c r="R87" s="351"/>
      <c r="S87" s="561" t="s">
        <v>39</v>
      </c>
      <c r="T87" s="350">
        <v>1</v>
      </c>
      <c r="U87" s="351">
        <v>125000</v>
      </c>
      <c r="V87" s="346"/>
      <c r="W87" s="569">
        <v>125000</v>
      </c>
      <c r="X87" s="351"/>
      <c r="Y87" s="346"/>
    </row>
    <row r="88" spans="1:25" s="87" customFormat="1" ht="12.95" customHeight="1">
      <c r="A88" s="534">
        <v>93</v>
      </c>
      <c r="B88" s="554"/>
      <c r="C88" s="345">
        <v>2</v>
      </c>
      <c r="D88" s="345">
        <v>6</v>
      </c>
      <c r="E88" s="345">
        <v>2</v>
      </c>
      <c r="F88" s="345">
        <v>1</v>
      </c>
      <c r="G88" s="345">
        <v>13</v>
      </c>
      <c r="I88" s="561" t="s">
        <v>377</v>
      </c>
      <c r="J88" s="346"/>
      <c r="N88" s="346" t="s">
        <v>368</v>
      </c>
      <c r="O88" s="346" t="s">
        <v>366</v>
      </c>
      <c r="P88" s="346">
        <v>2002</v>
      </c>
      <c r="Q88" s="350"/>
      <c r="R88" s="351"/>
      <c r="S88" s="561" t="s">
        <v>39</v>
      </c>
      <c r="T88" s="350">
        <v>1</v>
      </c>
      <c r="U88" s="351">
        <v>300000</v>
      </c>
      <c r="V88" s="346"/>
      <c r="W88" s="569">
        <v>300000</v>
      </c>
      <c r="X88" s="351"/>
      <c r="Y88" s="346"/>
    </row>
    <row r="89" spans="1:25" s="87" customFormat="1" ht="12.95" customHeight="1">
      <c r="A89" s="534">
        <v>94</v>
      </c>
      <c r="B89" s="554"/>
      <c r="C89" s="345">
        <v>2</v>
      </c>
      <c r="D89" s="345">
        <v>6</v>
      </c>
      <c r="E89" s="345">
        <v>2</v>
      </c>
      <c r="F89" s="345">
        <v>1</v>
      </c>
      <c r="G89" s="345">
        <v>19</v>
      </c>
      <c r="I89" s="346" t="s">
        <v>378</v>
      </c>
      <c r="J89" s="346" t="s">
        <v>379</v>
      </c>
      <c r="N89" s="346" t="s">
        <v>368</v>
      </c>
      <c r="O89" s="346" t="s">
        <v>366</v>
      </c>
      <c r="P89" s="346">
        <v>2008</v>
      </c>
      <c r="Q89" s="350"/>
      <c r="R89" s="351"/>
      <c r="S89" s="561" t="s">
        <v>39</v>
      </c>
      <c r="T89" s="350">
        <v>1</v>
      </c>
      <c r="U89" s="351">
        <v>350000</v>
      </c>
      <c r="V89" s="346"/>
      <c r="W89" s="569">
        <v>350000</v>
      </c>
      <c r="X89" s="351"/>
      <c r="Y89" s="346"/>
    </row>
    <row r="90" spans="1:25" s="87" customFormat="1" ht="12.95" customHeight="1">
      <c r="A90" s="534">
        <v>95</v>
      </c>
      <c r="B90" s="554"/>
      <c r="C90" s="345">
        <v>2</v>
      </c>
      <c r="D90" s="345">
        <v>6</v>
      </c>
      <c r="E90" s="345">
        <v>2</v>
      </c>
      <c r="F90" s="345">
        <v>1</v>
      </c>
      <c r="G90" s="345">
        <v>21</v>
      </c>
      <c r="I90" s="346" t="s">
        <v>380</v>
      </c>
      <c r="J90" s="346"/>
      <c r="N90" s="346" t="s">
        <v>368</v>
      </c>
      <c r="O90" s="346" t="s">
        <v>366</v>
      </c>
      <c r="P90" s="346">
        <v>2008</v>
      </c>
      <c r="Q90" s="350"/>
      <c r="R90" s="351"/>
      <c r="S90" s="561" t="s">
        <v>39</v>
      </c>
      <c r="T90" s="350">
        <v>1</v>
      </c>
      <c r="U90" s="351">
        <v>600000</v>
      </c>
      <c r="V90" s="346"/>
      <c r="W90" s="569">
        <v>600000</v>
      </c>
      <c r="X90" s="351"/>
      <c r="Y90" s="346"/>
    </row>
    <row r="91" spans="1:25" s="87" customFormat="1" ht="12.95" customHeight="1">
      <c r="A91" s="534">
        <v>96</v>
      </c>
      <c r="B91" s="554"/>
      <c r="C91" s="345">
        <v>2</v>
      </c>
      <c r="D91" s="345">
        <v>6</v>
      </c>
      <c r="E91" s="345">
        <v>2</v>
      </c>
      <c r="F91" s="345">
        <v>1</v>
      </c>
      <c r="G91" s="345">
        <v>25</v>
      </c>
      <c r="I91" s="346" t="s">
        <v>381</v>
      </c>
      <c r="J91" s="346"/>
      <c r="N91" s="346" t="s">
        <v>368</v>
      </c>
      <c r="O91" s="346" t="s">
        <v>366</v>
      </c>
      <c r="P91" s="346">
        <v>2003</v>
      </c>
      <c r="Q91" s="350"/>
      <c r="R91" s="351"/>
      <c r="S91" s="561" t="s">
        <v>39</v>
      </c>
      <c r="T91" s="350">
        <v>2</v>
      </c>
      <c r="U91" s="351">
        <v>600000</v>
      </c>
      <c r="V91" s="346"/>
      <c r="W91" s="569">
        <v>300000</v>
      </c>
      <c r="X91" s="351"/>
      <c r="Y91" s="346"/>
    </row>
    <row r="92" spans="1:25" s="87" customFormat="1" ht="12.95" customHeight="1">
      <c r="A92" s="534">
        <v>97</v>
      </c>
      <c r="B92" s="554"/>
      <c r="C92" s="345">
        <v>2</v>
      </c>
      <c r="D92" s="345">
        <v>6</v>
      </c>
      <c r="E92" s="345">
        <v>2</v>
      </c>
      <c r="F92" s="345">
        <v>1</v>
      </c>
      <c r="G92" s="345">
        <v>33</v>
      </c>
      <c r="I92" s="346" t="s">
        <v>381</v>
      </c>
      <c r="J92" s="346"/>
      <c r="N92" s="346" t="s">
        <v>368</v>
      </c>
      <c r="O92" s="346" t="s">
        <v>366</v>
      </c>
      <c r="P92" s="346">
        <v>2005</v>
      </c>
      <c r="Q92" s="350"/>
      <c r="R92" s="351"/>
      <c r="S92" s="561" t="s">
        <v>39</v>
      </c>
      <c r="T92" s="350">
        <v>2</v>
      </c>
      <c r="U92" s="351">
        <v>750000</v>
      </c>
      <c r="V92" s="346"/>
      <c r="W92" s="569">
        <v>375000</v>
      </c>
      <c r="X92" s="351"/>
      <c r="Y92" s="346"/>
    </row>
    <row r="93" spans="1:25" s="87" customFormat="1" ht="12.95" customHeight="1">
      <c r="A93" s="534">
        <v>99</v>
      </c>
      <c r="B93" s="554"/>
      <c r="C93" s="345">
        <v>2</v>
      </c>
      <c r="D93" s="345">
        <v>6</v>
      </c>
      <c r="E93" s="345">
        <v>2</v>
      </c>
      <c r="F93" s="345">
        <v>1</v>
      </c>
      <c r="G93" s="345">
        <v>33</v>
      </c>
      <c r="I93" s="346" t="s">
        <v>381</v>
      </c>
      <c r="J93" s="346"/>
      <c r="N93" s="346" t="s">
        <v>368</v>
      </c>
      <c r="O93" s="346" t="s">
        <v>366</v>
      </c>
      <c r="P93" s="346">
        <v>2007</v>
      </c>
      <c r="Q93" s="350"/>
      <c r="R93" s="351"/>
      <c r="S93" s="561" t="s">
        <v>39</v>
      </c>
      <c r="T93" s="350">
        <v>2</v>
      </c>
      <c r="U93" s="351">
        <v>700000</v>
      </c>
      <c r="V93" s="346"/>
      <c r="W93" s="569">
        <v>350000</v>
      </c>
      <c r="X93" s="351"/>
      <c r="Y93" s="346"/>
    </row>
    <row r="94" spans="1:25" s="87" customFormat="1" ht="12.95" customHeight="1">
      <c r="A94" s="534">
        <v>100</v>
      </c>
      <c r="B94" s="554"/>
      <c r="C94" s="345">
        <v>2</v>
      </c>
      <c r="D94" s="345">
        <v>6</v>
      </c>
      <c r="E94" s="345">
        <v>2</v>
      </c>
      <c r="F94" s="345">
        <v>1</v>
      </c>
      <c r="G94" s="345">
        <v>33</v>
      </c>
      <c r="I94" s="346" t="s">
        <v>382</v>
      </c>
      <c r="J94" s="346" t="s">
        <v>379</v>
      </c>
      <c r="N94" s="346" t="s">
        <v>368</v>
      </c>
      <c r="O94" s="346" t="s">
        <v>366</v>
      </c>
      <c r="P94" s="346">
        <v>2008</v>
      </c>
      <c r="Q94" s="350"/>
      <c r="R94" s="351"/>
      <c r="S94" s="561" t="s">
        <v>39</v>
      </c>
      <c r="T94" s="350">
        <v>1</v>
      </c>
      <c r="U94" s="351">
        <v>250000</v>
      </c>
      <c r="V94" s="346"/>
      <c r="W94" s="569">
        <v>250000</v>
      </c>
      <c r="X94" s="351"/>
      <c r="Y94" s="346"/>
    </row>
    <row r="95" spans="1:25" s="87" customFormat="1" ht="12.95" customHeight="1">
      <c r="A95" s="534">
        <v>101</v>
      </c>
      <c r="B95" s="554"/>
      <c r="C95" s="345">
        <v>2</v>
      </c>
      <c r="D95" s="345">
        <v>6</v>
      </c>
      <c r="E95" s="345">
        <v>2</v>
      </c>
      <c r="F95" s="345">
        <v>1</v>
      </c>
      <c r="G95" s="345">
        <v>38</v>
      </c>
      <c r="I95" s="346" t="s">
        <v>383</v>
      </c>
      <c r="J95" s="346"/>
      <c r="N95" s="346" t="s">
        <v>269</v>
      </c>
      <c r="O95" s="346" t="s">
        <v>366</v>
      </c>
      <c r="P95" s="346">
        <v>2008</v>
      </c>
      <c r="Q95" s="350"/>
      <c r="R95" s="351"/>
      <c r="S95" s="561" t="s">
        <v>39</v>
      </c>
      <c r="T95" s="350">
        <v>1</v>
      </c>
      <c r="U95" s="351">
        <v>110000</v>
      </c>
      <c r="V95" s="346"/>
      <c r="W95" s="569">
        <v>110000</v>
      </c>
      <c r="X95" s="351"/>
      <c r="Y95" s="346"/>
    </row>
    <row r="96" spans="1:25" s="87" customFormat="1" ht="12.95" customHeight="1">
      <c r="A96" s="534">
        <v>102</v>
      </c>
      <c r="B96" s="554"/>
      <c r="C96" s="345">
        <v>2</v>
      </c>
      <c r="D96" s="345">
        <v>6</v>
      </c>
      <c r="E96" s="345">
        <v>2</v>
      </c>
      <c r="F96" s="345">
        <v>1</v>
      </c>
      <c r="G96" s="345">
        <v>38</v>
      </c>
      <c r="I96" s="346" t="s">
        <v>384</v>
      </c>
      <c r="J96" s="346"/>
      <c r="N96" s="346" t="s">
        <v>385</v>
      </c>
      <c r="O96" s="346" t="s">
        <v>366</v>
      </c>
      <c r="P96" s="346">
        <v>2008</v>
      </c>
      <c r="Q96" s="350"/>
      <c r="R96" s="351"/>
      <c r="S96" s="561" t="s">
        <v>39</v>
      </c>
      <c r="T96" s="350">
        <v>1</v>
      </c>
      <c r="U96" s="351">
        <v>90000</v>
      </c>
      <c r="V96" s="346"/>
      <c r="W96" s="569">
        <v>90000</v>
      </c>
      <c r="X96" s="351"/>
      <c r="Y96" s="346"/>
    </row>
    <row r="97" spans="1:25" s="87" customFormat="1" ht="12.95" customHeight="1">
      <c r="A97" s="534">
        <v>115</v>
      </c>
      <c r="B97" s="554"/>
      <c r="C97" s="345">
        <v>2</v>
      </c>
      <c r="D97" s="345">
        <v>6</v>
      </c>
      <c r="E97" s="345">
        <v>2</v>
      </c>
      <c r="F97" s="345">
        <v>1</v>
      </c>
      <c r="G97" s="345">
        <v>47</v>
      </c>
      <c r="I97" s="346" t="s">
        <v>386</v>
      </c>
      <c r="J97" s="346"/>
      <c r="N97" s="346" t="s">
        <v>387</v>
      </c>
      <c r="O97" s="346" t="s">
        <v>366</v>
      </c>
      <c r="P97" s="346">
        <v>2005</v>
      </c>
      <c r="Q97" s="350"/>
      <c r="R97" s="351"/>
      <c r="S97" s="561" t="s">
        <v>39</v>
      </c>
      <c r="T97" s="350">
        <v>1</v>
      </c>
      <c r="U97" s="351">
        <v>275000</v>
      </c>
      <c r="V97" s="346"/>
      <c r="W97" s="569">
        <v>275000</v>
      </c>
      <c r="X97" s="351"/>
      <c r="Y97" s="346"/>
    </row>
    <row r="98" spans="1:25" s="87" customFormat="1" ht="12.95" customHeight="1">
      <c r="A98" s="534">
        <v>116</v>
      </c>
      <c r="B98" s="554"/>
      <c r="C98" s="345">
        <v>2</v>
      </c>
      <c r="D98" s="345">
        <v>6</v>
      </c>
      <c r="E98" s="345">
        <v>2</v>
      </c>
      <c r="F98" s="345">
        <v>1</v>
      </c>
      <c r="G98" s="345">
        <v>47</v>
      </c>
      <c r="I98" s="346" t="s">
        <v>386</v>
      </c>
      <c r="J98" s="346"/>
      <c r="N98" s="346" t="s">
        <v>388</v>
      </c>
      <c r="O98" s="346" t="s">
        <v>366</v>
      </c>
      <c r="P98" s="346">
        <v>2008</v>
      </c>
      <c r="Q98" s="350"/>
      <c r="R98" s="351"/>
      <c r="S98" s="561" t="s">
        <v>39</v>
      </c>
      <c r="T98" s="350">
        <v>1</v>
      </c>
      <c r="U98" s="351">
        <v>150000</v>
      </c>
      <c r="V98" s="346"/>
      <c r="W98" s="569">
        <v>150000</v>
      </c>
      <c r="X98" s="351"/>
      <c r="Y98" s="346"/>
    </row>
    <row r="99" spans="1:25" s="87" customFormat="1" ht="12.95" customHeight="1">
      <c r="A99" s="534">
        <v>117</v>
      </c>
      <c r="B99" s="554"/>
      <c r="C99" s="345">
        <v>2</v>
      </c>
      <c r="D99" s="345">
        <v>6</v>
      </c>
      <c r="E99" s="345">
        <v>2</v>
      </c>
      <c r="F99" s="345">
        <v>1</v>
      </c>
      <c r="G99" s="345">
        <v>49</v>
      </c>
      <c r="I99" s="346" t="s">
        <v>389</v>
      </c>
      <c r="J99" s="346"/>
      <c r="N99" s="346" t="s">
        <v>269</v>
      </c>
      <c r="O99" s="346" t="s">
        <v>366</v>
      </c>
      <c r="P99" s="346">
        <v>2003</v>
      </c>
      <c r="Q99" s="350"/>
      <c r="R99" s="351"/>
      <c r="S99" s="561" t="s">
        <v>39</v>
      </c>
      <c r="T99" s="350">
        <v>1</v>
      </c>
      <c r="U99" s="351">
        <v>850000</v>
      </c>
      <c r="V99" s="346"/>
      <c r="W99" s="569">
        <v>850000</v>
      </c>
      <c r="X99" s="351"/>
      <c r="Y99" s="346"/>
    </row>
    <row r="100" spans="1:25" s="87" customFormat="1" ht="12.95" customHeight="1">
      <c r="A100" s="534">
        <v>118</v>
      </c>
      <c r="B100" s="554"/>
      <c r="C100" s="345">
        <v>2</v>
      </c>
      <c r="D100" s="345">
        <v>6</v>
      </c>
      <c r="E100" s="345">
        <v>2</v>
      </c>
      <c r="F100" s="345">
        <v>1</v>
      </c>
      <c r="G100" s="345">
        <v>51</v>
      </c>
      <c r="I100" s="346" t="s">
        <v>390</v>
      </c>
      <c r="J100" s="346"/>
      <c r="N100" s="346" t="s">
        <v>391</v>
      </c>
      <c r="O100" s="346" t="s">
        <v>366</v>
      </c>
      <c r="P100" s="346">
        <v>2003</v>
      </c>
      <c r="Q100" s="350"/>
      <c r="R100" s="351"/>
      <c r="S100" s="561" t="s">
        <v>39</v>
      </c>
      <c r="T100" s="350">
        <v>1</v>
      </c>
      <c r="U100" s="351">
        <v>20000</v>
      </c>
      <c r="V100" s="346"/>
      <c r="W100" s="569">
        <v>20000</v>
      </c>
      <c r="X100" s="351"/>
      <c r="Y100" s="346"/>
    </row>
    <row r="101" spans="1:25" s="87" customFormat="1" ht="12.95" customHeight="1">
      <c r="A101" s="534">
        <v>119</v>
      </c>
      <c r="B101" s="554"/>
      <c r="C101" s="345">
        <v>2</v>
      </c>
      <c r="D101" s="345">
        <v>6</v>
      </c>
      <c r="E101" s="345">
        <v>2</v>
      </c>
      <c r="F101" s="345">
        <v>1</v>
      </c>
      <c r="G101" s="345">
        <v>61</v>
      </c>
      <c r="I101" s="346" t="s">
        <v>392</v>
      </c>
      <c r="J101" s="346"/>
      <c r="N101" s="346" t="s">
        <v>393</v>
      </c>
      <c r="O101" s="346" t="s">
        <v>366</v>
      </c>
      <c r="P101" s="346">
        <v>2006</v>
      </c>
      <c r="Q101" s="350"/>
      <c r="R101" s="351"/>
      <c r="S101" s="561" t="s">
        <v>39</v>
      </c>
      <c r="T101" s="350">
        <v>1</v>
      </c>
      <c r="U101" s="351">
        <v>100000</v>
      </c>
      <c r="V101" s="346"/>
      <c r="W101" s="569">
        <v>100000</v>
      </c>
      <c r="X101" s="351"/>
      <c r="Y101" s="346"/>
    </row>
    <row r="102" spans="1:25" s="87" customFormat="1" ht="12.95" customHeight="1">
      <c r="A102" s="534">
        <v>121</v>
      </c>
      <c r="B102" s="554"/>
      <c r="C102" s="345">
        <v>2</v>
      </c>
      <c r="D102" s="345">
        <v>6</v>
      </c>
      <c r="E102" s="345">
        <v>2</v>
      </c>
      <c r="F102" s="345">
        <v>1</v>
      </c>
      <c r="G102" s="345">
        <v>61</v>
      </c>
      <c r="I102" s="346" t="s">
        <v>394</v>
      </c>
      <c r="J102" s="346"/>
      <c r="N102" s="346" t="s">
        <v>393</v>
      </c>
      <c r="O102" s="346" t="s">
        <v>366</v>
      </c>
      <c r="P102" s="346">
        <v>2006</v>
      </c>
      <c r="Q102" s="350"/>
      <c r="R102" s="351"/>
      <c r="S102" s="561" t="s">
        <v>39</v>
      </c>
      <c r="T102" s="350">
        <v>1</v>
      </c>
      <c r="U102" s="351">
        <v>150000</v>
      </c>
      <c r="V102" s="346"/>
      <c r="W102" s="569">
        <v>150000</v>
      </c>
      <c r="X102" s="351"/>
      <c r="Y102" s="346"/>
    </row>
    <row r="103" spans="1:25" s="87" customFormat="1" ht="12.95" customHeight="1">
      <c r="A103" s="534">
        <v>122</v>
      </c>
      <c r="B103" s="554"/>
      <c r="C103" s="345">
        <v>2</v>
      </c>
      <c r="D103" s="345">
        <v>6</v>
      </c>
      <c r="E103" s="345">
        <v>2</v>
      </c>
      <c r="F103" s="345">
        <v>1</v>
      </c>
      <c r="G103" s="345">
        <v>61</v>
      </c>
      <c r="I103" s="346" t="s">
        <v>395</v>
      </c>
      <c r="J103" s="346"/>
      <c r="N103" s="346"/>
      <c r="O103" s="346" t="s">
        <v>366</v>
      </c>
      <c r="P103" s="346">
        <v>2005</v>
      </c>
      <c r="Q103" s="350"/>
      <c r="R103" s="351"/>
      <c r="S103" s="561" t="s">
        <v>39</v>
      </c>
      <c r="T103" s="350">
        <v>1</v>
      </c>
      <c r="U103" s="351">
        <v>75000</v>
      </c>
      <c r="V103" s="346"/>
      <c r="W103" s="569">
        <v>75000</v>
      </c>
      <c r="X103" s="351"/>
      <c r="Y103" s="346"/>
    </row>
    <row r="104" spans="1:25" s="87" customFormat="1" ht="12.95" customHeight="1">
      <c r="A104" s="534">
        <v>123</v>
      </c>
      <c r="B104" s="554"/>
      <c r="C104" s="345">
        <v>2</v>
      </c>
      <c r="D104" s="345">
        <v>6</v>
      </c>
      <c r="E104" s="345">
        <v>2</v>
      </c>
      <c r="F104" s="345">
        <v>1</v>
      </c>
      <c r="G104" s="345">
        <v>61</v>
      </c>
      <c r="I104" s="346" t="s">
        <v>396</v>
      </c>
      <c r="J104" s="346"/>
      <c r="N104" s="346" t="s">
        <v>397</v>
      </c>
      <c r="O104" s="346" t="s">
        <v>366</v>
      </c>
      <c r="P104" s="346">
        <v>2003</v>
      </c>
      <c r="Q104" s="350"/>
      <c r="R104" s="351"/>
      <c r="S104" s="561" t="s">
        <v>39</v>
      </c>
      <c r="T104" s="350">
        <v>1</v>
      </c>
      <c r="U104" s="351">
        <v>500000</v>
      </c>
      <c r="V104" s="346"/>
      <c r="W104" s="569">
        <v>500000</v>
      </c>
      <c r="X104" s="351"/>
      <c r="Y104" s="346"/>
    </row>
    <row r="105" spans="1:25" s="87" customFormat="1" ht="12.95" customHeight="1">
      <c r="A105" s="534">
        <v>124</v>
      </c>
      <c r="B105" s="554"/>
      <c r="C105" s="345">
        <v>2</v>
      </c>
      <c r="D105" s="345">
        <v>6</v>
      </c>
      <c r="E105" s="345">
        <v>2</v>
      </c>
      <c r="F105" s="345">
        <v>1</v>
      </c>
      <c r="G105" s="345">
        <v>61</v>
      </c>
      <c r="I105" s="346" t="s">
        <v>398</v>
      </c>
      <c r="J105" s="346"/>
      <c r="N105" s="346" t="s">
        <v>393</v>
      </c>
      <c r="O105" s="346" t="s">
        <v>366</v>
      </c>
      <c r="P105" s="346">
        <v>2008</v>
      </c>
      <c r="Q105" s="350"/>
      <c r="R105" s="351"/>
      <c r="S105" s="561" t="s">
        <v>39</v>
      </c>
      <c r="T105" s="350">
        <v>5</v>
      </c>
      <c r="U105" s="351">
        <v>405000</v>
      </c>
      <c r="V105" s="346"/>
      <c r="W105" s="569">
        <v>81000</v>
      </c>
      <c r="X105" s="351"/>
      <c r="Y105" s="346"/>
    </row>
    <row r="106" spans="1:25" s="87" customFormat="1" ht="12.95" customHeight="1">
      <c r="A106" s="534">
        <v>125</v>
      </c>
      <c r="B106" s="554"/>
      <c r="C106" s="345">
        <v>2</v>
      </c>
      <c r="D106" s="345">
        <v>6</v>
      </c>
      <c r="E106" s="345">
        <v>2</v>
      </c>
      <c r="F106" s="345">
        <v>1</v>
      </c>
      <c r="G106" s="345"/>
      <c r="I106" s="346" t="s">
        <v>399</v>
      </c>
      <c r="J106" s="346"/>
      <c r="N106" s="346" t="s">
        <v>393</v>
      </c>
      <c r="O106" s="346" t="s">
        <v>366</v>
      </c>
      <c r="P106" s="346">
        <v>2008</v>
      </c>
      <c r="Q106" s="350"/>
      <c r="R106" s="351"/>
      <c r="S106" s="561" t="s">
        <v>39</v>
      </c>
      <c r="T106" s="350">
        <v>1</v>
      </c>
      <c r="U106" s="351">
        <v>65000</v>
      </c>
      <c r="V106" s="346"/>
      <c r="W106" s="569">
        <v>65000</v>
      </c>
      <c r="X106" s="351"/>
      <c r="Y106" s="346"/>
    </row>
    <row r="107" spans="1:25" s="87" customFormat="1" ht="12.95" customHeight="1">
      <c r="A107" s="534">
        <v>126</v>
      </c>
      <c r="B107" s="554"/>
      <c r="C107" s="345">
        <v>2</v>
      </c>
      <c r="D107" s="345">
        <v>6</v>
      </c>
      <c r="E107" s="345">
        <v>2</v>
      </c>
      <c r="F107" s="345">
        <v>1</v>
      </c>
      <c r="G107" s="345"/>
      <c r="I107" s="346" t="s">
        <v>400</v>
      </c>
      <c r="J107" s="346"/>
      <c r="N107" s="346" t="s">
        <v>393</v>
      </c>
      <c r="O107" s="346" t="s">
        <v>366</v>
      </c>
      <c r="P107" s="346">
        <v>2008</v>
      </c>
      <c r="Q107" s="350"/>
      <c r="R107" s="351"/>
      <c r="S107" s="561" t="s">
        <v>39</v>
      </c>
      <c r="T107" s="350">
        <v>1</v>
      </c>
      <c r="U107" s="351">
        <v>435000</v>
      </c>
      <c r="V107" s="346"/>
      <c r="W107" s="569">
        <v>435000</v>
      </c>
      <c r="X107" s="351"/>
      <c r="Y107" s="346"/>
    </row>
    <row r="108" spans="1:25" s="87" customFormat="1" ht="12.95" customHeight="1">
      <c r="A108" s="534">
        <v>127</v>
      </c>
      <c r="B108" s="554"/>
      <c r="C108" s="345">
        <v>2</v>
      </c>
      <c r="D108" s="345">
        <v>6</v>
      </c>
      <c r="E108" s="345">
        <v>2</v>
      </c>
      <c r="F108" s="345">
        <v>2</v>
      </c>
      <c r="G108" s="345">
        <v>1</v>
      </c>
      <c r="I108" s="346" t="s">
        <v>401</v>
      </c>
      <c r="J108" s="346"/>
      <c r="N108" s="346" t="s">
        <v>269</v>
      </c>
      <c r="O108" s="346" t="s">
        <v>366</v>
      </c>
      <c r="P108" s="346">
        <v>2006</v>
      </c>
      <c r="Q108" s="350"/>
      <c r="R108" s="351"/>
      <c r="S108" s="561" t="s">
        <v>39</v>
      </c>
      <c r="T108" s="350">
        <v>12</v>
      </c>
      <c r="U108" s="351">
        <v>480000</v>
      </c>
      <c r="V108" s="346"/>
      <c r="W108" s="569">
        <v>40000</v>
      </c>
      <c r="X108" s="351"/>
      <c r="Y108" s="346"/>
    </row>
    <row r="109" spans="1:25" s="87" customFormat="1" ht="12.95" customHeight="1">
      <c r="A109" s="534">
        <v>128</v>
      </c>
      <c r="B109" s="554"/>
      <c r="C109" s="345">
        <v>2</v>
      </c>
      <c r="D109" s="345">
        <v>6</v>
      </c>
      <c r="E109" s="345">
        <v>2</v>
      </c>
      <c r="F109" s="345">
        <v>3</v>
      </c>
      <c r="G109" s="345">
        <v>4</v>
      </c>
      <c r="I109" s="346" t="s">
        <v>402</v>
      </c>
      <c r="J109" s="346"/>
      <c r="N109" s="346" t="s">
        <v>269</v>
      </c>
      <c r="O109" s="346" t="s">
        <v>366</v>
      </c>
      <c r="P109" s="346">
        <v>2004</v>
      </c>
      <c r="Q109" s="350"/>
      <c r="R109" s="351"/>
      <c r="S109" s="561" t="s">
        <v>39</v>
      </c>
      <c r="T109" s="350">
        <v>1</v>
      </c>
      <c r="U109" s="351">
        <v>750000</v>
      </c>
      <c r="V109" s="346"/>
      <c r="W109" s="569">
        <v>750000</v>
      </c>
      <c r="X109" s="351"/>
      <c r="Y109" s="346"/>
    </row>
    <row r="110" spans="1:25" s="87" customFormat="1" ht="12.95" customHeight="1">
      <c r="A110" s="534">
        <v>130</v>
      </c>
      <c r="B110" s="554"/>
      <c r="C110" s="345">
        <v>2</v>
      </c>
      <c r="D110" s="345">
        <v>6</v>
      </c>
      <c r="E110" s="345">
        <v>2</v>
      </c>
      <c r="F110" s="345">
        <v>4</v>
      </c>
      <c r="G110" s="345">
        <v>1</v>
      </c>
      <c r="I110" s="346" t="s">
        <v>403</v>
      </c>
      <c r="J110" s="346" t="s">
        <v>404</v>
      </c>
      <c r="N110" s="346" t="s">
        <v>269</v>
      </c>
      <c r="O110" s="346" t="s">
        <v>366</v>
      </c>
      <c r="P110" s="346">
        <v>1991</v>
      </c>
      <c r="Q110" s="350"/>
      <c r="R110" s="351"/>
      <c r="S110" s="561" t="s">
        <v>39</v>
      </c>
      <c r="T110" s="350">
        <v>1</v>
      </c>
      <c r="U110" s="351">
        <v>1500000</v>
      </c>
      <c r="V110" s="346"/>
      <c r="W110" s="569">
        <v>1500000</v>
      </c>
      <c r="X110" s="351"/>
      <c r="Y110" s="346"/>
    </row>
    <row r="111" spans="1:25" s="87" customFormat="1" ht="12.95" customHeight="1">
      <c r="A111" s="534">
        <v>132</v>
      </c>
      <c r="B111" s="554"/>
      <c r="C111" s="345">
        <v>2</v>
      </c>
      <c r="D111" s="345">
        <v>6</v>
      </c>
      <c r="E111" s="345">
        <v>2</v>
      </c>
      <c r="F111" s="345">
        <v>4</v>
      </c>
      <c r="G111" s="345">
        <v>3</v>
      </c>
      <c r="I111" s="346" t="s">
        <v>264</v>
      </c>
      <c r="J111" s="346" t="s">
        <v>379</v>
      </c>
      <c r="N111" s="346" t="s">
        <v>368</v>
      </c>
      <c r="O111" s="346" t="s">
        <v>310</v>
      </c>
      <c r="P111" s="346">
        <v>2008</v>
      </c>
      <c r="Q111" s="350"/>
      <c r="R111" s="351"/>
      <c r="S111" s="561" t="s">
        <v>39</v>
      </c>
      <c r="T111" s="350">
        <v>1</v>
      </c>
      <c r="U111" s="351">
        <v>500000</v>
      </c>
      <c r="V111" s="346"/>
      <c r="W111" s="569">
        <v>500000</v>
      </c>
      <c r="X111" s="351"/>
      <c r="Y111" s="346"/>
    </row>
    <row r="112" spans="1:25" s="87" customFormat="1" ht="12.95" customHeight="1">
      <c r="A112" s="534">
        <v>133</v>
      </c>
      <c r="B112" s="554"/>
      <c r="C112" s="345">
        <v>2</v>
      </c>
      <c r="D112" s="345">
        <v>6</v>
      </c>
      <c r="E112" s="345">
        <v>2</v>
      </c>
      <c r="F112" s="345">
        <v>4</v>
      </c>
      <c r="G112" s="345">
        <v>6</v>
      </c>
      <c r="I112" s="346" t="s">
        <v>332</v>
      </c>
      <c r="J112" s="346" t="s">
        <v>405</v>
      </c>
      <c r="N112" s="346" t="s">
        <v>269</v>
      </c>
      <c r="O112" s="346" t="s">
        <v>366</v>
      </c>
      <c r="P112" s="346">
        <v>2005</v>
      </c>
      <c r="Q112" s="350"/>
      <c r="R112" s="351"/>
      <c r="S112" s="561" t="s">
        <v>39</v>
      </c>
      <c r="T112" s="350">
        <v>2</v>
      </c>
      <c r="U112" s="351">
        <v>900000</v>
      </c>
      <c r="V112" s="346"/>
      <c r="W112" s="569">
        <v>450000</v>
      </c>
      <c r="X112" s="351"/>
      <c r="Y112" s="346"/>
    </row>
    <row r="113" spans="1:25" s="87" customFormat="1" ht="12.95" customHeight="1">
      <c r="A113" s="534">
        <v>134</v>
      </c>
      <c r="B113" s="554"/>
      <c r="C113" s="345">
        <v>2</v>
      </c>
      <c r="D113" s="345">
        <v>6</v>
      </c>
      <c r="E113" s="345">
        <v>2</v>
      </c>
      <c r="F113" s="345">
        <v>4</v>
      </c>
      <c r="G113" s="345">
        <v>6</v>
      </c>
      <c r="I113" s="346" t="s">
        <v>332</v>
      </c>
      <c r="J113" s="346" t="s">
        <v>405</v>
      </c>
      <c r="N113" s="346" t="s">
        <v>269</v>
      </c>
      <c r="O113" s="346" t="s">
        <v>366</v>
      </c>
      <c r="P113" s="346">
        <v>2005</v>
      </c>
      <c r="Q113" s="350"/>
      <c r="R113" s="351"/>
      <c r="S113" s="561" t="s">
        <v>39</v>
      </c>
      <c r="T113" s="350">
        <v>2</v>
      </c>
      <c r="U113" s="351">
        <v>300000</v>
      </c>
      <c r="V113" s="346"/>
      <c r="W113" s="569">
        <v>150000</v>
      </c>
      <c r="X113" s="351"/>
      <c r="Y113" s="346"/>
    </row>
    <row r="114" spans="1:25" s="87" customFormat="1" ht="12.95" customHeight="1">
      <c r="A114" s="534">
        <v>137</v>
      </c>
      <c r="B114" s="554"/>
      <c r="C114" s="345">
        <v>2</v>
      </c>
      <c r="D114" s="345">
        <v>6</v>
      </c>
      <c r="E114" s="345">
        <v>2</v>
      </c>
      <c r="F114" s="345">
        <v>4</v>
      </c>
      <c r="G114" s="345">
        <v>6</v>
      </c>
      <c r="I114" s="346" t="s">
        <v>332</v>
      </c>
      <c r="J114" s="346" t="s">
        <v>406</v>
      </c>
      <c r="N114" s="346" t="s">
        <v>393</v>
      </c>
      <c r="O114" s="346" t="s">
        <v>366</v>
      </c>
      <c r="P114" s="346">
        <v>2008</v>
      </c>
      <c r="Q114" s="350"/>
      <c r="R114" s="351"/>
      <c r="S114" s="561" t="s">
        <v>39</v>
      </c>
      <c r="T114" s="350">
        <v>1</v>
      </c>
      <c r="U114" s="351">
        <v>540000</v>
      </c>
      <c r="V114" s="346"/>
      <c r="W114" s="569">
        <v>540000</v>
      </c>
      <c r="X114" s="351"/>
      <c r="Y114" s="346"/>
    </row>
    <row r="115" spans="1:25" s="87" customFormat="1" ht="12.95" customHeight="1">
      <c r="A115" s="534">
        <v>138</v>
      </c>
      <c r="B115" s="554"/>
      <c r="C115" s="345">
        <v>2</v>
      </c>
      <c r="D115" s="345">
        <v>6</v>
      </c>
      <c r="E115" s="345">
        <v>2</v>
      </c>
      <c r="F115" s="345">
        <v>5</v>
      </c>
      <c r="G115" s="345">
        <v>2</v>
      </c>
      <c r="I115" s="346" t="s">
        <v>407</v>
      </c>
      <c r="J115" s="346" t="s">
        <v>408</v>
      </c>
      <c r="N115" s="346" t="s">
        <v>269</v>
      </c>
      <c r="O115" s="346" t="s">
        <v>366</v>
      </c>
      <c r="P115" s="346">
        <v>2008</v>
      </c>
      <c r="Q115" s="350"/>
      <c r="R115" s="351"/>
      <c r="S115" s="561" t="s">
        <v>39</v>
      </c>
      <c r="T115" s="350">
        <v>1</v>
      </c>
      <c r="U115" s="351">
        <v>265000</v>
      </c>
      <c r="V115" s="346"/>
      <c r="W115" s="569">
        <v>265000</v>
      </c>
      <c r="X115" s="351"/>
      <c r="Y115" s="346"/>
    </row>
    <row r="116" spans="1:25" s="87" customFormat="1" ht="12.95" customHeight="1">
      <c r="A116" s="534">
        <v>139</v>
      </c>
      <c r="B116" s="554"/>
      <c r="C116" s="345">
        <v>2</v>
      </c>
      <c r="D116" s="345">
        <v>6</v>
      </c>
      <c r="E116" s="345">
        <v>2</v>
      </c>
      <c r="F116" s="345">
        <v>5</v>
      </c>
      <c r="G116" s="345">
        <v>9</v>
      </c>
      <c r="I116" s="346" t="s">
        <v>409</v>
      </c>
      <c r="J116" s="346"/>
      <c r="N116" s="346" t="s">
        <v>309</v>
      </c>
      <c r="O116" s="346" t="s">
        <v>366</v>
      </c>
      <c r="P116" s="346">
        <v>2008</v>
      </c>
      <c r="Q116" s="350"/>
      <c r="R116" s="351"/>
      <c r="S116" s="561" t="s">
        <v>39</v>
      </c>
      <c r="T116" s="350">
        <v>1</v>
      </c>
      <c r="U116" s="351">
        <v>500000</v>
      </c>
      <c r="V116" s="346"/>
      <c r="W116" s="569">
        <v>500000</v>
      </c>
      <c r="X116" s="351"/>
      <c r="Y116" s="346"/>
    </row>
    <row r="117" spans="1:25" s="87" customFormat="1" ht="12.95" customHeight="1">
      <c r="A117" s="534">
        <v>140</v>
      </c>
      <c r="B117" s="554"/>
      <c r="C117" s="345">
        <v>2</v>
      </c>
      <c r="D117" s="345">
        <v>6</v>
      </c>
      <c r="E117" s="345">
        <v>2</v>
      </c>
      <c r="F117" s="345">
        <v>5</v>
      </c>
      <c r="G117" s="345"/>
      <c r="I117" s="346" t="s">
        <v>410</v>
      </c>
      <c r="J117" s="346"/>
      <c r="N117" s="346" t="s">
        <v>269</v>
      </c>
      <c r="O117" s="346" t="s">
        <v>366</v>
      </c>
      <c r="P117" s="346">
        <v>2008</v>
      </c>
      <c r="Q117" s="350"/>
      <c r="R117" s="351"/>
      <c r="S117" s="561" t="s">
        <v>39</v>
      </c>
      <c r="T117" s="350">
        <v>1</v>
      </c>
      <c r="U117" s="351">
        <v>140000</v>
      </c>
      <c r="V117" s="346"/>
      <c r="W117" s="569">
        <v>140000</v>
      </c>
      <c r="X117" s="351"/>
      <c r="Y117" s="346"/>
    </row>
    <row r="118" spans="1:25" s="87" customFormat="1" ht="12.95" customHeight="1">
      <c r="A118" s="534">
        <v>141</v>
      </c>
      <c r="B118" s="554"/>
      <c r="C118" s="345">
        <v>2</v>
      </c>
      <c r="D118" s="345">
        <v>6</v>
      </c>
      <c r="E118" s="345">
        <v>2</v>
      </c>
      <c r="F118" s="345">
        <v>5</v>
      </c>
      <c r="G118" s="345"/>
      <c r="I118" s="346" t="s">
        <v>411</v>
      </c>
      <c r="J118" s="346" t="s">
        <v>412</v>
      </c>
      <c r="N118" s="346" t="s">
        <v>413</v>
      </c>
      <c r="O118" s="346" t="s">
        <v>366</v>
      </c>
      <c r="P118" s="346">
        <v>2008</v>
      </c>
      <c r="Q118" s="350"/>
      <c r="R118" s="351"/>
      <c r="S118" s="561" t="s">
        <v>39</v>
      </c>
      <c r="T118" s="350">
        <v>10</v>
      </c>
      <c r="U118" s="351">
        <v>675000</v>
      </c>
      <c r="V118" s="346"/>
      <c r="W118" s="569">
        <v>67500</v>
      </c>
      <c r="X118" s="351"/>
      <c r="Y118" s="346"/>
    </row>
    <row r="119" spans="1:25" s="87" customFormat="1" ht="12.95" customHeight="1">
      <c r="A119" s="534">
        <v>142</v>
      </c>
      <c r="B119" s="554"/>
      <c r="C119" s="345">
        <v>2</v>
      </c>
      <c r="D119" s="345">
        <v>6</v>
      </c>
      <c r="E119" s="345">
        <v>2</v>
      </c>
      <c r="F119" s="345">
        <v>5</v>
      </c>
      <c r="G119" s="345"/>
      <c r="I119" s="346" t="s">
        <v>414</v>
      </c>
      <c r="J119" s="346" t="s">
        <v>415</v>
      </c>
      <c r="N119" s="346" t="s">
        <v>413</v>
      </c>
      <c r="O119" s="346" t="s">
        <v>366</v>
      </c>
      <c r="P119" s="346">
        <v>2008</v>
      </c>
      <c r="Q119" s="350"/>
      <c r="R119" s="351"/>
      <c r="S119" s="561" t="s">
        <v>39</v>
      </c>
      <c r="T119" s="350">
        <v>4</v>
      </c>
      <c r="U119" s="351">
        <v>450000</v>
      </c>
      <c r="V119" s="346"/>
      <c r="W119" s="569">
        <v>112500</v>
      </c>
      <c r="X119" s="351"/>
      <c r="Y119" s="346"/>
    </row>
    <row r="120" spans="1:25" s="87" customFormat="1" ht="12.95" customHeight="1">
      <c r="A120" s="534">
        <v>143</v>
      </c>
      <c r="B120" s="554"/>
      <c r="C120" s="345">
        <v>2</v>
      </c>
      <c r="D120" s="345">
        <v>6</v>
      </c>
      <c r="E120" s="345">
        <v>2</v>
      </c>
      <c r="F120" s="345">
        <v>6</v>
      </c>
      <c r="G120" s="345">
        <v>3</v>
      </c>
      <c r="I120" s="346" t="s">
        <v>416</v>
      </c>
      <c r="J120" s="346" t="s">
        <v>417</v>
      </c>
      <c r="N120" s="346" t="s">
        <v>269</v>
      </c>
      <c r="O120" s="346" t="s">
        <v>366</v>
      </c>
      <c r="P120" s="346">
        <v>2006</v>
      </c>
      <c r="Q120" s="350"/>
      <c r="R120" s="351"/>
      <c r="S120" s="561" t="s">
        <v>39</v>
      </c>
      <c r="T120" s="350">
        <v>1</v>
      </c>
      <c r="U120" s="351">
        <v>1600000</v>
      </c>
      <c r="V120" s="346"/>
      <c r="W120" s="569">
        <v>1600000</v>
      </c>
      <c r="X120" s="351"/>
      <c r="Y120" s="346"/>
    </row>
    <row r="121" spans="1:25" s="87" customFormat="1" ht="12.95" customHeight="1">
      <c r="A121" s="534">
        <v>144</v>
      </c>
      <c r="B121" s="554"/>
      <c r="C121" s="345">
        <v>2</v>
      </c>
      <c r="D121" s="345">
        <v>6</v>
      </c>
      <c r="E121" s="345">
        <v>2</v>
      </c>
      <c r="F121" s="345">
        <v>6</v>
      </c>
      <c r="G121" s="345">
        <v>3</v>
      </c>
      <c r="I121" s="346" t="s">
        <v>416</v>
      </c>
      <c r="J121" s="346" t="s">
        <v>418</v>
      </c>
      <c r="N121" s="346" t="s">
        <v>269</v>
      </c>
      <c r="O121" s="346" t="s">
        <v>366</v>
      </c>
      <c r="P121" s="346">
        <v>2008</v>
      </c>
      <c r="Q121" s="350"/>
      <c r="R121" s="351"/>
      <c r="S121" s="561" t="s">
        <v>39</v>
      </c>
      <c r="T121" s="350">
        <v>1</v>
      </c>
      <c r="U121" s="351">
        <v>1175000</v>
      </c>
      <c r="V121" s="346"/>
      <c r="W121" s="569">
        <v>1175000</v>
      </c>
      <c r="X121" s="351"/>
      <c r="Y121" s="346"/>
    </row>
    <row r="122" spans="1:25" s="87" customFormat="1" ht="12.95" customHeight="1">
      <c r="A122" s="534">
        <v>145</v>
      </c>
      <c r="B122" s="554"/>
      <c r="C122" s="345">
        <v>2</v>
      </c>
      <c r="D122" s="345">
        <v>6</v>
      </c>
      <c r="E122" s="345">
        <v>2</v>
      </c>
      <c r="F122" s="345">
        <v>6</v>
      </c>
      <c r="G122" s="345">
        <v>4</v>
      </c>
      <c r="I122" s="346" t="s">
        <v>419</v>
      </c>
      <c r="J122" s="346"/>
      <c r="N122" s="346" t="s">
        <v>269</v>
      </c>
      <c r="O122" s="346" t="s">
        <v>366</v>
      </c>
      <c r="P122" s="346">
        <v>2005</v>
      </c>
      <c r="Q122" s="350"/>
      <c r="R122" s="351"/>
      <c r="S122" s="561" t="s">
        <v>39</v>
      </c>
      <c r="T122" s="350">
        <v>1</v>
      </c>
      <c r="U122" s="351">
        <v>800000</v>
      </c>
      <c r="V122" s="346"/>
      <c r="W122" s="569">
        <v>800000</v>
      </c>
      <c r="X122" s="351"/>
      <c r="Y122" s="346"/>
    </row>
    <row r="123" spans="1:25" s="87" customFormat="1" ht="12.95" customHeight="1">
      <c r="A123" s="534">
        <v>146</v>
      </c>
      <c r="B123" s="554"/>
      <c r="C123" s="345">
        <v>2</v>
      </c>
      <c r="D123" s="345">
        <v>6</v>
      </c>
      <c r="E123" s="345">
        <v>2</v>
      </c>
      <c r="F123" s="345">
        <v>6</v>
      </c>
      <c r="G123" s="345">
        <v>14</v>
      </c>
      <c r="I123" s="346" t="s">
        <v>420</v>
      </c>
      <c r="J123" s="346"/>
      <c r="N123" s="346" t="s">
        <v>269</v>
      </c>
      <c r="O123" s="346" t="s">
        <v>366</v>
      </c>
      <c r="P123" s="346">
        <v>2005</v>
      </c>
      <c r="Q123" s="350"/>
      <c r="R123" s="351"/>
      <c r="S123" s="561" t="s">
        <v>39</v>
      </c>
      <c r="T123" s="350">
        <v>1</v>
      </c>
      <c r="U123" s="351">
        <v>80000</v>
      </c>
      <c r="V123" s="346"/>
      <c r="W123" s="569">
        <v>80000</v>
      </c>
      <c r="X123" s="351"/>
      <c r="Y123" s="346"/>
    </row>
    <row r="124" spans="1:25" s="87" customFormat="1" ht="12.95" customHeight="1">
      <c r="A124" s="534">
        <v>147</v>
      </c>
      <c r="B124" s="554"/>
      <c r="C124" s="345">
        <v>2</v>
      </c>
      <c r="D124" s="345">
        <v>6</v>
      </c>
      <c r="E124" s="345">
        <v>2</v>
      </c>
      <c r="F124" s="345">
        <v>6</v>
      </c>
      <c r="G124" s="345">
        <v>29</v>
      </c>
      <c r="I124" s="346" t="s">
        <v>421</v>
      </c>
      <c r="J124" s="346"/>
      <c r="N124" s="346" t="s">
        <v>422</v>
      </c>
      <c r="O124" s="346" t="s">
        <v>366</v>
      </c>
      <c r="P124" s="346">
        <v>2005</v>
      </c>
      <c r="Q124" s="350"/>
      <c r="R124" s="351"/>
      <c r="S124" s="561" t="s">
        <v>39</v>
      </c>
      <c r="T124" s="350">
        <v>1</v>
      </c>
      <c r="U124" s="351">
        <v>40000</v>
      </c>
      <c r="V124" s="346"/>
      <c r="W124" s="569">
        <v>40000</v>
      </c>
      <c r="X124" s="351"/>
      <c r="Y124" s="346"/>
    </row>
    <row r="125" spans="1:25" s="87" customFormat="1" ht="12.95" customHeight="1">
      <c r="A125" s="534">
        <v>148</v>
      </c>
      <c r="B125" s="554"/>
      <c r="C125" s="345">
        <v>2</v>
      </c>
      <c r="D125" s="345">
        <v>6</v>
      </c>
      <c r="E125" s="345">
        <v>2</v>
      </c>
      <c r="F125" s="345">
        <v>6</v>
      </c>
      <c r="G125" s="345">
        <v>35</v>
      </c>
      <c r="I125" s="346" t="s">
        <v>423</v>
      </c>
      <c r="J125" s="346"/>
      <c r="N125" s="346" t="s">
        <v>269</v>
      </c>
      <c r="O125" s="346" t="s">
        <v>366</v>
      </c>
      <c r="P125" s="346">
        <v>2008</v>
      </c>
      <c r="Q125" s="350"/>
      <c r="R125" s="351"/>
      <c r="S125" s="561" t="s">
        <v>39</v>
      </c>
      <c r="T125" s="350">
        <v>1</v>
      </c>
      <c r="U125" s="351">
        <v>155000</v>
      </c>
      <c r="V125" s="346"/>
      <c r="W125" s="569">
        <v>155000</v>
      </c>
      <c r="X125" s="351"/>
      <c r="Y125" s="346"/>
    </row>
    <row r="126" spans="1:25" s="87" customFormat="1" ht="12.95" customHeight="1">
      <c r="A126" s="534">
        <v>155</v>
      </c>
      <c r="B126" s="554"/>
      <c r="C126" s="345">
        <v>2</v>
      </c>
      <c r="D126" s="345">
        <v>6</v>
      </c>
      <c r="E126" s="345">
        <v>4</v>
      </c>
      <c r="F126" s="345">
        <v>7</v>
      </c>
      <c r="G126" s="345">
        <v>7</v>
      </c>
      <c r="I126" s="346" t="s">
        <v>424</v>
      </c>
      <c r="J126" s="346"/>
      <c r="N126" s="346" t="s">
        <v>368</v>
      </c>
      <c r="O126" s="346" t="s">
        <v>366</v>
      </c>
      <c r="P126" s="346">
        <v>2004</v>
      </c>
      <c r="Q126" s="350"/>
      <c r="R126" s="351"/>
      <c r="S126" s="561" t="s">
        <v>39</v>
      </c>
      <c r="T126" s="350">
        <v>1</v>
      </c>
      <c r="U126" s="351">
        <v>1750000</v>
      </c>
      <c r="V126" s="346"/>
      <c r="W126" s="569">
        <v>1750000</v>
      </c>
      <c r="X126" s="351"/>
      <c r="Y126" s="346"/>
    </row>
    <row r="127" spans="1:25" s="87" customFormat="1" ht="12.95" customHeight="1">
      <c r="A127" s="534">
        <v>156</v>
      </c>
      <c r="B127" s="554"/>
      <c r="C127" s="345">
        <v>2</v>
      </c>
      <c r="D127" s="345">
        <v>6</v>
      </c>
      <c r="E127" s="345">
        <v>4</v>
      </c>
      <c r="F127" s="345">
        <v>7</v>
      </c>
      <c r="G127" s="345">
        <v>8</v>
      </c>
      <c r="I127" s="346" t="s">
        <v>425</v>
      </c>
      <c r="J127" s="346"/>
      <c r="N127" s="346" t="s">
        <v>426</v>
      </c>
      <c r="O127" s="346" t="s">
        <v>366</v>
      </c>
      <c r="P127" s="346">
        <v>2004</v>
      </c>
      <c r="Q127" s="350"/>
      <c r="R127" s="351"/>
      <c r="S127" s="561" t="s">
        <v>39</v>
      </c>
      <c r="T127" s="350">
        <v>1</v>
      </c>
      <c r="U127" s="351">
        <v>750000</v>
      </c>
      <c r="V127" s="346"/>
      <c r="W127" s="569">
        <v>750000</v>
      </c>
      <c r="X127" s="351"/>
      <c r="Y127" s="346"/>
    </row>
    <row r="128" spans="1:25" s="87" customFormat="1" ht="12.95" customHeight="1">
      <c r="A128" s="534">
        <v>157</v>
      </c>
      <c r="B128" s="554"/>
      <c r="C128" s="345">
        <v>2</v>
      </c>
      <c r="D128" s="345">
        <v>6</v>
      </c>
      <c r="E128" s="345">
        <v>4</v>
      </c>
      <c r="F128" s="345">
        <v>7</v>
      </c>
      <c r="G128" s="345">
        <v>8</v>
      </c>
      <c r="I128" s="346" t="s">
        <v>427</v>
      </c>
      <c r="J128" s="346"/>
      <c r="N128" s="346" t="s">
        <v>426</v>
      </c>
      <c r="O128" s="346" t="s">
        <v>310</v>
      </c>
      <c r="P128" s="346">
        <v>2008</v>
      </c>
      <c r="Q128" s="350"/>
      <c r="R128" s="351"/>
      <c r="S128" s="561" t="s">
        <v>39</v>
      </c>
      <c r="T128" s="350">
        <v>1</v>
      </c>
      <c r="U128" s="351">
        <v>1200000</v>
      </c>
      <c r="V128" s="346"/>
      <c r="W128" s="569">
        <v>1200000</v>
      </c>
      <c r="X128" s="351"/>
      <c r="Y128" s="346"/>
    </row>
    <row r="129" spans="1:25" s="87" customFormat="1" ht="12.95" customHeight="1">
      <c r="A129" s="534">
        <v>158</v>
      </c>
      <c r="B129" s="554"/>
      <c r="C129" s="345">
        <v>2</v>
      </c>
      <c r="D129" s="345">
        <v>6</v>
      </c>
      <c r="E129" s="345">
        <v>2</v>
      </c>
      <c r="F129" s="345"/>
      <c r="G129" s="345"/>
      <c r="I129" s="346" t="s">
        <v>428</v>
      </c>
      <c r="J129" s="346"/>
      <c r="N129" s="346" t="s">
        <v>429</v>
      </c>
      <c r="O129" s="346" t="s">
        <v>366</v>
      </c>
      <c r="P129" s="346">
        <v>2008</v>
      </c>
      <c r="Q129" s="350"/>
      <c r="R129" s="351"/>
      <c r="S129" s="561" t="s">
        <v>39</v>
      </c>
      <c r="T129" s="350">
        <v>1</v>
      </c>
      <c r="U129" s="351">
        <v>53000</v>
      </c>
      <c r="V129" s="346"/>
      <c r="W129" s="569">
        <v>53000</v>
      </c>
      <c r="X129" s="351"/>
      <c r="Y129" s="346"/>
    </row>
    <row r="130" spans="1:25" s="87" customFormat="1" ht="12.95" customHeight="1">
      <c r="A130" s="534">
        <v>159</v>
      </c>
      <c r="B130" s="554"/>
      <c r="C130" s="345">
        <v>2</v>
      </c>
      <c r="D130" s="345">
        <v>6</v>
      </c>
      <c r="E130" s="345">
        <v>2</v>
      </c>
      <c r="F130" s="345"/>
      <c r="G130" s="345"/>
      <c r="I130" s="346" t="s">
        <v>430</v>
      </c>
      <c r="J130" s="346" t="s">
        <v>431</v>
      </c>
      <c r="N130" s="346" t="s">
        <v>269</v>
      </c>
      <c r="O130" s="346" t="s">
        <v>366</v>
      </c>
      <c r="P130" s="346">
        <v>2008</v>
      </c>
      <c r="Q130" s="350"/>
      <c r="R130" s="351"/>
      <c r="S130" s="561" t="s">
        <v>39</v>
      </c>
      <c r="T130" s="350">
        <v>1</v>
      </c>
      <c r="U130" s="351">
        <v>245000</v>
      </c>
      <c r="V130" s="346"/>
      <c r="W130" s="569">
        <v>245000</v>
      </c>
      <c r="X130" s="351"/>
      <c r="Y130" s="346"/>
    </row>
    <row r="131" spans="1:25" s="87" customFormat="1" ht="12.95" customHeight="1">
      <c r="A131" s="534">
        <v>160</v>
      </c>
      <c r="B131" s="554"/>
      <c r="C131" s="345">
        <v>2</v>
      </c>
      <c r="D131" s="345">
        <v>6</v>
      </c>
      <c r="E131" s="345">
        <v>2</v>
      </c>
      <c r="F131" s="345"/>
      <c r="G131" s="345"/>
      <c r="I131" s="346" t="s">
        <v>430</v>
      </c>
      <c r="J131" s="346"/>
      <c r="N131" s="346" t="s">
        <v>269</v>
      </c>
      <c r="O131" s="346" t="s">
        <v>366</v>
      </c>
      <c r="P131" s="346">
        <v>2008</v>
      </c>
      <c r="Q131" s="350"/>
      <c r="R131" s="351"/>
      <c r="S131" s="561" t="s">
        <v>39</v>
      </c>
      <c r="T131" s="350">
        <v>1</v>
      </c>
      <c r="U131" s="351">
        <v>110000</v>
      </c>
      <c r="V131" s="346"/>
      <c r="W131" s="569">
        <v>110000</v>
      </c>
      <c r="X131" s="351"/>
      <c r="Y131" s="346"/>
    </row>
    <row r="132" spans="1:25" s="87" customFormat="1" ht="12.95" customHeight="1">
      <c r="A132" s="534">
        <v>161</v>
      </c>
      <c r="B132" s="554"/>
      <c r="C132" s="345">
        <v>2</v>
      </c>
      <c r="D132" s="345">
        <v>6</v>
      </c>
      <c r="E132" s="345">
        <v>2</v>
      </c>
      <c r="F132" s="345"/>
      <c r="G132" s="345"/>
      <c r="I132" s="346" t="s">
        <v>432</v>
      </c>
      <c r="J132" s="346"/>
      <c r="N132" s="346" t="s">
        <v>365</v>
      </c>
      <c r="O132" s="346" t="s">
        <v>366</v>
      </c>
      <c r="P132" s="346">
        <v>2008</v>
      </c>
      <c r="Q132" s="350"/>
      <c r="R132" s="351"/>
      <c r="S132" s="561" t="s">
        <v>39</v>
      </c>
      <c r="T132" s="350">
        <v>1</v>
      </c>
      <c r="U132" s="351">
        <v>110000</v>
      </c>
      <c r="V132" s="346"/>
      <c r="W132" s="569">
        <v>110000</v>
      </c>
      <c r="X132" s="351"/>
      <c r="Y132" s="346"/>
    </row>
    <row r="133" spans="1:25" s="87" customFormat="1" ht="12.95" customHeight="1">
      <c r="A133" s="534">
        <v>163</v>
      </c>
      <c r="B133" s="554"/>
      <c r="C133" s="345">
        <v>2</v>
      </c>
      <c r="D133" s="345">
        <v>6</v>
      </c>
      <c r="E133" s="345">
        <v>2</v>
      </c>
      <c r="F133" s="345">
        <v>1</v>
      </c>
      <c r="G133" s="345">
        <v>4</v>
      </c>
      <c r="I133" s="346" t="s">
        <v>433</v>
      </c>
      <c r="J133" s="346"/>
      <c r="N133" s="346" t="s">
        <v>368</v>
      </c>
      <c r="O133" s="346" t="s">
        <v>366</v>
      </c>
      <c r="P133" s="346">
        <v>2009</v>
      </c>
      <c r="Q133" s="350"/>
      <c r="R133" s="351"/>
      <c r="S133" s="561" t="s">
        <v>39</v>
      </c>
      <c r="T133" s="350">
        <v>1</v>
      </c>
      <c r="U133" s="351">
        <v>800000</v>
      </c>
      <c r="V133" s="346"/>
      <c r="W133" s="569">
        <v>800000</v>
      </c>
      <c r="X133" s="351"/>
      <c r="Y133" s="346"/>
    </row>
    <row r="134" spans="1:25" s="87" customFormat="1" ht="12.95" customHeight="1">
      <c r="A134" s="534">
        <v>164</v>
      </c>
      <c r="B134" s="554"/>
      <c r="C134" s="345">
        <v>2</v>
      </c>
      <c r="D134" s="345">
        <v>6</v>
      </c>
      <c r="E134" s="345">
        <v>2</v>
      </c>
      <c r="F134" s="345">
        <v>1</v>
      </c>
      <c r="G134" s="345">
        <v>6</v>
      </c>
      <c r="I134" s="346" t="s">
        <v>434</v>
      </c>
      <c r="J134" s="346"/>
      <c r="N134" s="346" t="s">
        <v>368</v>
      </c>
      <c r="O134" s="346" t="s">
        <v>366</v>
      </c>
      <c r="P134" s="346">
        <v>2009</v>
      </c>
      <c r="Q134" s="350"/>
      <c r="R134" s="351"/>
      <c r="S134" s="561" t="s">
        <v>39</v>
      </c>
      <c r="T134" s="350">
        <v>1</v>
      </c>
      <c r="U134" s="351">
        <v>300000</v>
      </c>
      <c r="V134" s="346"/>
      <c r="W134" s="569">
        <v>300000</v>
      </c>
      <c r="X134" s="351"/>
      <c r="Y134" s="346"/>
    </row>
    <row r="135" spans="1:25" s="87" customFormat="1" ht="12.95" customHeight="1">
      <c r="A135" s="534">
        <v>165</v>
      </c>
      <c r="B135" s="554"/>
      <c r="C135" s="345">
        <v>2</v>
      </c>
      <c r="D135" s="345">
        <v>6</v>
      </c>
      <c r="E135" s="345">
        <v>2</v>
      </c>
      <c r="F135" s="345"/>
      <c r="G135" s="345"/>
      <c r="I135" s="346" t="s">
        <v>435</v>
      </c>
      <c r="J135" s="346"/>
      <c r="N135" s="346" t="s">
        <v>368</v>
      </c>
      <c r="O135" s="346" t="s">
        <v>366</v>
      </c>
      <c r="P135" s="346">
        <v>2009</v>
      </c>
      <c r="Q135" s="350"/>
      <c r="R135" s="351"/>
      <c r="S135" s="561" t="s">
        <v>39</v>
      </c>
      <c r="T135" s="350">
        <v>1</v>
      </c>
      <c r="U135" s="351">
        <v>350000</v>
      </c>
      <c r="V135" s="346"/>
      <c r="W135" s="569">
        <v>350000</v>
      </c>
      <c r="X135" s="351"/>
      <c r="Y135" s="346"/>
    </row>
    <row r="136" spans="1:25" s="87" customFormat="1" ht="12.95" customHeight="1">
      <c r="A136" s="534">
        <v>166</v>
      </c>
      <c r="B136" s="554"/>
      <c r="C136" s="345">
        <v>2</v>
      </c>
      <c r="D136" s="345">
        <v>6</v>
      </c>
      <c r="E136" s="345">
        <v>2</v>
      </c>
      <c r="F136" s="345"/>
      <c r="G136" s="345"/>
      <c r="I136" s="346" t="s">
        <v>436</v>
      </c>
      <c r="J136" s="346"/>
      <c r="N136" s="346" t="s">
        <v>269</v>
      </c>
      <c r="O136" s="346" t="s">
        <v>366</v>
      </c>
      <c r="P136" s="346">
        <v>2009</v>
      </c>
      <c r="Q136" s="350"/>
      <c r="R136" s="351"/>
      <c r="S136" s="561" t="s">
        <v>39</v>
      </c>
      <c r="T136" s="350">
        <v>1</v>
      </c>
      <c r="U136" s="351">
        <v>2500000</v>
      </c>
      <c r="V136" s="346"/>
      <c r="W136" s="569">
        <v>2500000</v>
      </c>
      <c r="X136" s="351"/>
      <c r="Y136" s="346"/>
    </row>
    <row r="137" spans="1:25" s="87" customFormat="1" ht="12.95" customHeight="1">
      <c r="A137" s="534">
        <v>167</v>
      </c>
      <c r="B137" s="554"/>
      <c r="C137" s="345">
        <v>2</v>
      </c>
      <c r="D137" s="345">
        <v>6</v>
      </c>
      <c r="E137" s="345">
        <v>2</v>
      </c>
      <c r="F137" s="345"/>
      <c r="G137" s="345"/>
      <c r="I137" s="346" t="s">
        <v>437</v>
      </c>
      <c r="J137" s="346"/>
      <c r="N137" s="346" t="s">
        <v>368</v>
      </c>
      <c r="O137" s="346" t="s">
        <v>366</v>
      </c>
      <c r="P137" s="346">
        <v>2009</v>
      </c>
      <c r="Q137" s="350"/>
      <c r="R137" s="351"/>
      <c r="S137" s="561" t="s">
        <v>39</v>
      </c>
      <c r="T137" s="350">
        <v>2</v>
      </c>
      <c r="U137" s="351">
        <v>580000</v>
      </c>
      <c r="V137" s="346"/>
      <c r="W137" s="569">
        <v>290000</v>
      </c>
      <c r="X137" s="351"/>
      <c r="Y137" s="346"/>
    </row>
    <row r="138" spans="1:25" s="87" customFormat="1" ht="12.95" customHeight="1">
      <c r="A138" s="534">
        <v>168</v>
      </c>
      <c r="B138" s="554"/>
      <c r="C138" s="345">
        <v>2</v>
      </c>
      <c r="D138" s="345">
        <v>6</v>
      </c>
      <c r="E138" s="345">
        <v>2</v>
      </c>
      <c r="F138" s="345">
        <v>1</v>
      </c>
      <c r="G138" s="345">
        <v>6</v>
      </c>
      <c r="I138" s="346" t="s">
        <v>438</v>
      </c>
      <c r="J138" s="346"/>
      <c r="N138" s="346" t="s">
        <v>368</v>
      </c>
      <c r="O138" s="346" t="s">
        <v>366</v>
      </c>
      <c r="P138" s="346">
        <v>2009</v>
      </c>
      <c r="Q138" s="350"/>
      <c r="R138" s="351"/>
      <c r="S138" s="561" t="s">
        <v>39</v>
      </c>
      <c r="T138" s="350">
        <v>2</v>
      </c>
      <c r="U138" s="351">
        <v>600000</v>
      </c>
      <c r="V138" s="346"/>
      <c r="W138" s="569">
        <v>300000</v>
      </c>
      <c r="X138" s="351"/>
      <c r="Y138" s="346"/>
    </row>
    <row r="139" spans="1:25" s="87" customFormat="1" ht="12.95" customHeight="1">
      <c r="A139" s="534">
        <v>169</v>
      </c>
      <c r="B139" s="554"/>
      <c r="C139" s="345">
        <v>2</v>
      </c>
      <c r="D139" s="345">
        <v>6</v>
      </c>
      <c r="E139" s="345">
        <v>2</v>
      </c>
      <c r="F139" s="345">
        <v>6</v>
      </c>
      <c r="G139" s="345">
        <v>39</v>
      </c>
      <c r="I139" s="346" t="s">
        <v>439</v>
      </c>
      <c r="J139" s="346"/>
      <c r="N139" s="346" t="s">
        <v>269</v>
      </c>
      <c r="O139" s="346" t="s">
        <v>366</v>
      </c>
      <c r="P139" s="346">
        <v>2009</v>
      </c>
      <c r="Q139" s="350"/>
      <c r="R139" s="351"/>
      <c r="S139" s="561" t="s">
        <v>39</v>
      </c>
      <c r="T139" s="350">
        <v>1</v>
      </c>
      <c r="U139" s="351">
        <v>1100000</v>
      </c>
      <c r="V139" s="346"/>
      <c r="W139" s="569">
        <v>1100000</v>
      </c>
      <c r="X139" s="351"/>
      <c r="Y139" s="346"/>
    </row>
    <row r="140" spans="1:25" s="87" customFormat="1" ht="12.95" customHeight="1">
      <c r="A140" s="534">
        <v>170</v>
      </c>
      <c r="B140" s="554"/>
      <c r="C140" s="345">
        <v>2</v>
      </c>
      <c r="D140" s="345">
        <v>6</v>
      </c>
      <c r="E140" s="345">
        <v>2</v>
      </c>
      <c r="F140" s="345">
        <v>2</v>
      </c>
      <c r="G140" s="345">
        <v>1</v>
      </c>
      <c r="I140" s="346" t="s">
        <v>401</v>
      </c>
      <c r="J140" s="346"/>
      <c r="N140" s="346" t="s">
        <v>269</v>
      </c>
      <c r="O140" s="346" t="s">
        <v>366</v>
      </c>
      <c r="P140" s="346">
        <v>2009</v>
      </c>
      <c r="Q140" s="350"/>
      <c r="R140" s="351"/>
      <c r="S140" s="561" t="s">
        <v>39</v>
      </c>
      <c r="T140" s="350">
        <v>8</v>
      </c>
      <c r="U140" s="351">
        <v>530000</v>
      </c>
      <c r="V140" s="346"/>
      <c r="W140" s="569">
        <v>66250</v>
      </c>
      <c r="X140" s="351"/>
      <c r="Y140" s="346"/>
    </row>
    <row r="141" spans="1:25" s="87" customFormat="1" ht="12.95" customHeight="1">
      <c r="A141" s="534">
        <v>171</v>
      </c>
      <c r="B141" s="554"/>
      <c r="C141" s="345">
        <v>2</v>
      </c>
      <c r="D141" s="345">
        <v>6</v>
      </c>
      <c r="E141" s="345">
        <v>2</v>
      </c>
      <c r="F141" s="345"/>
      <c r="G141" s="345"/>
      <c r="I141" s="346" t="s">
        <v>440</v>
      </c>
      <c r="J141" s="346" t="s">
        <v>441</v>
      </c>
      <c r="N141" s="346" t="s">
        <v>269</v>
      </c>
      <c r="O141" s="346" t="s">
        <v>442</v>
      </c>
      <c r="P141" s="346">
        <v>2010</v>
      </c>
      <c r="Q141" s="350"/>
      <c r="R141" s="351"/>
      <c r="S141" s="561" t="s">
        <v>39</v>
      </c>
      <c r="T141" s="350">
        <v>1</v>
      </c>
      <c r="U141" s="351">
        <v>18216000</v>
      </c>
      <c r="V141" s="346"/>
      <c r="W141" s="569">
        <v>18216000</v>
      </c>
      <c r="X141" s="351"/>
      <c r="Y141" s="346"/>
    </row>
    <row r="142" spans="1:25" s="87" customFormat="1" ht="12.95" customHeight="1">
      <c r="A142" s="534">
        <v>172</v>
      </c>
      <c r="B142" s="554"/>
      <c r="C142" s="345">
        <v>2</v>
      </c>
      <c r="D142" s="345">
        <v>6</v>
      </c>
      <c r="E142" s="345">
        <v>2</v>
      </c>
      <c r="F142" s="345"/>
      <c r="G142" s="345"/>
      <c r="I142" s="346" t="s">
        <v>86</v>
      </c>
      <c r="J142" s="346" t="s">
        <v>443</v>
      </c>
      <c r="N142" s="346" t="s">
        <v>269</v>
      </c>
      <c r="O142" s="346" t="s">
        <v>444</v>
      </c>
      <c r="P142" s="346">
        <v>2007</v>
      </c>
      <c r="Q142" s="350"/>
      <c r="R142" s="351"/>
      <c r="S142" s="561" t="s">
        <v>39</v>
      </c>
      <c r="T142" s="350">
        <v>1</v>
      </c>
      <c r="U142" s="351">
        <v>17500000</v>
      </c>
      <c r="V142" s="346"/>
      <c r="W142" s="569">
        <v>17500000</v>
      </c>
      <c r="X142" s="351"/>
      <c r="Y142" s="346"/>
    </row>
    <row r="143" spans="1:25" s="87" customFormat="1" ht="12.95" customHeight="1">
      <c r="A143" s="534">
        <v>173</v>
      </c>
      <c r="B143" s="554"/>
      <c r="C143" s="345">
        <v>2</v>
      </c>
      <c r="D143" s="345">
        <v>6</v>
      </c>
      <c r="E143" s="345">
        <v>2</v>
      </c>
      <c r="F143" s="345"/>
      <c r="G143" s="345"/>
      <c r="I143" s="346" t="s">
        <v>445</v>
      </c>
      <c r="J143" s="346"/>
      <c r="N143" s="346" t="s">
        <v>446</v>
      </c>
      <c r="O143" s="346" t="s">
        <v>366</v>
      </c>
      <c r="P143" s="346">
        <v>2010</v>
      </c>
      <c r="Q143" s="350"/>
      <c r="R143" s="351"/>
      <c r="S143" s="561" t="s">
        <v>39</v>
      </c>
      <c r="T143" s="350">
        <v>1</v>
      </c>
      <c r="U143" s="351">
        <v>2200000</v>
      </c>
      <c r="V143" s="346"/>
      <c r="W143" s="569">
        <v>2200000</v>
      </c>
      <c r="X143" s="351"/>
      <c r="Y143" s="346"/>
    </row>
    <row r="144" spans="1:25" s="87" customFormat="1" ht="12.95" customHeight="1">
      <c r="A144" s="534">
        <v>174</v>
      </c>
      <c r="B144" s="554"/>
      <c r="C144" s="345">
        <v>2</v>
      </c>
      <c r="D144" s="345">
        <v>6</v>
      </c>
      <c r="E144" s="345">
        <v>2</v>
      </c>
      <c r="F144" s="345"/>
      <c r="G144" s="345"/>
      <c r="I144" s="346" t="s">
        <v>447</v>
      </c>
      <c r="J144" s="346"/>
      <c r="N144" s="346" t="s">
        <v>269</v>
      </c>
      <c r="O144" s="346" t="s">
        <v>366</v>
      </c>
      <c r="P144" s="346">
        <v>2010</v>
      </c>
      <c r="Q144" s="350"/>
      <c r="R144" s="351"/>
      <c r="S144" s="561" t="s">
        <v>39</v>
      </c>
      <c r="T144" s="350">
        <v>1</v>
      </c>
      <c r="U144" s="351">
        <v>1234000</v>
      </c>
      <c r="V144" s="346"/>
      <c r="W144" s="569">
        <v>1234000</v>
      </c>
      <c r="X144" s="351"/>
      <c r="Y144" s="346"/>
    </row>
    <row r="145" spans="1:25" s="87" customFormat="1" ht="12.95" customHeight="1">
      <c r="A145" s="534">
        <v>175</v>
      </c>
      <c r="B145" s="554"/>
      <c r="C145" s="345">
        <v>2</v>
      </c>
      <c r="D145" s="345">
        <v>6</v>
      </c>
      <c r="E145" s="345">
        <v>2</v>
      </c>
      <c r="F145" s="345"/>
      <c r="G145" s="345"/>
      <c r="I145" s="346" t="s">
        <v>448</v>
      </c>
      <c r="J145" s="346" t="s">
        <v>449</v>
      </c>
      <c r="N145" s="346" t="s">
        <v>269</v>
      </c>
      <c r="O145" s="346" t="s">
        <v>366</v>
      </c>
      <c r="P145" s="346">
        <v>2010</v>
      </c>
      <c r="Q145" s="350"/>
      <c r="R145" s="351"/>
      <c r="S145" s="561" t="s">
        <v>39</v>
      </c>
      <c r="T145" s="350">
        <v>1</v>
      </c>
      <c r="U145" s="351">
        <v>365000</v>
      </c>
      <c r="V145" s="346"/>
      <c r="W145" s="569">
        <v>365000</v>
      </c>
      <c r="X145" s="351"/>
      <c r="Y145" s="346"/>
    </row>
    <row r="146" spans="1:25" s="87" customFormat="1" ht="12.95" customHeight="1">
      <c r="A146" s="534">
        <v>176</v>
      </c>
      <c r="B146" s="554"/>
      <c r="C146" s="345">
        <v>2</v>
      </c>
      <c r="D146" s="345">
        <v>6</v>
      </c>
      <c r="E146" s="345">
        <v>2</v>
      </c>
      <c r="F146" s="345"/>
      <c r="G146" s="345"/>
      <c r="I146" s="346" t="s">
        <v>437</v>
      </c>
      <c r="J146" s="346" t="s">
        <v>450</v>
      </c>
      <c r="N146" s="346" t="s">
        <v>269</v>
      </c>
      <c r="O146" s="346" t="s">
        <v>366</v>
      </c>
      <c r="P146" s="346">
        <v>2010</v>
      </c>
      <c r="Q146" s="350"/>
      <c r="R146" s="351"/>
      <c r="S146" s="561" t="s">
        <v>39</v>
      </c>
      <c r="T146" s="350">
        <v>1</v>
      </c>
      <c r="U146" s="351">
        <v>500000</v>
      </c>
      <c r="V146" s="346"/>
      <c r="W146" s="569">
        <v>500000</v>
      </c>
      <c r="X146" s="351"/>
      <c r="Y146" s="346"/>
    </row>
    <row r="147" spans="1:25" s="87" customFormat="1" ht="12.95" customHeight="1">
      <c r="A147" s="534">
        <v>177</v>
      </c>
      <c r="B147" s="554"/>
      <c r="C147" s="345">
        <v>2</v>
      </c>
      <c r="D147" s="345">
        <v>6</v>
      </c>
      <c r="E147" s="345">
        <v>2</v>
      </c>
      <c r="F147" s="345"/>
      <c r="G147" s="345"/>
      <c r="I147" s="346" t="s">
        <v>339</v>
      </c>
      <c r="J147" s="346" t="s">
        <v>451</v>
      </c>
      <c r="N147" s="346" t="s">
        <v>309</v>
      </c>
      <c r="O147" s="346" t="s">
        <v>366</v>
      </c>
      <c r="P147" s="346">
        <v>2010</v>
      </c>
      <c r="Q147" s="350"/>
      <c r="R147" s="351"/>
      <c r="S147" s="561" t="s">
        <v>39</v>
      </c>
      <c r="T147" s="350">
        <v>1</v>
      </c>
      <c r="U147" s="351">
        <v>150000</v>
      </c>
      <c r="V147" s="346"/>
      <c r="W147" s="569">
        <v>150000</v>
      </c>
      <c r="X147" s="351"/>
      <c r="Y147" s="346"/>
    </row>
    <row r="148" spans="1:25" s="87" customFormat="1" ht="12.95" customHeight="1">
      <c r="A148" s="534">
        <v>180</v>
      </c>
      <c r="B148" s="554"/>
      <c r="C148" s="345">
        <v>2</v>
      </c>
      <c r="D148" s="345">
        <v>8</v>
      </c>
      <c r="E148" s="345">
        <v>1</v>
      </c>
      <c r="F148" s="345">
        <v>1</v>
      </c>
      <c r="G148" s="345">
        <v>44</v>
      </c>
      <c r="I148" s="346" t="s">
        <v>452</v>
      </c>
      <c r="J148" s="346"/>
      <c r="N148" s="346" t="s">
        <v>309</v>
      </c>
      <c r="O148" s="346" t="s">
        <v>366</v>
      </c>
      <c r="P148" s="346">
        <v>2011</v>
      </c>
      <c r="Q148" s="350"/>
      <c r="R148" s="351"/>
      <c r="S148" s="561" t="s">
        <v>39</v>
      </c>
      <c r="T148" s="350">
        <v>2</v>
      </c>
      <c r="U148" s="351">
        <v>300000</v>
      </c>
      <c r="V148" s="346"/>
      <c r="W148" s="569">
        <v>150000</v>
      </c>
      <c r="X148" s="351"/>
      <c r="Y148" s="346"/>
    </row>
    <row r="149" spans="1:25" s="87" customFormat="1" ht="12.95" customHeight="1">
      <c r="A149" s="534">
        <v>181</v>
      </c>
      <c r="B149" s="554"/>
      <c r="C149" s="345">
        <v>2</v>
      </c>
      <c r="D149" s="345">
        <v>6</v>
      </c>
      <c r="E149" s="345">
        <v>4</v>
      </c>
      <c r="F149" s="345">
        <v>7</v>
      </c>
      <c r="G149" s="345">
        <v>9</v>
      </c>
      <c r="I149" s="346" t="s">
        <v>370</v>
      </c>
      <c r="J149" s="346"/>
      <c r="N149" s="346" t="s">
        <v>368</v>
      </c>
      <c r="O149" s="346" t="s">
        <v>366</v>
      </c>
      <c r="P149" s="346">
        <v>2011</v>
      </c>
      <c r="Q149" s="350"/>
      <c r="R149" s="351"/>
      <c r="S149" s="561" t="s">
        <v>39</v>
      </c>
      <c r="T149" s="350">
        <v>2</v>
      </c>
      <c r="U149" s="351">
        <v>6000000</v>
      </c>
      <c r="V149" s="346"/>
      <c r="W149" s="569">
        <v>3000000</v>
      </c>
      <c r="X149" s="351"/>
      <c r="Y149" s="346"/>
    </row>
    <row r="150" spans="1:25" s="87" customFormat="1" ht="12.95" customHeight="1">
      <c r="A150" s="534">
        <v>182</v>
      </c>
      <c r="B150" s="554"/>
      <c r="C150" s="345">
        <v>2</v>
      </c>
      <c r="D150" s="345">
        <v>6</v>
      </c>
      <c r="E150" s="345">
        <v>2</v>
      </c>
      <c r="F150" s="345">
        <v>4</v>
      </c>
      <c r="G150" s="345">
        <v>3</v>
      </c>
      <c r="I150" s="346" t="s">
        <v>98</v>
      </c>
      <c r="J150" s="346" t="s">
        <v>453</v>
      </c>
      <c r="N150" s="346" t="s">
        <v>269</v>
      </c>
      <c r="O150" s="346" t="s">
        <v>366</v>
      </c>
      <c r="P150" s="346">
        <v>2011</v>
      </c>
      <c r="Q150" s="350"/>
      <c r="R150" s="351"/>
      <c r="S150" s="561" t="s">
        <v>39</v>
      </c>
      <c r="T150" s="350">
        <v>2</v>
      </c>
      <c r="U150" s="351">
        <v>5000000</v>
      </c>
      <c r="V150" s="346"/>
      <c r="W150" s="569">
        <v>2500000</v>
      </c>
      <c r="X150" s="351"/>
      <c r="Y150" s="346"/>
    </row>
    <row r="151" spans="1:25" s="87" customFormat="1" ht="12.95" customHeight="1">
      <c r="A151" s="534">
        <v>183</v>
      </c>
      <c r="B151" s="554"/>
      <c r="C151" s="345">
        <v>2</v>
      </c>
      <c r="D151" s="345">
        <v>6</v>
      </c>
      <c r="E151" s="345">
        <v>4</v>
      </c>
      <c r="F151" s="345">
        <v>1</v>
      </c>
      <c r="G151" s="345">
        <v>8</v>
      </c>
      <c r="I151" s="346" t="s">
        <v>454</v>
      </c>
      <c r="J151" s="346"/>
      <c r="N151" s="346" t="s">
        <v>368</v>
      </c>
      <c r="O151" s="346" t="s">
        <v>366</v>
      </c>
      <c r="P151" s="346">
        <v>2011</v>
      </c>
      <c r="Q151" s="350"/>
      <c r="R151" s="351"/>
      <c r="S151" s="561" t="s">
        <v>39</v>
      </c>
      <c r="T151" s="350">
        <v>1</v>
      </c>
      <c r="U151" s="351">
        <v>975000</v>
      </c>
      <c r="V151" s="346"/>
      <c r="W151" s="569">
        <v>975000</v>
      </c>
      <c r="X151" s="351"/>
      <c r="Y151" s="346"/>
    </row>
    <row r="152" spans="1:25" s="87" customFormat="1" ht="12.95" customHeight="1">
      <c r="A152" s="534">
        <v>184</v>
      </c>
      <c r="B152" s="554"/>
      <c r="C152" s="345">
        <v>2</v>
      </c>
      <c r="D152" s="345">
        <v>6</v>
      </c>
      <c r="E152" s="345">
        <v>4</v>
      </c>
      <c r="F152" s="345">
        <v>7</v>
      </c>
      <c r="G152" s="345">
        <v>9</v>
      </c>
      <c r="I152" s="346" t="s">
        <v>370</v>
      </c>
      <c r="J152" s="346"/>
      <c r="N152" s="346" t="s">
        <v>368</v>
      </c>
      <c r="O152" s="346" t="s">
        <v>366</v>
      </c>
      <c r="P152" s="346">
        <v>2011</v>
      </c>
      <c r="Q152" s="350"/>
      <c r="R152" s="351"/>
      <c r="S152" s="561" t="s">
        <v>39</v>
      </c>
      <c r="T152" s="350">
        <v>2</v>
      </c>
      <c r="U152" s="351">
        <v>7000000</v>
      </c>
      <c r="V152" s="346"/>
      <c r="W152" s="569">
        <v>3500000</v>
      </c>
      <c r="X152" s="351"/>
      <c r="Y152" s="346"/>
    </row>
    <row r="153" spans="1:25" s="87" customFormat="1" ht="12.95" customHeight="1">
      <c r="A153" s="534">
        <v>185</v>
      </c>
      <c r="B153" s="554"/>
      <c r="C153" s="345">
        <v>2</v>
      </c>
      <c r="D153" s="345">
        <v>6</v>
      </c>
      <c r="E153" s="345">
        <v>2</v>
      </c>
      <c r="F153" s="345">
        <v>6</v>
      </c>
      <c r="G153" s="345">
        <v>18</v>
      </c>
      <c r="I153" s="346" t="s">
        <v>448</v>
      </c>
      <c r="J153" s="346" t="s">
        <v>455</v>
      </c>
      <c r="N153" s="346" t="s">
        <v>269</v>
      </c>
      <c r="O153" s="346" t="s">
        <v>366</v>
      </c>
      <c r="P153" s="346">
        <v>2011</v>
      </c>
      <c r="Q153" s="350"/>
      <c r="R153" s="351"/>
      <c r="S153" s="561" t="s">
        <v>39</v>
      </c>
      <c r="T153" s="350">
        <v>2</v>
      </c>
      <c r="U153" s="351">
        <v>700000</v>
      </c>
      <c r="V153" s="346"/>
      <c r="W153" s="569">
        <v>350000</v>
      </c>
      <c r="X153" s="351"/>
      <c r="Y153" s="346"/>
    </row>
    <row r="154" spans="1:25" s="87" customFormat="1" ht="12.95" customHeight="1">
      <c r="A154" s="534">
        <v>186</v>
      </c>
      <c r="B154" s="554"/>
      <c r="C154" s="345">
        <v>2</v>
      </c>
      <c r="D154" s="345">
        <v>6</v>
      </c>
      <c r="E154" s="345">
        <v>4</v>
      </c>
      <c r="F154" s="345">
        <v>2</v>
      </c>
      <c r="G154" s="345">
        <v>14</v>
      </c>
      <c r="I154" s="346" t="s">
        <v>437</v>
      </c>
      <c r="J154" s="346" t="s">
        <v>456</v>
      </c>
      <c r="N154" s="346" t="s">
        <v>269</v>
      </c>
      <c r="O154" s="346" t="s">
        <v>366</v>
      </c>
      <c r="P154" s="346">
        <v>2011</v>
      </c>
      <c r="Q154" s="350"/>
      <c r="R154" s="351"/>
      <c r="S154" s="561" t="s">
        <v>39</v>
      </c>
      <c r="T154" s="350">
        <v>1</v>
      </c>
      <c r="U154" s="351">
        <v>318000</v>
      </c>
      <c r="V154" s="346"/>
      <c r="W154" s="569">
        <v>318000</v>
      </c>
      <c r="X154" s="351"/>
      <c r="Y154" s="346"/>
    </row>
    <row r="155" spans="1:25" s="87" customFormat="1" ht="12.95" customHeight="1">
      <c r="A155" s="534">
        <v>187</v>
      </c>
      <c r="B155" s="554"/>
      <c r="C155" s="345">
        <v>2</v>
      </c>
      <c r="D155" s="345">
        <v>6</v>
      </c>
      <c r="E155" s="345">
        <v>4</v>
      </c>
      <c r="F155" s="345">
        <v>3</v>
      </c>
      <c r="G155" s="345">
        <v>8</v>
      </c>
      <c r="I155" s="346" t="s">
        <v>457</v>
      </c>
      <c r="J155" s="346"/>
      <c r="N155" s="346" t="s">
        <v>368</v>
      </c>
      <c r="O155" s="346" t="s">
        <v>366</v>
      </c>
      <c r="P155" s="346">
        <v>2011</v>
      </c>
      <c r="Q155" s="350"/>
      <c r="R155" s="351"/>
      <c r="S155" s="561" t="s">
        <v>39</v>
      </c>
      <c r="T155" s="350">
        <v>2</v>
      </c>
      <c r="U155" s="351">
        <v>800000</v>
      </c>
      <c r="V155" s="346"/>
      <c r="W155" s="569">
        <v>400000</v>
      </c>
      <c r="X155" s="351"/>
      <c r="Y155" s="346"/>
    </row>
    <row r="156" spans="1:25" s="87" customFormat="1" ht="12.95" customHeight="1">
      <c r="A156" s="534">
        <v>188</v>
      </c>
      <c r="B156" s="554"/>
      <c r="C156" s="345">
        <v>2</v>
      </c>
      <c r="D156" s="345">
        <v>6</v>
      </c>
      <c r="E156" s="345">
        <v>4</v>
      </c>
      <c r="F156" s="345">
        <v>3</v>
      </c>
      <c r="G156" s="345">
        <v>5</v>
      </c>
      <c r="I156" s="346" t="s">
        <v>458</v>
      </c>
      <c r="J156" s="346" t="s">
        <v>459</v>
      </c>
      <c r="N156" s="346" t="s">
        <v>269</v>
      </c>
      <c r="O156" s="346" t="s">
        <v>366</v>
      </c>
      <c r="P156" s="346">
        <v>2011</v>
      </c>
      <c r="Q156" s="350"/>
      <c r="R156" s="351"/>
      <c r="S156" s="561" t="s">
        <v>39</v>
      </c>
      <c r="T156" s="350">
        <v>1</v>
      </c>
      <c r="U156" s="351">
        <v>1417600</v>
      </c>
      <c r="V156" s="346"/>
      <c r="W156" s="569">
        <v>1417600</v>
      </c>
      <c r="X156" s="351"/>
      <c r="Y156" s="346"/>
    </row>
    <row r="157" spans="1:25" s="87" customFormat="1" ht="12.95" customHeight="1">
      <c r="A157" s="534">
        <v>189</v>
      </c>
      <c r="B157" s="554"/>
      <c r="C157" s="345"/>
      <c r="D157" s="345"/>
      <c r="E157" s="345"/>
      <c r="F157" s="345"/>
      <c r="G157" s="345"/>
      <c r="I157" s="346" t="s">
        <v>460</v>
      </c>
      <c r="J157" s="346"/>
      <c r="N157" s="346" t="s">
        <v>368</v>
      </c>
      <c r="O157" s="346" t="s">
        <v>461</v>
      </c>
      <c r="P157" s="346">
        <v>2011</v>
      </c>
      <c r="Q157" s="350"/>
      <c r="R157" s="351"/>
      <c r="S157" s="561" t="s">
        <v>39</v>
      </c>
      <c r="T157" s="350">
        <v>1</v>
      </c>
      <c r="U157" s="351">
        <v>6750000</v>
      </c>
      <c r="V157" s="346"/>
      <c r="W157" s="569">
        <v>6750000</v>
      </c>
      <c r="X157" s="351"/>
      <c r="Y157" s="346"/>
    </row>
    <row r="158" spans="1:25" s="87" customFormat="1" ht="12.95" customHeight="1">
      <c r="A158" s="534">
        <v>190</v>
      </c>
      <c r="B158" s="554"/>
      <c r="C158" s="345"/>
      <c r="D158" s="345"/>
      <c r="E158" s="345"/>
      <c r="F158" s="345"/>
      <c r="G158" s="345"/>
      <c r="I158" s="346" t="s">
        <v>334</v>
      </c>
      <c r="J158" s="346" t="s">
        <v>405</v>
      </c>
      <c r="N158" s="346" t="s">
        <v>269</v>
      </c>
      <c r="O158" s="346" t="s">
        <v>461</v>
      </c>
      <c r="P158" s="346">
        <v>2011</v>
      </c>
      <c r="Q158" s="350"/>
      <c r="R158" s="351"/>
      <c r="S158" s="561" t="s">
        <v>39</v>
      </c>
      <c r="T158" s="350">
        <v>1</v>
      </c>
      <c r="U158" s="351">
        <v>440000</v>
      </c>
      <c r="V158" s="346"/>
      <c r="W158" s="569">
        <v>440000</v>
      </c>
      <c r="X158" s="351"/>
      <c r="Y158" s="346"/>
    </row>
    <row r="159" spans="1:25" s="87" customFormat="1" ht="12.95" customHeight="1">
      <c r="A159" s="534">
        <v>191</v>
      </c>
      <c r="B159" s="554"/>
      <c r="C159" s="345">
        <v>2</v>
      </c>
      <c r="D159" s="345">
        <v>6</v>
      </c>
      <c r="E159" s="345">
        <v>3</v>
      </c>
      <c r="F159" s="345">
        <v>5</v>
      </c>
      <c r="G159" s="345">
        <v>3</v>
      </c>
      <c r="I159" s="346" t="s">
        <v>462</v>
      </c>
      <c r="J159" s="346" t="s">
        <v>463</v>
      </c>
      <c r="N159" s="346" t="s">
        <v>269</v>
      </c>
      <c r="O159" s="346" t="s">
        <v>461</v>
      </c>
      <c r="P159" s="346">
        <v>2011</v>
      </c>
      <c r="Q159" s="350"/>
      <c r="R159" s="351"/>
      <c r="S159" s="561" t="s">
        <v>39</v>
      </c>
      <c r="T159" s="350">
        <v>1</v>
      </c>
      <c r="U159" s="351">
        <v>957500</v>
      </c>
      <c r="V159" s="346"/>
      <c r="W159" s="569">
        <v>957500</v>
      </c>
      <c r="X159" s="351"/>
      <c r="Y159" s="346"/>
    </row>
    <row r="160" spans="1:25" s="87" customFormat="1" ht="12.95" customHeight="1">
      <c r="A160" s="534">
        <v>192</v>
      </c>
      <c r="B160" s="554"/>
      <c r="C160" s="345">
        <v>2</v>
      </c>
      <c r="D160" s="345">
        <v>6</v>
      </c>
      <c r="E160" s="345">
        <v>3</v>
      </c>
      <c r="F160" s="345">
        <v>5</v>
      </c>
      <c r="G160" s="345"/>
      <c r="I160" s="346" t="s">
        <v>464</v>
      </c>
      <c r="J160" s="346" t="s">
        <v>465</v>
      </c>
      <c r="N160" s="346" t="s">
        <v>269</v>
      </c>
      <c r="O160" s="346" t="s">
        <v>461</v>
      </c>
      <c r="P160" s="346">
        <v>2011</v>
      </c>
      <c r="Q160" s="350"/>
      <c r="R160" s="351"/>
      <c r="S160" s="561" t="s">
        <v>39</v>
      </c>
      <c r="T160" s="350">
        <v>1</v>
      </c>
      <c r="U160" s="351">
        <v>6500000</v>
      </c>
      <c r="V160" s="346"/>
      <c r="W160" s="569">
        <v>6500000</v>
      </c>
      <c r="X160" s="351"/>
      <c r="Y160" s="346"/>
    </row>
    <row r="161" spans="1:25" s="87" customFormat="1" ht="12.95" customHeight="1">
      <c r="A161" s="534">
        <v>193</v>
      </c>
      <c r="B161" s="554"/>
      <c r="C161" s="345">
        <v>2</v>
      </c>
      <c r="D161" s="345">
        <v>6</v>
      </c>
      <c r="E161" s="345">
        <v>2</v>
      </c>
      <c r="F161" s="345">
        <v>4</v>
      </c>
      <c r="G161" s="345">
        <v>3</v>
      </c>
      <c r="I161" s="346" t="s">
        <v>98</v>
      </c>
      <c r="J161" s="346"/>
      <c r="N161" s="346" t="s">
        <v>269</v>
      </c>
      <c r="O161" s="346" t="s">
        <v>461</v>
      </c>
      <c r="P161" s="346">
        <v>2011</v>
      </c>
      <c r="Q161" s="350"/>
      <c r="R161" s="351"/>
      <c r="S161" s="561" t="s">
        <v>39</v>
      </c>
      <c r="T161" s="350">
        <v>1</v>
      </c>
      <c r="U161" s="351">
        <v>4000000</v>
      </c>
      <c r="V161" s="346"/>
      <c r="W161" s="569">
        <v>4000000</v>
      </c>
      <c r="X161" s="351"/>
      <c r="Y161" s="346"/>
    </row>
    <row r="162" spans="1:25" s="87" customFormat="1" ht="12.95" customHeight="1">
      <c r="A162" s="534">
        <v>194</v>
      </c>
      <c r="B162" s="554"/>
      <c r="C162" s="345">
        <v>2</v>
      </c>
      <c r="D162" s="345">
        <v>6</v>
      </c>
      <c r="E162" s="345">
        <v>2</v>
      </c>
      <c r="F162" s="345">
        <v>4</v>
      </c>
      <c r="G162" s="345">
        <v>3</v>
      </c>
      <c r="I162" s="346" t="s">
        <v>98</v>
      </c>
      <c r="J162" s="346"/>
      <c r="N162" s="346" t="s">
        <v>269</v>
      </c>
      <c r="O162" s="346" t="s">
        <v>461</v>
      </c>
      <c r="P162" s="346">
        <v>2011</v>
      </c>
      <c r="Q162" s="350"/>
      <c r="R162" s="351"/>
      <c r="S162" s="561" t="s">
        <v>39</v>
      </c>
      <c r="T162" s="350">
        <v>1</v>
      </c>
      <c r="U162" s="351">
        <v>3321500</v>
      </c>
      <c r="V162" s="346"/>
      <c r="W162" s="569">
        <v>3321500</v>
      </c>
      <c r="X162" s="351"/>
      <c r="Y162" s="346"/>
    </row>
    <row r="163" spans="1:25" s="87" customFormat="1" ht="12.95" customHeight="1">
      <c r="A163" s="534">
        <v>195</v>
      </c>
      <c r="B163" s="554"/>
      <c r="C163" s="345">
        <v>2</v>
      </c>
      <c r="D163" s="345">
        <v>6</v>
      </c>
      <c r="E163" s="345">
        <v>4</v>
      </c>
      <c r="F163" s="345">
        <v>7</v>
      </c>
      <c r="G163" s="345">
        <v>9</v>
      </c>
      <c r="I163" s="346" t="s">
        <v>466</v>
      </c>
      <c r="J163" s="346"/>
      <c r="N163" s="346" t="s">
        <v>368</v>
      </c>
      <c r="O163" s="346" t="s">
        <v>461</v>
      </c>
      <c r="P163" s="346">
        <v>2011</v>
      </c>
      <c r="Q163" s="350"/>
      <c r="R163" s="351"/>
      <c r="S163" s="561" t="s">
        <v>39</v>
      </c>
      <c r="T163" s="350">
        <v>2</v>
      </c>
      <c r="U163" s="351">
        <v>4000000</v>
      </c>
      <c r="V163" s="346"/>
      <c r="W163" s="569">
        <v>2000000</v>
      </c>
      <c r="X163" s="351"/>
      <c r="Y163" s="346"/>
    </row>
    <row r="164" spans="1:25" s="87" customFormat="1" ht="12.95" customHeight="1">
      <c r="A164" s="534">
        <v>196</v>
      </c>
      <c r="B164" s="554"/>
      <c r="C164" s="345">
        <v>2</v>
      </c>
      <c r="D164" s="345">
        <v>6</v>
      </c>
      <c r="E164" s="345">
        <v>2</v>
      </c>
      <c r="F164" s="345">
        <v>1</v>
      </c>
      <c r="G164" s="345">
        <v>8</v>
      </c>
      <c r="I164" s="346" t="s">
        <v>467</v>
      </c>
      <c r="J164" s="346"/>
      <c r="N164" s="346" t="s">
        <v>368</v>
      </c>
      <c r="O164" s="346" t="s">
        <v>461</v>
      </c>
      <c r="P164" s="346">
        <v>2011</v>
      </c>
      <c r="Q164" s="350"/>
      <c r="R164" s="351"/>
      <c r="S164" s="561" t="s">
        <v>39</v>
      </c>
      <c r="T164" s="350">
        <v>1</v>
      </c>
      <c r="U164" s="351">
        <v>3000000</v>
      </c>
      <c r="V164" s="346"/>
      <c r="W164" s="569">
        <v>3000000</v>
      </c>
      <c r="X164" s="351"/>
      <c r="Y164" s="346"/>
    </row>
    <row r="165" spans="1:25" s="87" customFormat="1" ht="12.95" customHeight="1">
      <c r="A165" s="534">
        <v>198</v>
      </c>
      <c r="B165" s="554"/>
      <c r="C165" s="345">
        <v>2</v>
      </c>
      <c r="D165" s="345">
        <v>6</v>
      </c>
      <c r="E165" s="345">
        <v>4</v>
      </c>
      <c r="F165" s="345">
        <v>7</v>
      </c>
      <c r="G165" s="345">
        <v>9</v>
      </c>
      <c r="I165" s="346" t="s">
        <v>468</v>
      </c>
      <c r="J165" s="346"/>
      <c r="N165" s="346" t="s">
        <v>269</v>
      </c>
      <c r="O165" s="346" t="s">
        <v>461</v>
      </c>
      <c r="P165" s="346">
        <v>2012</v>
      </c>
      <c r="Q165" s="350"/>
      <c r="R165" s="351"/>
      <c r="S165" s="561" t="s">
        <v>39</v>
      </c>
      <c r="T165" s="350">
        <v>1</v>
      </c>
      <c r="U165" s="351">
        <v>350000</v>
      </c>
      <c r="V165" s="346"/>
      <c r="W165" s="569">
        <v>350000</v>
      </c>
      <c r="X165" s="351"/>
      <c r="Y165" s="346"/>
    </row>
    <row r="166" spans="1:25" s="87" customFormat="1" ht="12.95" customHeight="1">
      <c r="A166" s="534">
        <v>199</v>
      </c>
      <c r="B166" s="554"/>
      <c r="C166" s="345"/>
      <c r="D166" s="345"/>
      <c r="E166" s="345"/>
      <c r="F166" s="345"/>
      <c r="G166" s="345"/>
      <c r="I166" s="346" t="s">
        <v>462</v>
      </c>
      <c r="J166" s="346" t="s">
        <v>469</v>
      </c>
      <c r="N166" s="346" t="s">
        <v>269</v>
      </c>
      <c r="O166" s="346" t="s">
        <v>310</v>
      </c>
      <c r="P166" s="346">
        <v>2012</v>
      </c>
      <c r="Q166" s="350"/>
      <c r="R166" s="351"/>
      <c r="S166" s="561" t="s">
        <v>39</v>
      </c>
      <c r="T166" s="350">
        <v>1</v>
      </c>
      <c r="U166" s="351">
        <v>500000</v>
      </c>
      <c r="V166" s="346"/>
      <c r="W166" s="569">
        <v>500000</v>
      </c>
      <c r="X166" s="351"/>
      <c r="Y166" s="346"/>
    </row>
    <row r="167" spans="1:25" s="87" customFormat="1" ht="12.95" customHeight="1">
      <c r="A167" s="534">
        <v>200</v>
      </c>
      <c r="B167" s="554"/>
      <c r="C167" s="345"/>
      <c r="D167" s="345"/>
      <c r="E167" s="345"/>
      <c r="F167" s="345"/>
      <c r="G167" s="345"/>
      <c r="I167" s="346" t="s">
        <v>470</v>
      </c>
      <c r="J167" s="346" t="s">
        <v>471</v>
      </c>
      <c r="N167" s="346" t="s">
        <v>269</v>
      </c>
      <c r="O167" s="346" t="s">
        <v>310</v>
      </c>
      <c r="P167" s="346">
        <v>2012</v>
      </c>
      <c r="Q167" s="350"/>
      <c r="R167" s="351"/>
      <c r="S167" s="561" t="s">
        <v>39</v>
      </c>
      <c r="T167" s="350">
        <v>1</v>
      </c>
      <c r="U167" s="351">
        <v>744000</v>
      </c>
      <c r="V167" s="346"/>
      <c r="W167" s="569">
        <v>744000</v>
      </c>
      <c r="X167" s="351"/>
      <c r="Y167" s="346"/>
    </row>
    <row r="168" spans="1:25" s="87" customFormat="1" ht="12.95" customHeight="1">
      <c r="A168" s="534">
        <v>201</v>
      </c>
      <c r="B168" s="554"/>
      <c r="C168" s="345">
        <v>2</v>
      </c>
      <c r="D168" s="345">
        <v>8</v>
      </c>
      <c r="E168" s="345">
        <v>1</v>
      </c>
      <c r="F168" s="345">
        <v>1</v>
      </c>
      <c r="G168" s="345">
        <v>44</v>
      </c>
      <c r="I168" s="346" t="s">
        <v>472</v>
      </c>
      <c r="J168" s="346" t="s">
        <v>473</v>
      </c>
      <c r="N168" s="346" t="s">
        <v>269</v>
      </c>
      <c r="O168" s="346" t="s">
        <v>310</v>
      </c>
      <c r="P168" s="346">
        <v>2012</v>
      </c>
      <c r="Q168" s="350"/>
      <c r="R168" s="351"/>
      <c r="S168" s="561" t="s">
        <v>39</v>
      </c>
      <c r="T168" s="350">
        <v>1</v>
      </c>
      <c r="U168" s="351">
        <v>298000</v>
      </c>
      <c r="V168" s="346"/>
      <c r="W168" s="569">
        <v>298000</v>
      </c>
      <c r="X168" s="351"/>
      <c r="Y168" s="346"/>
    </row>
    <row r="169" spans="1:25" s="87" customFormat="1" ht="12.95" customHeight="1">
      <c r="A169" s="534">
        <v>202</v>
      </c>
      <c r="B169" s="554"/>
      <c r="C169" s="345"/>
      <c r="D169" s="345"/>
      <c r="E169" s="345"/>
      <c r="F169" s="345"/>
      <c r="G169" s="345"/>
      <c r="I169" s="346" t="s">
        <v>474</v>
      </c>
      <c r="J169" s="346" t="s">
        <v>475</v>
      </c>
      <c r="N169" s="346" t="s">
        <v>476</v>
      </c>
      <c r="O169" s="346" t="s">
        <v>310</v>
      </c>
      <c r="P169" s="346">
        <v>2012</v>
      </c>
      <c r="Q169" s="350"/>
      <c r="R169" s="351"/>
      <c r="S169" s="561" t="s">
        <v>39</v>
      </c>
      <c r="T169" s="350">
        <v>1</v>
      </c>
      <c r="U169" s="351">
        <v>199000</v>
      </c>
      <c r="V169" s="346"/>
      <c r="W169" s="569">
        <v>199000</v>
      </c>
      <c r="X169" s="351"/>
      <c r="Y169" s="346"/>
    </row>
    <row r="170" spans="1:25" s="87" customFormat="1" ht="12.95" customHeight="1">
      <c r="A170" s="534">
        <v>203</v>
      </c>
      <c r="B170" s="554"/>
      <c r="C170" s="345">
        <v>2</v>
      </c>
      <c r="D170" s="345">
        <v>6</v>
      </c>
      <c r="E170" s="345">
        <v>3</v>
      </c>
      <c r="F170" s="345">
        <v>5</v>
      </c>
      <c r="G170" s="345">
        <v>3</v>
      </c>
      <c r="I170" s="346" t="s">
        <v>462</v>
      </c>
      <c r="J170" s="346" t="s">
        <v>477</v>
      </c>
      <c r="N170" s="346" t="s">
        <v>269</v>
      </c>
      <c r="O170" s="346" t="s">
        <v>310</v>
      </c>
      <c r="P170" s="346">
        <v>2008</v>
      </c>
      <c r="Q170" s="350"/>
      <c r="R170" s="351"/>
      <c r="S170" s="561" t="s">
        <v>39</v>
      </c>
      <c r="T170" s="350">
        <v>1</v>
      </c>
      <c r="U170" s="351">
        <v>1900000</v>
      </c>
      <c r="V170" s="346"/>
      <c r="W170" s="569">
        <v>1900000</v>
      </c>
      <c r="X170" s="351"/>
      <c r="Y170" s="346"/>
    </row>
    <row r="171" spans="1:25" s="87" customFormat="1" ht="12.95" customHeight="1">
      <c r="A171" s="534">
        <v>204</v>
      </c>
      <c r="B171" s="554"/>
      <c r="C171" s="345">
        <v>2</v>
      </c>
      <c r="D171" s="345">
        <v>6</v>
      </c>
      <c r="E171" s="345">
        <v>3</v>
      </c>
      <c r="F171" s="345">
        <v>5</v>
      </c>
      <c r="G171" s="345">
        <v>3</v>
      </c>
      <c r="I171" s="346" t="s">
        <v>462</v>
      </c>
      <c r="J171" s="346" t="s">
        <v>477</v>
      </c>
      <c r="N171" s="346" t="s">
        <v>269</v>
      </c>
      <c r="O171" s="346" t="s">
        <v>310</v>
      </c>
      <c r="P171" s="346">
        <v>2008</v>
      </c>
      <c r="Q171" s="350"/>
      <c r="R171" s="351"/>
      <c r="S171" s="561" t="s">
        <v>39</v>
      </c>
      <c r="T171" s="350">
        <v>1</v>
      </c>
      <c r="U171" s="351">
        <v>1900000</v>
      </c>
      <c r="V171" s="346"/>
      <c r="W171" s="569">
        <v>1900000</v>
      </c>
      <c r="X171" s="351"/>
      <c r="Y171" s="346"/>
    </row>
    <row r="172" spans="1:25" s="87" customFormat="1" ht="12.95" customHeight="1">
      <c r="A172" s="534">
        <v>205</v>
      </c>
      <c r="B172" s="554"/>
      <c r="C172" s="577">
        <v>2</v>
      </c>
      <c r="D172" s="577">
        <v>6</v>
      </c>
      <c r="E172" s="577">
        <v>2</v>
      </c>
      <c r="F172" s="577">
        <v>1</v>
      </c>
      <c r="G172" s="577">
        <v>5</v>
      </c>
      <c r="I172" s="346" t="s">
        <v>478</v>
      </c>
      <c r="J172" s="578"/>
      <c r="N172" s="579"/>
      <c r="O172" s="347" t="s">
        <v>272</v>
      </c>
      <c r="P172" s="348">
        <v>2014</v>
      </c>
      <c r="Q172" s="580"/>
      <c r="R172" s="581"/>
      <c r="S172" s="561" t="s">
        <v>39</v>
      </c>
      <c r="T172" s="580">
        <v>20</v>
      </c>
      <c r="U172" s="581">
        <v>5900000</v>
      </c>
      <c r="V172" s="582"/>
      <c r="W172" s="569">
        <v>295000</v>
      </c>
      <c r="X172" s="581"/>
      <c r="Y172" s="582"/>
    </row>
    <row r="173" spans="1:25" s="87" customFormat="1" ht="12.95" customHeight="1">
      <c r="A173" s="534">
        <v>206</v>
      </c>
      <c r="B173" s="554"/>
      <c r="C173" s="577">
        <v>2</v>
      </c>
      <c r="D173" s="577">
        <v>6</v>
      </c>
      <c r="E173" s="577">
        <v>2</v>
      </c>
      <c r="F173" s="577">
        <v>1</v>
      </c>
      <c r="G173" s="577">
        <v>5</v>
      </c>
      <c r="I173" s="346" t="s">
        <v>479</v>
      </c>
      <c r="J173" s="578"/>
      <c r="N173" s="579"/>
      <c r="O173" s="347" t="s">
        <v>272</v>
      </c>
      <c r="P173" s="348">
        <v>2014</v>
      </c>
      <c r="Q173" s="580"/>
      <c r="R173" s="581"/>
      <c r="S173" s="561" t="s">
        <v>39</v>
      </c>
      <c r="T173" s="580">
        <v>4</v>
      </c>
      <c r="U173" s="581">
        <v>11400000</v>
      </c>
      <c r="V173" s="582"/>
      <c r="W173" s="569">
        <v>2850000</v>
      </c>
      <c r="X173" s="581"/>
      <c r="Y173" s="582"/>
    </row>
    <row r="174" spans="1:25" s="87" customFormat="1" ht="12.95" customHeight="1">
      <c r="A174" s="534">
        <v>207</v>
      </c>
      <c r="B174" s="554"/>
      <c r="C174" s="577">
        <v>2</v>
      </c>
      <c r="D174" s="577">
        <v>6</v>
      </c>
      <c r="E174" s="577">
        <v>2</v>
      </c>
      <c r="F174" s="577">
        <v>6</v>
      </c>
      <c r="G174" s="577">
        <v>18</v>
      </c>
      <c r="I174" s="346" t="s">
        <v>480</v>
      </c>
      <c r="J174" s="578"/>
      <c r="N174" s="579"/>
      <c r="O174" s="347" t="s">
        <v>272</v>
      </c>
      <c r="P174" s="348">
        <v>2014</v>
      </c>
      <c r="Q174" s="580"/>
      <c r="R174" s="581"/>
      <c r="S174" s="561" t="s">
        <v>39</v>
      </c>
      <c r="T174" s="580">
        <v>3</v>
      </c>
      <c r="U174" s="581">
        <v>750000</v>
      </c>
      <c r="V174" s="582"/>
      <c r="W174" s="569">
        <v>250000</v>
      </c>
      <c r="X174" s="581"/>
      <c r="Y174" s="582"/>
    </row>
    <row r="175" spans="1:25" s="87" customFormat="1" ht="12.95" customHeight="1">
      <c r="A175" s="534">
        <v>208</v>
      </c>
      <c r="B175" s="554"/>
      <c r="C175" s="577">
        <v>2</v>
      </c>
      <c r="D175" s="577">
        <v>6</v>
      </c>
      <c r="E175" s="577">
        <v>3</v>
      </c>
      <c r="F175" s="577">
        <v>2</v>
      </c>
      <c r="G175" s="577">
        <v>1</v>
      </c>
      <c r="I175" s="346" t="s">
        <v>481</v>
      </c>
      <c r="J175" s="578"/>
      <c r="N175" s="579"/>
      <c r="O175" s="347" t="s">
        <v>272</v>
      </c>
      <c r="P175" s="348">
        <v>2014</v>
      </c>
      <c r="Q175" s="580"/>
      <c r="R175" s="581"/>
      <c r="S175" s="561" t="s">
        <v>39</v>
      </c>
      <c r="T175" s="580">
        <v>2</v>
      </c>
      <c r="U175" s="581">
        <v>30000000</v>
      </c>
      <c r="V175" s="582"/>
      <c r="W175" s="569">
        <v>15000000</v>
      </c>
      <c r="X175" s="581"/>
      <c r="Y175" s="582"/>
    </row>
    <row r="176" spans="1:25" s="87" customFormat="1" ht="12.95" customHeight="1">
      <c r="A176" s="534">
        <v>209</v>
      </c>
      <c r="B176" s="554"/>
      <c r="C176" s="577">
        <v>2</v>
      </c>
      <c r="D176" s="577">
        <v>6</v>
      </c>
      <c r="E176" s="577">
        <v>2</v>
      </c>
      <c r="F176" s="577">
        <v>1</v>
      </c>
      <c r="G176" s="577">
        <v>1</v>
      </c>
      <c r="I176" s="346" t="s">
        <v>370</v>
      </c>
      <c r="J176" s="578"/>
      <c r="N176" s="579"/>
      <c r="O176" s="347" t="s">
        <v>272</v>
      </c>
      <c r="P176" s="348">
        <v>2014</v>
      </c>
      <c r="Q176" s="580"/>
      <c r="R176" s="581"/>
      <c r="S176" s="561" t="s">
        <v>39</v>
      </c>
      <c r="T176" s="580">
        <v>1</v>
      </c>
      <c r="U176" s="581">
        <v>2900000</v>
      </c>
      <c r="V176" s="582"/>
      <c r="W176" s="569">
        <v>2900000</v>
      </c>
      <c r="X176" s="581"/>
      <c r="Y176" s="582"/>
    </row>
    <row r="177" spans="1:25" s="87" customFormat="1" ht="12.95" customHeight="1">
      <c r="A177" s="534">
        <v>210</v>
      </c>
      <c r="B177" s="554"/>
      <c r="C177" s="577">
        <v>2</v>
      </c>
      <c r="D177" s="577">
        <v>6</v>
      </c>
      <c r="E177" s="577">
        <v>2</v>
      </c>
      <c r="F177" s="577">
        <v>1</v>
      </c>
      <c r="G177" s="577">
        <v>34</v>
      </c>
      <c r="I177" s="346" t="s">
        <v>482</v>
      </c>
      <c r="J177" s="578"/>
      <c r="N177" s="579"/>
      <c r="O177" s="347" t="s">
        <v>272</v>
      </c>
      <c r="P177" s="348">
        <v>2014</v>
      </c>
      <c r="Q177" s="580"/>
      <c r="R177" s="581"/>
      <c r="S177" s="561" t="s">
        <v>39</v>
      </c>
      <c r="T177" s="580">
        <v>1</v>
      </c>
      <c r="U177" s="581">
        <v>5000000</v>
      </c>
      <c r="V177" s="582"/>
      <c r="W177" s="569">
        <v>5000000</v>
      </c>
      <c r="X177" s="581"/>
      <c r="Y177" s="582"/>
    </row>
    <row r="178" spans="1:25" s="87" customFormat="1" ht="12.95" customHeight="1">
      <c r="A178" s="534">
        <v>211</v>
      </c>
      <c r="B178" s="554"/>
      <c r="C178" s="577">
        <v>2</v>
      </c>
      <c r="D178" s="577">
        <v>6</v>
      </c>
      <c r="E178" s="577">
        <v>2</v>
      </c>
      <c r="F178" s="577">
        <v>1</v>
      </c>
      <c r="G178" s="577">
        <v>37</v>
      </c>
      <c r="I178" s="346" t="s">
        <v>437</v>
      </c>
      <c r="J178" s="578"/>
      <c r="N178" s="579"/>
      <c r="O178" s="347" t="s">
        <v>272</v>
      </c>
      <c r="P178" s="348">
        <v>2014</v>
      </c>
      <c r="Q178" s="580"/>
      <c r="R178" s="581"/>
      <c r="S178" s="561" t="s">
        <v>39</v>
      </c>
      <c r="T178" s="580">
        <v>2</v>
      </c>
      <c r="U178" s="581">
        <v>8000000</v>
      </c>
      <c r="V178" s="582"/>
      <c r="W178" s="569">
        <v>4000000</v>
      </c>
      <c r="X178" s="581"/>
      <c r="Y178" s="582"/>
    </row>
    <row r="179" spans="1:25" s="87" customFormat="1" ht="12.95" customHeight="1">
      <c r="A179" s="534">
        <v>212</v>
      </c>
      <c r="B179" s="554"/>
      <c r="C179" s="577">
        <v>2</v>
      </c>
      <c r="D179" s="577">
        <v>6</v>
      </c>
      <c r="E179" s="577">
        <v>1</v>
      </c>
      <c r="F179" s="577">
        <v>4</v>
      </c>
      <c r="G179" s="577">
        <v>4</v>
      </c>
      <c r="I179" s="346" t="s">
        <v>483</v>
      </c>
      <c r="J179" s="578"/>
      <c r="N179" s="579"/>
      <c r="O179" s="347" t="s">
        <v>272</v>
      </c>
      <c r="P179" s="348">
        <v>2014</v>
      </c>
      <c r="Q179" s="580"/>
      <c r="R179" s="581"/>
      <c r="S179" s="561" t="s">
        <v>39</v>
      </c>
      <c r="T179" s="580">
        <v>1</v>
      </c>
      <c r="U179" s="581">
        <v>6500000</v>
      </c>
      <c r="V179" s="582"/>
      <c r="W179" s="569">
        <v>6500000</v>
      </c>
      <c r="X179" s="581"/>
      <c r="Y179" s="582"/>
    </row>
    <row r="180" spans="1:25" s="87" customFormat="1" ht="12.95" customHeight="1">
      <c r="A180" s="534">
        <v>213</v>
      </c>
      <c r="B180" s="554"/>
      <c r="C180" s="583">
        <v>2</v>
      </c>
      <c r="D180" s="583">
        <v>6</v>
      </c>
      <c r="E180" s="583">
        <v>3</v>
      </c>
      <c r="F180" s="583">
        <v>5</v>
      </c>
      <c r="G180" s="583">
        <v>3</v>
      </c>
      <c r="I180" s="346" t="s">
        <v>484</v>
      </c>
      <c r="J180" s="578"/>
      <c r="N180" s="579"/>
      <c r="O180" s="347" t="s">
        <v>272</v>
      </c>
      <c r="P180" s="348">
        <v>2014</v>
      </c>
      <c r="Q180" s="580"/>
      <c r="R180" s="581"/>
      <c r="S180" s="561" t="s">
        <v>39</v>
      </c>
      <c r="T180" s="580">
        <v>5</v>
      </c>
      <c r="U180" s="581">
        <v>12500000</v>
      </c>
      <c r="V180" s="582"/>
      <c r="W180" s="569">
        <v>2500000</v>
      </c>
      <c r="X180" s="581"/>
      <c r="Y180" s="582"/>
    </row>
    <row r="181" spans="1:25" s="87" customFormat="1" ht="12.95" customHeight="1">
      <c r="A181" s="534">
        <v>214</v>
      </c>
      <c r="B181" s="554"/>
      <c r="C181" s="583">
        <v>2</v>
      </c>
      <c r="D181" s="583">
        <v>6</v>
      </c>
      <c r="E181" s="583">
        <v>3</v>
      </c>
      <c r="F181" s="583">
        <v>5</v>
      </c>
      <c r="G181" s="583">
        <v>3</v>
      </c>
      <c r="I181" s="346" t="s">
        <v>485</v>
      </c>
      <c r="J181" s="578"/>
      <c r="N181" s="579"/>
      <c r="O181" s="347" t="s">
        <v>272</v>
      </c>
      <c r="P181" s="348">
        <v>2014</v>
      </c>
      <c r="Q181" s="580"/>
      <c r="R181" s="581"/>
      <c r="S181" s="561" t="s">
        <v>39</v>
      </c>
      <c r="T181" s="580">
        <v>1</v>
      </c>
      <c r="U181" s="581">
        <v>2500000</v>
      </c>
      <c r="V181" s="582"/>
      <c r="W181" s="569">
        <v>2500000</v>
      </c>
      <c r="X181" s="581"/>
      <c r="Y181" s="582"/>
    </row>
    <row r="182" spans="1:25" s="87" customFormat="1" ht="12.95" customHeight="1">
      <c r="A182" s="534">
        <v>215</v>
      </c>
      <c r="B182" s="554"/>
      <c r="C182" s="577">
        <v>2</v>
      </c>
      <c r="D182" s="577">
        <v>6</v>
      </c>
      <c r="E182" s="577">
        <v>3</v>
      </c>
      <c r="F182" s="577">
        <v>2</v>
      </c>
      <c r="G182" s="577">
        <v>2</v>
      </c>
      <c r="I182" s="346" t="s">
        <v>486</v>
      </c>
      <c r="J182" s="578"/>
      <c r="N182" s="579"/>
      <c r="O182" s="347" t="s">
        <v>272</v>
      </c>
      <c r="P182" s="348">
        <v>2014</v>
      </c>
      <c r="Q182" s="580"/>
      <c r="R182" s="581"/>
      <c r="S182" s="561" t="s">
        <v>39</v>
      </c>
      <c r="T182" s="580">
        <v>1</v>
      </c>
      <c r="U182" s="581">
        <v>15000000</v>
      </c>
      <c r="V182" s="582"/>
      <c r="W182" s="569">
        <v>15000000</v>
      </c>
      <c r="X182" s="581"/>
      <c r="Y182" s="582"/>
    </row>
    <row r="183" spans="1:25" s="87" customFormat="1" ht="12.95" customHeight="1">
      <c r="A183" s="534">
        <v>216</v>
      </c>
      <c r="B183" s="554"/>
      <c r="C183" s="577">
        <v>2</v>
      </c>
      <c r="D183" s="577">
        <v>6</v>
      </c>
      <c r="E183" s="577">
        <v>3</v>
      </c>
      <c r="F183" s="577">
        <v>4</v>
      </c>
      <c r="G183" s="577">
        <v>7</v>
      </c>
      <c r="I183" s="346" t="s">
        <v>487</v>
      </c>
      <c r="J183" s="578"/>
      <c r="N183" s="579"/>
      <c r="O183" s="347" t="s">
        <v>272</v>
      </c>
      <c r="P183" s="348">
        <v>2014</v>
      </c>
      <c r="Q183" s="580"/>
      <c r="R183" s="581"/>
      <c r="S183" s="561" t="s">
        <v>39</v>
      </c>
      <c r="T183" s="580">
        <v>1</v>
      </c>
      <c r="U183" s="581">
        <v>3000000</v>
      </c>
      <c r="V183" s="582"/>
      <c r="W183" s="569">
        <v>3000000</v>
      </c>
      <c r="X183" s="581"/>
      <c r="Y183" s="582"/>
    </row>
    <row r="184" spans="1:25" s="87" customFormat="1" ht="12.95" customHeight="1">
      <c r="A184" s="534">
        <v>217</v>
      </c>
      <c r="B184" s="554"/>
      <c r="C184" s="555">
        <v>2</v>
      </c>
      <c r="D184" s="555">
        <v>6</v>
      </c>
      <c r="E184" s="555">
        <v>2</v>
      </c>
      <c r="F184" s="577">
        <v>1</v>
      </c>
      <c r="G184" s="577">
        <v>1</v>
      </c>
      <c r="I184" s="346" t="s">
        <v>488</v>
      </c>
      <c r="J184" s="578"/>
      <c r="N184" s="579"/>
      <c r="O184" s="347" t="s">
        <v>272</v>
      </c>
      <c r="P184" s="348">
        <v>2014</v>
      </c>
      <c r="Q184" s="580"/>
      <c r="R184" s="581"/>
      <c r="S184" s="561" t="s">
        <v>39</v>
      </c>
      <c r="T184" s="580">
        <v>2</v>
      </c>
      <c r="U184" s="581">
        <v>11000000</v>
      </c>
      <c r="V184" s="582"/>
      <c r="W184" s="569">
        <v>5500000</v>
      </c>
      <c r="X184" s="581"/>
      <c r="Y184" s="582"/>
    </row>
    <row r="185" spans="1:25" s="87" customFormat="1" ht="12.95" customHeight="1">
      <c r="A185" s="534">
        <v>218</v>
      </c>
      <c r="B185" s="554"/>
      <c r="C185" s="555">
        <v>2</v>
      </c>
      <c r="D185" s="555">
        <v>6</v>
      </c>
      <c r="E185" s="555">
        <v>2</v>
      </c>
      <c r="F185" s="577">
        <v>1</v>
      </c>
      <c r="G185" s="577">
        <v>1</v>
      </c>
      <c r="I185" s="346" t="s">
        <v>489</v>
      </c>
      <c r="J185" s="578"/>
      <c r="N185" s="579"/>
      <c r="O185" s="347" t="s">
        <v>272</v>
      </c>
      <c r="P185" s="348">
        <v>2014</v>
      </c>
      <c r="Q185" s="580"/>
      <c r="R185" s="581"/>
      <c r="S185" s="561" t="s">
        <v>39</v>
      </c>
      <c r="T185" s="580">
        <v>2</v>
      </c>
      <c r="U185" s="581">
        <v>9000000</v>
      </c>
      <c r="V185" s="582"/>
      <c r="W185" s="569">
        <v>4500000</v>
      </c>
      <c r="X185" s="581"/>
      <c r="Y185" s="582"/>
    </row>
    <row r="186" spans="1:25" s="87" customFormat="1" ht="12.95" customHeight="1">
      <c r="A186" s="534">
        <v>219</v>
      </c>
      <c r="B186" s="554"/>
      <c r="C186" s="583">
        <v>2</v>
      </c>
      <c r="D186" s="583">
        <v>6</v>
      </c>
      <c r="E186" s="583">
        <v>3</v>
      </c>
      <c r="F186" s="583">
        <v>5</v>
      </c>
      <c r="G186" s="583">
        <v>3</v>
      </c>
      <c r="I186" s="346" t="s">
        <v>490</v>
      </c>
      <c r="J186" s="578"/>
      <c r="N186" s="579"/>
      <c r="O186" s="347" t="s">
        <v>272</v>
      </c>
      <c r="P186" s="348">
        <v>2014</v>
      </c>
      <c r="Q186" s="580"/>
      <c r="R186" s="581"/>
      <c r="S186" s="561" t="s">
        <v>39</v>
      </c>
      <c r="T186" s="580">
        <v>1</v>
      </c>
      <c r="U186" s="581">
        <v>2500000</v>
      </c>
      <c r="V186" s="582"/>
      <c r="W186" s="569">
        <v>2500000</v>
      </c>
      <c r="X186" s="581"/>
      <c r="Y186" s="582"/>
    </row>
    <row r="187" spans="1:25" s="87" customFormat="1" ht="12.95" customHeight="1">
      <c r="A187" s="534">
        <v>220</v>
      </c>
      <c r="B187" s="554"/>
      <c r="C187" s="577">
        <v>2</v>
      </c>
      <c r="D187" s="577">
        <v>6</v>
      </c>
      <c r="E187" s="577">
        <v>2</v>
      </c>
      <c r="F187" s="577">
        <v>1</v>
      </c>
      <c r="G187" s="577">
        <v>6</v>
      </c>
      <c r="I187" s="346" t="s">
        <v>491</v>
      </c>
      <c r="J187" s="578"/>
      <c r="N187" s="579"/>
      <c r="O187" s="347" t="s">
        <v>272</v>
      </c>
      <c r="P187" s="348">
        <v>2014</v>
      </c>
      <c r="Q187" s="580"/>
      <c r="R187" s="581"/>
      <c r="S187" s="561" t="s">
        <v>39</v>
      </c>
      <c r="T187" s="580">
        <v>20</v>
      </c>
      <c r="U187" s="581">
        <v>5900000</v>
      </c>
      <c r="V187" s="582"/>
      <c r="W187" s="569">
        <v>295000</v>
      </c>
      <c r="X187" s="581"/>
      <c r="Y187" s="582"/>
    </row>
    <row r="188" spans="1:25" s="87" customFormat="1" ht="12.95" customHeight="1">
      <c r="A188" s="534">
        <v>221</v>
      </c>
      <c r="B188" s="554"/>
      <c r="C188" s="577">
        <v>2</v>
      </c>
      <c r="D188" s="577">
        <v>6</v>
      </c>
      <c r="E188" s="577">
        <v>3</v>
      </c>
      <c r="F188" s="577">
        <v>5</v>
      </c>
      <c r="G188" s="577">
        <v>3</v>
      </c>
      <c r="I188" s="346" t="s">
        <v>492</v>
      </c>
      <c r="J188" s="578"/>
      <c r="N188" s="579"/>
      <c r="O188" s="347" t="s">
        <v>272</v>
      </c>
      <c r="P188" s="348">
        <v>2014</v>
      </c>
      <c r="Q188" s="580"/>
      <c r="R188" s="581"/>
      <c r="S188" s="561" t="s">
        <v>39</v>
      </c>
      <c r="T188" s="580">
        <v>1</v>
      </c>
      <c r="U188" s="581">
        <v>4000000</v>
      </c>
      <c r="V188" s="582"/>
      <c r="W188" s="569">
        <v>4000000</v>
      </c>
      <c r="X188" s="581"/>
      <c r="Y188" s="582"/>
    </row>
    <row r="189" spans="1:25" s="87" customFormat="1" ht="12.95" customHeight="1">
      <c r="A189" s="534">
        <v>222</v>
      </c>
      <c r="B189" s="554"/>
      <c r="C189" s="577">
        <v>2</v>
      </c>
      <c r="D189" s="577">
        <v>6</v>
      </c>
      <c r="E189" s="577">
        <v>2</v>
      </c>
      <c r="F189" s="577">
        <v>4</v>
      </c>
      <c r="G189" s="577">
        <v>6</v>
      </c>
      <c r="I189" s="346" t="s">
        <v>493</v>
      </c>
      <c r="J189" s="578"/>
      <c r="N189" s="579"/>
      <c r="O189" s="347" t="s">
        <v>272</v>
      </c>
      <c r="P189" s="348">
        <v>2014</v>
      </c>
      <c r="Q189" s="580"/>
      <c r="R189" s="581"/>
      <c r="S189" s="561" t="s">
        <v>39</v>
      </c>
      <c r="T189" s="580">
        <v>4</v>
      </c>
      <c r="U189" s="581">
        <v>4000000</v>
      </c>
      <c r="V189" s="582"/>
      <c r="W189" s="569">
        <v>1000000</v>
      </c>
      <c r="X189" s="581"/>
      <c r="Y189" s="582"/>
    </row>
    <row r="190" spans="1:25" s="87" customFormat="1" ht="12.95" customHeight="1">
      <c r="A190" s="534">
        <v>223</v>
      </c>
      <c r="B190" s="554"/>
      <c r="C190" s="577">
        <v>2</v>
      </c>
      <c r="D190" s="577">
        <v>6</v>
      </c>
      <c r="E190" s="577">
        <v>3</v>
      </c>
      <c r="F190" s="577">
        <v>5</v>
      </c>
      <c r="G190" s="577">
        <v>3</v>
      </c>
      <c r="I190" s="584" t="s">
        <v>494</v>
      </c>
      <c r="J190" s="585" t="s">
        <v>495</v>
      </c>
      <c r="N190" s="347" t="s">
        <v>309</v>
      </c>
      <c r="O190" s="347" t="s">
        <v>325</v>
      </c>
      <c r="P190" s="347">
        <v>2014</v>
      </c>
      <c r="Q190" s="350"/>
      <c r="R190" s="557"/>
      <c r="S190" s="561" t="s">
        <v>39</v>
      </c>
      <c r="T190" s="350">
        <v>1</v>
      </c>
      <c r="U190" s="557">
        <v>1200000</v>
      </c>
      <c r="V190" s="586"/>
      <c r="W190" s="569">
        <v>1200000</v>
      </c>
      <c r="X190" s="557"/>
      <c r="Y190" s="586"/>
    </row>
    <row r="191" spans="1:25" s="87" customFormat="1" ht="12.95" customHeight="1">
      <c r="A191" s="534">
        <v>224</v>
      </c>
      <c r="B191" s="554"/>
      <c r="C191" s="577">
        <v>2</v>
      </c>
      <c r="D191" s="577">
        <v>7</v>
      </c>
      <c r="E191" s="577">
        <v>3</v>
      </c>
      <c r="F191" s="577">
        <v>2</v>
      </c>
      <c r="G191" s="577">
        <v>2</v>
      </c>
      <c r="I191" s="584" t="s">
        <v>496</v>
      </c>
      <c r="J191" s="585" t="s">
        <v>465</v>
      </c>
      <c r="N191" s="347" t="s">
        <v>309</v>
      </c>
      <c r="O191" s="347" t="s">
        <v>325</v>
      </c>
      <c r="P191" s="347">
        <v>2014</v>
      </c>
      <c r="Q191" s="350"/>
      <c r="R191" s="557"/>
      <c r="S191" s="561" t="s">
        <v>39</v>
      </c>
      <c r="T191" s="350">
        <v>1</v>
      </c>
      <c r="U191" s="557">
        <v>6500000</v>
      </c>
      <c r="V191" s="586"/>
      <c r="W191" s="569">
        <v>6500000</v>
      </c>
      <c r="X191" s="557"/>
      <c r="Y191" s="586"/>
    </row>
    <row r="192" spans="1:25" s="87" customFormat="1" ht="12.95" customHeight="1">
      <c r="A192" s="534">
        <v>225</v>
      </c>
      <c r="B192" s="554"/>
      <c r="C192" s="577">
        <v>2</v>
      </c>
      <c r="D192" s="577">
        <v>6</v>
      </c>
      <c r="E192" s="577">
        <v>3</v>
      </c>
      <c r="F192" s="577">
        <v>5</v>
      </c>
      <c r="G192" s="577">
        <v>3</v>
      </c>
      <c r="I192" s="584" t="s">
        <v>494</v>
      </c>
      <c r="J192" s="585" t="s">
        <v>495</v>
      </c>
      <c r="N192" s="347" t="s">
        <v>309</v>
      </c>
      <c r="O192" s="347" t="s">
        <v>325</v>
      </c>
      <c r="P192" s="347">
        <v>2014</v>
      </c>
      <c r="Q192" s="350"/>
      <c r="R192" s="557"/>
      <c r="S192" s="561" t="s">
        <v>39</v>
      </c>
      <c r="T192" s="350">
        <v>2</v>
      </c>
      <c r="U192" s="557">
        <v>2400000</v>
      </c>
      <c r="V192" s="586"/>
      <c r="W192" s="569">
        <v>1200000</v>
      </c>
      <c r="X192" s="557"/>
      <c r="Y192" s="586"/>
    </row>
    <row r="193" spans="1:25" s="90" customFormat="1" ht="12.95" customHeight="1">
      <c r="A193" s="558">
        <v>226</v>
      </c>
      <c r="B193" s="559"/>
      <c r="C193" s="587">
        <v>2</v>
      </c>
      <c r="D193" s="587">
        <v>6</v>
      </c>
      <c r="E193" s="587">
        <v>2</v>
      </c>
      <c r="F193" s="587">
        <v>1</v>
      </c>
      <c r="G193" s="587">
        <v>4</v>
      </c>
      <c r="I193" s="588" t="s">
        <v>335</v>
      </c>
      <c r="J193" s="589"/>
      <c r="N193" s="590" t="s">
        <v>497</v>
      </c>
      <c r="O193" s="591" t="s">
        <v>272</v>
      </c>
      <c r="P193" s="590">
        <v>2015</v>
      </c>
      <c r="Q193" s="592"/>
      <c r="R193" s="593"/>
      <c r="S193" s="561" t="s">
        <v>39</v>
      </c>
      <c r="T193" s="592">
        <v>15</v>
      </c>
      <c r="U193" s="593">
        <v>25500000</v>
      </c>
      <c r="V193" s="594"/>
      <c r="W193" s="569">
        <v>1700000</v>
      </c>
      <c r="X193" s="593"/>
      <c r="Y193" s="594"/>
    </row>
    <row r="194" spans="1:25" s="90" customFormat="1" ht="12.95" customHeight="1">
      <c r="A194" s="558">
        <v>227</v>
      </c>
      <c r="B194" s="559"/>
      <c r="C194" s="587">
        <v>2</v>
      </c>
      <c r="D194" s="587">
        <v>6</v>
      </c>
      <c r="E194" s="587">
        <v>2</v>
      </c>
      <c r="F194" s="587">
        <v>4</v>
      </c>
      <c r="G194" s="587">
        <v>6</v>
      </c>
      <c r="I194" s="588" t="s">
        <v>498</v>
      </c>
      <c r="J194" s="589"/>
      <c r="N194" s="590"/>
      <c r="O194" s="590" t="s">
        <v>272</v>
      </c>
      <c r="P194" s="590">
        <v>2015</v>
      </c>
      <c r="Q194" s="592"/>
      <c r="R194" s="593"/>
      <c r="S194" s="561" t="s">
        <v>39</v>
      </c>
      <c r="T194" s="592">
        <v>4</v>
      </c>
      <c r="U194" s="593">
        <v>8825000</v>
      </c>
      <c r="V194" s="594"/>
      <c r="W194" s="569">
        <v>2206250</v>
      </c>
      <c r="X194" s="593"/>
      <c r="Y194" s="594"/>
    </row>
    <row r="195" spans="1:25" s="90" customFormat="1" ht="12.95" customHeight="1">
      <c r="A195" s="558">
        <v>228</v>
      </c>
      <c r="B195" s="559"/>
      <c r="C195" s="595">
        <v>2</v>
      </c>
      <c r="D195" s="595">
        <v>6</v>
      </c>
      <c r="E195" s="595">
        <v>2</v>
      </c>
      <c r="F195" s="595">
        <v>1</v>
      </c>
      <c r="G195" s="595">
        <v>37</v>
      </c>
      <c r="I195" s="561" t="s">
        <v>437</v>
      </c>
      <c r="J195" s="589"/>
      <c r="N195" s="590"/>
      <c r="O195" s="590" t="s">
        <v>272</v>
      </c>
      <c r="P195" s="590">
        <v>2015</v>
      </c>
      <c r="Q195" s="592"/>
      <c r="R195" s="593"/>
      <c r="S195" s="561" t="s">
        <v>39</v>
      </c>
      <c r="T195" s="592">
        <v>2</v>
      </c>
      <c r="U195" s="593">
        <v>1700000</v>
      </c>
      <c r="V195" s="594"/>
      <c r="W195" s="569">
        <v>850000</v>
      </c>
      <c r="X195" s="593"/>
      <c r="Y195" s="594"/>
    </row>
    <row r="196" spans="1:25" s="90" customFormat="1" ht="12.95" customHeight="1">
      <c r="A196" s="558">
        <v>229</v>
      </c>
      <c r="B196" s="559"/>
      <c r="C196" s="595">
        <v>2</v>
      </c>
      <c r="D196" s="595">
        <v>7</v>
      </c>
      <c r="E196" s="595">
        <v>3</v>
      </c>
      <c r="F196" s="595">
        <v>2</v>
      </c>
      <c r="G196" s="595">
        <v>2</v>
      </c>
      <c r="I196" s="588" t="s">
        <v>359</v>
      </c>
      <c r="J196" s="589"/>
      <c r="N196" s="590"/>
      <c r="O196" s="590" t="s">
        <v>272</v>
      </c>
      <c r="P196" s="590">
        <v>2015</v>
      </c>
      <c r="Q196" s="592"/>
      <c r="R196" s="593"/>
      <c r="S196" s="561" t="s">
        <v>39</v>
      </c>
      <c r="T196" s="592">
        <v>2</v>
      </c>
      <c r="U196" s="593">
        <v>13700000</v>
      </c>
      <c r="V196" s="594"/>
      <c r="W196" s="569">
        <v>6850000</v>
      </c>
      <c r="X196" s="593"/>
      <c r="Y196" s="594"/>
    </row>
    <row r="197" spans="1:25" s="90" customFormat="1" ht="12.95" customHeight="1">
      <c r="A197" s="558">
        <v>230</v>
      </c>
      <c r="B197" s="559"/>
      <c r="C197" s="596"/>
      <c r="D197" s="596"/>
      <c r="E197" s="596"/>
      <c r="F197" s="596"/>
      <c r="G197" s="596"/>
      <c r="I197" s="588" t="s">
        <v>470</v>
      </c>
      <c r="J197" s="589"/>
      <c r="N197" s="590"/>
      <c r="O197" s="590" t="s">
        <v>272</v>
      </c>
      <c r="P197" s="590">
        <v>2015</v>
      </c>
      <c r="Q197" s="592"/>
      <c r="R197" s="593"/>
      <c r="S197" s="561" t="s">
        <v>39</v>
      </c>
      <c r="T197" s="592">
        <v>2</v>
      </c>
      <c r="U197" s="593">
        <v>1000000</v>
      </c>
      <c r="V197" s="594"/>
      <c r="W197" s="569">
        <v>500000</v>
      </c>
      <c r="X197" s="593"/>
      <c r="Y197" s="594"/>
    </row>
    <row r="198" spans="1:25" s="90" customFormat="1" ht="12.95" customHeight="1">
      <c r="A198" s="558">
        <v>231</v>
      </c>
      <c r="B198" s="559"/>
      <c r="C198" s="587">
        <v>2</v>
      </c>
      <c r="D198" s="587">
        <v>6</v>
      </c>
      <c r="E198" s="587">
        <v>4</v>
      </c>
      <c r="F198" s="587">
        <v>3</v>
      </c>
      <c r="G198" s="587">
        <v>5</v>
      </c>
      <c r="I198" s="561" t="s">
        <v>499</v>
      </c>
      <c r="J198" s="589"/>
      <c r="N198" s="590"/>
      <c r="O198" s="590" t="s">
        <v>272</v>
      </c>
      <c r="P198" s="590">
        <v>2015</v>
      </c>
      <c r="Q198" s="592"/>
      <c r="R198" s="593"/>
      <c r="S198" s="561" t="s">
        <v>39</v>
      </c>
      <c r="T198" s="592">
        <v>4</v>
      </c>
      <c r="U198" s="593">
        <v>6000000</v>
      </c>
      <c r="V198" s="594"/>
      <c r="W198" s="569">
        <v>1500000</v>
      </c>
      <c r="X198" s="593"/>
      <c r="Y198" s="594"/>
    </row>
    <row r="199" spans="1:25" s="90" customFormat="1" ht="12.95" customHeight="1">
      <c r="A199" s="558">
        <v>232</v>
      </c>
      <c r="B199" s="559"/>
      <c r="C199" s="595">
        <v>2</v>
      </c>
      <c r="D199" s="595">
        <v>6</v>
      </c>
      <c r="E199" s="595">
        <v>3</v>
      </c>
      <c r="F199" s="595">
        <v>2</v>
      </c>
      <c r="G199" s="595">
        <v>1</v>
      </c>
      <c r="I199" s="561" t="s">
        <v>481</v>
      </c>
      <c r="J199" s="589"/>
      <c r="N199" s="590"/>
      <c r="O199" s="590" t="s">
        <v>272</v>
      </c>
      <c r="P199" s="590">
        <v>2015</v>
      </c>
      <c r="Q199" s="592"/>
      <c r="R199" s="593"/>
      <c r="S199" s="561" t="s">
        <v>39</v>
      </c>
      <c r="T199" s="592">
        <v>3</v>
      </c>
      <c r="U199" s="593">
        <v>21300000</v>
      </c>
      <c r="V199" s="594"/>
      <c r="W199" s="569">
        <v>7100000</v>
      </c>
      <c r="X199" s="593"/>
      <c r="Y199" s="594"/>
    </row>
    <row r="200" spans="1:25" s="90" customFormat="1" ht="12.95" customHeight="1">
      <c r="A200" s="558">
        <v>233</v>
      </c>
      <c r="B200" s="559"/>
      <c r="C200" s="587">
        <v>2</v>
      </c>
      <c r="D200" s="587">
        <v>6</v>
      </c>
      <c r="E200" s="587">
        <v>3</v>
      </c>
      <c r="F200" s="587">
        <v>5</v>
      </c>
      <c r="G200" s="587">
        <v>3</v>
      </c>
      <c r="I200" s="561" t="s">
        <v>462</v>
      </c>
      <c r="J200" s="589"/>
      <c r="N200" s="590"/>
      <c r="O200" s="590" t="s">
        <v>272</v>
      </c>
      <c r="P200" s="590">
        <v>2015</v>
      </c>
      <c r="Q200" s="592"/>
      <c r="R200" s="593"/>
      <c r="S200" s="561" t="s">
        <v>39</v>
      </c>
      <c r="T200" s="592">
        <v>4</v>
      </c>
      <c r="U200" s="593">
        <v>10150000</v>
      </c>
      <c r="V200" s="594"/>
      <c r="W200" s="569">
        <v>2537500</v>
      </c>
      <c r="X200" s="593"/>
      <c r="Y200" s="594"/>
    </row>
    <row r="201" spans="1:25" s="90" customFormat="1" ht="12.95" customHeight="1">
      <c r="A201" s="558">
        <v>234</v>
      </c>
      <c r="B201" s="559"/>
      <c r="C201" s="595">
        <v>2</v>
      </c>
      <c r="D201" s="595">
        <v>6</v>
      </c>
      <c r="E201" s="595">
        <v>2</v>
      </c>
      <c r="F201" s="595">
        <v>6</v>
      </c>
      <c r="G201" s="595">
        <v>18</v>
      </c>
      <c r="I201" s="561" t="s">
        <v>480</v>
      </c>
      <c r="J201" s="589"/>
      <c r="N201" s="590"/>
      <c r="O201" s="590" t="s">
        <v>272</v>
      </c>
      <c r="P201" s="590">
        <v>2015</v>
      </c>
      <c r="Q201" s="592"/>
      <c r="R201" s="593"/>
      <c r="S201" s="561" t="s">
        <v>39</v>
      </c>
      <c r="T201" s="592">
        <v>3</v>
      </c>
      <c r="U201" s="593">
        <v>2000000</v>
      </c>
      <c r="V201" s="594"/>
      <c r="W201" s="569">
        <v>666666.66666666663</v>
      </c>
      <c r="X201" s="593"/>
      <c r="Y201" s="594"/>
    </row>
    <row r="202" spans="1:25" s="90" customFormat="1" ht="12.95" customHeight="1">
      <c r="A202" s="558">
        <v>235</v>
      </c>
      <c r="B202" s="559"/>
      <c r="C202" s="587">
        <v>2</v>
      </c>
      <c r="D202" s="587">
        <v>6</v>
      </c>
      <c r="E202" s="587">
        <v>3</v>
      </c>
      <c r="F202" s="587">
        <v>5</v>
      </c>
      <c r="G202" s="587">
        <v>1</v>
      </c>
      <c r="I202" s="561" t="s">
        <v>361</v>
      </c>
      <c r="J202" s="589"/>
      <c r="N202" s="590"/>
      <c r="O202" s="590" t="s">
        <v>272</v>
      </c>
      <c r="P202" s="590">
        <v>2015</v>
      </c>
      <c r="Q202" s="592"/>
      <c r="R202" s="593"/>
      <c r="S202" s="561" t="s">
        <v>39</v>
      </c>
      <c r="T202" s="592">
        <v>2</v>
      </c>
      <c r="U202" s="593">
        <v>2576000</v>
      </c>
      <c r="V202" s="594"/>
      <c r="W202" s="569">
        <v>1288000</v>
      </c>
      <c r="X202" s="593"/>
      <c r="Y202" s="594"/>
    </row>
    <row r="203" spans="1:25" s="90" customFormat="1" ht="12.95" customHeight="1">
      <c r="A203" s="558">
        <v>236</v>
      </c>
      <c r="B203" s="559"/>
      <c r="C203" s="595">
        <v>2</v>
      </c>
      <c r="D203" s="595">
        <v>6</v>
      </c>
      <c r="E203" s="595">
        <v>3</v>
      </c>
      <c r="F203" s="595">
        <v>4</v>
      </c>
      <c r="G203" s="595">
        <v>7</v>
      </c>
      <c r="I203" s="561" t="s">
        <v>500</v>
      </c>
      <c r="J203" s="589"/>
      <c r="N203" s="590"/>
      <c r="O203" s="590" t="s">
        <v>272</v>
      </c>
      <c r="P203" s="590">
        <v>2015</v>
      </c>
      <c r="Q203" s="592"/>
      <c r="R203" s="593"/>
      <c r="S203" s="561" t="s">
        <v>39</v>
      </c>
      <c r="T203" s="592">
        <v>1</v>
      </c>
      <c r="U203" s="593">
        <v>10000000</v>
      </c>
      <c r="V203" s="594"/>
      <c r="W203" s="569">
        <v>10000000</v>
      </c>
      <c r="X203" s="593"/>
      <c r="Y203" s="594"/>
    </row>
    <row r="204" spans="1:25" s="90" customFormat="1" ht="12.95" customHeight="1">
      <c r="A204" s="558">
        <v>237</v>
      </c>
      <c r="B204" s="559"/>
      <c r="C204" s="595">
        <v>2</v>
      </c>
      <c r="D204" s="595">
        <v>6</v>
      </c>
      <c r="E204" s="595">
        <v>1</v>
      </c>
      <c r="F204" s="595">
        <v>4</v>
      </c>
      <c r="G204" s="595">
        <v>4</v>
      </c>
      <c r="I204" s="561" t="s">
        <v>501</v>
      </c>
      <c r="J204" s="597"/>
      <c r="N204" s="598"/>
      <c r="O204" s="591" t="s">
        <v>272</v>
      </c>
      <c r="P204" s="599">
        <v>2015</v>
      </c>
      <c r="Q204" s="600"/>
      <c r="R204" s="601"/>
      <c r="S204" s="561" t="s">
        <v>39</v>
      </c>
      <c r="T204" s="600">
        <v>9</v>
      </c>
      <c r="U204" s="601">
        <v>25200000</v>
      </c>
      <c r="V204" s="602"/>
      <c r="W204" s="569">
        <v>2800000</v>
      </c>
      <c r="X204" s="601"/>
      <c r="Y204" s="602"/>
    </row>
    <row r="205" spans="1:25" s="90" customFormat="1" ht="12.95" customHeight="1">
      <c r="A205" s="558">
        <v>238</v>
      </c>
      <c r="B205" s="559"/>
      <c r="C205" s="587">
        <v>2</v>
      </c>
      <c r="D205" s="587">
        <v>6</v>
      </c>
      <c r="E205" s="587">
        <v>2</v>
      </c>
      <c r="F205" s="587">
        <v>3</v>
      </c>
      <c r="G205" s="587">
        <v>4</v>
      </c>
      <c r="I205" s="561" t="s">
        <v>502</v>
      </c>
      <c r="J205" s="589"/>
      <c r="N205" s="590"/>
      <c r="O205" s="591" t="s">
        <v>272</v>
      </c>
      <c r="P205" s="599">
        <v>2015</v>
      </c>
      <c r="Q205" s="600"/>
      <c r="R205" s="601"/>
      <c r="S205" s="561" t="s">
        <v>39</v>
      </c>
      <c r="T205" s="600">
        <v>1</v>
      </c>
      <c r="U205" s="601">
        <v>3500000</v>
      </c>
      <c r="V205" s="602"/>
      <c r="W205" s="569">
        <v>3500000</v>
      </c>
      <c r="X205" s="601"/>
      <c r="Y205" s="602"/>
    </row>
    <row r="206" spans="1:25" s="90" customFormat="1" ht="11.25" customHeight="1">
      <c r="A206" s="558">
        <v>239</v>
      </c>
      <c r="B206" s="559"/>
      <c r="C206" s="587">
        <v>2</v>
      </c>
      <c r="D206" s="587">
        <v>6</v>
      </c>
      <c r="E206" s="587">
        <v>2</v>
      </c>
      <c r="F206" s="587">
        <v>6</v>
      </c>
      <c r="G206" s="587">
        <v>39</v>
      </c>
      <c r="I206" s="561" t="s">
        <v>439</v>
      </c>
      <c r="J206" s="561"/>
      <c r="N206" s="561" t="s">
        <v>269</v>
      </c>
      <c r="O206" s="561" t="s">
        <v>272</v>
      </c>
      <c r="P206" s="561">
        <v>2015</v>
      </c>
      <c r="Q206" s="603"/>
      <c r="R206" s="604"/>
      <c r="S206" s="561" t="s">
        <v>39</v>
      </c>
      <c r="T206" s="603">
        <v>2</v>
      </c>
      <c r="U206" s="604">
        <v>1200000</v>
      </c>
      <c r="V206" s="561"/>
      <c r="W206" s="569">
        <v>600000</v>
      </c>
      <c r="X206" s="604"/>
      <c r="Y206" s="561"/>
    </row>
    <row r="207" spans="1:25" s="90" customFormat="1" ht="12.75" hidden="1" customHeight="1">
      <c r="A207" s="558"/>
      <c r="B207" s="559"/>
      <c r="C207" s="587"/>
      <c r="D207" s="587"/>
      <c r="E207" s="587"/>
      <c r="F207" s="587"/>
      <c r="G207" s="587"/>
      <c r="I207" s="561"/>
      <c r="J207" s="561"/>
      <c r="N207" s="561"/>
      <c r="O207" s="561"/>
      <c r="P207" s="561"/>
      <c r="Q207" s="603"/>
      <c r="R207" s="604"/>
      <c r="S207" s="561" t="s">
        <v>39</v>
      </c>
      <c r="T207" s="603"/>
      <c r="U207" s="604"/>
      <c r="V207" s="561"/>
      <c r="W207" s="569" t="e">
        <v>#DIV/0!</v>
      </c>
      <c r="X207" s="604"/>
      <c r="Y207" s="561"/>
    </row>
    <row r="208" spans="1:25" s="90" customFormat="1" ht="12.75" hidden="1" customHeight="1">
      <c r="A208" s="558"/>
      <c r="B208" s="559"/>
      <c r="C208" s="587"/>
      <c r="D208" s="587"/>
      <c r="E208" s="587"/>
      <c r="F208" s="587"/>
      <c r="G208" s="587"/>
      <c r="I208" s="588"/>
      <c r="J208" s="589"/>
      <c r="N208" s="590"/>
      <c r="O208" s="591"/>
      <c r="P208" s="590"/>
      <c r="Q208" s="592"/>
      <c r="R208" s="593"/>
      <c r="S208" s="561" t="s">
        <v>39</v>
      </c>
      <c r="T208" s="592"/>
      <c r="U208" s="593"/>
      <c r="V208" s="594"/>
      <c r="W208" s="569" t="e">
        <v>#DIV/0!</v>
      </c>
      <c r="X208" s="593"/>
      <c r="Y208" s="594"/>
    </row>
    <row r="209" spans="1:33" s="90" customFormat="1" ht="12.95" customHeight="1">
      <c r="A209" s="558">
        <v>242</v>
      </c>
      <c r="B209" s="559"/>
      <c r="C209" s="587">
        <v>2</v>
      </c>
      <c r="D209" s="587">
        <v>6</v>
      </c>
      <c r="E209" s="587">
        <v>2</v>
      </c>
      <c r="F209" s="587">
        <v>1</v>
      </c>
      <c r="G209" s="596"/>
      <c r="I209" s="588" t="s">
        <v>503</v>
      </c>
      <c r="J209" s="589"/>
      <c r="N209" s="590"/>
      <c r="O209" s="590" t="s">
        <v>272</v>
      </c>
      <c r="P209" s="590">
        <v>2015</v>
      </c>
      <c r="Q209" s="592"/>
      <c r="R209" s="593"/>
      <c r="S209" s="561" t="s">
        <v>39</v>
      </c>
      <c r="T209" s="592">
        <v>1</v>
      </c>
      <c r="U209" s="593">
        <v>8000000</v>
      </c>
      <c r="V209" s="594"/>
      <c r="W209" s="569">
        <v>8000000</v>
      </c>
      <c r="X209" s="593"/>
      <c r="Y209" s="594"/>
    </row>
    <row r="210" spans="1:33" s="90" customFormat="1" ht="12.95" customHeight="1">
      <c r="A210" s="558">
        <v>243</v>
      </c>
      <c r="B210" s="559"/>
      <c r="C210" s="587">
        <v>2</v>
      </c>
      <c r="D210" s="587">
        <v>6</v>
      </c>
      <c r="E210" s="587">
        <v>2</v>
      </c>
      <c r="F210" s="587"/>
      <c r="G210" s="587"/>
      <c r="I210" s="561" t="s">
        <v>445</v>
      </c>
      <c r="J210" s="561"/>
      <c r="N210" s="561" t="s">
        <v>446</v>
      </c>
      <c r="O210" s="591" t="s">
        <v>272</v>
      </c>
      <c r="P210" s="599">
        <v>2015</v>
      </c>
      <c r="Q210" s="603"/>
      <c r="R210" s="604"/>
      <c r="S210" s="561" t="s">
        <v>39</v>
      </c>
      <c r="T210" s="603">
        <v>7</v>
      </c>
      <c r="U210" s="604">
        <v>14000000</v>
      </c>
      <c r="V210" s="561"/>
      <c r="W210" s="569">
        <v>2000000</v>
      </c>
      <c r="X210" s="604"/>
      <c r="Y210" s="561"/>
    </row>
    <row r="211" spans="1:33" s="90" customFormat="1" ht="12.95" customHeight="1">
      <c r="A211" s="558">
        <v>244</v>
      </c>
      <c r="B211" s="559"/>
      <c r="C211" s="587">
        <v>2</v>
      </c>
      <c r="D211" s="587">
        <v>6</v>
      </c>
      <c r="E211" s="587">
        <v>1</v>
      </c>
      <c r="F211" s="587">
        <v>4</v>
      </c>
      <c r="G211" s="587">
        <v>3</v>
      </c>
      <c r="I211" s="561" t="s">
        <v>504</v>
      </c>
      <c r="J211" s="589"/>
      <c r="N211" s="590"/>
      <c r="O211" s="591" t="s">
        <v>272</v>
      </c>
      <c r="P211" s="599">
        <v>2015</v>
      </c>
      <c r="Q211" s="603"/>
      <c r="R211" s="604"/>
      <c r="S211" s="561" t="s">
        <v>39</v>
      </c>
      <c r="T211" s="603">
        <v>1</v>
      </c>
      <c r="U211" s="604">
        <v>1400000</v>
      </c>
      <c r="V211" s="561"/>
      <c r="W211" s="569">
        <v>1400000</v>
      </c>
      <c r="X211" s="604"/>
      <c r="Y211" s="561"/>
    </row>
    <row r="212" spans="1:33" s="90" customFormat="1" ht="12.95" customHeight="1">
      <c r="A212" s="558">
        <v>245</v>
      </c>
      <c r="B212" s="559"/>
      <c r="C212" s="587">
        <v>2</v>
      </c>
      <c r="D212" s="587">
        <v>6</v>
      </c>
      <c r="E212" s="587">
        <v>2</v>
      </c>
      <c r="F212" s="587">
        <v>4</v>
      </c>
      <c r="G212" s="587">
        <v>1</v>
      </c>
      <c r="I212" s="561" t="s">
        <v>403</v>
      </c>
      <c r="J212" s="561"/>
      <c r="N212" s="561" t="s">
        <v>269</v>
      </c>
      <c r="O212" s="591" t="s">
        <v>272</v>
      </c>
      <c r="P212" s="599">
        <v>2015</v>
      </c>
      <c r="Q212" s="603"/>
      <c r="R212" s="604"/>
      <c r="S212" s="561" t="s">
        <v>39</v>
      </c>
      <c r="T212" s="603">
        <v>1</v>
      </c>
      <c r="U212" s="604">
        <v>2500000</v>
      </c>
      <c r="V212" s="561"/>
      <c r="W212" s="569">
        <v>2500000</v>
      </c>
      <c r="X212" s="604"/>
      <c r="Y212" s="561"/>
    </row>
    <row r="213" spans="1:33" s="90" customFormat="1" ht="12.95" customHeight="1">
      <c r="A213" s="558">
        <v>246</v>
      </c>
      <c r="B213" s="559"/>
      <c r="C213" s="605">
        <v>2</v>
      </c>
      <c r="D213" s="605">
        <v>6</v>
      </c>
      <c r="E213" s="605">
        <v>2</v>
      </c>
      <c r="F213" s="605"/>
      <c r="G213" s="605"/>
      <c r="I213" s="606" t="s">
        <v>445</v>
      </c>
      <c r="J213" s="606"/>
      <c r="N213" s="591" t="s">
        <v>446</v>
      </c>
      <c r="O213" s="599" t="s">
        <v>505</v>
      </c>
      <c r="P213" s="561">
        <v>2015</v>
      </c>
      <c r="Q213" s="592"/>
      <c r="R213" s="607"/>
      <c r="S213" s="561" t="s">
        <v>39</v>
      </c>
      <c r="T213" s="592">
        <v>2</v>
      </c>
      <c r="U213" s="607">
        <v>4000000</v>
      </c>
      <c r="V213" s="561"/>
      <c r="W213" s="569">
        <v>2000000</v>
      </c>
      <c r="X213" s="607"/>
      <c r="Y213" s="561"/>
      <c r="Z213" s="592"/>
      <c r="AA213" s="565"/>
      <c r="AC213" s="608"/>
      <c r="AD213" s="608"/>
      <c r="AE213" s="608"/>
      <c r="AF213" s="608"/>
      <c r="AG213" s="608"/>
    </row>
    <row r="214" spans="1:33" s="90" customFormat="1" ht="12.95" customHeight="1">
      <c r="A214" s="558">
        <v>247</v>
      </c>
      <c r="B214" s="559"/>
      <c r="C214" s="605"/>
      <c r="D214" s="605"/>
      <c r="E214" s="605"/>
      <c r="F214" s="605"/>
      <c r="G214" s="605"/>
      <c r="I214" s="606" t="s">
        <v>506</v>
      </c>
      <c r="J214" s="606"/>
      <c r="N214" s="606" t="s">
        <v>309</v>
      </c>
      <c r="O214" s="599" t="s">
        <v>505</v>
      </c>
      <c r="P214" s="561">
        <v>2015</v>
      </c>
      <c r="Q214" s="592"/>
      <c r="R214" s="607"/>
      <c r="S214" s="561" t="s">
        <v>39</v>
      </c>
      <c r="T214" s="592">
        <v>1</v>
      </c>
      <c r="U214" s="607">
        <v>4000000</v>
      </c>
      <c r="V214" s="561"/>
      <c r="W214" s="569">
        <v>4000000</v>
      </c>
      <c r="X214" s="607"/>
      <c r="Y214" s="561"/>
      <c r="Z214" s="592"/>
      <c r="AA214" s="565"/>
      <c r="AC214" s="608"/>
      <c r="AD214" s="608"/>
      <c r="AE214" s="608"/>
      <c r="AF214" s="608"/>
      <c r="AG214" s="608"/>
    </row>
    <row r="215" spans="1:33" s="90" customFormat="1" ht="12.95" customHeight="1">
      <c r="A215" s="558">
        <v>248</v>
      </c>
      <c r="B215" s="559"/>
      <c r="C215" s="605"/>
      <c r="D215" s="605"/>
      <c r="E215" s="605"/>
      <c r="F215" s="605"/>
      <c r="G215" s="605"/>
      <c r="I215" s="606" t="s">
        <v>373</v>
      </c>
      <c r="J215" s="606"/>
      <c r="N215" s="606" t="s">
        <v>368</v>
      </c>
      <c r="O215" s="599" t="s">
        <v>505</v>
      </c>
      <c r="P215" s="561">
        <v>2015</v>
      </c>
      <c r="Q215" s="592"/>
      <c r="R215" s="607"/>
      <c r="S215" s="561" t="s">
        <v>39</v>
      </c>
      <c r="T215" s="592">
        <v>1</v>
      </c>
      <c r="U215" s="607">
        <v>4500000</v>
      </c>
      <c r="V215" s="561"/>
      <c r="W215" s="569">
        <v>4500000</v>
      </c>
      <c r="X215" s="607"/>
      <c r="Y215" s="561"/>
      <c r="Z215" s="592"/>
      <c r="AA215" s="565"/>
      <c r="AC215" s="608"/>
      <c r="AD215" s="608"/>
      <c r="AE215" s="608"/>
      <c r="AF215" s="608"/>
      <c r="AG215" s="608"/>
    </row>
    <row r="216" spans="1:33" s="90" customFormat="1" ht="12.95" customHeight="1">
      <c r="A216" s="558">
        <v>249</v>
      </c>
      <c r="B216" s="559"/>
      <c r="C216" s="605"/>
      <c r="D216" s="605"/>
      <c r="E216" s="605"/>
      <c r="F216" s="605"/>
      <c r="G216" s="605"/>
      <c r="I216" s="606" t="s">
        <v>507</v>
      </c>
      <c r="J216" s="606"/>
      <c r="N216" s="606" t="s">
        <v>368</v>
      </c>
      <c r="O216" s="599" t="s">
        <v>505</v>
      </c>
      <c r="P216" s="561">
        <v>2015</v>
      </c>
      <c r="Q216" s="592"/>
      <c r="R216" s="607"/>
      <c r="S216" s="561" t="s">
        <v>39</v>
      </c>
      <c r="T216" s="592">
        <v>1</v>
      </c>
      <c r="U216" s="607">
        <v>2797400</v>
      </c>
      <c r="V216" s="561"/>
      <c r="W216" s="569">
        <v>2797400</v>
      </c>
      <c r="X216" s="607"/>
      <c r="Y216" s="561"/>
      <c r="Z216" s="592"/>
      <c r="AA216" s="565"/>
      <c r="AC216" s="608"/>
      <c r="AD216" s="608"/>
      <c r="AE216" s="608"/>
      <c r="AF216" s="608"/>
      <c r="AG216" s="608"/>
    </row>
    <row r="217" spans="1:33" s="90" customFormat="1" ht="12.75" customHeight="1">
      <c r="A217" s="558">
        <v>250</v>
      </c>
      <c r="B217" s="559"/>
      <c r="C217" s="605"/>
      <c r="D217" s="605"/>
      <c r="E217" s="605"/>
      <c r="F217" s="605"/>
      <c r="G217" s="605"/>
      <c r="I217" s="606" t="s">
        <v>508</v>
      </c>
      <c r="J217" s="606"/>
      <c r="N217" s="606" t="s">
        <v>309</v>
      </c>
      <c r="O217" s="599" t="s">
        <v>505</v>
      </c>
      <c r="P217" s="561">
        <v>2015</v>
      </c>
      <c r="Q217" s="592"/>
      <c r="R217" s="607"/>
      <c r="S217" s="561" t="s">
        <v>39</v>
      </c>
      <c r="T217" s="592">
        <v>1</v>
      </c>
      <c r="U217" s="607">
        <v>3000000</v>
      </c>
      <c r="V217" s="561"/>
      <c r="W217" s="569">
        <v>3000000</v>
      </c>
      <c r="X217" s="607"/>
      <c r="Y217" s="561"/>
      <c r="Z217" s="592"/>
      <c r="AA217" s="565"/>
      <c r="AC217" s="608"/>
      <c r="AD217" s="608"/>
      <c r="AE217" s="608"/>
      <c r="AF217" s="608"/>
      <c r="AG217" s="608"/>
    </row>
    <row r="218" spans="1:33" s="612" customFormat="1" ht="0.75" customHeight="1">
      <c r="A218" s="609"/>
      <c r="B218" s="610"/>
      <c r="C218" s="611"/>
      <c r="D218" s="611"/>
      <c r="E218" s="611"/>
      <c r="F218" s="611"/>
      <c r="G218" s="611"/>
      <c r="I218" s="613"/>
      <c r="J218" s="613"/>
      <c r="N218" s="613"/>
      <c r="O218" s="613"/>
      <c r="P218" s="613"/>
      <c r="Q218" s="614"/>
      <c r="R218" s="615"/>
      <c r="S218" s="561" t="s">
        <v>39</v>
      </c>
      <c r="T218" s="616"/>
      <c r="U218" s="617"/>
      <c r="V218" s="616"/>
      <c r="W218" s="569" t="e">
        <v>#DIV/0!</v>
      </c>
      <c r="X218" s="615"/>
      <c r="Y218" s="618"/>
      <c r="AA218" s="566"/>
    </row>
    <row r="219" spans="1:33" s="622" customFormat="1" ht="12.95" customHeight="1">
      <c r="A219" s="619">
        <v>251</v>
      </c>
      <c r="B219" s="620"/>
      <c r="C219" s="621">
        <v>2</v>
      </c>
      <c r="D219" s="621">
        <v>6</v>
      </c>
      <c r="E219" s="621">
        <v>2</v>
      </c>
      <c r="F219" s="621">
        <v>6</v>
      </c>
      <c r="G219" s="621">
        <v>3</v>
      </c>
      <c r="I219" s="623" t="s">
        <v>416</v>
      </c>
      <c r="J219" s="623"/>
      <c r="N219" s="623" t="s">
        <v>269</v>
      </c>
      <c r="O219" s="624" t="s">
        <v>272</v>
      </c>
      <c r="P219" s="625">
        <v>2016</v>
      </c>
      <c r="Q219" s="626"/>
      <c r="R219" s="627"/>
      <c r="S219" s="561" t="s">
        <v>39</v>
      </c>
      <c r="T219" s="627">
        <v>1</v>
      </c>
      <c r="U219" s="627">
        <v>4480000</v>
      </c>
      <c r="V219" s="352"/>
      <c r="W219" s="569">
        <v>4480000</v>
      </c>
      <c r="X219" s="627"/>
      <c r="Y219" s="626"/>
      <c r="Z219" s="627"/>
      <c r="AA219" s="628"/>
      <c r="AC219" s="629"/>
      <c r="AD219" s="629"/>
      <c r="AE219" s="629"/>
      <c r="AF219" s="629"/>
      <c r="AG219" s="629"/>
    </row>
    <row r="220" spans="1:33" s="622" customFormat="1" ht="12.95" customHeight="1">
      <c r="A220" s="619">
        <v>252</v>
      </c>
      <c r="B220" s="620"/>
      <c r="C220" s="621">
        <v>2</v>
      </c>
      <c r="D220" s="621">
        <v>6</v>
      </c>
      <c r="E220" s="621">
        <v>2</v>
      </c>
      <c r="F220" s="621">
        <v>6</v>
      </c>
      <c r="G220" s="621"/>
      <c r="I220" s="623" t="s">
        <v>509</v>
      </c>
      <c r="J220" s="623"/>
      <c r="N220" s="623" t="s">
        <v>269</v>
      </c>
      <c r="O220" s="624" t="s">
        <v>272</v>
      </c>
      <c r="P220" s="625">
        <v>2016</v>
      </c>
      <c r="Q220" s="626"/>
      <c r="R220" s="627"/>
      <c r="S220" s="561" t="s">
        <v>39</v>
      </c>
      <c r="T220" s="627">
        <v>1</v>
      </c>
      <c r="U220" s="627">
        <v>16886000</v>
      </c>
      <c r="V220" s="352"/>
      <c r="W220" s="569">
        <v>16886000</v>
      </c>
      <c r="X220" s="627"/>
      <c r="Y220" s="626"/>
      <c r="Z220" s="627"/>
      <c r="AA220" s="628"/>
      <c r="AC220" s="629"/>
      <c r="AD220" s="629"/>
      <c r="AE220" s="629"/>
      <c r="AF220" s="629"/>
      <c r="AG220" s="629"/>
    </row>
    <row r="221" spans="1:33" s="622" customFormat="1" ht="12.95" customHeight="1">
      <c r="A221" s="619">
        <v>256</v>
      </c>
      <c r="B221" s="620"/>
      <c r="C221" s="630">
        <v>2</v>
      </c>
      <c r="D221" s="630">
        <v>6</v>
      </c>
      <c r="E221" s="630">
        <v>2</v>
      </c>
      <c r="F221" s="630">
        <v>1</v>
      </c>
      <c r="G221" s="630">
        <v>1</v>
      </c>
      <c r="I221" s="623" t="s">
        <v>510</v>
      </c>
      <c r="J221" s="623"/>
      <c r="N221" s="623" t="s">
        <v>511</v>
      </c>
      <c r="O221" s="631" t="s">
        <v>505</v>
      </c>
      <c r="P221" s="625">
        <v>2016</v>
      </c>
      <c r="Q221" s="626"/>
      <c r="R221" s="627"/>
      <c r="S221" s="561" t="s">
        <v>39</v>
      </c>
      <c r="T221" s="627">
        <v>4</v>
      </c>
      <c r="U221" s="627">
        <v>3000000</v>
      </c>
      <c r="V221" s="352"/>
      <c r="W221" s="569">
        <v>750000</v>
      </c>
      <c r="X221" s="627"/>
      <c r="Y221" s="626"/>
      <c r="Z221" s="627"/>
      <c r="AA221" s="628"/>
      <c r="AC221" s="629"/>
      <c r="AD221" s="629"/>
      <c r="AE221" s="629"/>
      <c r="AF221" s="629"/>
      <c r="AG221" s="629"/>
    </row>
    <row r="222" spans="1:33" s="622" customFormat="1" ht="12.95" customHeight="1">
      <c r="A222" s="619">
        <v>257</v>
      </c>
      <c r="B222" s="620"/>
      <c r="C222" s="621">
        <v>2</v>
      </c>
      <c r="D222" s="621">
        <v>6</v>
      </c>
      <c r="E222" s="621">
        <v>2</v>
      </c>
      <c r="F222" s="621"/>
      <c r="G222" s="621"/>
      <c r="I222" s="623" t="s">
        <v>512</v>
      </c>
      <c r="J222" s="623"/>
      <c r="N222" s="623" t="s">
        <v>269</v>
      </c>
      <c r="O222" s="624" t="s">
        <v>272</v>
      </c>
      <c r="P222" s="625">
        <v>2016</v>
      </c>
      <c r="Q222" s="626"/>
      <c r="R222" s="627"/>
      <c r="S222" s="561" t="s">
        <v>39</v>
      </c>
      <c r="T222" s="627">
        <v>4</v>
      </c>
      <c r="U222" s="627">
        <v>4500000</v>
      </c>
      <c r="V222" s="352"/>
      <c r="W222" s="569">
        <v>1125000</v>
      </c>
      <c r="X222" s="627"/>
      <c r="Y222" s="626"/>
      <c r="Z222" s="627"/>
      <c r="AA222" s="628"/>
      <c r="AC222" s="629"/>
      <c r="AD222" s="629"/>
      <c r="AE222" s="629"/>
      <c r="AF222" s="629"/>
      <c r="AG222" s="629"/>
    </row>
    <row r="223" spans="1:33" s="637" customFormat="1" ht="12.95" customHeight="1">
      <c r="A223" s="632"/>
      <c r="B223" s="633"/>
      <c r="C223" s="634">
        <v>2</v>
      </c>
      <c r="D223" s="634">
        <v>6</v>
      </c>
      <c r="E223" s="634">
        <v>2</v>
      </c>
      <c r="F223" s="635">
        <v>1</v>
      </c>
      <c r="G223" s="636"/>
      <c r="I223" s="638" t="s">
        <v>513</v>
      </c>
      <c r="J223" s="638"/>
      <c r="N223" s="638" t="s">
        <v>269</v>
      </c>
      <c r="O223" s="639" t="s">
        <v>272</v>
      </c>
      <c r="P223" s="640">
        <v>2016</v>
      </c>
      <c r="Q223" s="641"/>
      <c r="R223" s="642"/>
      <c r="S223" s="561" t="s">
        <v>39</v>
      </c>
      <c r="T223" s="642">
        <v>4</v>
      </c>
      <c r="U223" s="642">
        <v>11200000</v>
      </c>
      <c r="V223" s="643"/>
      <c r="W223" s="569">
        <v>2800000</v>
      </c>
      <c r="X223" s="642"/>
      <c r="Y223" s="641"/>
      <c r="Z223" s="642"/>
      <c r="AA223" s="644"/>
      <c r="AC223" s="645"/>
      <c r="AD223" s="645"/>
      <c r="AE223" s="645"/>
      <c r="AF223" s="645"/>
      <c r="AG223" s="645"/>
    </row>
    <row r="224" spans="1:33" s="637" customFormat="1" ht="12.95" customHeight="1">
      <c r="A224" s="632"/>
      <c r="B224" s="633"/>
      <c r="C224" s="634"/>
      <c r="D224" s="634"/>
      <c r="E224" s="634"/>
      <c r="F224" s="635"/>
      <c r="G224" s="636"/>
      <c r="I224" s="638" t="s">
        <v>514</v>
      </c>
      <c r="J224" s="638"/>
      <c r="N224" s="638" t="s">
        <v>269</v>
      </c>
      <c r="O224" s="639" t="s">
        <v>272</v>
      </c>
      <c r="P224" s="640">
        <v>2016</v>
      </c>
      <c r="Q224" s="641"/>
      <c r="R224" s="642"/>
      <c r="S224" s="561" t="s">
        <v>39</v>
      </c>
      <c r="T224" s="642">
        <v>2</v>
      </c>
      <c r="U224" s="642">
        <v>1200000</v>
      </c>
      <c r="V224" s="643"/>
      <c r="W224" s="569">
        <v>600000</v>
      </c>
      <c r="X224" s="642"/>
      <c r="Y224" s="641"/>
      <c r="Z224" s="642"/>
      <c r="AA224" s="644"/>
      <c r="AC224" s="645"/>
      <c r="AD224" s="645"/>
      <c r="AE224" s="645"/>
      <c r="AF224" s="645"/>
      <c r="AG224" s="645"/>
    </row>
    <row r="225" spans="1:36" s="637" customFormat="1" ht="12.95" customHeight="1">
      <c r="A225" s="632"/>
      <c r="B225" s="633"/>
      <c r="C225" s="634"/>
      <c r="D225" s="634"/>
      <c r="E225" s="634"/>
      <c r="F225" s="635"/>
      <c r="G225" s="636"/>
      <c r="I225" s="638" t="s">
        <v>515</v>
      </c>
      <c r="J225" s="638"/>
      <c r="N225" s="638" t="s">
        <v>269</v>
      </c>
      <c r="O225" s="639" t="s">
        <v>272</v>
      </c>
      <c r="P225" s="640">
        <v>2016</v>
      </c>
      <c r="Q225" s="641"/>
      <c r="R225" s="642"/>
      <c r="S225" s="561" t="s">
        <v>39</v>
      </c>
      <c r="T225" s="642">
        <v>1</v>
      </c>
      <c r="U225" s="642">
        <v>6800000</v>
      </c>
      <c r="V225" s="643"/>
      <c r="W225" s="569">
        <v>6800000</v>
      </c>
      <c r="X225" s="642"/>
      <c r="Y225" s="641"/>
      <c r="Z225" s="642"/>
      <c r="AA225" s="644"/>
      <c r="AC225" s="645"/>
      <c r="AD225" s="645"/>
      <c r="AE225" s="645"/>
      <c r="AF225" s="645"/>
      <c r="AG225" s="645"/>
    </row>
    <row r="226" spans="1:36" s="637" customFormat="1" ht="12.95" customHeight="1">
      <c r="A226" s="632"/>
      <c r="B226" s="633"/>
      <c r="C226" s="634"/>
      <c r="D226" s="634"/>
      <c r="E226" s="634"/>
      <c r="F226" s="635"/>
      <c r="G226" s="636"/>
      <c r="I226" s="638" t="s">
        <v>516</v>
      </c>
      <c r="J226" s="638"/>
      <c r="N226" s="638" t="s">
        <v>269</v>
      </c>
      <c r="O226" s="639" t="s">
        <v>272</v>
      </c>
      <c r="P226" s="640">
        <v>2016</v>
      </c>
      <c r="Q226" s="641"/>
      <c r="R226" s="642"/>
      <c r="S226" s="561" t="s">
        <v>39</v>
      </c>
      <c r="T226" s="642">
        <v>7</v>
      </c>
      <c r="U226" s="642">
        <v>52500000</v>
      </c>
      <c r="V226" s="643"/>
      <c r="W226" s="569">
        <v>7500000</v>
      </c>
      <c r="X226" s="642"/>
      <c r="Y226" s="641"/>
      <c r="Z226" s="642"/>
      <c r="AA226" s="644"/>
      <c r="AC226" s="645"/>
      <c r="AD226" s="645"/>
      <c r="AE226" s="645"/>
      <c r="AF226" s="645"/>
      <c r="AG226" s="645"/>
    </row>
    <row r="227" spans="1:36" s="637" customFormat="1" ht="12.95" customHeight="1">
      <c r="A227" s="632"/>
      <c r="B227" s="633"/>
      <c r="C227" s="634"/>
      <c r="D227" s="634"/>
      <c r="E227" s="634"/>
      <c r="F227" s="635"/>
      <c r="G227" s="636"/>
      <c r="I227" s="638" t="s">
        <v>517</v>
      </c>
      <c r="J227" s="638"/>
      <c r="N227" s="638" t="s">
        <v>269</v>
      </c>
      <c r="O227" s="639" t="s">
        <v>272</v>
      </c>
      <c r="P227" s="640">
        <v>2016</v>
      </c>
      <c r="Q227" s="641"/>
      <c r="R227" s="642"/>
      <c r="S227" s="561" t="s">
        <v>39</v>
      </c>
      <c r="T227" s="642">
        <v>1</v>
      </c>
      <c r="U227" s="642">
        <v>1500000</v>
      </c>
      <c r="V227" s="643"/>
      <c r="W227" s="569">
        <v>1500000</v>
      </c>
      <c r="X227" s="642"/>
      <c r="Y227" s="641"/>
      <c r="Z227" s="642"/>
      <c r="AA227" s="644"/>
      <c r="AC227" s="645"/>
      <c r="AD227" s="645"/>
      <c r="AE227" s="645"/>
      <c r="AF227" s="645"/>
      <c r="AG227" s="645"/>
    </row>
    <row r="228" spans="1:36" s="637" customFormat="1" ht="12.95" customHeight="1">
      <c r="A228" s="632"/>
      <c r="B228" s="633"/>
      <c r="C228" s="636"/>
      <c r="D228" s="636"/>
      <c r="E228" s="636"/>
      <c r="F228" s="636"/>
      <c r="G228" s="636"/>
      <c r="I228" s="638" t="s">
        <v>518</v>
      </c>
      <c r="J228" s="638"/>
      <c r="N228" s="638" t="s">
        <v>269</v>
      </c>
      <c r="O228" s="639" t="s">
        <v>272</v>
      </c>
      <c r="P228" s="640">
        <v>2016</v>
      </c>
      <c r="Q228" s="641"/>
      <c r="R228" s="642"/>
      <c r="S228" s="561" t="s">
        <v>39</v>
      </c>
      <c r="T228" s="642">
        <v>1</v>
      </c>
      <c r="U228" s="642">
        <v>800000</v>
      </c>
      <c r="V228" s="643"/>
      <c r="W228" s="569">
        <v>800000</v>
      </c>
      <c r="X228" s="642"/>
      <c r="Y228" s="641"/>
      <c r="Z228" s="642"/>
      <c r="AA228" s="644"/>
      <c r="AC228" s="645"/>
      <c r="AD228" s="645"/>
      <c r="AE228" s="645"/>
      <c r="AF228" s="645"/>
      <c r="AG228" s="645"/>
    </row>
    <row r="229" spans="1:36" s="637" customFormat="1" ht="12.95" customHeight="1">
      <c r="A229" s="632"/>
      <c r="B229" s="633"/>
      <c r="C229" s="636"/>
      <c r="D229" s="636"/>
      <c r="E229" s="636"/>
      <c r="F229" s="636"/>
      <c r="G229" s="636"/>
      <c r="I229" s="638" t="s">
        <v>519</v>
      </c>
      <c r="J229" s="638"/>
      <c r="N229" s="638" t="s">
        <v>269</v>
      </c>
      <c r="O229" s="639" t="s">
        <v>272</v>
      </c>
      <c r="P229" s="640">
        <v>2016</v>
      </c>
      <c r="Q229" s="641"/>
      <c r="R229" s="642"/>
      <c r="S229" s="561" t="s">
        <v>39</v>
      </c>
      <c r="T229" s="642">
        <v>4</v>
      </c>
      <c r="U229" s="642">
        <v>13000000</v>
      </c>
      <c r="V229" s="643"/>
      <c r="W229" s="569">
        <v>3250000</v>
      </c>
      <c r="X229" s="642"/>
      <c r="Y229" s="641"/>
      <c r="Z229" s="642"/>
      <c r="AA229" s="644"/>
      <c r="AC229" s="645"/>
      <c r="AD229" s="645"/>
      <c r="AE229" s="645"/>
      <c r="AF229" s="645"/>
      <c r="AG229" s="645"/>
    </row>
    <row r="230" spans="1:36" s="637" customFormat="1" ht="12.95" customHeight="1">
      <c r="A230" s="632"/>
      <c r="B230" s="633"/>
      <c r="C230" s="636"/>
      <c r="D230" s="636"/>
      <c r="E230" s="636"/>
      <c r="F230" s="636"/>
      <c r="G230" s="636"/>
      <c r="I230" s="638" t="s">
        <v>520</v>
      </c>
      <c r="J230" s="638"/>
      <c r="N230" s="638" t="s">
        <v>269</v>
      </c>
      <c r="O230" s="639" t="s">
        <v>272</v>
      </c>
      <c r="P230" s="640">
        <v>2016</v>
      </c>
      <c r="Q230" s="641"/>
      <c r="R230" s="642"/>
      <c r="S230" s="561" t="s">
        <v>39</v>
      </c>
      <c r="T230" s="642">
        <v>7</v>
      </c>
      <c r="U230" s="642">
        <v>2800000</v>
      </c>
      <c r="V230" s="643"/>
      <c r="W230" s="569">
        <v>400000</v>
      </c>
      <c r="X230" s="642"/>
      <c r="Y230" s="641"/>
      <c r="Z230" s="642"/>
      <c r="AA230" s="644"/>
      <c r="AC230" s="645"/>
      <c r="AD230" s="645"/>
      <c r="AE230" s="645"/>
      <c r="AF230" s="645"/>
      <c r="AG230" s="645"/>
    </row>
    <row r="231" spans="1:36" s="647" customFormat="1" ht="12.95" customHeight="1">
      <c r="A231" s="646"/>
      <c r="B231" s="646"/>
      <c r="C231" s="646"/>
      <c r="D231" s="646"/>
      <c r="E231" s="646"/>
      <c r="F231" s="646"/>
      <c r="G231" s="646"/>
      <c r="I231" s="646" t="s">
        <v>521</v>
      </c>
      <c r="J231" s="646"/>
      <c r="N231" s="638" t="s">
        <v>269</v>
      </c>
      <c r="O231" s="639" t="s">
        <v>272</v>
      </c>
      <c r="P231" s="640">
        <v>2016</v>
      </c>
      <c r="Q231" s="646"/>
      <c r="R231" s="642"/>
      <c r="S231" s="561" t="s">
        <v>39</v>
      </c>
      <c r="T231" s="642">
        <v>2</v>
      </c>
      <c r="U231" s="642">
        <v>766500</v>
      </c>
      <c r="V231" s="648"/>
      <c r="W231" s="569">
        <v>383250</v>
      </c>
      <c r="X231" s="642"/>
      <c r="Y231" s="646"/>
      <c r="Z231" s="642"/>
      <c r="AA231" s="649"/>
      <c r="AB231" s="649"/>
      <c r="AC231" s="649"/>
      <c r="AD231" s="649"/>
      <c r="AE231" s="649"/>
      <c r="AF231" s="649"/>
      <c r="AG231" s="649"/>
      <c r="AH231" s="649"/>
      <c r="AI231" s="649"/>
      <c r="AJ231" s="649"/>
    </row>
    <row r="232" spans="1:36" s="91" customFormat="1" ht="12.95" customHeight="1">
      <c r="A232" s="650"/>
      <c r="B232" s="650"/>
      <c r="C232" s="650"/>
      <c r="D232" s="650"/>
      <c r="E232" s="650"/>
      <c r="F232" s="650"/>
      <c r="G232" s="650"/>
      <c r="I232" s="650" t="s">
        <v>522</v>
      </c>
      <c r="J232" s="650"/>
      <c r="N232" s="638" t="s">
        <v>269</v>
      </c>
      <c r="O232" s="639" t="s">
        <v>272</v>
      </c>
      <c r="P232" s="640">
        <v>2016</v>
      </c>
      <c r="Q232" s="646"/>
      <c r="R232" s="642"/>
      <c r="S232" s="561" t="s">
        <v>39</v>
      </c>
      <c r="T232" s="642">
        <v>2</v>
      </c>
      <c r="U232" s="642">
        <v>750000</v>
      </c>
      <c r="V232" s="651"/>
      <c r="W232" s="569">
        <v>375000</v>
      </c>
      <c r="X232" s="642"/>
      <c r="Y232" s="646"/>
      <c r="Z232" s="642"/>
      <c r="AA232" s="652"/>
      <c r="AB232" s="652"/>
      <c r="AC232" s="652"/>
      <c r="AD232" s="652"/>
      <c r="AE232" s="652"/>
      <c r="AF232" s="652"/>
      <c r="AG232" s="652"/>
      <c r="AH232" s="652"/>
      <c r="AI232" s="652"/>
      <c r="AJ232" s="652"/>
    </row>
    <row r="233" spans="1:36" s="637" customFormat="1" ht="12.95" customHeight="1">
      <c r="A233" s="632"/>
      <c r="B233" s="633"/>
      <c r="C233" s="636"/>
      <c r="D233" s="636"/>
      <c r="E233" s="636"/>
      <c r="F233" s="636"/>
      <c r="G233" s="636"/>
      <c r="I233" s="638" t="s">
        <v>523</v>
      </c>
      <c r="J233" s="638"/>
      <c r="N233" s="638" t="s">
        <v>269</v>
      </c>
      <c r="O233" s="631" t="s">
        <v>505</v>
      </c>
      <c r="P233" s="640">
        <v>2016</v>
      </c>
      <c r="Q233" s="641"/>
      <c r="R233" s="642"/>
      <c r="S233" s="561" t="s">
        <v>39</v>
      </c>
      <c r="T233" s="642">
        <v>1</v>
      </c>
      <c r="U233" s="642">
        <v>3500000</v>
      </c>
      <c r="V233" s="643"/>
      <c r="W233" s="569">
        <v>3500000</v>
      </c>
      <c r="X233" s="642"/>
      <c r="Y233" s="641"/>
      <c r="Z233" s="642"/>
      <c r="AA233" s="644"/>
      <c r="AC233" s="645"/>
      <c r="AD233" s="645"/>
      <c r="AE233" s="645"/>
      <c r="AF233" s="645"/>
      <c r="AG233" s="645"/>
    </row>
    <row r="234" spans="1:36" s="637" customFormat="1" ht="12.95" customHeight="1">
      <c r="A234" s="632"/>
      <c r="B234" s="633"/>
      <c r="C234" s="636"/>
      <c r="D234" s="636"/>
      <c r="E234" s="636"/>
      <c r="F234" s="636"/>
      <c r="G234" s="636"/>
      <c r="I234" s="638" t="s">
        <v>524</v>
      </c>
      <c r="J234" s="638"/>
      <c r="N234" s="638" t="s">
        <v>269</v>
      </c>
      <c r="O234" s="631" t="s">
        <v>505</v>
      </c>
      <c r="P234" s="640">
        <v>2016</v>
      </c>
      <c r="Q234" s="641"/>
      <c r="R234" s="642"/>
      <c r="S234" s="561" t="s">
        <v>39</v>
      </c>
      <c r="T234" s="642">
        <v>2</v>
      </c>
      <c r="U234" s="642">
        <v>4600000</v>
      </c>
      <c r="V234" s="643"/>
      <c r="W234" s="569">
        <v>2300000</v>
      </c>
      <c r="X234" s="642"/>
      <c r="Y234" s="641"/>
      <c r="Z234" s="642"/>
      <c r="AA234" s="644"/>
      <c r="AC234" s="645"/>
      <c r="AD234" s="645"/>
      <c r="AE234" s="645"/>
      <c r="AF234" s="645"/>
      <c r="AG234" s="645"/>
    </row>
    <row r="235" spans="1:36" s="637" customFormat="1" ht="12.95" customHeight="1">
      <c r="A235" s="632"/>
      <c r="B235" s="633"/>
      <c r="C235" s="636"/>
      <c r="D235" s="636"/>
      <c r="E235" s="636"/>
      <c r="F235" s="636"/>
      <c r="G235" s="636"/>
      <c r="I235" s="638" t="s">
        <v>525</v>
      </c>
      <c r="J235" s="638"/>
      <c r="N235" s="638" t="s">
        <v>269</v>
      </c>
      <c r="O235" s="631" t="s">
        <v>505</v>
      </c>
      <c r="P235" s="640">
        <v>2016</v>
      </c>
      <c r="Q235" s="641"/>
      <c r="R235" s="642"/>
      <c r="S235" s="561" t="s">
        <v>39</v>
      </c>
      <c r="T235" s="642">
        <v>1</v>
      </c>
      <c r="U235" s="642">
        <v>2200000</v>
      </c>
      <c r="V235" s="643"/>
      <c r="W235" s="569">
        <v>2200000</v>
      </c>
      <c r="X235" s="642"/>
      <c r="Y235" s="641"/>
      <c r="Z235" s="642"/>
      <c r="AA235" s="644"/>
      <c r="AC235" s="645"/>
      <c r="AD235" s="645"/>
      <c r="AE235" s="645"/>
      <c r="AF235" s="645"/>
      <c r="AG235" s="645"/>
    </row>
    <row r="236" spans="1:36" s="637" customFormat="1" ht="12.95" customHeight="1">
      <c r="A236" s="632"/>
      <c r="B236" s="633"/>
      <c r="C236" s="636"/>
      <c r="D236" s="636"/>
      <c r="E236" s="636"/>
      <c r="F236" s="636"/>
      <c r="G236" s="636"/>
      <c r="I236" s="638" t="s">
        <v>526</v>
      </c>
      <c r="J236" s="638"/>
      <c r="N236" s="638" t="s">
        <v>269</v>
      </c>
      <c r="O236" s="631" t="s">
        <v>505</v>
      </c>
      <c r="P236" s="640">
        <v>2016</v>
      </c>
      <c r="Q236" s="641"/>
      <c r="R236" s="642"/>
      <c r="S236" s="561" t="s">
        <v>39</v>
      </c>
      <c r="T236" s="642">
        <v>4</v>
      </c>
      <c r="U236" s="642">
        <v>3200000</v>
      </c>
      <c r="V236" s="643"/>
      <c r="W236" s="569">
        <v>800000</v>
      </c>
      <c r="X236" s="642"/>
      <c r="Y236" s="641"/>
      <c r="Z236" s="642"/>
      <c r="AA236" s="644"/>
      <c r="AC236" s="645"/>
      <c r="AD236" s="645"/>
      <c r="AE236" s="645"/>
      <c r="AF236" s="645"/>
      <c r="AG236" s="645"/>
    </row>
    <row r="237" spans="1:36" s="637" customFormat="1" ht="12.95" customHeight="1">
      <c r="A237" s="632"/>
      <c r="B237" s="633"/>
      <c r="C237" s="636"/>
      <c r="D237" s="636"/>
      <c r="E237" s="636"/>
      <c r="F237" s="636"/>
      <c r="G237" s="636"/>
      <c r="I237" s="638" t="s">
        <v>527</v>
      </c>
      <c r="J237" s="638"/>
      <c r="N237" s="638" t="s">
        <v>269</v>
      </c>
      <c r="O237" s="631" t="s">
        <v>505</v>
      </c>
      <c r="P237" s="640">
        <v>2016</v>
      </c>
      <c r="Q237" s="641"/>
      <c r="R237" s="642"/>
      <c r="S237" s="561" t="s">
        <v>39</v>
      </c>
      <c r="T237" s="642">
        <v>2</v>
      </c>
      <c r="U237" s="642">
        <v>800000</v>
      </c>
      <c r="V237" s="643"/>
      <c r="W237" s="569">
        <v>400000</v>
      </c>
      <c r="X237" s="642"/>
      <c r="Y237" s="641"/>
      <c r="Z237" s="642"/>
      <c r="AA237" s="644"/>
      <c r="AC237" s="645"/>
      <c r="AD237" s="645"/>
      <c r="AE237" s="645"/>
      <c r="AF237" s="645"/>
      <c r="AG237" s="645"/>
    </row>
    <row r="238" spans="1:36" s="637" customFormat="1" ht="12.75" customHeight="1">
      <c r="A238" s="632"/>
      <c r="B238" s="633"/>
      <c r="C238" s="636"/>
      <c r="D238" s="636"/>
      <c r="E238" s="636"/>
      <c r="F238" s="636"/>
      <c r="G238" s="636"/>
      <c r="I238" s="638" t="s">
        <v>528</v>
      </c>
      <c r="J238" s="638"/>
      <c r="N238" s="638" t="s">
        <v>269</v>
      </c>
      <c r="O238" s="631" t="s">
        <v>505</v>
      </c>
      <c r="P238" s="640">
        <v>2016</v>
      </c>
      <c r="Q238" s="641"/>
      <c r="R238" s="642"/>
      <c r="S238" s="561" t="s">
        <v>39</v>
      </c>
      <c r="T238" s="642">
        <v>2</v>
      </c>
      <c r="U238" s="642">
        <v>4600000</v>
      </c>
      <c r="V238" s="643"/>
      <c r="W238" s="569">
        <v>2300000</v>
      </c>
      <c r="X238" s="642"/>
      <c r="Y238" s="641"/>
      <c r="Z238" s="642"/>
      <c r="AA238" s="644"/>
      <c r="AC238" s="645"/>
      <c r="AD238" s="645"/>
      <c r="AE238" s="645"/>
      <c r="AF238" s="645"/>
      <c r="AG238" s="645"/>
    </row>
    <row r="239" spans="1:36" s="637" customFormat="1" ht="12.95" customHeight="1">
      <c r="A239" s="632"/>
      <c r="B239" s="633"/>
      <c r="C239" s="636"/>
      <c r="D239" s="636"/>
      <c r="E239" s="636"/>
      <c r="F239" s="636"/>
      <c r="G239" s="636"/>
      <c r="I239" s="638" t="s">
        <v>529</v>
      </c>
      <c r="J239" s="638"/>
      <c r="N239" s="638" t="s">
        <v>269</v>
      </c>
      <c r="O239" s="631" t="s">
        <v>505</v>
      </c>
      <c r="P239" s="640">
        <v>2016</v>
      </c>
      <c r="Q239" s="641"/>
      <c r="R239" s="642"/>
      <c r="S239" s="561" t="s">
        <v>39</v>
      </c>
      <c r="T239" s="642">
        <v>3</v>
      </c>
      <c r="U239" s="642">
        <v>3000000</v>
      </c>
      <c r="V239" s="643"/>
      <c r="W239" s="569">
        <v>1000000</v>
      </c>
      <c r="X239" s="642"/>
      <c r="Y239" s="641"/>
      <c r="Z239" s="642"/>
      <c r="AA239" s="644"/>
      <c r="AC239" s="645"/>
      <c r="AD239" s="645"/>
      <c r="AE239" s="645"/>
      <c r="AF239" s="645"/>
      <c r="AG239" s="645"/>
    </row>
    <row r="240" spans="1:36" s="656" customFormat="1" ht="12.95" customHeight="1">
      <c r="A240" s="653"/>
      <c r="B240" s="654"/>
      <c r="C240" s="655"/>
      <c r="D240" s="655"/>
      <c r="E240" s="655"/>
      <c r="F240" s="655"/>
      <c r="G240" s="655"/>
      <c r="I240" s="657" t="s">
        <v>530</v>
      </c>
      <c r="J240" s="657"/>
      <c r="N240" s="657" t="s">
        <v>269</v>
      </c>
      <c r="O240" s="658" t="s">
        <v>531</v>
      </c>
      <c r="P240" s="659">
        <v>2016</v>
      </c>
      <c r="Q240" s="660"/>
      <c r="R240" s="661"/>
      <c r="S240" s="561" t="s">
        <v>39</v>
      </c>
      <c r="T240" s="661">
        <v>1</v>
      </c>
      <c r="U240" s="661">
        <v>6830600</v>
      </c>
      <c r="V240" s="662"/>
      <c r="W240" s="569">
        <v>6830600</v>
      </c>
      <c r="X240" s="661"/>
      <c r="Y240" s="660"/>
      <c r="Z240" s="663"/>
      <c r="AA240" s="664"/>
      <c r="AC240" s="665"/>
      <c r="AD240" s="665"/>
      <c r="AE240" s="665"/>
      <c r="AF240" s="665"/>
      <c r="AG240" s="665"/>
    </row>
    <row r="241" spans="1:36" s="656" customFormat="1" ht="12.95" customHeight="1" thickBot="1">
      <c r="A241" s="653"/>
      <c r="B241" s="654"/>
      <c r="C241" s="655"/>
      <c r="D241" s="655"/>
      <c r="E241" s="655"/>
      <c r="F241" s="655"/>
      <c r="G241" s="655"/>
      <c r="I241" s="657" t="s">
        <v>532</v>
      </c>
      <c r="J241" s="657"/>
      <c r="N241" s="657"/>
      <c r="O241" s="658"/>
      <c r="P241" s="659">
        <v>2013</v>
      </c>
      <c r="Q241" s="660"/>
      <c r="R241" s="661"/>
      <c r="S241" s="561" t="s">
        <v>39</v>
      </c>
      <c r="T241" s="661">
        <v>1</v>
      </c>
      <c r="U241" s="661">
        <v>7500000</v>
      </c>
      <c r="V241" s="662"/>
      <c r="W241" s="569">
        <v>7500000</v>
      </c>
      <c r="X241" s="661"/>
      <c r="Y241" s="660"/>
      <c r="Z241" s="661"/>
      <c r="AA241" s="666"/>
      <c r="AC241" s="665"/>
      <c r="AD241" s="665"/>
      <c r="AE241" s="665"/>
      <c r="AF241" s="665"/>
      <c r="AG241" s="665"/>
    </row>
    <row r="242" spans="1:36" s="87" customFormat="1" ht="12.95" customHeight="1" thickBot="1">
      <c r="A242" s="543"/>
      <c r="B242" s="530"/>
      <c r="C242" s="545" t="str">
        <f>MID(B242,1,2)</f>
        <v/>
      </c>
      <c r="D242" s="545" t="str">
        <f>MID(B242,4,2)</f>
        <v/>
      </c>
      <c r="E242" s="545" t="str">
        <f>MID(B242,7,2)</f>
        <v/>
      </c>
      <c r="F242" s="545" t="str">
        <f>MID(B242,10,2)</f>
        <v/>
      </c>
      <c r="G242" s="545" t="str">
        <f>MID(B242,13,3)</f>
        <v/>
      </c>
      <c r="H242" s="531"/>
      <c r="I242" s="552" t="s">
        <v>533</v>
      </c>
      <c r="J242" s="529"/>
      <c r="K242" s="529"/>
      <c r="L242" s="529"/>
      <c r="M242" s="530"/>
      <c r="N242" s="528"/>
      <c r="O242" s="528"/>
      <c r="P242" s="528"/>
      <c r="Q242" s="530"/>
      <c r="R242" s="531"/>
      <c r="S242" s="561" t="s">
        <v>39</v>
      </c>
      <c r="T242" s="567">
        <f>SUM(T243:T252)</f>
        <v>13</v>
      </c>
      <c r="U242" s="667">
        <f>SUM(U243:U252)</f>
        <v>19900000</v>
      </c>
      <c r="V242" s="668"/>
      <c r="W242" s="355"/>
      <c r="X242" s="355"/>
      <c r="Y242" s="355"/>
      <c r="Z242" s="642"/>
      <c r="AA242" s="355"/>
      <c r="AB242" s="355"/>
      <c r="AC242" s="355"/>
      <c r="AD242" s="355"/>
      <c r="AE242" s="355"/>
      <c r="AF242" s="355"/>
      <c r="AG242" s="355"/>
      <c r="AH242" s="355"/>
      <c r="AI242" s="355"/>
      <c r="AJ242" s="355"/>
    </row>
    <row r="243" spans="1:36" s="87" customFormat="1" ht="12.95" customHeight="1">
      <c r="A243" s="534">
        <v>2</v>
      </c>
      <c r="B243" s="554" t="s">
        <v>534</v>
      </c>
      <c r="C243" s="375" t="str">
        <f>MID(B243,1,2)</f>
        <v>02</v>
      </c>
      <c r="D243" s="375" t="str">
        <f>MID(B243,4,2)</f>
        <v>06</v>
      </c>
      <c r="E243" s="375" t="str">
        <f>MID(B243,7,2)</f>
        <v>02</v>
      </c>
      <c r="F243" s="375" t="str">
        <f>MID(B243,10,2)</f>
        <v>06</v>
      </c>
      <c r="G243" s="375" t="str">
        <f>MID(B243,13,3)</f>
        <v>008</v>
      </c>
      <c r="H243" s="379"/>
      <c r="I243" s="536" t="s">
        <v>535</v>
      </c>
      <c r="J243" s="378" t="s">
        <v>324</v>
      </c>
      <c r="K243" s="378"/>
      <c r="L243" s="378"/>
      <c r="M243" s="378" t="s">
        <v>324</v>
      </c>
      <c r="N243" s="377" t="s">
        <v>536</v>
      </c>
      <c r="O243" s="377" t="s">
        <v>325</v>
      </c>
      <c r="P243" s="378">
        <v>2013</v>
      </c>
      <c r="Q243" s="378" t="s">
        <v>324</v>
      </c>
      <c r="R243" s="378" t="s">
        <v>270</v>
      </c>
      <c r="S243" s="561" t="s">
        <v>39</v>
      </c>
      <c r="T243" s="576">
        <v>1</v>
      </c>
      <c r="U243" s="570">
        <v>5000000</v>
      </c>
      <c r="V243" s="669" t="s">
        <v>311</v>
      </c>
      <c r="W243" s="355"/>
      <c r="X243" s="355"/>
      <c r="Y243" s="670"/>
      <c r="Z243" s="670"/>
      <c r="AA243" s="670"/>
      <c r="AB243" s="670"/>
      <c r="AC243" s="670"/>
      <c r="AD243" s="670"/>
      <c r="AE243" s="670"/>
      <c r="AF243" s="670"/>
      <c r="AG243" s="670"/>
      <c r="AH243" s="671"/>
      <c r="AI243" s="672"/>
      <c r="AJ243" s="355"/>
    </row>
    <row r="244" spans="1:36" s="87" customFormat="1" ht="12.95" customHeight="1">
      <c r="A244" s="534">
        <v>9</v>
      </c>
      <c r="B244" s="554"/>
      <c r="C244" s="345">
        <v>2</v>
      </c>
      <c r="D244" s="345">
        <v>7</v>
      </c>
      <c r="E244" s="345">
        <v>2</v>
      </c>
      <c r="F244" s="345">
        <v>1</v>
      </c>
      <c r="G244" s="346">
        <v>11</v>
      </c>
      <c r="H244" s="379"/>
      <c r="I244" s="346" t="s">
        <v>537</v>
      </c>
      <c r="J244" s="346" t="s">
        <v>538</v>
      </c>
      <c r="K244" s="346"/>
      <c r="L244" s="346"/>
      <c r="M244" s="346"/>
      <c r="N244" s="346" t="s">
        <v>269</v>
      </c>
      <c r="O244" s="346" t="s">
        <v>539</v>
      </c>
      <c r="P244" s="346">
        <v>2005</v>
      </c>
      <c r="Q244" s="346"/>
      <c r="R244" s="673" t="s">
        <v>270</v>
      </c>
      <c r="S244" s="561" t="s">
        <v>39</v>
      </c>
      <c r="T244" s="350">
        <v>1</v>
      </c>
      <c r="U244" s="557">
        <v>100000</v>
      </c>
      <c r="V244" s="352" t="s">
        <v>311</v>
      </c>
      <c r="W244" s="355"/>
      <c r="X244" s="355"/>
      <c r="Y244" s="670"/>
      <c r="Z244" s="670"/>
      <c r="AA244" s="670"/>
      <c r="AB244" s="670"/>
      <c r="AC244" s="670"/>
      <c r="AD244" s="670"/>
      <c r="AE244" s="670"/>
      <c r="AF244" s="674"/>
      <c r="AG244" s="670"/>
      <c r="AH244" s="671"/>
      <c r="AI244" s="672"/>
      <c r="AJ244" s="355"/>
    </row>
    <row r="245" spans="1:36" s="87" customFormat="1" ht="12.95" customHeight="1">
      <c r="A245" s="534">
        <v>15</v>
      </c>
      <c r="B245" s="554"/>
      <c r="C245" s="577">
        <v>2</v>
      </c>
      <c r="D245" s="577">
        <v>7</v>
      </c>
      <c r="E245" s="577">
        <v>1</v>
      </c>
      <c r="F245" s="577">
        <v>1</v>
      </c>
      <c r="G245" s="577">
        <v>83</v>
      </c>
      <c r="H245" s="379"/>
      <c r="I245" s="346" t="s">
        <v>540</v>
      </c>
      <c r="J245" s="578"/>
      <c r="K245" s="578"/>
      <c r="L245" s="578"/>
      <c r="M245" s="578"/>
      <c r="N245" s="579"/>
      <c r="O245" s="347" t="s">
        <v>272</v>
      </c>
      <c r="P245" s="348">
        <v>2014</v>
      </c>
      <c r="Q245" s="346"/>
      <c r="R245" s="349" t="s">
        <v>270</v>
      </c>
      <c r="S245" s="561" t="s">
        <v>39</v>
      </c>
      <c r="T245" s="580">
        <v>1</v>
      </c>
      <c r="U245" s="581">
        <v>1500000</v>
      </c>
      <c r="V245" s="675" t="s">
        <v>311</v>
      </c>
      <c r="W245" s="551"/>
      <c r="X245" s="355"/>
      <c r="Y245" s="355"/>
      <c r="Z245" s="355"/>
      <c r="AA245" s="355"/>
      <c r="AB245" s="355"/>
      <c r="AC245" s="355"/>
      <c r="AD245" s="355"/>
      <c r="AE245" s="355"/>
      <c r="AF245" s="355"/>
      <c r="AG245" s="355"/>
      <c r="AH245" s="355"/>
      <c r="AI245" s="355"/>
      <c r="AJ245" s="355"/>
    </row>
    <row r="246" spans="1:36" s="87" customFormat="1" ht="12.95" customHeight="1">
      <c r="A246" s="534">
        <v>16</v>
      </c>
      <c r="B246" s="554"/>
      <c r="C246" s="577">
        <v>2</v>
      </c>
      <c r="D246" s="577">
        <v>7</v>
      </c>
      <c r="E246" s="577">
        <v>1</v>
      </c>
      <c r="F246" s="577">
        <v>1</v>
      </c>
      <c r="G246" s="577">
        <v>83</v>
      </c>
      <c r="H246" s="379"/>
      <c r="I246" s="346" t="s">
        <v>541</v>
      </c>
      <c r="J246" s="578"/>
      <c r="K246" s="578"/>
      <c r="L246" s="578"/>
      <c r="M246" s="578"/>
      <c r="N246" s="579"/>
      <c r="O246" s="347" t="s">
        <v>272</v>
      </c>
      <c r="P246" s="348">
        <v>2014</v>
      </c>
      <c r="Q246" s="346"/>
      <c r="R246" s="349" t="s">
        <v>270</v>
      </c>
      <c r="S246" s="561" t="s">
        <v>39</v>
      </c>
      <c r="T246" s="580">
        <v>1</v>
      </c>
      <c r="U246" s="581">
        <v>500000</v>
      </c>
      <c r="V246" s="675" t="s">
        <v>311</v>
      </c>
      <c r="W246" s="355"/>
      <c r="X246" s="355"/>
      <c r="Y246" s="355"/>
      <c r="Z246" s="355"/>
      <c r="AA246" s="355"/>
      <c r="AB246" s="355"/>
      <c r="AC246" s="355"/>
      <c r="AD246" s="355"/>
      <c r="AE246" s="355"/>
      <c r="AF246" s="355"/>
      <c r="AG246" s="355"/>
      <c r="AH246" s="355"/>
      <c r="AI246" s="355"/>
      <c r="AJ246" s="355"/>
    </row>
    <row r="247" spans="1:36" s="90" customFormat="1" ht="12.95" customHeight="1">
      <c r="A247" s="558">
        <v>17</v>
      </c>
      <c r="B247" s="559"/>
      <c r="C247" s="595">
        <v>2</v>
      </c>
      <c r="D247" s="595">
        <v>7</v>
      </c>
      <c r="E247" s="595">
        <v>1</v>
      </c>
      <c r="F247" s="595">
        <v>1</v>
      </c>
      <c r="G247" s="595"/>
      <c r="H247" s="676"/>
      <c r="I247" s="561" t="s">
        <v>542</v>
      </c>
      <c r="J247" s="597"/>
      <c r="K247" s="597"/>
      <c r="L247" s="597"/>
      <c r="M247" s="597"/>
      <c r="N247" s="598"/>
      <c r="O247" s="591" t="s">
        <v>272</v>
      </c>
      <c r="P247" s="599">
        <v>2015</v>
      </c>
      <c r="Q247" s="561"/>
      <c r="R247" s="677" t="s">
        <v>270</v>
      </c>
      <c r="S247" s="561" t="s">
        <v>39</v>
      </c>
      <c r="T247" s="600">
        <v>1</v>
      </c>
      <c r="U247" s="601">
        <v>7000000</v>
      </c>
      <c r="V247" s="678" t="s">
        <v>311</v>
      </c>
      <c r="W247" s="89"/>
      <c r="X247" s="89"/>
      <c r="Y247" s="89"/>
      <c r="Z247" s="89"/>
      <c r="AA247" s="89"/>
      <c r="AB247" s="89"/>
      <c r="AC247" s="89"/>
      <c r="AD247" s="89"/>
      <c r="AE247" s="89"/>
      <c r="AF247" s="89"/>
      <c r="AG247" s="89"/>
      <c r="AH247" s="89"/>
      <c r="AI247" s="89"/>
      <c r="AJ247" s="89"/>
    </row>
    <row r="248" spans="1:36" s="90" customFormat="1" ht="12.95" customHeight="1">
      <c r="A248" s="558">
        <v>18</v>
      </c>
      <c r="B248" s="559"/>
      <c r="C248" s="595">
        <v>2</v>
      </c>
      <c r="D248" s="595">
        <v>7</v>
      </c>
      <c r="E248" s="595">
        <v>1</v>
      </c>
      <c r="F248" s="595">
        <v>1</v>
      </c>
      <c r="G248" s="595"/>
      <c r="H248" s="676"/>
      <c r="I248" s="561" t="s">
        <v>543</v>
      </c>
      <c r="J248" s="597"/>
      <c r="K248" s="597"/>
      <c r="L248" s="597"/>
      <c r="M248" s="597"/>
      <c r="N248" s="598"/>
      <c r="O248" s="591" t="s">
        <v>272</v>
      </c>
      <c r="P248" s="599">
        <v>2015</v>
      </c>
      <c r="Q248" s="561"/>
      <c r="R248" s="677" t="s">
        <v>270</v>
      </c>
      <c r="S248" s="561" t="s">
        <v>39</v>
      </c>
      <c r="T248" s="600">
        <v>2</v>
      </c>
      <c r="U248" s="601">
        <v>900000</v>
      </c>
      <c r="V248" s="678" t="s">
        <v>311</v>
      </c>
      <c r="W248" s="89"/>
      <c r="X248" s="89"/>
      <c r="Y248" s="89"/>
      <c r="Z248" s="89"/>
      <c r="AA248" s="89"/>
      <c r="AB248" s="89"/>
      <c r="AC248" s="89"/>
      <c r="AD248" s="89"/>
      <c r="AE248" s="89"/>
      <c r="AF248" s="89"/>
      <c r="AG248" s="89"/>
      <c r="AH248" s="89"/>
      <c r="AI248" s="89"/>
      <c r="AJ248" s="89"/>
    </row>
    <row r="249" spans="1:36" s="687" customFormat="1" ht="12.95" customHeight="1">
      <c r="A249" s="679"/>
      <c r="B249" s="680"/>
      <c r="C249" s="635"/>
      <c r="D249" s="635"/>
      <c r="E249" s="635"/>
      <c r="F249" s="635"/>
      <c r="G249" s="635"/>
      <c r="H249" s="681"/>
      <c r="I249" s="638" t="s">
        <v>544</v>
      </c>
      <c r="J249" s="682"/>
      <c r="K249" s="682"/>
      <c r="L249" s="682"/>
      <c r="M249" s="682"/>
      <c r="N249" s="638" t="s">
        <v>269</v>
      </c>
      <c r="O249" s="639" t="s">
        <v>272</v>
      </c>
      <c r="P249" s="640">
        <v>2016</v>
      </c>
      <c r="Q249" s="640"/>
      <c r="R249" s="683" t="s">
        <v>545</v>
      </c>
      <c r="S249" s="561" t="s">
        <v>39</v>
      </c>
      <c r="T249" s="684">
        <v>1</v>
      </c>
      <c r="U249" s="685">
        <v>1400000</v>
      </c>
      <c r="V249" s="686"/>
      <c r="W249" s="685"/>
      <c r="X249" s="637"/>
      <c r="Y249" s="637"/>
      <c r="Z249" s="637"/>
      <c r="AA249" s="637"/>
      <c r="AB249" s="637"/>
      <c r="AC249" s="637"/>
      <c r="AD249" s="637"/>
      <c r="AE249" s="637"/>
      <c r="AF249" s="637"/>
      <c r="AG249" s="637"/>
      <c r="AH249" s="637"/>
      <c r="AI249" s="637"/>
      <c r="AJ249" s="637"/>
    </row>
    <row r="250" spans="1:36" s="687" customFormat="1" ht="12.95" customHeight="1">
      <c r="A250" s="679"/>
      <c r="B250" s="680"/>
      <c r="C250" s="635"/>
      <c r="D250" s="635"/>
      <c r="E250" s="635"/>
      <c r="F250" s="635"/>
      <c r="G250" s="635"/>
      <c r="H250" s="681"/>
      <c r="I250" s="638" t="s">
        <v>546</v>
      </c>
      <c r="J250" s="682"/>
      <c r="K250" s="682"/>
      <c r="L250" s="682"/>
      <c r="M250" s="682"/>
      <c r="N250" s="638" t="s">
        <v>269</v>
      </c>
      <c r="O250" s="639" t="s">
        <v>272</v>
      </c>
      <c r="P250" s="640">
        <v>2016</v>
      </c>
      <c r="Q250" s="640"/>
      <c r="R250" s="683" t="s">
        <v>267</v>
      </c>
      <c r="S250" s="561" t="s">
        <v>39</v>
      </c>
      <c r="T250" s="684">
        <v>1</v>
      </c>
      <c r="U250" s="685">
        <v>1700000</v>
      </c>
      <c r="V250" s="686"/>
      <c r="W250" s="685"/>
      <c r="X250" s="637"/>
      <c r="Y250" s="637"/>
      <c r="Z250" s="637"/>
      <c r="AA250" s="637"/>
      <c r="AB250" s="637"/>
      <c r="AC250" s="637"/>
      <c r="AD250" s="637"/>
      <c r="AE250" s="637"/>
      <c r="AF250" s="637"/>
      <c r="AG250" s="637"/>
      <c r="AH250" s="637"/>
      <c r="AI250" s="637"/>
      <c r="AJ250" s="637"/>
    </row>
    <row r="251" spans="1:36" s="687" customFormat="1" ht="12.95" customHeight="1">
      <c r="A251" s="679"/>
      <c r="B251" s="680"/>
      <c r="C251" s="635"/>
      <c r="D251" s="635"/>
      <c r="E251" s="635"/>
      <c r="F251" s="635"/>
      <c r="G251" s="635"/>
      <c r="H251" s="681"/>
      <c r="I251" s="638" t="s">
        <v>547</v>
      </c>
      <c r="J251" s="682"/>
      <c r="K251" s="682"/>
      <c r="L251" s="682"/>
      <c r="M251" s="682"/>
      <c r="N251" s="638" t="s">
        <v>269</v>
      </c>
      <c r="O251" s="639" t="s">
        <v>272</v>
      </c>
      <c r="P251" s="640">
        <v>2016</v>
      </c>
      <c r="Q251" s="640"/>
      <c r="R251" s="683" t="s">
        <v>267</v>
      </c>
      <c r="S251" s="561" t="s">
        <v>39</v>
      </c>
      <c r="T251" s="684">
        <v>4</v>
      </c>
      <c r="U251" s="685">
        <v>1800000</v>
      </c>
      <c r="V251" s="686"/>
      <c r="W251" s="685"/>
      <c r="X251" s="637"/>
      <c r="Y251" s="637"/>
      <c r="Z251" s="637"/>
      <c r="AA251" s="637"/>
      <c r="AB251" s="637"/>
      <c r="AC251" s="637"/>
      <c r="AD251" s="637"/>
      <c r="AE251" s="637"/>
      <c r="AF251" s="637"/>
      <c r="AG251" s="637"/>
      <c r="AH251" s="637"/>
      <c r="AI251" s="637"/>
      <c r="AJ251" s="637"/>
    </row>
    <row r="252" spans="1:36" s="687" customFormat="1" ht="12.95" customHeight="1" thickBot="1">
      <c r="A252" s="679"/>
      <c r="B252" s="680"/>
      <c r="C252" s="635"/>
      <c r="D252" s="635"/>
      <c r="E252" s="635"/>
      <c r="F252" s="635"/>
      <c r="G252" s="635"/>
      <c r="H252" s="681"/>
      <c r="I252" s="638"/>
      <c r="J252" s="682"/>
      <c r="K252" s="682"/>
      <c r="L252" s="682"/>
      <c r="M252" s="682"/>
      <c r="N252" s="688"/>
      <c r="O252" s="639"/>
      <c r="P252" s="640"/>
      <c r="Q252" s="638"/>
      <c r="R252" s="683"/>
      <c r="S252" s="561" t="s">
        <v>39</v>
      </c>
      <c r="T252" s="684"/>
      <c r="U252" s="685"/>
      <c r="V252" s="686"/>
      <c r="W252" s="689"/>
      <c r="X252" s="637"/>
      <c r="Y252" s="637"/>
      <c r="Z252" s="637"/>
      <c r="AA252" s="637"/>
      <c r="AB252" s="637"/>
      <c r="AC252" s="637"/>
      <c r="AD252" s="637"/>
      <c r="AE252" s="637"/>
      <c r="AF252" s="637"/>
      <c r="AG252" s="637"/>
      <c r="AH252" s="637"/>
      <c r="AI252" s="637"/>
      <c r="AJ252" s="637"/>
    </row>
    <row r="253" spans="1:36" s="87" customFormat="1" ht="12.95" customHeight="1">
      <c r="A253" s="690"/>
      <c r="B253" s="691"/>
      <c r="C253" s="692" t="str">
        <f>MID(B253,1,2)</f>
        <v/>
      </c>
      <c r="D253" s="692" t="str">
        <f>MID(B253,4,2)</f>
        <v/>
      </c>
      <c r="E253" s="692" t="str">
        <f>MID(B253,7,2)</f>
        <v/>
      </c>
      <c r="F253" s="692" t="str">
        <f>MID(B253,10,2)</f>
        <v/>
      </c>
      <c r="G253" s="692" t="str">
        <f>MID(B253,13,3)</f>
        <v/>
      </c>
      <c r="H253" s="693"/>
      <c r="I253" s="694" t="s">
        <v>548</v>
      </c>
      <c r="J253" s="695"/>
      <c r="K253" s="695"/>
      <c r="L253" s="695"/>
      <c r="M253" s="691"/>
      <c r="N253" s="691"/>
      <c r="O253" s="691"/>
      <c r="P253" s="691"/>
      <c r="Q253" s="691"/>
      <c r="R253" s="683" t="s">
        <v>267</v>
      </c>
      <c r="S253" s="561" t="s">
        <v>39</v>
      </c>
      <c r="T253" s="696">
        <f>SUM(T254:T517)</f>
        <v>415</v>
      </c>
      <c r="U253" s="696">
        <f>SUM(U254:U517)</f>
        <v>1979902923</v>
      </c>
      <c r="V253" s="697"/>
      <c r="W253" s="356"/>
      <c r="X253" s="356"/>
      <c r="Y253" s="355"/>
      <c r="Z253" s="685"/>
      <c r="AA253" s="355"/>
      <c r="AB253" s="355"/>
      <c r="AC253" s="355"/>
      <c r="AD253" s="355"/>
      <c r="AE253" s="355"/>
      <c r="AF253" s="355"/>
      <c r="AG253" s="355"/>
      <c r="AH253" s="355"/>
      <c r="AI253" s="355"/>
      <c r="AJ253" s="355"/>
    </row>
    <row r="254" spans="1:36" s="701" customFormat="1" ht="12.95" customHeight="1">
      <c r="A254" s="698">
        <v>1</v>
      </c>
      <c r="B254" s="699" t="s">
        <v>549</v>
      </c>
      <c r="C254" s="700" t="s">
        <v>189</v>
      </c>
      <c r="D254" s="700" t="s">
        <v>202</v>
      </c>
      <c r="E254" s="700" t="s">
        <v>188</v>
      </c>
      <c r="F254" s="700" t="s">
        <v>188</v>
      </c>
      <c r="G254" s="700" t="s">
        <v>550</v>
      </c>
      <c r="I254" s="701" t="s">
        <v>551</v>
      </c>
      <c r="J254" s="702" t="s">
        <v>552</v>
      </c>
      <c r="N254" s="702"/>
      <c r="O254" s="701" t="s">
        <v>325</v>
      </c>
      <c r="P254" s="702">
        <v>2007</v>
      </c>
      <c r="Q254" s="703"/>
      <c r="R254" s="683" t="s">
        <v>267</v>
      </c>
      <c r="S254" s="561" t="s">
        <v>39</v>
      </c>
      <c r="T254" s="703">
        <v>2</v>
      </c>
      <c r="U254" s="703">
        <v>1352325</v>
      </c>
      <c r="V254" s="346" t="s">
        <v>311</v>
      </c>
    </row>
    <row r="255" spans="1:36" s="87" customFormat="1" ht="12.95" customHeight="1">
      <c r="A255" s="698">
        <v>2</v>
      </c>
      <c r="B255" s="699" t="s">
        <v>549</v>
      </c>
      <c r="C255" s="700" t="s">
        <v>189</v>
      </c>
      <c r="D255" s="700" t="s">
        <v>202</v>
      </c>
      <c r="E255" s="700" t="s">
        <v>188</v>
      </c>
      <c r="F255" s="700" t="s">
        <v>188</v>
      </c>
      <c r="G255" s="700" t="s">
        <v>550</v>
      </c>
      <c r="I255" s="377" t="s">
        <v>553</v>
      </c>
      <c r="J255" s="378" t="s">
        <v>552</v>
      </c>
      <c r="N255" s="378"/>
      <c r="O255" s="377" t="s">
        <v>325</v>
      </c>
      <c r="P255" s="378">
        <v>2007</v>
      </c>
      <c r="Q255" s="704"/>
      <c r="R255" s="683" t="s">
        <v>267</v>
      </c>
      <c r="S255" s="561" t="s">
        <v>39</v>
      </c>
      <c r="T255" s="704">
        <v>1</v>
      </c>
      <c r="U255" s="704">
        <v>21066412</v>
      </c>
      <c r="V255" s="346" t="s">
        <v>311</v>
      </c>
    </row>
    <row r="256" spans="1:36" s="87" customFormat="1" ht="12.95" customHeight="1">
      <c r="A256" s="534">
        <v>3</v>
      </c>
      <c r="B256" s="554"/>
      <c r="C256" s="375" t="s">
        <v>189</v>
      </c>
      <c r="D256" s="375" t="s">
        <v>204</v>
      </c>
      <c r="E256" s="375" t="s">
        <v>188</v>
      </c>
      <c r="F256" s="375" t="s">
        <v>554</v>
      </c>
      <c r="G256" s="375" t="s">
        <v>555</v>
      </c>
      <c r="I256" s="377" t="s">
        <v>556</v>
      </c>
      <c r="J256" s="378" t="s">
        <v>552</v>
      </c>
      <c r="N256" s="378"/>
      <c r="O256" s="377" t="s">
        <v>325</v>
      </c>
      <c r="P256" s="378">
        <v>2007</v>
      </c>
      <c r="Q256" s="705"/>
      <c r="R256" s="683" t="s">
        <v>267</v>
      </c>
      <c r="S256" s="561" t="s">
        <v>39</v>
      </c>
      <c r="T256" s="705">
        <v>1</v>
      </c>
      <c r="U256" s="706">
        <v>888712</v>
      </c>
      <c r="V256" s="346" t="s">
        <v>311</v>
      </c>
    </row>
    <row r="257" spans="1:22" s="87" customFormat="1" ht="12.95" customHeight="1">
      <c r="A257" s="534">
        <v>4</v>
      </c>
      <c r="B257" s="554"/>
      <c r="C257" s="375" t="s">
        <v>189</v>
      </c>
      <c r="D257" s="375" t="s">
        <v>202</v>
      </c>
      <c r="E257" s="375" t="s">
        <v>188</v>
      </c>
      <c r="F257" s="375" t="s">
        <v>188</v>
      </c>
      <c r="G257" s="375" t="s">
        <v>557</v>
      </c>
      <c r="I257" s="377" t="s">
        <v>558</v>
      </c>
      <c r="J257" s="378" t="s">
        <v>552</v>
      </c>
      <c r="N257" s="378"/>
      <c r="O257" s="377" t="s">
        <v>325</v>
      </c>
      <c r="P257" s="378">
        <v>2007</v>
      </c>
      <c r="Q257" s="705"/>
      <c r="R257" s="683" t="s">
        <v>267</v>
      </c>
      <c r="S257" s="561" t="s">
        <v>39</v>
      </c>
      <c r="T257" s="705">
        <v>2</v>
      </c>
      <c r="U257" s="706">
        <v>689475</v>
      </c>
      <c r="V257" s="346" t="s">
        <v>311</v>
      </c>
    </row>
    <row r="258" spans="1:22" s="87" customFormat="1" ht="12.95" customHeight="1">
      <c r="A258" s="534">
        <v>5</v>
      </c>
      <c r="B258" s="554" t="s">
        <v>549</v>
      </c>
      <c r="C258" s="375" t="s">
        <v>189</v>
      </c>
      <c r="D258" s="375" t="s">
        <v>202</v>
      </c>
      <c r="E258" s="375" t="s">
        <v>188</v>
      </c>
      <c r="F258" s="375" t="s">
        <v>188</v>
      </c>
      <c r="G258" s="375" t="s">
        <v>550</v>
      </c>
      <c r="I258" s="377" t="s">
        <v>559</v>
      </c>
      <c r="J258" s="378" t="s">
        <v>560</v>
      </c>
      <c r="N258" s="378"/>
      <c r="O258" s="377" t="s">
        <v>325</v>
      </c>
      <c r="P258" s="378">
        <v>2007</v>
      </c>
      <c r="Q258" s="705"/>
      <c r="R258" s="683" t="s">
        <v>267</v>
      </c>
      <c r="S258" s="561" t="s">
        <v>39</v>
      </c>
      <c r="T258" s="705">
        <v>1</v>
      </c>
      <c r="U258" s="706">
        <v>18843785</v>
      </c>
      <c r="V258" s="346" t="s">
        <v>311</v>
      </c>
    </row>
    <row r="259" spans="1:22" s="87" customFormat="1" ht="12.95" customHeight="1">
      <c r="A259" s="534">
        <v>6</v>
      </c>
      <c r="B259" s="554" t="s">
        <v>561</v>
      </c>
      <c r="C259" s="375" t="s">
        <v>189</v>
      </c>
      <c r="D259" s="375" t="s">
        <v>202</v>
      </c>
      <c r="E259" s="375" t="s">
        <v>188</v>
      </c>
      <c r="F259" s="375" t="s">
        <v>202</v>
      </c>
      <c r="G259" s="375" t="s">
        <v>562</v>
      </c>
      <c r="I259" s="377" t="s">
        <v>563</v>
      </c>
      <c r="J259" s="378" t="s">
        <v>564</v>
      </c>
      <c r="N259" s="378"/>
      <c r="O259" s="377" t="s">
        <v>325</v>
      </c>
      <c r="P259" s="378">
        <v>2007</v>
      </c>
      <c r="Q259" s="705"/>
      <c r="R259" s="683" t="s">
        <v>267</v>
      </c>
      <c r="S259" s="561" t="s">
        <v>39</v>
      </c>
      <c r="T259" s="705">
        <v>1</v>
      </c>
      <c r="U259" s="706">
        <v>11000000</v>
      </c>
      <c r="V259" s="346" t="s">
        <v>311</v>
      </c>
    </row>
    <row r="260" spans="1:22" s="87" customFormat="1" ht="12.95" customHeight="1">
      <c r="A260" s="534">
        <v>7</v>
      </c>
      <c r="B260" s="554" t="s">
        <v>561</v>
      </c>
      <c r="C260" s="375" t="s">
        <v>189</v>
      </c>
      <c r="D260" s="375" t="s">
        <v>202</v>
      </c>
      <c r="E260" s="375" t="s">
        <v>188</v>
      </c>
      <c r="F260" s="375" t="s">
        <v>202</v>
      </c>
      <c r="G260" s="375" t="s">
        <v>562</v>
      </c>
      <c r="I260" s="377" t="s">
        <v>565</v>
      </c>
      <c r="J260" s="378" t="s">
        <v>566</v>
      </c>
      <c r="N260" s="378"/>
      <c r="O260" s="377" t="s">
        <v>325</v>
      </c>
      <c r="P260" s="378">
        <v>2007</v>
      </c>
      <c r="Q260" s="705"/>
      <c r="R260" s="683" t="s">
        <v>267</v>
      </c>
      <c r="S260" s="561" t="s">
        <v>39</v>
      </c>
      <c r="T260" s="705">
        <v>1</v>
      </c>
      <c r="U260" s="706">
        <v>9625000</v>
      </c>
      <c r="V260" s="346" t="s">
        <v>311</v>
      </c>
    </row>
    <row r="261" spans="1:22" s="87" customFormat="1" ht="12.95" customHeight="1">
      <c r="A261" s="534">
        <v>8</v>
      </c>
      <c r="B261" s="554"/>
      <c r="C261" s="375" t="s">
        <v>189</v>
      </c>
      <c r="D261" s="375" t="s">
        <v>202</v>
      </c>
      <c r="E261" s="375" t="s">
        <v>188</v>
      </c>
      <c r="F261" s="375" t="s">
        <v>188</v>
      </c>
      <c r="G261" s="375" t="s">
        <v>567</v>
      </c>
      <c r="I261" s="377" t="s">
        <v>568</v>
      </c>
      <c r="J261" s="378" t="s">
        <v>569</v>
      </c>
      <c r="N261" s="378"/>
      <c r="O261" s="377" t="s">
        <v>325</v>
      </c>
      <c r="P261" s="378">
        <v>2007</v>
      </c>
      <c r="Q261" s="705"/>
      <c r="R261" s="683" t="s">
        <v>267</v>
      </c>
      <c r="S261" s="561" t="s">
        <v>39</v>
      </c>
      <c r="T261" s="705">
        <v>1</v>
      </c>
      <c r="U261" s="706">
        <v>1650000</v>
      </c>
      <c r="V261" s="346" t="s">
        <v>311</v>
      </c>
    </row>
    <row r="262" spans="1:22" s="87" customFormat="1" ht="12.95" customHeight="1">
      <c r="A262" s="534">
        <v>9</v>
      </c>
      <c r="B262" s="554"/>
      <c r="C262" s="375" t="s">
        <v>189</v>
      </c>
      <c r="D262" s="375" t="s">
        <v>202</v>
      </c>
      <c r="E262" s="375" t="s">
        <v>188</v>
      </c>
      <c r="F262" s="375" t="s">
        <v>570</v>
      </c>
      <c r="G262" s="375" t="s">
        <v>571</v>
      </c>
      <c r="I262" s="377" t="s">
        <v>572</v>
      </c>
      <c r="J262" s="378" t="s">
        <v>573</v>
      </c>
      <c r="N262" s="378"/>
      <c r="O262" s="377" t="s">
        <v>325</v>
      </c>
      <c r="P262" s="378">
        <v>2007</v>
      </c>
      <c r="Q262" s="705"/>
      <c r="R262" s="683" t="s">
        <v>267</v>
      </c>
      <c r="S262" s="561" t="s">
        <v>39</v>
      </c>
      <c r="T262" s="705">
        <v>1</v>
      </c>
      <c r="U262" s="706">
        <v>1650000</v>
      </c>
      <c r="V262" s="346" t="s">
        <v>311</v>
      </c>
    </row>
    <row r="263" spans="1:22" s="87" customFormat="1" ht="12.95" customHeight="1">
      <c r="A263" s="534">
        <v>10</v>
      </c>
      <c r="B263" s="554"/>
      <c r="C263" s="375" t="s">
        <v>189</v>
      </c>
      <c r="D263" s="375" t="s">
        <v>202</v>
      </c>
      <c r="E263" s="375" t="s">
        <v>188</v>
      </c>
      <c r="F263" s="375" t="s">
        <v>188</v>
      </c>
      <c r="G263" s="375" t="s">
        <v>574</v>
      </c>
      <c r="I263" s="377" t="s">
        <v>575</v>
      </c>
      <c r="J263" s="378" t="s">
        <v>576</v>
      </c>
      <c r="N263" s="378"/>
      <c r="O263" s="377" t="s">
        <v>325</v>
      </c>
      <c r="P263" s="378">
        <v>2007</v>
      </c>
      <c r="Q263" s="705"/>
      <c r="R263" s="683" t="s">
        <v>267</v>
      </c>
      <c r="S263" s="561" t="s">
        <v>39</v>
      </c>
      <c r="T263" s="705">
        <v>1</v>
      </c>
      <c r="U263" s="706">
        <v>250000</v>
      </c>
      <c r="V263" s="346" t="s">
        <v>311</v>
      </c>
    </row>
    <row r="264" spans="1:22" s="87" customFormat="1" ht="12.95" customHeight="1">
      <c r="A264" s="534">
        <v>12</v>
      </c>
      <c r="B264" s="554"/>
      <c r="C264" s="375" t="s">
        <v>189</v>
      </c>
      <c r="D264" s="375" t="s">
        <v>202</v>
      </c>
      <c r="E264" s="375" t="s">
        <v>188</v>
      </c>
      <c r="F264" s="375" t="s">
        <v>193</v>
      </c>
      <c r="G264" s="375" t="s">
        <v>577</v>
      </c>
      <c r="I264" s="377" t="s">
        <v>578</v>
      </c>
      <c r="J264" s="378" t="s">
        <v>579</v>
      </c>
      <c r="N264" s="378"/>
      <c r="O264" s="377" t="s">
        <v>325</v>
      </c>
      <c r="P264" s="378">
        <v>2007</v>
      </c>
      <c r="Q264" s="705"/>
      <c r="R264" s="683" t="s">
        <v>267</v>
      </c>
      <c r="S264" s="561" t="s">
        <v>39</v>
      </c>
      <c r="T264" s="705">
        <v>1</v>
      </c>
      <c r="U264" s="706">
        <v>65000</v>
      </c>
      <c r="V264" s="346" t="s">
        <v>311</v>
      </c>
    </row>
    <row r="265" spans="1:22" s="87" customFormat="1" ht="12.95" customHeight="1">
      <c r="A265" s="534">
        <v>15</v>
      </c>
      <c r="B265" s="554" t="s">
        <v>580</v>
      </c>
      <c r="C265" s="375" t="s">
        <v>189</v>
      </c>
      <c r="D265" s="375" t="s">
        <v>202</v>
      </c>
      <c r="E265" s="375" t="s">
        <v>188</v>
      </c>
      <c r="F265" s="375" t="s">
        <v>189</v>
      </c>
      <c r="G265" s="375" t="s">
        <v>581</v>
      </c>
      <c r="I265" s="377" t="s">
        <v>582</v>
      </c>
      <c r="J265" s="378" t="s">
        <v>583</v>
      </c>
      <c r="N265" s="378"/>
      <c r="O265" s="377" t="s">
        <v>325</v>
      </c>
      <c r="P265" s="378">
        <v>2007</v>
      </c>
      <c r="Q265" s="705"/>
      <c r="R265" s="683" t="s">
        <v>267</v>
      </c>
      <c r="S265" s="561" t="s">
        <v>39</v>
      </c>
      <c r="T265" s="705">
        <v>1</v>
      </c>
      <c r="U265" s="706">
        <v>1396500</v>
      </c>
      <c r="V265" s="346" t="s">
        <v>311</v>
      </c>
    </row>
    <row r="266" spans="1:22" s="87" customFormat="1" ht="12.95" customHeight="1">
      <c r="A266" s="534">
        <v>16</v>
      </c>
      <c r="B266" s="554" t="s">
        <v>580</v>
      </c>
      <c r="C266" s="375" t="s">
        <v>189</v>
      </c>
      <c r="D266" s="375" t="s">
        <v>202</v>
      </c>
      <c r="E266" s="375" t="s">
        <v>188</v>
      </c>
      <c r="F266" s="375" t="s">
        <v>189</v>
      </c>
      <c r="G266" s="375" t="s">
        <v>581</v>
      </c>
      <c r="I266" s="377" t="s">
        <v>584</v>
      </c>
      <c r="J266" s="378" t="s">
        <v>585</v>
      </c>
      <c r="N266" s="378"/>
      <c r="O266" s="377" t="s">
        <v>325</v>
      </c>
      <c r="P266" s="378">
        <v>2007</v>
      </c>
      <c r="Q266" s="705"/>
      <c r="R266" s="683" t="s">
        <v>267</v>
      </c>
      <c r="S266" s="561" t="s">
        <v>39</v>
      </c>
      <c r="T266" s="705">
        <v>1</v>
      </c>
      <c r="U266" s="706">
        <v>1163800</v>
      </c>
      <c r="V266" s="346" t="s">
        <v>311</v>
      </c>
    </row>
    <row r="267" spans="1:22" s="87" customFormat="1" ht="12.95" customHeight="1">
      <c r="A267" s="534">
        <v>17</v>
      </c>
      <c r="B267" s="554" t="s">
        <v>580</v>
      </c>
      <c r="C267" s="375" t="s">
        <v>189</v>
      </c>
      <c r="D267" s="375" t="s">
        <v>202</v>
      </c>
      <c r="E267" s="375" t="s">
        <v>188</v>
      </c>
      <c r="F267" s="375" t="s">
        <v>189</v>
      </c>
      <c r="G267" s="375" t="s">
        <v>581</v>
      </c>
      <c r="I267" s="377" t="s">
        <v>586</v>
      </c>
      <c r="J267" s="378" t="s">
        <v>585</v>
      </c>
      <c r="N267" s="378"/>
      <c r="O267" s="377" t="s">
        <v>325</v>
      </c>
      <c r="P267" s="378">
        <v>2007</v>
      </c>
      <c r="Q267" s="705"/>
      <c r="R267" s="683" t="s">
        <v>267</v>
      </c>
      <c r="S267" s="561" t="s">
        <v>39</v>
      </c>
      <c r="T267" s="705">
        <v>1</v>
      </c>
      <c r="U267" s="706">
        <v>510000</v>
      </c>
      <c r="V267" s="346" t="s">
        <v>311</v>
      </c>
    </row>
    <row r="268" spans="1:22" s="87" customFormat="1" ht="12.95" customHeight="1">
      <c r="A268" s="534">
        <v>18</v>
      </c>
      <c r="B268" s="554"/>
      <c r="C268" s="375" t="s">
        <v>189</v>
      </c>
      <c r="D268" s="375" t="s">
        <v>202</v>
      </c>
      <c r="E268" s="375" t="s">
        <v>188</v>
      </c>
      <c r="F268" s="375" t="s">
        <v>189</v>
      </c>
      <c r="G268" s="375" t="s">
        <v>587</v>
      </c>
      <c r="I268" s="377" t="s">
        <v>588</v>
      </c>
      <c r="J268" s="378" t="s">
        <v>589</v>
      </c>
      <c r="N268" s="378"/>
      <c r="O268" s="377" t="s">
        <v>325</v>
      </c>
      <c r="P268" s="378">
        <v>2007</v>
      </c>
      <c r="Q268" s="705"/>
      <c r="R268" s="683" t="s">
        <v>267</v>
      </c>
      <c r="S268" s="561" t="s">
        <v>39</v>
      </c>
      <c r="T268" s="705">
        <v>1</v>
      </c>
      <c r="U268" s="706">
        <v>2575000</v>
      </c>
      <c r="V268" s="346" t="s">
        <v>311</v>
      </c>
    </row>
    <row r="269" spans="1:22" s="87" customFormat="1" ht="12.95" customHeight="1">
      <c r="A269" s="534">
        <v>19</v>
      </c>
      <c r="B269" s="554" t="s">
        <v>590</v>
      </c>
      <c r="C269" s="375" t="str">
        <f t="shared" ref="C269:C292" si="10">MID(B269,1,2)</f>
        <v>02</v>
      </c>
      <c r="D269" s="375" t="str">
        <f t="shared" ref="D269:D297" si="11">MID(B269,4,2)</f>
        <v>08</v>
      </c>
      <c r="E269" s="375" t="str">
        <f t="shared" ref="E269:E297" si="12">MID(B269,7,2)</f>
        <v>01</v>
      </c>
      <c r="F269" s="375" t="str">
        <f t="shared" ref="F269:F297" si="13">MID(B269,10,2)</f>
        <v>09</v>
      </c>
      <c r="G269" s="375" t="str">
        <f t="shared" ref="G269:G297" si="14">MID(B269,13,3)</f>
        <v>069</v>
      </c>
      <c r="I269" s="707" t="s">
        <v>591</v>
      </c>
      <c r="J269" s="378" t="s">
        <v>324</v>
      </c>
      <c r="N269" s="378" t="s">
        <v>324</v>
      </c>
      <c r="O269" s="377" t="s">
        <v>325</v>
      </c>
      <c r="P269" s="378">
        <v>2012</v>
      </c>
      <c r="Q269" s="569"/>
      <c r="R269" s="683" t="s">
        <v>267</v>
      </c>
      <c r="S269" s="561" t="s">
        <v>39</v>
      </c>
      <c r="T269" s="569">
        <v>1</v>
      </c>
      <c r="U269" s="706">
        <v>3000000</v>
      </c>
      <c r="V269" s="346" t="s">
        <v>311</v>
      </c>
    </row>
    <row r="270" spans="1:22" s="87" customFormat="1" ht="12.95" customHeight="1">
      <c r="A270" s="534">
        <v>20</v>
      </c>
      <c r="B270" s="554" t="s">
        <v>592</v>
      </c>
      <c r="C270" s="375" t="str">
        <f t="shared" si="10"/>
        <v>02</v>
      </c>
      <c r="D270" s="375" t="str">
        <f t="shared" si="11"/>
        <v>08</v>
      </c>
      <c r="E270" s="375" t="str">
        <f t="shared" si="12"/>
        <v>01</v>
      </c>
      <c r="F270" s="375" t="str">
        <f t="shared" si="13"/>
        <v>19</v>
      </c>
      <c r="G270" s="375" t="str">
        <f t="shared" si="14"/>
        <v>003</v>
      </c>
      <c r="I270" s="707" t="s">
        <v>593</v>
      </c>
      <c r="J270" s="378" t="s">
        <v>324</v>
      </c>
      <c r="N270" s="378" t="s">
        <v>324</v>
      </c>
      <c r="O270" s="377" t="s">
        <v>325</v>
      </c>
      <c r="P270" s="378">
        <v>2012</v>
      </c>
      <c r="Q270" s="569"/>
      <c r="R270" s="683" t="s">
        <v>267</v>
      </c>
      <c r="S270" s="561" t="s">
        <v>39</v>
      </c>
      <c r="T270" s="569">
        <v>1</v>
      </c>
      <c r="U270" s="706">
        <v>1400000</v>
      </c>
      <c r="V270" s="346" t="s">
        <v>311</v>
      </c>
    </row>
    <row r="271" spans="1:22" s="87" customFormat="1" ht="12.95" customHeight="1">
      <c r="A271" s="534">
        <v>21</v>
      </c>
      <c r="B271" s="554" t="s">
        <v>594</v>
      </c>
      <c r="C271" s="375" t="str">
        <f t="shared" si="10"/>
        <v>02</v>
      </c>
      <c r="D271" s="375" t="str">
        <f t="shared" si="11"/>
        <v>08</v>
      </c>
      <c r="E271" s="375" t="str">
        <f t="shared" si="12"/>
        <v>01</v>
      </c>
      <c r="F271" s="375" t="str">
        <f t="shared" si="13"/>
        <v>10</v>
      </c>
      <c r="G271" s="375" t="str">
        <f t="shared" si="14"/>
        <v>032</v>
      </c>
      <c r="I271" s="707" t="s">
        <v>595</v>
      </c>
      <c r="J271" s="378" t="s">
        <v>324</v>
      </c>
      <c r="N271" s="378" t="s">
        <v>324</v>
      </c>
      <c r="O271" s="377" t="s">
        <v>325</v>
      </c>
      <c r="P271" s="378">
        <v>2012</v>
      </c>
      <c r="Q271" s="569"/>
      <c r="R271" s="683" t="s">
        <v>267</v>
      </c>
      <c r="S271" s="561" t="s">
        <v>39</v>
      </c>
      <c r="T271" s="569">
        <v>1</v>
      </c>
      <c r="U271" s="706">
        <v>525000</v>
      </c>
      <c r="V271" s="346" t="s">
        <v>311</v>
      </c>
    </row>
    <row r="272" spans="1:22" s="87" customFormat="1" ht="12.95" customHeight="1">
      <c r="A272" s="534">
        <v>22</v>
      </c>
      <c r="B272" s="554" t="s">
        <v>596</v>
      </c>
      <c r="C272" s="375" t="str">
        <f t="shared" si="10"/>
        <v>02</v>
      </c>
      <c r="D272" s="375" t="str">
        <f t="shared" si="11"/>
        <v>08</v>
      </c>
      <c r="E272" s="375" t="str">
        <f t="shared" si="12"/>
        <v>01</v>
      </c>
      <c r="F272" s="375" t="str">
        <f t="shared" si="13"/>
        <v>01</v>
      </c>
      <c r="G272" s="375" t="str">
        <f t="shared" si="14"/>
        <v>004</v>
      </c>
      <c r="I272" s="707" t="s">
        <v>597</v>
      </c>
      <c r="J272" s="378" t="s">
        <v>324</v>
      </c>
      <c r="N272" s="378" t="s">
        <v>324</v>
      </c>
      <c r="O272" s="377" t="s">
        <v>325</v>
      </c>
      <c r="P272" s="378">
        <v>2012</v>
      </c>
      <c r="Q272" s="569"/>
      <c r="R272" s="683" t="s">
        <v>267</v>
      </c>
      <c r="S272" s="561" t="s">
        <v>39</v>
      </c>
      <c r="T272" s="569">
        <v>1</v>
      </c>
      <c r="U272" s="706">
        <v>40000</v>
      </c>
      <c r="V272" s="346" t="s">
        <v>311</v>
      </c>
    </row>
    <row r="273" spans="1:22" s="87" customFormat="1" ht="12.95" customHeight="1">
      <c r="A273" s="534">
        <v>23</v>
      </c>
      <c r="B273" s="554" t="s">
        <v>598</v>
      </c>
      <c r="C273" s="375" t="str">
        <f t="shared" si="10"/>
        <v>02</v>
      </c>
      <c r="D273" s="375" t="str">
        <f t="shared" si="11"/>
        <v>08</v>
      </c>
      <c r="E273" s="375" t="str">
        <f t="shared" si="12"/>
        <v>01</v>
      </c>
      <c r="F273" s="375" t="str">
        <f t="shared" si="13"/>
        <v>13</v>
      </c>
      <c r="G273" s="375" t="str">
        <f t="shared" si="14"/>
        <v>006</v>
      </c>
      <c r="I273" s="707" t="s">
        <v>599</v>
      </c>
      <c r="J273" s="378" t="s">
        <v>324</v>
      </c>
      <c r="N273" s="378" t="s">
        <v>324</v>
      </c>
      <c r="O273" s="377" t="s">
        <v>325</v>
      </c>
      <c r="P273" s="378">
        <v>2012</v>
      </c>
      <c r="Q273" s="569"/>
      <c r="R273" s="683" t="s">
        <v>267</v>
      </c>
      <c r="S273" s="561" t="s">
        <v>39</v>
      </c>
      <c r="T273" s="569">
        <v>1</v>
      </c>
      <c r="U273" s="706">
        <v>12000</v>
      </c>
      <c r="V273" s="346" t="s">
        <v>311</v>
      </c>
    </row>
    <row r="274" spans="1:22" s="87" customFormat="1" ht="12.95" customHeight="1">
      <c r="A274" s="534">
        <v>24</v>
      </c>
      <c r="B274" s="554" t="s">
        <v>598</v>
      </c>
      <c r="C274" s="375" t="str">
        <f t="shared" si="10"/>
        <v>02</v>
      </c>
      <c r="D274" s="375" t="str">
        <f t="shared" si="11"/>
        <v>08</v>
      </c>
      <c r="E274" s="375" t="str">
        <f t="shared" si="12"/>
        <v>01</v>
      </c>
      <c r="F274" s="375" t="str">
        <f t="shared" si="13"/>
        <v>13</v>
      </c>
      <c r="G274" s="375" t="str">
        <f t="shared" si="14"/>
        <v>006</v>
      </c>
      <c r="I274" s="707" t="s">
        <v>600</v>
      </c>
      <c r="J274" s="378" t="s">
        <v>324</v>
      </c>
      <c r="N274" s="378" t="s">
        <v>324</v>
      </c>
      <c r="O274" s="377" t="s">
        <v>325</v>
      </c>
      <c r="P274" s="378">
        <v>2012</v>
      </c>
      <c r="Q274" s="569"/>
      <c r="R274" s="683" t="s">
        <v>267</v>
      </c>
      <c r="S274" s="561" t="s">
        <v>39</v>
      </c>
      <c r="T274" s="569">
        <v>1</v>
      </c>
      <c r="U274" s="706">
        <v>40000</v>
      </c>
      <c r="V274" s="346" t="s">
        <v>311</v>
      </c>
    </row>
    <row r="275" spans="1:22" s="87" customFormat="1" ht="12.95" customHeight="1">
      <c r="A275" s="534">
        <v>26</v>
      </c>
      <c r="B275" s="554" t="s">
        <v>601</v>
      </c>
      <c r="C275" s="375" t="str">
        <f t="shared" si="10"/>
        <v>02</v>
      </c>
      <c r="D275" s="375" t="str">
        <f t="shared" si="11"/>
        <v>08</v>
      </c>
      <c r="E275" s="375" t="str">
        <f t="shared" si="12"/>
        <v>01</v>
      </c>
      <c r="F275" s="375" t="str">
        <f t="shared" si="13"/>
        <v>01</v>
      </c>
      <c r="G275" s="375" t="str">
        <f t="shared" si="14"/>
        <v>009</v>
      </c>
      <c r="I275" s="707" t="s">
        <v>602</v>
      </c>
      <c r="J275" s="378" t="s">
        <v>324</v>
      </c>
      <c r="N275" s="378" t="s">
        <v>324</v>
      </c>
      <c r="O275" s="377" t="s">
        <v>325</v>
      </c>
      <c r="P275" s="378">
        <v>2012</v>
      </c>
      <c r="Q275" s="569"/>
      <c r="R275" s="683" t="s">
        <v>267</v>
      </c>
      <c r="S275" s="561" t="s">
        <v>39</v>
      </c>
      <c r="T275" s="569">
        <v>1</v>
      </c>
      <c r="U275" s="706">
        <v>2200000</v>
      </c>
      <c r="V275" s="346" t="s">
        <v>311</v>
      </c>
    </row>
    <row r="276" spans="1:22" s="87" customFormat="1" ht="12.95" customHeight="1">
      <c r="A276" s="534">
        <v>27</v>
      </c>
      <c r="B276" s="554" t="s">
        <v>603</v>
      </c>
      <c r="C276" s="375" t="str">
        <f t="shared" si="10"/>
        <v>02</v>
      </c>
      <c r="D276" s="375" t="str">
        <f t="shared" si="11"/>
        <v>08</v>
      </c>
      <c r="E276" s="375" t="str">
        <f t="shared" si="12"/>
        <v>01</v>
      </c>
      <c r="F276" s="375" t="str">
        <f t="shared" si="13"/>
        <v>01</v>
      </c>
      <c r="G276" s="375" t="str">
        <f t="shared" si="14"/>
        <v>010</v>
      </c>
      <c r="I276" s="707" t="s">
        <v>604</v>
      </c>
      <c r="J276" s="378" t="s">
        <v>324</v>
      </c>
      <c r="N276" s="378" t="s">
        <v>324</v>
      </c>
      <c r="O276" s="377" t="s">
        <v>325</v>
      </c>
      <c r="P276" s="378">
        <v>2012</v>
      </c>
      <c r="Q276" s="569"/>
      <c r="R276" s="683" t="s">
        <v>267</v>
      </c>
      <c r="S276" s="561" t="s">
        <v>39</v>
      </c>
      <c r="T276" s="569">
        <v>1</v>
      </c>
      <c r="U276" s="706">
        <v>800000</v>
      </c>
      <c r="V276" s="346" t="s">
        <v>311</v>
      </c>
    </row>
    <row r="277" spans="1:22" s="87" customFormat="1" ht="12.95" customHeight="1">
      <c r="A277" s="534">
        <v>29</v>
      </c>
      <c r="B277" s="554" t="s">
        <v>605</v>
      </c>
      <c r="C277" s="375" t="str">
        <f t="shared" si="10"/>
        <v>02</v>
      </c>
      <c r="D277" s="375" t="str">
        <f t="shared" si="11"/>
        <v>08</v>
      </c>
      <c r="E277" s="375" t="str">
        <f t="shared" si="12"/>
        <v>01</v>
      </c>
      <c r="F277" s="375" t="str">
        <f t="shared" si="13"/>
        <v>08</v>
      </c>
      <c r="G277" s="375" t="str">
        <f t="shared" si="14"/>
        <v>002</v>
      </c>
      <c r="I277" s="707" t="s">
        <v>606</v>
      </c>
      <c r="J277" s="378" t="s">
        <v>324</v>
      </c>
      <c r="N277" s="378" t="s">
        <v>324</v>
      </c>
      <c r="O277" s="377" t="s">
        <v>325</v>
      </c>
      <c r="P277" s="378">
        <v>2012</v>
      </c>
      <c r="Q277" s="569"/>
      <c r="R277" s="683" t="s">
        <v>267</v>
      </c>
      <c r="S277" s="561" t="s">
        <v>39</v>
      </c>
      <c r="T277" s="569">
        <v>1</v>
      </c>
      <c r="U277" s="706">
        <v>9600000</v>
      </c>
      <c r="V277" s="346" t="s">
        <v>311</v>
      </c>
    </row>
    <row r="278" spans="1:22" s="87" customFormat="1" ht="12.95" customHeight="1">
      <c r="A278" s="534">
        <v>30</v>
      </c>
      <c r="B278" s="554" t="s">
        <v>607</v>
      </c>
      <c r="C278" s="375" t="str">
        <f t="shared" si="10"/>
        <v>02</v>
      </c>
      <c r="D278" s="375" t="str">
        <f t="shared" si="11"/>
        <v>08</v>
      </c>
      <c r="E278" s="375" t="str">
        <f t="shared" si="12"/>
        <v>02</v>
      </c>
      <c r="F278" s="375" t="str">
        <f t="shared" si="13"/>
        <v>01</v>
      </c>
      <c r="G278" s="375" t="str">
        <f t="shared" si="14"/>
        <v>001</v>
      </c>
      <c r="I278" s="707" t="s">
        <v>608</v>
      </c>
      <c r="J278" s="377"/>
      <c r="N278" s="377"/>
      <c r="O278" s="377" t="s">
        <v>325</v>
      </c>
      <c r="P278" s="378">
        <v>2012</v>
      </c>
      <c r="Q278" s="569"/>
      <c r="R278" s="683" t="s">
        <v>267</v>
      </c>
      <c r="S278" s="561" t="s">
        <v>39</v>
      </c>
      <c r="T278" s="569"/>
      <c r="U278" s="706">
        <v>6000000</v>
      </c>
      <c r="V278" s="346" t="s">
        <v>311</v>
      </c>
    </row>
    <row r="279" spans="1:22" s="87" customFormat="1" ht="12.95" customHeight="1">
      <c r="A279" s="534">
        <v>31</v>
      </c>
      <c r="B279" s="554" t="s">
        <v>609</v>
      </c>
      <c r="C279" s="375" t="str">
        <f t="shared" si="10"/>
        <v>02</v>
      </c>
      <c r="D279" s="375" t="str">
        <f t="shared" si="11"/>
        <v>08</v>
      </c>
      <c r="E279" s="375" t="str">
        <f t="shared" si="12"/>
        <v>01</v>
      </c>
      <c r="F279" s="375" t="str">
        <f t="shared" si="13"/>
        <v>01</v>
      </c>
      <c r="G279" s="375" t="str">
        <f t="shared" si="14"/>
        <v>019</v>
      </c>
      <c r="I279" s="708" t="s">
        <v>610</v>
      </c>
      <c r="J279" s="378" t="s">
        <v>324</v>
      </c>
      <c r="N279" s="378" t="s">
        <v>324</v>
      </c>
      <c r="O279" s="377" t="s">
        <v>325</v>
      </c>
      <c r="P279" s="378">
        <v>2012</v>
      </c>
      <c r="Q279" s="569"/>
      <c r="R279" s="683" t="s">
        <v>267</v>
      </c>
      <c r="S279" s="561" t="s">
        <v>39</v>
      </c>
      <c r="T279" s="569">
        <v>1</v>
      </c>
      <c r="U279" s="706">
        <v>170000</v>
      </c>
      <c r="V279" s="346" t="s">
        <v>311</v>
      </c>
    </row>
    <row r="280" spans="1:22" s="87" customFormat="1" ht="12.95" customHeight="1">
      <c r="A280" s="534">
        <v>32</v>
      </c>
      <c r="B280" s="554" t="s">
        <v>549</v>
      </c>
      <c r="C280" s="375" t="str">
        <f t="shared" si="10"/>
        <v>02</v>
      </c>
      <c r="D280" s="375" t="str">
        <f t="shared" si="11"/>
        <v>08</v>
      </c>
      <c r="E280" s="375" t="str">
        <f t="shared" si="12"/>
        <v>01</v>
      </c>
      <c r="F280" s="375" t="str">
        <f t="shared" si="13"/>
        <v>01</v>
      </c>
      <c r="G280" s="375" t="str">
        <f t="shared" si="14"/>
        <v>068</v>
      </c>
      <c r="I280" s="708" t="s">
        <v>611</v>
      </c>
      <c r="J280" s="378" t="s">
        <v>324</v>
      </c>
      <c r="N280" s="378" t="s">
        <v>324</v>
      </c>
      <c r="O280" s="377" t="s">
        <v>325</v>
      </c>
      <c r="P280" s="378">
        <v>2012</v>
      </c>
      <c r="Q280" s="569"/>
      <c r="R280" s="683" t="s">
        <v>267</v>
      </c>
      <c r="S280" s="561" t="s">
        <v>39</v>
      </c>
      <c r="T280" s="569">
        <v>1</v>
      </c>
      <c r="U280" s="706">
        <v>80000</v>
      </c>
      <c r="V280" s="346" t="s">
        <v>311</v>
      </c>
    </row>
    <row r="281" spans="1:22" s="87" customFormat="1" ht="12.95" customHeight="1">
      <c r="A281" s="534">
        <v>33</v>
      </c>
      <c r="B281" s="554" t="s">
        <v>612</v>
      </c>
      <c r="C281" s="375" t="str">
        <f t="shared" si="10"/>
        <v>02</v>
      </c>
      <c r="D281" s="375" t="str">
        <f t="shared" si="11"/>
        <v>08</v>
      </c>
      <c r="E281" s="375" t="str">
        <f t="shared" si="12"/>
        <v>01</v>
      </c>
      <c r="F281" s="375" t="str">
        <f t="shared" si="13"/>
        <v>01</v>
      </c>
      <c r="G281" s="375" t="str">
        <f t="shared" si="14"/>
        <v>008</v>
      </c>
      <c r="I281" s="708" t="s">
        <v>613</v>
      </c>
      <c r="J281" s="378" t="s">
        <v>324</v>
      </c>
      <c r="N281" s="378" t="s">
        <v>324</v>
      </c>
      <c r="O281" s="377" t="s">
        <v>325</v>
      </c>
      <c r="P281" s="378">
        <v>2012</v>
      </c>
      <c r="Q281" s="569"/>
      <c r="R281" s="683" t="s">
        <v>267</v>
      </c>
      <c r="S281" s="561" t="s">
        <v>39</v>
      </c>
      <c r="T281" s="569">
        <v>1</v>
      </c>
      <c r="U281" s="706">
        <v>34000</v>
      </c>
      <c r="V281" s="346" t="s">
        <v>311</v>
      </c>
    </row>
    <row r="282" spans="1:22" s="87" customFormat="1" ht="12.95" customHeight="1">
      <c r="A282" s="534">
        <v>34</v>
      </c>
      <c r="B282" s="554" t="s">
        <v>612</v>
      </c>
      <c r="C282" s="375" t="str">
        <f t="shared" si="10"/>
        <v>02</v>
      </c>
      <c r="D282" s="375" t="str">
        <f t="shared" si="11"/>
        <v>08</v>
      </c>
      <c r="E282" s="375" t="str">
        <f t="shared" si="12"/>
        <v>01</v>
      </c>
      <c r="F282" s="375" t="str">
        <f t="shared" si="13"/>
        <v>01</v>
      </c>
      <c r="G282" s="375" t="str">
        <f t="shared" si="14"/>
        <v>008</v>
      </c>
      <c r="I282" s="708" t="s">
        <v>614</v>
      </c>
      <c r="J282" s="378" t="s">
        <v>324</v>
      </c>
      <c r="N282" s="378" t="s">
        <v>324</v>
      </c>
      <c r="O282" s="377" t="s">
        <v>325</v>
      </c>
      <c r="P282" s="378">
        <v>2012</v>
      </c>
      <c r="Q282" s="569"/>
      <c r="R282" s="683" t="s">
        <v>267</v>
      </c>
      <c r="S282" s="561" t="s">
        <v>39</v>
      </c>
      <c r="T282" s="569">
        <v>1</v>
      </c>
      <c r="U282" s="706">
        <v>160000</v>
      </c>
      <c r="V282" s="346" t="s">
        <v>311</v>
      </c>
    </row>
    <row r="283" spans="1:22" s="87" customFormat="1" ht="12.95" customHeight="1">
      <c r="A283" s="534">
        <v>35</v>
      </c>
      <c r="B283" s="554" t="s">
        <v>549</v>
      </c>
      <c r="C283" s="375" t="str">
        <f t="shared" si="10"/>
        <v>02</v>
      </c>
      <c r="D283" s="375" t="str">
        <f t="shared" si="11"/>
        <v>08</v>
      </c>
      <c r="E283" s="375" t="str">
        <f t="shared" si="12"/>
        <v>01</v>
      </c>
      <c r="F283" s="375" t="str">
        <f t="shared" si="13"/>
        <v>01</v>
      </c>
      <c r="G283" s="375" t="str">
        <f t="shared" si="14"/>
        <v>068</v>
      </c>
      <c r="I283" s="708" t="s">
        <v>615</v>
      </c>
      <c r="J283" s="378" t="s">
        <v>324</v>
      </c>
      <c r="N283" s="378" t="s">
        <v>324</v>
      </c>
      <c r="O283" s="377" t="s">
        <v>325</v>
      </c>
      <c r="P283" s="378">
        <v>2012</v>
      </c>
      <c r="Q283" s="569"/>
      <c r="R283" s="683" t="s">
        <v>267</v>
      </c>
      <c r="S283" s="561" t="s">
        <v>39</v>
      </c>
      <c r="T283" s="569">
        <v>1</v>
      </c>
      <c r="U283" s="706">
        <v>760000</v>
      </c>
      <c r="V283" s="346" t="s">
        <v>311</v>
      </c>
    </row>
    <row r="284" spans="1:22" s="87" customFormat="1" ht="12.95" customHeight="1">
      <c r="A284" s="534">
        <v>36</v>
      </c>
      <c r="B284" s="554" t="s">
        <v>616</v>
      </c>
      <c r="C284" s="375" t="str">
        <f t="shared" si="10"/>
        <v>02</v>
      </c>
      <c r="D284" s="375" t="str">
        <f t="shared" si="11"/>
        <v>08</v>
      </c>
      <c r="E284" s="375" t="str">
        <f t="shared" si="12"/>
        <v>01</v>
      </c>
      <c r="F284" s="375" t="str">
        <f t="shared" si="13"/>
        <v>13</v>
      </c>
      <c r="G284" s="375" t="str">
        <f t="shared" si="14"/>
        <v>003</v>
      </c>
      <c r="I284" s="708" t="s">
        <v>617</v>
      </c>
      <c r="J284" s="378" t="s">
        <v>324</v>
      </c>
      <c r="N284" s="378" t="s">
        <v>324</v>
      </c>
      <c r="O284" s="377" t="s">
        <v>325</v>
      </c>
      <c r="P284" s="378">
        <v>2012</v>
      </c>
      <c r="Q284" s="569"/>
      <c r="R284" s="683" t="s">
        <v>267</v>
      </c>
      <c r="S284" s="561" t="s">
        <v>39</v>
      </c>
      <c r="T284" s="569">
        <v>1</v>
      </c>
      <c r="U284" s="706">
        <v>1100000</v>
      </c>
      <c r="V284" s="346" t="s">
        <v>311</v>
      </c>
    </row>
    <row r="285" spans="1:22" s="87" customFormat="1" ht="12.95" customHeight="1">
      <c r="A285" s="534">
        <v>37</v>
      </c>
      <c r="B285" s="554" t="s">
        <v>549</v>
      </c>
      <c r="C285" s="375" t="str">
        <f t="shared" si="10"/>
        <v>02</v>
      </c>
      <c r="D285" s="375" t="str">
        <f t="shared" si="11"/>
        <v>08</v>
      </c>
      <c r="E285" s="375" t="str">
        <f t="shared" si="12"/>
        <v>01</v>
      </c>
      <c r="F285" s="375" t="str">
        <f t="shared" si="13"/>
        <v>01</v>
      </c>
      <c r="G285" s="375" t="str">
        <f t="shared" si="14"/>
        <v>068</v>
      </c>
      <c r="I285" s="708" t="s">
        <v>618</v>
      </c>
      <c r="J285" s="378" t="s">
        <v>324</v>
      </c>
      <c r="N285" s="378" t="s">
        <v>324</v>
      </c>
      <c r="O285" s="377" t="s">
        <v>325</v>
      </c>
      <c r="P285" s="378">
        <v>2012</v>
      </c>
      <c r="Q285" s="569"/>
      <c r="R285" s="683" t="s">
        <v>267</v>
      </c>
      <c r="S285" s="561" t="s">
        <v>39</v>
      </c>
      <c r="T285" s="569">
        <v>1</v>
      </c>
      <c r="U285" s="706">
        <v>300000</v>
      </c>
      <c r="V285" s="346" t="s">
        <v>311</v>
      </c>
    </row>
    <row r="286" spans="1:22" s="87" customFormat="1" ht="12.95" customHeight="1">
      <c r="A286" s="534">
        <v>38</v>
      </c>
      <c r="B286" s="554" t="s">
        <v>549</v>
      </c>
      <c r="C286" s="375" t="str">
        <f t="shared" si="10"/>
        <v>02</v>
      </c>
      <c r="D286" s="375" t="str">
        <f t="shared" si="11"/>
        <v>08</v>
      </c>
      <c r="E286" s="375" t="str">
        <f t="shared" si="12"/>
        <v>01</v>
      </c>
      <c r="F286" s="375" t="str">
        <f t="shared" si="13"/>
        <v>01</v>
      </c>
      <c r="G286" s="375" t="str">
        <f t="shared" si="14"/>
        <v>068</v>
      </c>
      <c r="I286" s="708" t="s">
        <v>619</v>
      </c>
      <c r="J286" s="378" t="s">
        <v>324</v>
      </c>
      <c r="N286" s="378" t="s">
        <v>324</v>
      </c>
      <c r="O286" s="377" t="s">
        <v>325</v>
      </c>
      <c r="P286" s="378">
        <v>2012</v>
      </c>
      <c r="Q286" s="569"/>
      <c r="R286" s="683" t="s">
        <v>267</v>
      </c>
      <c r="S286" s="561" t="s">
        <v>39</v>
      </c>
      <c r="T286" s="569">
        <v>1</v>
      </c>
      <c r="U286" s="706">
        <v>540000</v>
      </c>
      <c r="V286" s="346" t="s">
        <v>311</v>
      </c>
    </row>
    <row r="287" spans="1:22" s="87" customFormat="1" ht="12.95" customHeight="1">
      <c r="A287" s="534">
        <v>39</v>
      </c>
      <c r="B287" s="554" t="s">
        <v>549</v>
      </c>
      <c r="C287" s="375" t="str">
        <f t="shared" si="10"/>
        <v>02</v>
      </c>
      <c r="D287" s="375" t="str">
        <f t="shared" si="11"/>
        <v>08</v>
      </c>
      <c r="E287" s="375" t="str">
        <f t="shared" si="12"/>
        <v>01</v>
      </c>
      <c r="F287" s="375" t="str">
        <f t="shared" si="13"/>
        <v>01</v>
      </c>
      <c r="G287" s="375" t="str">
        <f t="shared" si="14"/>
        <v>068</v>
      </c>
      <c r="I287" s="707" t="s">
        <v>620</v>
      </c>
      <c r="J287" s="378" t="s">
        <v>324</v>
      </c>
      <c r="N287" s="378" t="s">
        <v>324</v>
      </c>
      <c r="O287" s="377" t="s">
        <v>325</v>
      </c>
      <c r="P287" s="378">
        <v>2012</v>
      </c>
      <c r="Q287" s="569"/>
      <c r="R287" s="683" t="s">
        <v>267</v>
      </c>
      <c r="S287" s="561" t="s">
        <v>39</v>
      </c>
      <c r="T287" s="569">
        <v>1</v>
      </c>
      <c r="U287" s="706">
        <v>13000000</v>
      </c>
      <c r="V287" s="346" t="s">
        <v>311</v>
      </c>
    </row>
    <row r="288" spans="1:22" s="87" customFormat="1" ht="12.95" customHeight="1">
      <c r="A288" s="534">
        <v>40</v>
      </c>
      <c r="B288" s="554" t="s">
        <v>549</v>
      </c>
      <c r="C288" s="375" t="str">
        <f t="shared" si="10"/>
        <v>02</v>
      </c>
      <c r="D288" s="375" t="str">
        <f t="shared" si="11"/>
        <v>08</v>
      </c>
      <c r="E288" s="375" t="str">
        <f t="shared" si="12"/>
        <v>01</v>
      </c>
      <c r="F288" s="375" t="str">
        <f t="shared" si="13"/>
        <v>01</v>
      </c>
      <c r="G288" s="375" t="str">
        <f t="shared" si="14"/>
        <v>068</v>
      </c>
      <c r="I288" s="707" t="s">
        <v>621</v>
      </c>
      <c r="J288" s="378" t="s">
        <v>324</v>
      </c>
      <c r="N288" s="378" t="s">
        <v>324</v>
      </c>
      <c r="O288" s="377" t="s">
        <v>325</v>
      </c>
      <c r="P288" s="378">
        <v>2012</v>
      </c>
      <c r="Q288" s="569"/>
      <c r="R288" s="683" t="s">
        <v>267</v>
      </c>
      <c r="S288" s="561" t="s">
        <v>39</v>
      </c>
      <c r="T288" s="569">
        <v>1</v>
      </c>
      <c r="U288" s="706">
        <v>4000000</v>
      </c>
      <c r="V288" s="346" t="s">
        <v>311</v>
      </c>
    </row>
    <row r="289" spans="1:22" s="87" customFormat="1" ht="12.95" customHeight="1">
      <c r="A289" s="534">
        <v>41</v>
      </c>
      <c r="B289" s="554" t="s">
        <v>549</v>
      </c>
      <c r="C289" s="375" t="str">
        <f t="shared" si="10"/>
        <v>02</v>
      </c>
      <c r="D289" s="375" t="str">
        <f t="shared" si="11"/>
        <v>08</v>
      </c>
      <c r="E289" s="375" t="str">
        <f t="shared" si="12"/>
        <v>01</v>
      </c>
      <c r="F289" s="375" t="str">
        <f t="shared" si="13"/>
        <v>01</v>
      </c>
      <c r="G289" s="375" t="str">
        <f t="shared" si="14"/>
        <v>068</v>
      </c>
      <c r="I289" s="707" t="s">
        <v>622</v>
      </c>
      <c r="J289" s="378" t="s">
        <v>324</v>
      </c>
      <c r="N289" s="378" t="s">
        <v>324</v>
      </c>
      <c r="O289" s="377" t="s">
        <v>325</v>
      </c>
      <c r="P289" s="378">
        <v>2012</v>
      </c>
      <c r="Q289" s="569"/>
      <c r="R289" s="683" t="s">
        <v>267</v>
      </c>
      <c r="S289" s="561" t="s">
        <v>39</v>
      </c>
      <c r="T289" s="569">
        <v>1</v>
      </c>
      <c r="U289" s="706">
        <v>6400000</v>
      </c>
      <c r="V289" s="346" t="s">
        <v>311</v>
      </c>
    </row>
    <row r="290" spans="1:22" s="87" customFormat="1" ht="12.95" customHeight="1">
      <c r="A290" s="534">
        <v>42</v>
      </c>
      <c r="B290" s="554" t="s">
        <v>549</v>
      </c>
      <c r="C290" s="375" t="str">
        <f t="shared" si="10"/>
        <v>02</v>
      </c>
      <c r="D290" s="375" t="str">
        <f t="shared" si="11"/>
        <v>08</v>
      </c>
      <c r="E290" s="375" t="str">
        <f t="shared" si="12"/>
        <v>01</v>
      </c>
      <c r="F290" s="375" t="str">
        <f t="shared" si="13"/>
        <v>01</v>
      </c>
      <c r="G290" s="375" t="str">
        <f t="shared" si="14"/>
        <v>068</v>
      </c>
      <c r="I290" s="707" t="s">
        <v>623</v>
      </c>
      <c r="J290" s="378" t="s">
        <v>324</v>
      </c>
      <c r="N290" s="378" t="s">
        <v>324</v>
      </c>
      <c r="O290" s="377" t="s">
        <v>325</v>
      </c>
      <c r="P290" s="378">
        <v>2012</v>
      </c>
      <c r="Q290" s="569"/>
      <c r="R290" s="683" t="s">
        <v>267</v>
      </c>
      <c r="S290" s="561" t="s">
        <v>39</v>
      </c>
      <c r="T290" s="569">
        <v>1</v>
      </c>
      <c r="U290" s="706">
        <v>1400000</v>
      </c>
      <c r="V290" s="346" t="s">
        <v>311</v>
      </c>
    </row>
    <row r="291" spans="1:22" s="87" customFormat="1" ht="12.95" customHeight="1">
      <c r="A291" s="534">
        <v>43</v>
      </c>
      <c r="B291" s="554" t="s">
        <v>624</v>
      </c>
      <c r="C291" s="375" t="str">
        <f t="shared" si="10"/>
        <v>02</v>
      </c>
      <c r="D291" s="375" t="str">
        <f t="shared" si="11"/>
        <v>08</v>
      </c>
      <c r="E291" s="375" t="str">
        <f t="shared" si="12"/>
        <v>02</v>
      </c>
      <c r="F291" s="375" t="str">
        <f t="shared" si="13"/>
        <v>03</v>
      </c>
      <c r="G291" s="375" t="str">
        <f t="shared" si="14"/>
        <v>019</v>
      </c>
      <c r="I291" s="707" t="s">
        <v>625</v>
      </c>
      <c r="J291" s="378" t="s">
        <v>324</v>
      </c>
      <c r="N291" s="378" t="s">
        <v>324</v>
      </c>
      <c r="O291" s="377" t="s">
        <v>325</v>
      </c>
      <c r="P291" s="378">
        <v>2012</v>
      </c>
      <c r="Q291" s="569"/>
      <c r="R291" s="683" t="s">
        <v>267</v>
      </c>
      <c r="S291" s="561" t="s">
        <v>39</v>
      </c>
      <c r="T291" s="569">
        <v>1</v>
      </c>
      <c r="U291" s="706">
        <v>2000000</v>
      </c>
      <c r="V291" s="346" t="s">
        <v>311</v>
      </c>
    </row>
    <row r="292" spans="1:22" s="87" customFormat="1" ht="12.95" customHeight="1">
      <c r="A292" s="534">
        <v>44</v>
      </c>
      <c r="B292" s="554" t="s">
        <v>549</v>
      </c>
      <c r="C292" s="375" t="str">
        <f t="shared" si="10"/>
        <v>02</v>
      </c>
      <c r="D292" s="375" t="str">
        <f t="shared" si="11"/>
        <v>08</v>
      </c>
      <c r="E292" s="375" t="str">
        <f t="shared" si="12"/>
        <v>01</v>
      </c>
      <c r="F292" s="375" t="str">
        <f t="shared" si="13"/>
        <v>01</v>
      </c>
      <c r="G292" s="375" t="str">
        <f t="shared" si="14"/>
        <v>068</v>
      </c>
      <c r="I292" s="707" t="s">
        <v>626</v>
      </c>
      <c r="J292" s="378" t="s">
        <v>324</v>
      </c>
      <c r="N292" s="378" t="s">
        <v>324</v>
      </c>
      <c r="O292" s="377" t="s">
        <v>325</v>
      </c>
      <c r="P292" s="378">
        <v>2012</v>
      </c>
      <c r="Q292" s="569"/>
      <c r="R292" s="683" t="s">
        <v>267</v>
      </c>
      <c r="S292" s="561" t="s">
        <v>39</v>
      </c>
      <c r="T292" s="569">
        <v>1</v>
      </c>
      <c r="U292" s="706">
        <v>3800000</v>
      </c>
      <c r="V292" s="346" t="s">
        <v>311</v>
      </c>
    </row>
    <row r="293" spans="1:22" s="87" customFormat="1" ht="12.95" customHeight="1">
      <c r="A293" s="534">
        <v>45</v>
      </c>
      <c r="B293" s="554" t="s">
        <v>627</v>
      </c>
      <c r="C293" s="375" t="str">
        <f>MID(B293,1,2)</f>
        <v>02</v>
      </c>
      <c r="D293" s="375" t="str">
        <f t="shared" si="11"/>
        <v>08</v>
      </c>
      <c r="E293" s="375" t="str">
        <f t="shared" si="12"/>
        <v>01</v>
      </c>
      <c r="F293" s="375" t="str">
        <f t="shared" si="13"/>
        <v>01</v>
      </c>
      <c r="G293" s="375" t="str">
        <f t="shared" si="14"/>
        <v>005</v>
      </c>
      <c r="I293" s="536" t="s">
        <v>628</v>
      </c>
      <c r="J293" s="536">
        <v>1</v>
      </c>
      <c r="N293" s="378" t="s">
        <v>324</v>
      </c>
      <c r="O293" s="377" t="s">
        <v>325</v>
      </c>
      <c r="P293" s="378">
        <v>2013</v>
      </c>
      <c r="Q293" s="576"/>
      <c r="R293" s="683" t="s">
        <v>267</v>
      </c>
      <c r="S293" s="561" t="s">
        <v>39</v>
      </c>
      <c r="T293" s="576">
        <v>1</v>
      </c>
      <c r="U293" s="706">
        <v>450000</v>
      </c>
      <c r="V293" s="346" t="s">
        <v>311</v>
      </c>
    </row>
    <row r="294" spans="1:22" s="87" customFormat="1" ht="12.95" customHeight="1">
      <c r="A294" s="534">
        <v>46</v>
      </c>
      <c r="B294" s="554" t="s">
        <v>627</v>
      </c>
      <c r="C294" s="375" t="str">
        <f>MID(B294,1,2)</f>
        <v>02</v>
      </c>
      <c r="D294" s="375" t="str">
        <f t="shared" si="11"/>
        <v>08</v>
      </c>
      <c r="E294" s="375" t="str">
        <f t="shared" si="12"/>
        <v>01</v>
      </c>
      <c r="F294" s="375" t="str">
        <f t="shared" si="13"/>
        <v>01</v>
      </c>
      <c r="G294" s="375" t="str">
        <f t="shared" si="14"/>
        <v>005</v>
      </c>
      <c r="I294" s="536" t="s">
        <v>629</v>
      </c>
      <c r="J294" s="536">
        <v>4</v>
      </c>
      <c r="N294" s="378" t="s">
        <v>324</v>
      </c>
      <c r="O294" s="377" t="s">
        <v>325</v>
      </c>
      <c r="P294" s="378">
        <v>2013</v>
      </c>
      <c r="Q294" s="576"/>
      <c r="R294" s="683" t="s">
        <v>267</v>
      </c>
      <c r="S294" s="561" t="s">
        <v>39</v>
      </c>
      <c r="T294" s="576">
        <v>4</v>
      </c>
      <c r="U294" s="706">
        <v>1800000</v>
      </c>
      <c r="V294" s="346" t="s">
        <v>311</v>
      </c>
    </row>
    <row r="295" spans="1:22" s="87" customFormat="1" ht="12.95" customHeight="1">
      <c r="A295" s="534">
        <v>47</v>
      </c>
      <c r="B295" s="554" t="s">
        <v>630</v>
      </c>
      <c r="C295" s="375" t="str">
        <f>MID(B295,1,2)</f>
        <v>02</v>
      </c>
      <c r="D295" s="375" t="str">
        <f t="shared" si="11"/>
        <v>08</v>
      </c>
      <c r="E295" s="375" t="str">
        <f t="shared" si="12"/>
        <v>01</v>
      </c>
      <c r="F295" s="375" t="str">
        <f t="shared" si="13"/>
        <v>09</v>
      </c>
      <c r="G295" s="375" t="str">
        <f t="shared" si="14"/>
        <v>027</v>
      </c>
      <c r="I295" s="536" t="s">
        <v>452</v>
      </c>
      <c r="J295" s="536">
        <v>1</v>
      </c>
      <c r="N295" s="378" t="s">
        <v>324</v>
      </c>
      <c r="O295" s="377" t="s">
        <v>325</v>
      </c>
      <c r="P295" s="378">
        <v>2013</v>
      </c>
      <c r="Q295" s="576"/>
      <c r="R295" s="683" t="s">
        <v>267</v>
      </c>
      <c r="S295" s="561" t="s">
        <v>39</v>
      </c>
      <c r="T295" s="576">
        <v>1</v>
      </c>
      <c r="U295" s="706">
        <v>2500000</v>
      </c>
      <c r="V295" s="346" t="s">
        <v>311</v>
      </c>
    </row>
    <row r="296" spans="1:22" s="87" customFormat="1" ht="12.95" customHeight="1">
      <c r="A296" s="534">
        <v>48</v>
      </c>
      <c r="B296" s="554" t="s">
        <v>627</v>
      </c>
      <c r="C296" s="375" t="str">
        <f>MID(B296,1,2)</f>
        <v>02</v>
      </c>
      <c r="D296" s="375" t="str">
        <f t="shared" si="11"/>
        <v>08</v>
      </c>
      <c r="E296" s="375" t="str">
        <f t="shared" si="12"/>
        <v>01</v>
      </c>
      <c r="F296" s="375" t="str">
        <f t="shared" si="13"/>
        <v>01</v>
      </c>
      <c r="G296" s="375" t="str">
        <f t="shared" si="14"/>
        <v>005</v>
      </c>
      <c r="I296" s="536" t="s">
        <v>629</v>
      </c>
      <c r="J296" s="536">
        <v>1</v>
      </c>
      <c r="N296" s="378" t="s">
        <v>324</v>
      </c>
      <c r="O296" s="377" t="s">
        <v>325</v>
      </c>
      <c r="P296" s="378">
        <v>2013</v>
      </c>
      <c r="Q296" s="576"/>
      <c r="R296" s="683" t="s">
        <v>267</v>
      </c>
      <c r="S296" s="561" t="s">
        <v>39</v>
      </c>
      <c r="T296" s="576">
        <v>1</v>
      </c>
      <c r="U296" s="706">
        <v>450000</v>
      </c>
      <c r="V296" s="346" t="s">
        <v>311</v>
      </c>
    </row>
    <row r="297" spans="1:22" s="87" customFormat="1" ht="12.95" customHeight="1">
      <c r="A297" s="534">
        <v>49</v>
      </c>
      <c r="B297" s="554" t="s">
        <v>627</v>
      </c>
      <c r="C297" s="375" t="str">
        <f>MID(B297,1,2)</f>
        <v>02</v>
      </c>
      <c r="D297" s="375" t="str">
        <f t="shared" si="11"/>
        <v>08</v>
      </c>
      <c r="E297" s="375" t="str">
        <f t="shared" si="12"/>
        <v>01</v>
      </c>
      <c r="F297" s="375" t="str">
        <f t="shared" si="13"/>
        <v>01</v>
      </c>
      <c r="G297" s="375" t="str">
        <f t="shared" si="14"/>
        <v>005</v>
      </c>
      <c r="I297" s="536" t="s">
        <v>631</v>
      </c>
      <c r="J297" s="536">
        <v>1</v>
      </c>
      <c r="N297" s="378" t="s">
        <v>324</v>
      </c>
      <c r="O297" s="377" t="s">
        <v>325</v>
      </c>
      <c r="P297" s="378">
        <v>2013</v>
      </c>
      <c r="Q297" s="576"/>
      <c r="R297" s="683" t="s">
        <v>267</v>
      </c>
      <c r="S297" s="561" t="s">
        <v>39</v>
      </c>
      <c r="T297" s="576">
        <v>1</v>
      </c>
      <c r="U297" s="706">
        <v>3000000</v>
      </c>
      <c r="V297" s="346" t="s">
        <v>311</v>
      </c>
    </row>
    <row r="298" spans="1:22" s="87" customFormat="1" ht="12.95" customHeight="1">
      <c r="A298" s="534">
        <v>50</v>
      </c>
      <c r="B298" s="709" t="s">
        <v>632</v>
      </c>
      <c r="C298" s="710" t="s">
        <v>189</v>
      </c>
      <c r="D298" s="710" t="s">
        <v>202</v>
      </c>
      <c r="E298" s="710" t="s">
        <v>188</v>
      </c>
      <c r="F298" s="710" t="s">
        <v>188</v>
      </c>
      <c r="G298" s="710" t="s">
        <v>633</v>
      </c>
      <c r="I298" s="711" t="s">
        <v>634</v>
      </c>
      <c r="J298" s="711">
        <v>5</v>
      </c>
      <c r="N298" s="712" t="s">
        <v>324</v>
      </c>
      <c r="O298" s="713" t="s">
        <v>325</v>
      </c>
      <c r="P298" s="712">
        <v>2013</v>
      </c>
      <c r="Q298" s="714"/>
      <c r="R298" s="683" t="s">
        <v>267</v>
      </c>
      <c r="S298" s="561" t="s">
        <v>39</v>
      </c>
      <c r="T298" s="714">
        <v>5</v>
      </c>
      <c r="U298" s="706">
        <v>1250000</v>
      </c>
      <c r="V298" s="346" t="s">
        <v>311</v>
      </c>
    </row>
    <row r="299" spans="1:22" s="87" customFormat="1" ht="12.95" customHeight="1">
      <c r="A299" s="534">
        <v>53</v>
      </c>
      <c r="B299" s="709"/>
      <c r="C299" s="345">
        <v>2</v>
      </c>
      <c r="D299" s="345">
        <v>4</v>
      </c>
      <c r="E299" s="345">
        <v>3</v>
      </c>
      <c r="F299" s="345">
        <v>10</v>
      </c>
      <c r="G299" s="345">
        <v>17</v>
      </c>
      <c r="I299" s="346" t="s">
        <v>635</v>
      </c>
      <c r="J299" s="346"/>
      <c r="N299" s="346" t="s">
        <v>636</v>
      </c>
      <c r="O299" s="346" t="s">
        <v>310</v>
      </c>
      <c r="P299" s="346">
        <v>2008</v>
      </c>
      <c r="Q299" s="556"/>
      <c r="R299" s="683" t="s">
        <v>267</v>
      </c>
      <c r="S299" s="561" t="s">
        <v>39</v>
      </c>
      <c r="T299" s="556">
        <v>1</v>
      </c>
      <c r="U299" s="557">
        <v>450000</v>
      </c>
      <c r="V299" s="346" t="s">
        <v>311</v>
      </c>
    </row>
    <row r="300" spans="1:22" s="87" customFormat="1" ht="12.95" customHeight="1">
      <c r="A300" s="534">
        <v>54</v>
      </c>
      <c r="B300" s="709"/>
      <c r="C300" s="345">
        <v>2</v>
      </c>
      <c r="D300" s="345">
        <v>4</v>
      </c>
      <c r="E300" s="345">
        <v>3</v>
      </c>
      <c r="F300" s="345">
        <v>10</v>
      </c>
      <c r="G300" s="345">
        <v>17</v>
      </c>
      <c r="I300" s="346" t="s">
        <v>637</v>
      </c>
      <c r="J300" s="346"/>
      <c r="N300" s="346" t="s">
        <v>269</v>
      </c>
      <c r="O300" s="346" t="s">
        <v>539</v>
      </c>
      <c r="P300" s="346">
        <v>2006</v>
      </c>
      <c r="Q300" s="556"/>
      <c r="R300" s="683" t="s">
        <v>267</v>
      </c>
      <c r="S300" s="561" t="s">
        <v>39</v>
      </c>
      <c r="T300" s="556">
        <v>1</v>
      </c>
      <c r="U300" s="557">
        <v>120000</v>
      </c>
      <c r="V300" s="346" t="s">
        <v>311</v>
      </c>
    </row>
    <row r="301" spans="1:22" s="87" customFormat="1" ht="12.95" customHeight="1">
      <c r="A301" s="534">
        <v>55</v>
      </c>
      <c r="B301" s="709"/>
      <c r="C301" s="345">
        <v>2</v>
      </c>
      <c r="D301" s="345">
        <v>4</v>
      </c>
      <c r="E301" s="345">
        <v>3</v>
      </c>
      <c r="F301" s="345">
        <v>10</v>
      </c>
      <c r="G301" s="345">
        <v>17</v>
      </c>
      <c r="I301" s="346" t="s">
        <v>638</v>
      </c>
      <c r="J301" s="346"/>
      <c r="N301" s="346" t="s">
        <v>636</v>
      </c>
      <c r="O301" s="346" t="s">
        <v>639</v>
      </c>
      <c r="P301" s="346">
        <v>2006</v>
      </c>
      <c r="Q301" s="556"/>
      <c r="R301" s="683" t="s">
        <v>267</v>
      </c>
      <c r="S301" s="561" t="s">
        <v>39</v>
      </c>
      <c r="T301" s="556">
        <v>1</v>
      </c>
      <c r="U301" s="557">
        <v>500000</v>
      </c>
      <c r="V301" s="346" t="s">
        <v>311</v>
      </c>
    </row>
    <row r="302" spans="1:22" s="87" customFormat="1" ht="12.95" customHeight="1">
      <c r="A302" s="534">
        <v>56</v>
      </c>
      <c r="B302" s="709"/>
      <c r="C302" s="345">
        <v>2</v>
      </c>
      <c r="D302" s="345">
        <v>6</v>
      </c>
      <c r="E302" s="345">
        <v>1</v>
      </c>
      <c r="F302" s="345">
        <v>1</v>
      </c>
      <c r="G302" s="345">
        <v>9</v>
      </c>
      <c r="I302" s="346" t="s">
        <v>640</v>
      </c>
      <c r="J302" s="346"/>
      <c r="N302" s="346" t="s">
        <v>269</v>
      </c>
      <c r="O302" s="346" t="s">
        <v>310</v>
      </c>
      <c r="P302" s="346">
        <v>2002</v>
      </c>
      <c r="Q302" s="556"/>
      <c r="R302" s="683" t="s">
        <v>267</v>
      </c>
      <c r="S302" s="561" t="s">
        <v>39</v>
      </c>
      <c r="T302" s="556">
        <v>1</v>
      </c>
      <c r="U302" s="557">
        <v>1000000</v>
      </c>
      <c r="V302" s="346" t="s">
        <v>311</v>
      </c>
    </row>
    <row r="303" spans="1:22" s="87" customFormat="1" ht="12.95" customHeight="1">
      <c r="A303" s="534">
        <v>57</v>
      </c>
      <c r="B303" s="709"/>
      <c r="C303" s="345">
        <v>2</v>
      </c>
      <c r="D303" s="345">
        <v>6</v>
      </c>
      <c r="E303" s="345">
        <v>3</v>
      </c>
      <c r="F303" s="345">
        <v>5</v>
      </c>
      <c r="G303" s="345">
        <v>3</v>
      </c>
      <c r="I303" s="346" t="s">
        <v>462</v>
      </c>
      <c r="J303" s="346" t="s">
        <v>477</v>
      </c>
      <c r="N303" s="346" t="s">
        <v>269</v>
      </c>
      <c r="O303" s="346" t="s">
        <v>310</v>
      </c>
      <c r="P303" s="346">
        <v>2008</v>
      </c>
      <c r="Q303" s="556"/>
      <c r="R303" s="683" t="s">
        <v>267</v>
      </c>
      <c r="S303" s="561" t="s">
        <v>39</v>
      </c>
      <c r="T303" s="556">
        <v>1</v>
      </c>
      <c r="U303" s="557">
        <v>1900000</v>
      </c>
      <c r="V303" s="346" t="s">
        <v>311</v>
      </c>
    </row>
    <row r="304" spans="1:22" s="87" customFormat="1" ht="12.95" customHeight="1">
      <c r="A304" s="534">
        <v>63</v>
      </c>
      <c r="B304" s="709"/>
      <c r="C304" s="345">
        <v>2</v>
      </c>
      <c r="D304" s="345">
        <v>8</v>
      </c>
      <c r="E304" s="345">
        <v>1</v>
      </c>
      <c r="F304" s="345">
        <v>1</v>
      </c>
      <c r="G304" s="345">
        <v>4</v>
      </c>
      <c r="I304" s="346" t="s">
        <v>641</v>
      </c>
      <c r="J304" s="346" t="s">
        <v>642</v>
      </c>
      <c r="N304" s="346" t="s">
        <v>269</v>
      </c>
      <c r="O304" s="346" t="s">
        <v>539</v>
      </c>
      <c r="P304" s="346">
        <v>2005</v>
      </c>
      <c r="Q304" s="556"/>
      <c r="R304" s="683" t="s">
        <v>267</v>
      </c>
      <c r="S304" s="561" t="s">
        <v>39</v>
      </c>
      <c r="T304" s="556">
        <v>3</v>
      </c>
      <c r="U304" s="557">
        <v>360000</v>
      </c>
      <c r="V304" s="346" t="s">
        <v>311</v>
      </c>
    </row>
    <row r="305" spans="1:22" s="87" customFormat="1" ht="12.95" customHeight="1">
      <c r="A305" s="534">
        <v>64</v>
      </c>
      <c r="B305" s="709"/>
      <c r="C305" s="345">
        <v>2</v>
      </c>
      <c r="D305" s="345">
        <v>8</v>
      </c>
      <c r="E305" s="345">
        <v>1</v>
      </c>
      <c r="F305" s="345">
        <v>1</v>
      </c>
      <c r="G305" s="345">
        <v>4</v>
      </c>
      <c r="I305" s="346" t="s">
        <v>641</v>
      </c>
      <c r="J305" s="346" t="s">
        <v>642</v>
      </c>
      <c r="N305" s="346" t="s">
        <v>269</v>
      </c>
      <c r="O305" s="346" t="s">
        <v>539</v>
      </c>
      <c r="P305" s="346">
        <v>2005</v>
      </c>
      <c r="Q305" s="556"/>
      <c r="R305" s="683" t="s">
        <v>267</v>
      </c>
      <c r="S305" s="561" t="s">
        <v>39</v>
      </c>
      <c r="T305" s="556">
        <v>1</v>
      </c>
      <c r="U305" s="557">
        <v>50000</v>
      </c>
      <c r="V305" s="346" t="s">
        <v>311</v>
      </c>
    </row>
    <row r="306" spans="1:22" s="87" customFormat="1" ht="12.95" customHeight="1">
      <c r="A306" s="534">
        <v>65</v>
      </c>
      <c r="B306" s="709"/>
      <c r="C306" s="345">
        <v>2</v>
      </c>
      <c r="D306" s="345">
        <v>8</v>
      </c>
      <c r="E306" s="345">
        <v>1</v>
      </c>
      <c r="F306" s="345">
        <v>1</v>
      </c>
      <c r="G306" s="345">
        <v>4</v>
      </c>
      <c r="I306" s="346" t="s">
        <v>641</v>
      </c>
      <c r="J306" s="346" t="s">
        <v>642</v>
      </c>
      <c r="N306" s="346" t="s">
        <v>269</v>
      </c>
      <c r="O306" s="346" t="s">
        <v>310</v>
      </c>
      <c r="P306" s="346">
        <v>2008</v>
      </c>
      <c r="Q306" s="556"/>
      <c r="R306" s="683" t="s">
        <v>267</v>
      </c>
      <c r="S306" s="561" t="s">
        <v>39</v>
      </c>
      <c r="T306" s="556">
        <v>1</v>
      </c>
      <c r="U306" s="557">
        <v>60000</v>
      </c>
      <c r="V306" s="346" t="s">
        <v>311</v>
      </c>
    </row>
    <row r="307" spans="1:22" s="87" customFormat="1" ht="12.95" customHeight="1">
      <c r="A307" s="534">
        <v>66</v>
      </c>
      <c r="B307" s="709"/>
      <c r="C307" s="345">
        <v>2</v>
      </c>
      <c r="D307" s="345">
        <v>8</v>
      </c>
      <c r="E307" s="345">
        <v>1</v>
      </c>
      <c r="F307" s="345">
        <v>1</v>
      </c>
      <c r="G307" s="345">
        <v>4</v>
      </c>
      <c r="I307" s="346" t="s">
        <v>643</v>
      </c>
      <c r="J307" s="346"/>
      <c r="N307" s="346" t="s">
        <v>269</v>
      </c>
      <c r="O307" s="346" t="s">
        <v>325</v>
      </c>
      <c r="P307" s="346">
        <v>2007</v>
      </c>
      <c r="Q307" s="556"/>
      <c r="R307" s="683" t="s">
        <v>267</v>
      </c>
      <c r="S307" s="561" t="s">
        <v>39</v>
      </c>
      <c r="T307" s="556">
        <v>2</v>
      </c>
      <c r="U307" s="557">
        <v>253400</v>
      </c>
      <c r="V307" s="346" t="s">
        <v>311</v>
      </c>
    </row>
    <row r="308" spans="1:22" s="87" customFormat="1" ht="12.95" customHeight="1">
      <c r="A308" s="534">
        <v>69</v>
      </c>
      <c r="B308" s="709"/>
      <c r="C308" s="345">
        <v>2</v>
      </c>
      <c r="D308" s="345">
        <v>8</v>
      </c>
      <c r="E308" s="345">
        <v>1</v>
      </c>
      <c r="F308" s="345">
        <v>1</v>
      </c>
      <c r="G308" s="345">
        <v>5</v>
      </c>
      <c r="I308" s="561" t="s">
        <v>644</v>
      </c>
      <c r="J308" s="346" t="s">
        <v>642</v>
      </c>
      <c r="N308" s="346" t="s">
        <v>269</v>
      </c>
      <c r="O308" s="346" t="s">
        <v>539</v>
      </c>
      <c r="P308" s="346">
        <v>2005</v>
      </c>
      <c r="Q308" s="556"/>
      <c r="R308" s="683" t="s">
        <v>267</v>
      </c>
      <c r="S308" s="561" t="s">
        <v>39</v>
      </c>
      <c r="T308" s="556">
        <v>3</v>
      </c>
      <c r="U308" s="557">
        <v>750000</v>
      </c>
      <c r="V308" s="346" t="s">
        <v>311</v>
      </c>
    </row>
    <row r="309" spans="1:22" s="87" customFormat="1" ht="12.95" customHeight="1">
      <c r="A309" s="534">
        <v>70</v>
      </c>
      <c r="B309" s="709"/>
      <c r="C309" s="345">
        <v>2</v>
      </c>
      <c r="D309" s="345">
        <v>8</v>
      </c>
      <c r="E309" s="345">
        <v>1</v>
      </c>
      <c r="F309" s="345">
        <v>1</v>
      </c>
      <c r="G309" s="345">
        <v>5</v>
      </c>
      <c r="I309" s="561" t="s">
        <v>644</v>
      </c>
      <c r="J309" s="346" t="s">
        <v>642</v>
      </c>
      <c r="N309" s="346" t="s">
        <v>269</v>
      </c>
      <c r="O309" s="346" t="s">
        <v>539</v>
      </c>
      <c r="P309" s="346">
        <v>2005</v>
      </c>
      <c r="Q309" s="556"/>
      <c r="R309" s="683" t="s">
        <v>267</v>
      </c>
      <c r="S309" s="561" t="s">
        <v>39</v>
      </c>
      <c r="T309" s="556">
        <v>1</v>
      </c>
      <c r="U309" s="557">
        <v>250000</v>
      </c>
      <c r="V309" s="346" t="s">
        <v>311</v>
      </c>
    </row>
    <row r="310" spans="1:22" s="87" customFormat="1" ht="12.95" customHeight="1">
      <c r="A310" s="534">
        <v>74</v>
      </c>
      <c r="B310" s="709"/>
      <c r="C310" s="345">
        <v>2</v>
      </c>
      <c r="D310" s="345">
        <v>8</v>
      </c>
      <c r="E310" s="345">
        <v>1</v>
      </c>
      <c r="F310" s="345">
        <v>1</v>
      </c>
      <c r="G310" s="345">
        <v>8</v>
      </c>
      <c r="I310" s="346" t="s">
        <v>645</v>
      </c>
      <c r="J310" s="346"/>
      <c r="N310" s="346" t="s">
        <v>269</v>
      </c>
      <c r="O310" s="346" t="s">
        <v>310</v>
      </c>
      <c r="P310" s="346">
        <v>2008</v>
      </c>
      <c r="Q310" s="556"/>
      <c r="R310" s="683" t="s">
        <v>267</v>
      </c>
      <c r="S310" s="561" t="s">
        <v>39</v>
      </c>
      <c r="T310" s="556">
        <v>1</v>
      </c>
      <c r="U310" s="557">
        <v>120000</v>
      </c>
      <c r="V310" s="346" t="s">
        <v>311</v>
      </c>
    </row>
    <row r="311" spans="1:22" s="87" customFormat="1" ht="12.95" customHeight="1">
      <c r="A311" s="534">
        <v>81</v>
      </c>
      <c r="B311" s="709"/>
      <c r="C311" s="345">
        <v>2</v>
      </c>
      <c r="D311" s="345">
        <v>8</v>
      </c>
      <c r="E311" s="345">
        <v>1</v>
      </c>
      <c r="F311" s="345">
        <v>1</v>
      </c>
      <c r="G311" s="345">
        <v>9</v>
      </c>
      <c r="I311" s="561" t="s">
        <v>646</v>
      </c>
      <c r="J311" s="346"/>
      <c r="N311" s="346" t="s">
        <v>269</v>
      </c>
      <c r="O311" s="346" t="s">
        <v>310</v>
      </c>
      <c r="P311" s="346">
        <v>2008</v>
      </c>
      <c r="Q311" s="556"/>
      <c r="R311" s="683" t="s">
        <v>267</v>
      </c>
      <c r="S311" s="561" t="s">
        <v>39</v>
      </c>
      <c r="T311" s="556">
        <v>1</v>
      </c>
      <c r="U311" s="557">
        <v>65000</v>
      </c>
      <c r="V311" s="346" t="s">
        <v>311</v>
      </c>
    </row>
    <row r="312" spans="1:22" s="87" customFormat="1" ht="12.95" customHeight="1">
      <c r="A312" s="534">
        <v>82</v>
      </c>
      <c r="B312" s="709"/>
      <c r="C312" s="345">
        <v>2</v>
      </c>
      <c r="D312" s="345">
        <v>8</v>
      </c>
      <c r="E312" s="345">
        <v>1</v>
      </c>
      <c r="F312" s="345">
        <v>1</v>
      </c>
      <c r="G312" s="345">
        <v>10</v>
      </c>
      <c r="I312" s="346" t="s">
        <v>558</v>
      </c>
      <c r="J312" s="346"/>
      <c r="N312" s="346" t="s">
        <v>269</v>
      </c>
      <c r="O312" s="346" t="s">
        <v>310</v>
      </c>
      <c r="P312" s="346">
        <v>2007</v>
      </c>
      <c r="Q312" s="556"/>
      <c r="R312" s="683" t="s">
        <v>267</v>
      </c>
      <c r="S312" s="561" t="s">
        <v>39</v>
      </c>
      <c r="T312" s="556">
        <v>1</v>
      </c>
      <c r="U312" s="557">
        <v>175000</v>
      </c>
      <c r="V312" s="346" t="s">
        <v>311</v>
      </c>
    </row>
    <row r="313" spans="1:22" s="87" customFormat="1" ht="12.95" customHeight="1">
      <c r="A313" s="534">
        <v>83</v>
      </c>
      <c r="B313" s="709"/>
      <c r="C313" s="345">
        <v>2</v>
      </c>
      <c r="D313" s="345">
        <v>8</v>
      </c>
      <c r="E313" s="345">
        <v>1</v>
      </c>
      <c r="F313" s="345">
        <v>1</v>
      </c>
      <c r="G313" s="345">
        <v>10</v>
      </c>
      <c r="I313" s="346" t="s">
        <v>558</v>
      </c>
      <c r="J313" s="346"/>
      <c r="N313" s="346" t="s">
        <v>269</v>
      </c>
      <c r="O313" s="346" t="s">
        <v>310</v>
      </c>
      <c r="P313" s="346">
        <v>2003</v>
      </c>
      <c r="Q313" s="556"/>
      <c r="R313" s="683" t="s">
        <v>267</v>
      </c>
      <c r="S313" s="561" t="s">
        <v>39</v>
      </c>
      <c r="T313" s="556">
        <v>1</v>
      </c>
      <c r="U313" s="557">
        <v>250000</v>
      </c>
      <c r="V313" s="346" t="s">
        <v>311</v>
      </c>
    </row>
    <row r="314" spans="1:22" s="87" customFormat="1" ht="12.95" customHeight="1">
      <c r="A314" s="534">
        <v>84</v>
      </c>
      <c r="B314" s="709"/>
      <c r="C314" s="345">
        <v>2</v>
      </c>
      <c r="D314" s="345">
        <v>8</v>
      </c>
      <c r="E314" s="345">
        <v>1</v>
      </c>
      <c r="F314" s="345">
        <v>1</v>
      </c>
      <c r="G314" s="345">
        <v>10</v>
      </c>
      <c r="I314" s="346" t="s">
        <v>558</v>
      </c>
      <c r="J314" s="346"/>
      <c r="N314" s="346" t="s">
        <v>269</v>
      </c>
      <c r="O314" s="346" t="s">
        <v>639</v>
      </c>
      <c r="P314" s="346">
        <v>2006</v>
      </c>
      <c r="Q314" s="556"/>
      <c r="R314" s="683" t="s">
        <v>267</v>
      </c>
      <c r="S314" s="561" t="s">
        <v>39</v>
      </c>
      <c r="T314" s="556">
        <v>1</v>
      </c>
      <c r="U314" s="557">
        <v>175000</v>
      </c>
      <c r="V314" s="346" t="s">
        <v>311</v>
      </c>
    </row>
    <row r="315" spans="1:22" s="87" customFormat="1" ht="12.95" customHeight="1">
      <c r="A315" s="534">
        <v>85</v>
      </c>
      <c r="B315" s="709"/>
      <c r="C315" s="345">
        <v>2</v>
      </c>
      <c r="D315" s="345">
        <v>8</v>
      </c>
      <c r="E315" s="345">
        <v>1</v>
      </c>
      <c r="F315" s="345">
        <v>1</v>
      </c>
      <c r="G315" s="345">
        <v>10</v>
      </c>
      <c r="I315" s="346" t="s">
        <v>558</v>
      </c>
      <c r="J315" s="346"/>
      <c r="N315" s="346" t="s">
        <v>269</v>
      </c>
      <c r="O315" s="346" t="s">
        <v>310</v>
      </c>
      <c r="P315" s="346">
        <v>2008</v>
      </c>
      <c r="Q315" s="556"/>
      <c r="R315" s="683" t="s">
        <v>267</v>
      </c>
      <c r="S315" s="561" t="s">
        <v>39</v>
      </c>
      <c r="T315" s="556">
        <v>1</v>
      </c>
      <c r="U315" s="557">
        <v>175000</v>
      </c>
      <c r="V315" s="346" t="s">
        <v>311</v>
      </c>
    </row>
    <row r="316" spans="1:22" s="87" customFormat="1" ht="12.95" customHeight="1">
      <c r="A316" s="534">
        <v>86</v>
      </c>
      <c r="B316" s="709"/>
      <c r="C316" s="345">
        <v>2</v>
      </c>
      <c r="D316" s="345">
        <v>8</v>
      </c>
      <c r="E316" s="345">
        <v>1</v>
      </c>
      <c r="F316" s="345">
        <v>1</v>
      </c>
      <c r="G316" s="345">
        <v>10</v>
      </c>
      <c r="I316" s="346" t="s">
        <v>647</v>
      </c>
      <c r="J316" s="346" t="s">
        <v>552</v>
      </c>
      <c r="N316" s="346" t="s">
        <v>269</v>
      </c>
      <c r="O316" s="346" t="s">
        <v>310</v>
      </c>
      <c r="P316" s="346">
        <v>2008</v>
      </c>
      <c r="Q316" s="556"/>
      <c r="R316" s="683" t="s">
        <v>267</v>
      </c>
      <c r="S316" s="561" t="s">
        <v>39</v>
      </c>
      <c r="T316" s="556">
        <v>1</v>
      </c>
      <c r="U316" s="557">
        <v>250000</v>
      </c>
      <c r="V316" s="346" t="s">
        <v>311</v>
      </c>
    </row>
    <row r="317" spans="1:22" s="87" customFormat="1" ht="12.95" customHeight="1">
      <c r="A317" s="534">
        <v>87</v>
      </c>
      <c r="B317" s="709"/>
      <c r="C317" s="345">
        <v>2</v>
      </c>
      <c r="D317" s="345">
        <v>8</v>
      </c>
      <c r="E317" s="345">
        <v>1</v>
      </c>
      <c r="F317" s="345">
        <v>1</v>
      </c>
      <c r="G317" s="345">
        <v>17</v>
      </c>
      <c r="I317" s="346" t="s">
        <v>648</v>
      </c>
      <c r="J317" s="346"/>
      <c r="N317" s="346" t="s">
        <v>413</v>
      </c>
      <c r="O317" s="346" t="s">
        <v>310</v>
      </c>
      <c r="P317" s="346">
        <v>2003</v>
      </c>
      <c r="Q317" s="556"/>
      <c r="R317" s="683" t="s">
        <v>267</v>
      </c>
      <c r="S317" s="561" t="s">
        <v>39</v>
      </c>
      <c r="T317" s="556">
        <v>1</v>
      </c>
      <c r="U317" s="557">
        <v>25000</v>
      </c>
      <c r="V317" s="346" t="s">
        <v>311</v>
      </c>
    </row>
    <row r="318" spans="1:22" s="87" customFormat="1" ht="12.95" customHeight="1">
      <c r="A318" s="534">
        <v>88</v>
      </c>
      <c r="B318" s="709"/>
      <c r="C318" s="345">
        <v>2</v>
      </c>
      <c r="D318" s="345">
        <v>8</v>
      </c>
      <c r="E318" s="345">
        <v>1</v>
      </c>
      <c r="F318" s="345">
        <v>1</v>
      </c>
      <c r="G318" s="345">
        <v>56</v>
      </c>
      <c r="I318" s="346" t="s">
        <v>649</v>
      </c>
      <c r="J318" s="346"/>
      <c r="N318" s="346" t="s">
        <v>413</v>
      </c>
      <c r="O318" s="346" t="s">
        <v>310</v>
      </c>
      <c r="P318" s="346">
        <v>2003</v>
      </c>
      <c r="Q318" s="556"/>
      <c r="R318" s="683" t="s">
        <v>267</v>
      </c>
      <c r="S318" s="561" t="s">
        <v>39</v>
      </c>
      <c r="T318" s="556">
        <v>4</v>
      </c>
      <c r="U318" s="557">
        <v>120000</v>
      </c>
      <c r="V318" s="346" t="s">
        <v>311</v>
      </c>
    </row>
    <row r="319" spans="1:22" s="87" customFormat="1" ht="12.95" customHeight="1">
      <c r="A319" s="534">
        <v>89</v>
      </c>
      <c r="B319" s="709"/>
      <c r="C319" s="345">
        <v>2</v>
      </c>
      <c r="D319" s="345">
        <v>8</v>
      </c>
      <c r="E319" s="345">
        <v>1</v>
      </c>
      <c r="F319" s="345">
        <v>1</v>
      </c>
      <c r="G319" s="345">
        <v>56</v>
      </c>
      <c r="I319" s="346" t="s">
        <v>649</v>
      </c>
      <c r="J319" s="346"/>
      <c r="N319" s="346" t="s">
        <v>413</v>
      </c>
      <c r="O319" s="346" t="s">
        <v>310</v>
      </c>
      <c r="P319" s="346">
        <v>2002</v>
      </c>
      <c r="Q319" s="556"/>
      <c r="R319" s="683" t="s">
        <v>267</v>
      </c>
      <c r="S319" s="561" t="s">
        <v>39</v>
      </c>
      <c r="T319" s="556">
        <v>1</v>
      </c>
      <c r="U319" s="557">
        <v>25000</v>
      </c>
      <c r="V319" s="346" t="s">
        <v>311</v>
      </c>
    </row>
    <row r="320" spans="1:22" s="87" customFormat="1" ht="12.95" customHeight="1">
      <c r="A320" s="534">
        <v>90</v>
      </c>
      <c r="B320" s="709"/>
      <c r="C320" s="345">
        <v>2</v>
      </c>
      <c r="D320" s="345">
        <v>8</v>
      </c>
      <c r="E320" s="345">
        <v>1</v>
      </c>
      <c r="F320" s="345">
        <v>1</v>
      </c>
      <c r="G320" s="345">
        <v>56</v>
      </c>
      <c r="I320" s="346" t="s">
        <v>649</v>
      </c>
      <c r="J320" s="346"/>
      <c r="N320" s="346" t="s">
        <v>413</v>
      </c>
      <c r="O320" s="346" t="s">
        <v>310</v>
      </c>
      <c r="P320" s="346">
        <v>2002</v>
      </c>
      <c r="Q320" s="556"/>
      <c r="R320" s="683" t="s">
        <v>267</v>
      </c>
      <c r="S320" s="561" t="s">
        <v>39</v>
      </c>
      <c r="T320" s="556">
        <v>3</v>
      </c>
      <c r="U320" s="557">
        <v>90000</v>
      </c>
      <c r="V320" s="346" t="s">
        <v>311</v>
      </c>
    </row>
    <row r="321" spans="1:22" s="87" customFormat="1" ht="12.95" customHeight="1">
      <c r="A321" s="534">
        <v>92</v>
      </c>
      <c r="B321" s="709"/>
      <c r="C321" s="345">
        <v>2</v>
      </c>
      <c r="D321" s="345">
        <v>8</v>
      </c>
      <c r="E321" s="345">
        <v>1</v>
      </c>
      <c r="F321" s="345">
        <v>1</v>
      </c>
      <c r="G321" s="345"/>
      <c r="I321" s="346" t="s">
        <v>650</v>
      </c>
      <c r="J321" s="346"/>
      <c r="N321" s="346" t="s">
        <v>413</v>
      </c>
      <c r="O321" s="346" t="s">
        <v>310</v>
      </c>
      <c r="P321" s="346">
        <v>2007</v>
      </c>
      <c r="Q321" s="556"/>
      <c r="R321" s="683" t="s">
        <v>267</v>
      </c>
      <c r="S321" s="561" t="s">
        <v>39</v>
      </c>
      <c r="T321" s="556">
        <v>1</v>
      </c>
      <c r="U321" s="557">
        <v>1396500</v>
      </c>
      <c r="V321" s="346" t="s">
        <v>311</v>
      </c>
    </row>
    <row r="322" spans="1:22" s="87" customFormat="1" ht="12.95" customHeight="1">
      <c r="A322" s="534">
        <v>93</v>
      </c>
      <c r="B322" s="709"/>
      <c r="C322" s="345">
        <v>2</v>
      </c>
      <c r="D322" s="345">
        <v>8</v>
      </c>
      <c r="E322" s="345">
        <v>1</v>
      </c>
      <c r="F322" s="345">
        <v>1</v>
      </c>
      <c r="G322" s="345"/>
      <c r="I322" s="346" t="s">
        <v>651</v>
      </c>
      <c r="J322" s="346" t="s">
        <v>652</v>
      </c>
      <c r="N322" s="346" t="s">
        <v>269</v>
      </c>
      <c r="O322" s="346" t="s">
        <v>539</v>
      </c>
      <c r="P322" s="346">
        <v>2005</v>
      </c>
      <c r="Q322" s="556"/>
      <c r="R322" s="683" t="s">
        <v>267</v>
      </c>
      <c r="S322" s="561" t="s">
        <v>39</v>
      </c>
      <c r="T322" s="556">
        <v>1</v>
      </c>
      <c r="U322" s="557">
        <v>450000</v>
      </c>
      <c r="V322" s="346" t="s">
        <v>311</v>
      </c>
    </row>
    <row r="323" spans="1:22" s="87" customFormat="1" ht="12.95" customHeight="1">
      <c r="A323" s="534">
        <v>94</v>
      </c>
      <c r="B323" s="709"/>
      <c r="C323" s="345">
        <v>2</v>
      </c>
      <c r="D323" s="345">
        <v>8</v>
      </c>
      <c r="E323" s="345">
        <v>1</v>
      </c>
      <c r="F323" s="345">
        <v>1</v>
      </c>
      <c r="G323" s="345"/>
      <c r="I323" s="346" t="s">
        <v>653</v>
      </c>
      <c r="J323" s="346" t="s">
        <v>654</v>
      </c>
      <c r="N323" s="346" t="s">
        <v>269</v>
      </c>
      <c r="O323" s="346" t="s">
        <v>310</v>
      </c>
      <c r="P323" s="346">
        <v>2008</v>
      </c>
      <c r="Q323" s="556"/>
      <c r="R323" s="683" t="s">
        <v>267</v>
      </c>
      <c r="S323" s="561" t="s">
        <v>39</v>
      </c>
      <c r="T323" s="556">
        <v>1</v>
      </c>
      <c r="U323" s="557">
        <v>9325000</v>
      </c>
      <c r="V323" s="346" t="s">
        <v>311</v>
      </c>
    </row>
    <row r="324" spans="1:22" s="87" customFormat="1" ht="12.95" customHeight="1">
      <c r="A324" s="534">
        <v>95</v>
      </c>
      <c r="B324" s="709"/>
      <c r="C324" s="345">
        <v>2</v>
      </c>
      <c r="D324" s="345">
        <v>8</v>
      </c>
      <c r="E324" s="345">
        <v>1</v>
      </c>
      <c r="F324" s="345">
        <v>1</v>
      </c>
      <c r="G324" s="345"/>
      <c r="I324" s="346" t="s">
        <v>575</v>
      </c>
      <c r="J324" s="346"/>
      <c r="N324" s="346" t="s">
        <v>413</v>
      </c>
      <c r="O324" s="346" t="s">
        <v>310</v>
      </c>
      <c r="P324" s="346">
        <v>2003</v>
      </c>
      <c r="Q324" s="556"/>
      <c r="R324" s="683" t="s">
        <v>267</v>
      </c>
      <c r="S324" s="561" t="s">
        <v>39</v>
      </c>
      <c r="T324" s="556">
        <v>1</v>
      </c>
      <c r="U324" s="557">
        <v>200000</v>
      </c>
      <c r="V324" s="346" t="s">
        <v>311</v>
      </c>
    </row>
    <row r="325" spans="1:22" s="87" customFormat="1" ht="12.95" customHeight="1">
      <c r="A325" s="534">
        <v>96</v>
      </c>
      <c r="B325" s="709"/>
      <c r="C325" s="345">
        <v>2</v>
      </c>
      <c r="D325" s="345">
        <v>8</v>
      </c>
      <c r="E325" s="345">
        <v>1</v>
      </c>
      <c r="F325" s="345">
        <v>1</v>
      </c>
      <c r="G325" s="345"/>
      <c r="I325" s="346" t="s">
        <v>655</v>
      </c>
      <c r="J325" s="346" t="s">
        <v>656</v>
      </c>
      <c r="N325" s="346" t="s">
        <v>413</v>
      </c>
      <c r="O325" s="346" t="s">
        <v>310</v>
      </c>
      <c r="P325" s="346">
        <v>2008</v>
      </c>
      <c r="Q325" s="556"/>
      <c r="R325" s="683" t="s">
        <v>267</v>
      </c>
      <c r="S325" s="561" t="s">
        <v>39</v>
      </c>
      <c r="T325" s="556">
        <v>1</v>
      </c>
      <c r="U325" s="557">
        <v>250000</v>
      </c>
      <c r="V325" s="346" t="s">
        <v>311</v>
      </c>
    </row>
    <row r="326" spans="1:22" s="87" customFormat="1" ht="12.95" customHeight="1">
      <c r="A326" s="534">
        <v>97</v>
      </c>
      <c r="B326" s="709"/>
      <c r="C326" s="345">
        <v>2</v>
      </c>
      <c r="D326" s="345">
        <v>8</v>
      </c>
      <c r="E326" s="345">
        <v>1</v>
      </c>
      <c r="F326" s="345">
        <v>1</v>
      </c>
      <c r="G326" s="345"/>
      <c r="I326" s="346" t="s">
        <v>657</v>
      </c>
      <c r="J326" s="346"/>
      <c r="N326" s="346" t="s">
        <v>413</v>
      </c>
      <c r="O326" s="346" t="s">
        <v>310</v>
      </c>
      <c r="P326" s="346">
        <v>2003</v>
      </c>
      <c r="Q326" s="556"/>
      <c r="R326" s="683" t="s">
        <v>267</v>
      </c>
      <c r="S326" s="561" t="s">
        <v>39</v>
      </c>
      <c r="T326" s="556">
        <v>1</v>
      </c>
      <c r="U326" s="557">
        <v>150000</v>
      </c>
      <c r="V326" s="346" t="s">
        <v>311</v>
      </c>
    </row>
    <row r="327" spans="1:22" s="87" customFormat="1" ht="12.95" customHeight="1">
      <c r="A327" s="534">
        <v>98</v>
      </c>
      <c r="B327" s="709"/>
      <c r="C327" s="345">
        <v>2</v>
      </c>
      <c r="D327" s="345">
        <v>8</v>
      </c>
      <c r="E327" s="345">
        <v>1</v>
      </c>
      <c r="F327" s="345">
        <v>1</v>
      </c>
      <c r="G327" s="345"/>
      <c r="I327" s="346" t="s">
        <v>658</v>
      </c>
      <c r="J327" s="346"/>
      <c r="N327" s="346" t="s">
        <v>413</v>
      </c>
      <c r="O327" s="346" t="s">
        <v>310</v>
      </c>
      <c r="P327" s="346">
        <v>2004</v>
      </c>
      <c r="Q327" s="556"/>
      <c r="R327" s="683" t="s">
        <v>267</v>
      </c>
      <c r="S327" s="561" t="s">
        <v>39</v>
      </c>
      <c r="T327" s="556">
        <v>1</v>
      </c>
      <c r="U327" s="557">
        <v>50000</v>
      </c>
      <c r="V327" s="346" t="s">
        <v>311</v>
      </c>
    </row>
    <row r="328" spans="1:22" s="87" customFormat="1" ht="12.95" customHeight="1">
      <c r="A328" s="534">
        <v>99</v>
      </c>
      <c r="B328" s="709"/>
      <c r="C328" s="345">
        <v>2</v>
      </c>
      <c r="D328" s="345">
        <v>8</v>
      </c>
      <c r="E328" s="345">
        <v>1</v>
      </c>
      <c r="F328" s="345">
        <v>1</v>
      </c>
      <c r="G328" s="345"/>
      <c r="I328" s="346" t="s">
        <v>559</v>
      </c>
      <c r="J328" s="346"/>
      <c r="N328" s="346" t="s">
        <v>269</v>
      </c>
      <c r="O328" s="346" t="s">
        <v>310</v>
      </c>
      <c r="P328" s="346">
        <v>2007</v>
      </c>
      <c r="Q328" s="556"/>
      <c r="R328" s="683" t="s">
        <v>267</v>
      </c>
      <c r="S328" s="561" t="s">
        <v>39</v>
      </c>
      <c r="T328" s="556">
        <v>1</v>
      </c>
      <c r="U328" s="557">
        <v>1884375</v>
      </c>
      <c r="V328" s="346" t="s">
        <v>311</v>
      </c>
    </row>
    <row r="329" spans="1:22" s="87" customFormat="1" ht="12.95" customHeight="1">
      <c r="A329" s="534">
        <v>100</v>
      </c>
      <c r="B329" s="709"/>
      <c r="C329" s="345">
        <v>2</v>
      </c>
      <c r="D329" s="345">
        <v>8</v>
      </c>
      <c r="E329" s="345">
        <v>1</v>
      </c>
      <c r="F329" s="345">
        <v>1</v>
      </c>
      <c r="G329" s="345"/>
      <c r="I329" s="346" t="s">
        <v>559</v>
      </c>
      <c r="J329" s="346" t="s">
        <v>659</v>
      </c>
      <c r="N329" s="346" t="s">
        <v>269</v>
      </c>
      <c r="O329" s="346" t="s">
        <v>310</v>
      </c>
      <c r="P329" s="346">
        <v>2008</v>
      </c>
      <c r="Q329" s="556"/>
      <c r="R329" s="683" t="s">
        <v>267</v>
      </c>
      <c r="S329" s="561" t="s">
        <v>39</v>
      </c>
      <c r="T329" s="556">
        <v>1</v>
      </c>
      <c r="U329" s="557">
        <v>1884375</v>
      </c>
      <c r="V329" s="346" t="s">
        <v>311</v>
      </c>
    </row>
    <row r="330" spans="1:22" s="87" customFormat="1" ht="12.95" customHeight="1">
      <c r="A330" s="534">
        <v>101</v>
      </c>
      <c r="B330" s="709"/>
      <c r="C330" s="345">
        <v>2</v>
      </c>
      <c r="D330" s="345">
        <v>8</v>
      </c>
      <c r="E330" s="345">
        <v>1</v>
      </c>
      <c r="F330" s="345">
        <v>1</v>
      </c>
      <c r="G330" s="345"/>
      <c r="I330" s="346" t="s">
        <v>660</v>
      </c>
      <c r="J330" s="346" t="s">
        <v>661</v>
      </c>
      <c r="N330" s="346" t="s">
        <v>269</v>
      </c>
      <c r="O330" s="346" t="s">
        <v>310</v>
      </c>
      <c r="P330" s="346">
        <v>2008</v>
      </c>
      <c r="Q330" s="556"/>
      <c r="R330" s="683" t="s">
        <v>267</v>
      </c>
      <c r="S330" s="561" t="s">
        <v>39</v>
      </c>
      <c r="T330" s="556">
        <v>1</v>
      </c>
      <c r="U330" s="557">
        <v>500000</v>
      </c>
      <c r="V330" s="346" t="s">
        <v>311</v>
      </c>
    </row>
    <row r="331" spans="1:22" s="87" customFormat="1" ht="12.95" customHeight="1">
      <c r="A331" s="534">
        <v>102</v>
      </c>
      <c r="B331" s="709"/>
      <c r="C331" s="345">
        <v>2</v>
      </c>
      <c r="D331" s="345">
        <v>8</v>
      </c>
      <c r="E331" s="345">
        <v>1</v>
      </c>
      <c r="F331" s="345">
        <v>1</v>
      </c>
      <c r="G331" s="345"/>
      <c r="I331" s="346" t="s">
        <v>662</v>
      </c>
      <c r="J331" s="346"/>
      <c r="N331" s="346" t="s">
        <v>413</v>
      </c>
      <c r="O331" s="346" t="s">
        <v>310</v>
      </c>
      <c r="P331" s="346">
        <v>2005</v>
      </c>
      <c r="Q331" s="556"/>
      <c r="R331" s="683" t="s">
        <v>267</v>
      </c>
      <c r="S331" s="561" t="s">
        <v>39</v>
      </c>
      <c r="T331" s="556">
        <v>1</v>
      </c>
      <c r="U331" s="557">
        <v>400000</v>
      </c>
      <c r="V331" s="346" t="s">
        <v>311</v>
      </c>
    </row>
    <row r="332" spans="1:22" s="87" customFormat="1" ht="12.95" customHeight="1">
      <c r="A332" s="534">
        <v>103</v>
      </c>
      <c r="B332" s="709"/>
      <c r="C332" s="345">
        <v>2</v>
      </c>
      <c r="D332" s="345">
        <v>8</v>
      </c>
      <c r="E332" s="345">
        <v>1</v>
      </c>
      <c r="F332" s="345">
        <v>1</v>
      </c>
      <c r="G332" s="345"/>
      <c r="I332" s="346" t="s">
        <v>663</v>
      </c>
      <c r="J332" s="346"/>
      <c r="N332" s="346" t="s">
        <v>269</v>
      </c>
      <c r="O332" s="346" t="s">
        <v>310</v>
      </c>
      <c r="P332" s="346">
        <v>2007</v>
      </c>
      <c r="Q332" s="556"/>
      <c r="R332" s="683" t="s">
        <v>267</v>
      </c>
      <c r="S332" s="561" t="s">
        <v>39</v>
      </c>
      <c r="T332" s="556">
        <v>1</v>
      </c>
      <c r="U332" s="557">
        <v>11500000</v>
      </c>
      <c r="V332" s="346" t="s">
        <v>311</v>
      </c>
    </row>
    <row r="333" spans="1:22" s="87" customFormat="1" ht="12.95" customHeight="1">
      <c r="A333" s="534">
        <v>104</v>
      </c>
      <c r="B333" s="709"/>
      <c r="C333" s="345">
        <v>2</v>
      </c>
      <c r="D333" s="345">
        <v>8</v>
      </c>
      <c r="E333" s="345">
        <v>1</v>
      </c>
      <c r="F333" s="345">
        <v>1</v>
      </c>
      <c r="G333" s="345"/>
      <c r="I333" s="346" t="s">
        <v>664</v>
      </c>
      <c r="J333" s="346" t="s">
        <v>665</v>
      </c>
      <c r="N333" s="346" t="s">
        <v>269</v>
      </c>
      <c r="O333" s="346" t="s">
        <v>310</v>
      </c>
      <c r="P333" s="346">
        <v>2008</v>
      </c>
      <c r="Q333" s="556"/>
      <c r="R333" s="683" t="s">
        <v>267</v>
      </c>
      <c r="S333" s="561" t="s">
        <v>39</v>
      </c>
      <c r="T333" s="556">
        <v>1</v>
      </c>
      <c r="U333" s="557">
        <v>9625000</v>
      </c>
      <c r="V333" s="346" t="s">
        <v>311</v>
      </c>
    </row>
    <row r="334" spans="1:22" s="87" customFormat="1" ht="12.95" customHeight="1">
      <c r="A334" s="534">
        <v>105</v>
      </c>
      <c r="B334" s="709"/>
      <c r="C334" s="345">
        <v>2</v>
      </c>
      <c r="D334" s="345">
        <v>8</v>
      </c>
      <c r="E334" s="345">
        <v>1</v>
      </c>
      <c r="F334" s="345">
        <v>1</v>
      </c>
      <c r="G334" s="345"/>
      <c r="I334" s="346" t="s">
        <v>666</v>
      </c>
      <c r="J334" s="346"/>
      <c r="N334" s="346" t="s">
        <v>413</v>
      </c>
      <c r="O334" s="346" t="s">
        <v>539</v>
      </c>
      <c r="P334" s="346">
        <v>2006</v>
      </c>
      <c r="Q334" s="556"/>
      <c r="R334" s="683" t="s">
        <v>267</v>
      </c>
      <c r="S334" s="561" t="s">
        <v>39</v>
      </c>
      <c r="T334" s="556">
        <v>1</v>
      </c>
      <c r="U334" s="557">
        <v>350000</v>
      </c>
      <c r="V334" s="346" t="s">
        <v>311</v>
      </c>
    </row>
    <row r="335" spans="1:22" s="87" customFormat="1" ht="12.95" customHeight="1">
      <c r="A335" s="534">
        <v>106</v>
      </c>
      <c r="B335" s="709"/>
      <c r="C335" s="345">
        <v>2</v>
      </c>
      <c r="D335" s="345">
        <v>8</v>
      </c>
      <c r="E335" s="345">
        <v>1</v>
      </c>
      <c r="F335" s="345">
        <v>1</v>
      </c>
      <c r="G335" s="345"/>
      <c r="I335" s="346" t="s">
        <v>667</v>
      </c>
      <c r="J335" s="346"/>
      <c r="N335" s="346" t="s">
        <v>269</v>
      </c>
      <c r="O335" s="346" t="s">
        <v>310</v>
      </c>
      <c r="P335" s="346">
        <v>2007</v>
      </c>
      <c r="Q335" s="556"/>
      <c r="R335" s="683" t="s">
        <v>267</v>
      </c>
      <c r="S335" s="561" t="s">
        <v>39</v>
      </c>
      <c r="T335" s="556">
        <v>1</v>
      </c>
      <c r="U335" s="557">
        <v>42000000</v>
      </c>
      <c r="V335" s="346" t="s">
        <v>311</v>
      </c>
    </row>
    <row r="336" spans="1:22" s="87" customFormat="1" ht="12.95" customHeight="1">
      <c r="A336" s="534">
        <v>107</v>
      </c>
      <c r="B336" s="709"/>
      <c r="C336" s="345">
        <v>2</v>
      </c>
      <c r="D336" s="345">
        <v>8</v>
      </c>
      <c r="E336" s="345">
        <v>1</v>
      </c>
      <c r="F336" s="345">
        <v>1</v>
      </c>
      <c r="G336" s="345"/>
      <c r="I336" s="346" t="s">
        <v>668</v>
      </c>
      <c r="J336" s="346" t="s">
        <v>669</v>
      </c>
      <c r="N336" s="346" t="s">
        <v>269</v>
      </c>
      <c r="O336" s="346" t="s">
        <v>310</v>
      </c>
      <c r="P336" s="346">
        <v>2008</v>
      </c>
      <c r="Q336" s="556"/>
      <c r="R336" s="683" t="s">
        <v>267</v>
      </c>
      <c r="S336" s="561" t="s">
        <v>39</v>
      </c>
      <c r="T336" s="556">
        <v>1</v>
      </c>
      <c r="U336" s="557">
        <v>1352326</v>
      </c>
      <c r="V336" s="346" t="s">
        <v>311</v>
      </c>
    </row>
    <row r="337" spans="1:22" s="87" customFormat="1" ht="12.95" customHeight="1">
      <c r="A337" s="534">
        <v>108</v>
      </c>
      <c r="B337" s="709"/>
      <c r="C337" s="345">
        <v>2</v>
      </c>
      <c r="D337" s="345">
        <v>8</v>
      </c>
      <c r="E337" s="345">
        <v>1</v>
      </c>
      <c r="F337" s="345">
        <v>1</v>
      </c>
      <c r="G337" s="345"/>
      <c r="I337" s="346" t="s">
        <v>670</v>
      </c>
      <c r="J337" s="346"/>
      <c r="N337" s="346" t="s">
        <v>269</v>
      </c>
      <c r="O337" s="346" t="s">
        <v>310</v>
      </c>
      <c r="P337" s="346">
        <v>2008</v>
      </c>
      <c r="Q337" s="556"/>
      <c r="R337" s="683" t="s">
        <v>267</v>
      </c>
      <c r="S337" s="561" t="s">
        <v>39</v>
      </c>
      <c r="T337" s="556">
        <v>1</v>
      </c>
      <c r="U337" s="557">
        <v>4250000</v>
      </c>
      <c r="V337" s="346" t="s">
        <v>311</v>
      </c>
    </row>
    <row r="338" spans="1:22" s="87" customFormat="1" ht="12.95" customHeight="1">
      <c r="A338" s="534">
        <v>109</v>
      </c>
      <c r="B338" s="709"/>
      <c r="C338" s="345">
        <v>2</v>
      </c>
      <c r="D338" s="345">
        <v>8</v>
      </c>
      <c r="E338" s="345">
        <v>1</v>
      </c>
      <c r="F338" s="345">
        <v>1</v>
      </c>
      <c r="G338" s="345"/>
      <c r="I338" s="346" t="s">
        <v>671</v>
      </c>
      <c r="J338" s="346"/>
      <c r="N338" s="346" t="s">
        <v>269</v>
      </c>
      <c r="O338" s="346" t="s">
        <v>310</v>
      </c>
      <c r="P338" s="346">
        <v>2008</v>
      </c>
      <c r="Q338" s="556"/>
      <c r="R338" s="683" t="s">
        <v>267</v>
      </c>
      <c r="S338" s="561" t="s">
        <v>39</v>
      </c>
      <c r="T338" s="556">
        <v>1</v>
      </c>
      <c r="U338" s="557">
        <v>1600000</v>
      </c>
      <c r="V338" s="346" t="s">
        <v>311</v>
      </c>
    </row>
    <row r="339" spans="1:22" s="87" customFormat="1" ht="12.95" customHeight="1">
      <c r="A339" s="534">
        <v>110</v>
      </c>
      <c r="B339" s="709"/>
      <c r="C339" s="345">
        <v>2</v>
      </c>
      <c r="D339" s="345">
        <v>8</v>
      </c>
      <c r="E339" s="345">
        <v>1</v>
      </c>
      <c r="F339" s="345">
        <v>1</v>
      </c>
      <c r="G339" s="345"/>
      <c r="I339" s="346" t="s">
        <v>672</v>
      </c>
      <c r="J339" s="346" t="s">
        <v>673</v>
      </c>
      <c r="N339" s="346" t="s">
        <v>269</v>
      </c>
      <c r="O339" s="346" t="s">
        <v>310</v>
      </c>
      <c r="P339" s="346">
        <v>2008</v>
      </c>
      <c r="Q339" s="556"/>
      <c r="R339" s="683" t="s">
        <v>267</v>
      </c>
      <c r="S339" s="561" t="s">
        <v>39</v>
      </c>
      <c r="T339" s="556">
        <v>1</v>
      </c>
      <c r="U339" s="557">
        <v>1650000</v>
      </c>
      <c r="V339" s="346" t="s">
        <v>311</v>
      </c>
    </row>
    <row r="340" spans="1:22" s="87" customFormat="1" ht="12.95" customHeight="1">
      <c r="A340" s="534">
        <v>112</v>
      </c>
      <c r="B340" s="709"/>
      <c r="C340" s="345">
        <v>2</v>
      </c>
      <c r="D340" s="345">
        <v>8</v>
      </c>
      <c r="E340" s="345">
        <v>1</v>
      </c>
      <c r="F340" s="345">
        <v>1</v>
      </c>
      <c r="G340" s="345"/>
      <c r="I340" s="346" t="s">
        <v>674</v>
      </c>
      <c r="J340" s="346"/>
      <c r="N340" s="346" t="s">
        <v>269</v>
      </c>
      <c r="O340" s="346" t="s">
        <v>675</v>
      </c>
      <c r="P340" s="346">
        <v>2008</v>
      </c>
      <c r="Q340" s="556"/>
      <c r="R340" s="683" t="s">
        <v>267</v>
      </c>
      <c r="S340" s="561" t="s">
        <v>39</v>
      </c>
      <c r="T340" s="556">
        <v>2</v>
      </c>
      <c r="U340" s="557">
        <v>3500000</v>
      </c>
      <c r="V340" s="346" t="s">
        <v>311</v>
      </c>
    </row>
    <row r="341" spans="1:22" s="87" customFormat="1" ht="12.95" customHeight="1">
      <c r="A341" s="534">
        <v>113</v>
      </c>
      <c r="B341" s="709"/>
      <c r="C341" s="345">
        <v>2</v>
      </c>
      <c r="D341" s="345">
        <v>8</v>
      </c>
      <c r="E341" s="345">
        <v>1</v>
      </c>
      <c r="F341" s="345">
        <v>1</v>
      </c>
      <c r="G341" s="345"/>
      <c r="I341" s="346" t="s">
        <v>676</v>
      </c>
      <c r="J341" s="346" t="s">
        <v>677</v>
      </c>
      <c r="N341" s="346" t="s">
        <v>269</v>
      </c>
      <c r="O341" s="346" t="s">
        <v>678</v>
      </c>
      <c r="P341" s="346">
        <v>2008</v>
      </c>
      <c r="Q341" s="556"/>
      <c r="R341" s="683" t="s">
        <v>267</v>
      </c>
      <c r="S341" s="561" t="s">
        <v>39</v>
      </c>
      <c r="T341" s="556">
        <v>1</v>
      </c>
      <c r="U341" s="557">
        <v>5700000</v>
      </c>
      <c r="V341" s="346" t="s">
        <v>311</v>
      </c>
    </row>
    <row r="342" spans="1:22" s="87" customFormat="1" ht="12.95" customHeight="1">
      <c r="A342" s="534">
        <v>114</v>
      </c>
      <c r="B342" s="709"/>
      <c r="C342" s="345">
        <v>2</v>
      </c>
      <c r="D342" s="345">
        <v>8</v>
      </c>
      <c r="E342" s="345">
        <v>1</v>
      </c>
      <c r="F342" s="345">
        <v>1</v>
      </c>
      <c r="G342" s="345"/>
      <c r="I342" s="346" t="s">
        <v>679</v>
      </c>
      <c r="J342" s="346" t="s">
        <v>680</v>
      </c>
      <c r="N342" s="346" t="s">
        <v>269</v>
      </c>
      <c r="O342" s="346" t="s">
        <v>678</v>
      </c>
      <c r="P342" s="346">
        <v>2008</v>
      </c>
      <c r="Q342" s="556"/>
      <c r="R342" s="683" t="s">
        <v>267</v>
      </c>
      <c r="S342" s="561" t="s">
        <v>39</v>
      </c>
      <c r="T342" s="556">
        <v>1</v>
      </c>
      <c r="U342" s="557">
        <v>9680000</v>
      </c>
      <c r="V342" s="346" t="s">
        <v>311</v>
      </c>
    </row>
    <row r="343" spans="1:22" s="87" customFormat="1" ht="12.95" customHeight="1">
      <c r="A343" s="534">
        <v>115</v>
      </c>
      <c r="B343" s="709"/>
      <c r="C343" s="345">
        <v>2</v>
      </c>
      <c r="D343" s="345">
        <v>8</v>
      </c>
      <c r="E343" s="345">
        <v>1</v>
      </c>
      <c r="F343" s="345">
        <v>1</v>
      </c>
      <c r="G343" s="345"/>
      <c r="I343" s="346" t="s">
        <v>681</v>
      </c>
      <c r="J343" s="346" t="s">
        <v>682</v>
      </c>
      <c r="N343" s="346" t="s">
        <v>269</v>
      </c>
      <c r="O343" s="346" t="s">
        <v>678</v>
      </c>
      <c r="P343" s="346">
        <v>2008</v>
      </c>
      <c r="Q343" s="556"/>
      <c r="R343" s="683" t="s">
        <v>267</v>
      </c>
      <c r="S343" s="561" t="s">
        <v>39</v>
      </c>
      <c r="T343" s="556">
        <v>11</v>
      </c>
      <c r="U343" s="557">
        <v>726000</v>
      </c>
      <c r="V343" s="346" t="s">
        <v>311</v>
      </c>
    </row>
    <row r="344" spans="1:22" s="87" customFormat="1" ht="12.95" customHeight="1">
      <c r="A344" s="534">
        <v>116</v>
      </c>
      <c r="B344" s="709"/>
      <c r="C344" s="345">
        <v>2</v>
      </c>
      <c r="D344" s="345">
        <v>8</v>
      </c>
      <c r="E344" s="345">
        <v>1</v>
      </c>
      <c r="F344" s="345">
        <v>1</v>
      </c>
      <c r="G344" s="345"/>
      <c r="I344" s="346" t="s">
        <v>683</v>
      </c>
      <c r="J344" s="346"/>
      <c r="N344" s="346" t="s">
        <v>269</v>
      </c>
      <c r="O344" s="346" t="s">
        <v>678</v>
      </c>
      <c r="P344" s="346">
        <v>2008</v>
      </c>
      <c r="Q344" s="556"/>
      <c r="R344" s="683" t="s">
        <v>267</v>
      </c>
      <c r="S344" s="561" t="s">
        <v>39</v>
      </c>
      <c r="T344" s="556">
        <v>1</v>
      </c>
      <c r="U344" s="557">
        <v>84160230</v>
      </c>
      <c r="V344" s="346" t="s">
        <v>311</v>
      </c>
    </row>
    <row r="345" spans="1:22" s="87" customFormat="1" ht="12.95" customHeight="1">
      <c r="A345" s="534">
        <v>117</v>
      </c>
      <c r="B345" s="709"/>
      <c r="C345" s="345">
        <v>2</v>
      </c>
      <c r="D345" s="345">
        <v>8</v>
      </c>
      <c r="E345" s="345">
        <v>1</v>
      </c>
      <c r="F345" s="345">
        <v>1</v>
      </c>
      <c r="G345" s="345">
        <v>2</v>
      </c>
      <c r="I345" s="346" t="s">
        <v>684</v>
      </c>
      <c r="J345" s="346"/>
      <c r="N345" s="346" t="s">
        <v>269</v>
      </c>
      <c r="O345" s="346" t="s">
        <v>310</v>
      </c>
      <c r="P345" s="346">
        <v>2004</v>
      </c>
      <c r="Q345" s="556"/>
      <c r="R345" s="683" t="s">
        <v>267</v>
      </c>
      <c r="S345" s="561" t="s">
        <v>39</v>
      </c>
      <c r="T345" s="556">
        <v>1</v>
      </c>
      <c r="U345" s="557">
        <v>8000000</v>
      </c>
      <c r="V345" s="346" t="s">
        <v>311</v>
      </c>
    </row>
    <row r="346" spans="1:22" s="87" customFormat="1" ht="12.95" customHeight="1">
      <c r="A346" s="534">
        <v>118</v>
      </c>
      <c r="B346" s="709"/>
      <c r="C346" s="345">
        <v>2</v>
      </c>
      <c r="D346" s="345">
        <v>8</v>
      </c>
      <c r="E346" s="345">
        <v>1</v>
      </c>
      <c r="F346" s="345">
        <v>1</v>
      </c>
      <c r="G346" s="345">
        <v>2</v>
      </c>
      <c r="I346" s="346" t="s">
        <v>685</v>
      </c>
      <c r="J346" s="346"/>
      <c r="N346" s="346" t="s">
        <v>269</v>
      </c>
      <c r="O346" s="346" t="s">
        <v>310</v>
      </c>
      <c r="P346" s="346">
        <v>2006</v>
      </c>
      <c r="Q346" s="556"/>
      <c r="R346" s="683" t="s">
        <v>267</v>
      </c>
      <c r="S346" s="561" t="s">
        <v>39</v>
      </c>
      <c r="T346" s="556">
        <v>1</v>
      </c>
      <c r="U346" s="557">
        <v>45900000</v>
      </c>
      <c r="V346" s="346" t="s">
        <v>311</v>
      </c>
    </row>
    <row r="347" spans="1:22" s="87" customFormat="1" ht="12.95" customHeight="1">
      <c r="A347" s="534">
        <v>119</v>
      </c>
      <c r="B347" s="709"/>
      <c r="C347" s="345">
        <v>2</v>
      </c>
      <c r="D347" s="345">
        <v>8</v>
      </c>
      <c r="E347" s="345">
        <v>1</v>
      </c>
      <c r="F347" s="345">
        <v>1</v>
      </c>
      <c r="G347" s="345">
        <v>2</v>
      </c>
      <c r="I347" s="346" t="s">
        <v>686</v>
      </c>
      <c r="J347" s="346"/>
      <c r="N347" s="346" t="s">
        <v>413</v>
      </c>
      <c r="O347" s="346" t="s">
        <v>310</v>
      </c>
      <c r="P347" s="346">
        <v>2004</v>
      </c>
      <c r="Q347" s="556"/>
      <c r="R347" s="683" t="s">
        <v>267</v>
      </c>
      <c r="S347" s="561" t="s">
        <v>39</v>
      </c>
      <c r="T347" s="556">
        <v>1</v>
      </c>
      <c r="U347" s="557">
        <v>200000</v>
      </c>
      <c r="V347" s="346" t="s">
        <v>311</v>
      </c>
    </row>
    <row r="348" spans="1:22" s="87" customFormat="1" ht="12.95" customHeight="1">
      <c r="A348" s="534">
        <v>120</v>
      </c>
      <c r="B348" s="709"/>
      <c r="C348" s="345">
        <v>2</v>
      </c>
      <c r="D348" s="345">
        <v>8</v>
      </c>
      <c r="E348" s="345">
        <v>1</v>
      </c>
      <c r="F348" s="345">
        <v>1</v>
      </c>
      <c r="G348" s="345">
        <v>2</v>
      </c>
      <c r="I348" s="346" t="s">
        <v>687</v>
      </c>
      <c r="J348" s="346"/>
      <c r="N348" s="346" t="s">
        <v>413</v>
      </c>
      <c r="O348" s="346" t="s">
        <v>310</v>
      </c>
      <c r="P348" s="346">
        <v>2007</v>
      </c>
      <c r="Q348" s="556"/>
      <c r="R348" s="683" t="s">
        <v>267</v>
      </c>
      <c r="S348" s="561" t="s">
        <v>39</v>
      </c>
      <c r="T348" s="556">
        <v>1</v>
      </c>
      <c r="U348" s="557">
        <v>510000</v>
      </c>
      <c r="V348" s="346" t="s">
        <v>311</v>
      </c>
    </row>
    <row r="349" spans="1:22" s="87" customFormat="1" ht="12.95" customHeight="1">
      <c r="A349" s="534">
        <v>121</v>
      </c>
      <c r="B349" s="709"/>
      <c r="C349" s="345">
        <v>2</v>
      </c>
      <c r="D349" s="345">
        <v>8</v>
      </c>
      <c r="E349" s="345">
        <v>1</v>
      </c>
      <c r="F349" s="345">
        <v>1</v>
      </c>
      <c r="G349" s="345">
        <v>2</v>
      </c>
      <c r="I349" s="346" t="s">
        <v>688</v>
      </c>
      <c r="J349" s="346" t="s">
        <v>689</v>
      </c>
      <c r="N349" s="346" t="s">
        <v>413</v>
      </c>
      <c r="O349" s="346" t="s">
        <v>310</v>
      </c>
      <c r="P349" s="346">
        <v>2006</v>
      </c>
      <c r="Q349" s="556"/>
      <c r="R349" s="683" t="s">
        <v>267</v>
      </c>
      <c r="S349" s="561" t="s">
        <v>39</v>
      </c>
      <c r="T349" s="556">
        <v>1</v>
      </c>
      <c r="U349" s="557">
        <v>7100000</v>
      </c>
      <c r="V349" s="346" t="s">
        <v>311</v>
      </c>
    </row>
    <row r="350" spans="1:22" s="87" customFormat="1" ht="12.95" customHeight="1">
      <c r="A350" s="534">
        <v>122</v>
      </c>
      <c r="B350" s="709"/>
      <c r="C350" s="345">
        <v>2</v>
      </c>
      <c r="D350" s="345">
        <v>8</v>
      </c>
      <c r="E350" s="345">
        <v>1</v>
      </c>
      <c r="F350" s="345">
        <v>1</v>
      </c>
      <c r="G350" s="345">
        <v>2</v>
      </c>
      <c r="I350" s="346" t="s">
        <v>690</v>
      </c>
      <c r="J350" s="346"/>
      <c r="N350" s="346" t="s">
        <v>413</v>
      </c>
      <c r="O350" s="346" t="s">
        <v>310</v>
      </c>
      <c r="P350" s="346">
        <v>2007</v>
      </c>
      <c r="Q350" s="556"/>
      <c r="R350" s="683" t="s">
        <v>267</v>
      </c>
      <c r="S350" s="561" t="s">
        <v>39</v>
      </c>
      <c r="T350" s="556">
        <v>1</v>
      </c>
      <c r="U350" s="557">
        <v>1163800</v>
      </c>
      <c r="V350" s="346" t="s">
        <v>311</v>
      </c>
    </row>
    <row r="351" spans="1:22" s="87" customFormat="1" ht="12.95" customHeight="1">
      <c r="A351" s="534">
        <v>123</v>
      </c>
      <c r="B351" s="709"/>
      <c r="C351" s="345">
        <v>2</v>
      </c>
      <c r="D351" s="345">
        <v>8</v>
      </c>
      <c r="E351" s="345">
        <v>1</v>
      </c>
      <c r="F351" s="345">
        <v>1</v>
      </c>
      <c r="G351" s="345">
        <v>2</v>
      </c>
      <c r="I351" s="346" t="s">
        <v>650</v>
      </c>
      <c r="J351" s="346"/>
      <c r="N351" s="346" t="s">
        <v>413</v>
      </c>
      <c r="O351" s="346" t="s">
        <v>310</v>
      </c>
      <c r="P351" s="346">
        <v>2004</v>
      </c>
      <c r="Q351" s="556"/>
      <c r="R351" s="683" t="s">
        <v>267</v>
      </c>
      <c r="S351" s="561" t="s">
        <v>39</v>
      </c>
      <c r="T351" s="556">
        <v>1</v>
      </c>
      <c r="U351" s="557">
        <v>700000</v>
      </c>
      <c r="V351" s="346" t="s">
        <v>311</v>
      </c>
    </row>
    <row r="352" spans="1:22" s="87" customFormat="1" ht="12.95" customHeight="1">
      <c r="A352" s="534">
        <v>124</v>
      </c>
      <c r="B352" s="709"/>
      <c r="C352" s="345">
        <v>2</v>
      </c>
      <c r="D352" s="345">
        <v>8</v>
      </c>
      <c r="E352" s="345">
        <v>1</v>
      </c>
      <c r="F352" s="345">
        <v>1</v>
      </c>
      <c r="G352" s="345">
        <v>4</v>
      </c>
      <c r="I352" s="346" t="s">
        <v>691</v>
      </c>
      <c r="J352" s="346" t="s">
        <v>692</v>
      </c>
      <c r="N352" s="346" t="s">
        <v>422</v>
      </c>
      <c r="O352" s="346" t="s">
        <v>310</v>
      </c>
      <c r="P352" s="346">
        <v>2008</v>
      </c>
      <c r="Q352" s="556"/>
      <c r="R352" s="683" t="s">
        <v>267</v>
      </c>
      <c r="S352" s="561" t="s">
        <v>39</v>
      </c>
      <c r="T352" s="556">
        <v>1</v>
      </c>
      <c r="U352" s="557">
        <v>65000</v>
      </c>
      <c r="V352" s="346" t="s">
        <v>311</v>
      </c>
    </row>
    <row r="353" spans="1:22" s="87" customFormat="1" ht="12.95" customHeight="1">
      <c r="A353" s="534">
        <v>125</v>
      </c>
      <c r="B353" s="709"/>
      <c r="C353" s="345">
        <v>2</v>
      </c>
      <c r="D353" s="345">
        <v>8</v>
      </c>
      <c r="E353" s="345">
        <v>1</v>
      </c>
      <c r="F353" s="345">
        <v>1</v>
      </c>
      <c r="G353" s="345">
        <v>8</v>
      </c>
      <c r="I353" s="346" t="s">
        <v>693</v>
      </c>
      <c r="J353" s="346"/>
      <c r="N353" s="346" t="s">
        <v>393</v>
      </c>
      <c r="O353" s="346" t="s">
        <v>539</v>
      </c>
      <c r="P353" s="346">
        <v>2003</v>
      </c>
      <c r="Q353" s="556"/>
      <c r="R353" s="683" t="s">
        <v>267</v>
      </c>
      <c r="S353" s="561" t="s">
        <v>39</v>
      </c>
      <c r="T353" s="556">
        <v>1</v>
      </c>
      <c r="U353" s="557">
        <v>150000</v>
      </c>
      <c r="V353" s="346" t="s">
        <v>311</v>
      </c>
    </row>
    <row r="354" spans="1:22" s="87" customFormat="1" ht="12.95" customHeight="1">
      <c r="A354" s="534">
        <v>126</v>
      </c>
      <c r="B354" s="709"/>
      <c r="C354" s="345">
        <v>2</v>
      </c>
      <c r="D354" s="345">
        <v>8</v>
      </c>
      <c r="E354" s="345">
        <v>1</v>
      </c>
      <c r="F354" s="345">
        <v>1</v>
      </c>
      <c r="G354" s="345">
        <v>8</v>
      </c>
      <c r="I354" s="346" t="s">
        <v>694</v>
      </c>
      <c r="J354" s="346"/>
      <c r="N354" s="346" t="s">
        <v>413</v>
      </c>
      <c r="O354" s="346" t="s">
        <v>310</v>
      </c>
      <c r="P354" s="346">
        <v>2004</v>
      </c>
      <c r="Q354" s="556"/>
      <c r="R354" s="683" t="s">
        <v>267</v>
      </c>
      <c r="S354" s="561" t="s">
        <v>39</v>
      </c>
      <c r="T354" s="556">
        <v>1</v>
      </c>
      <c r="U354" s="557">
        <v>200000</v>
      </c>
      <c r="V354" s="346" t="s">
        <v>311</v>
      </c>
    </row>
    <row r="355" spans="1:22" s="87" customFormat="1" ht="12.95" customHeight="1">
      <c r="A355" s="534">
        <v>127</v>
      </c>
      <c r="B355" s="709"/>
      <c r="C355" s="345">
        <v>2</v>
      </c>
      <c r="D355" s="345">
        <v>8</v>
      </c>
      <c r="E355" s="345">
        <v>1</v>
      </c>
      <c r="F355" s="345">
        <v>1</v>
      </c>
      <c r="G355" s="345">
        <v>9</v>
      </c>
      <c r="I355" s="346" t="s">
        <v>695</v>
      </c>
      <c r="J355" s="346"/>
      <c r="N355" s="346" t="s">
        <v>269</v>
      </c>
      <c r="O355" s="346" t="s">
        <v>310</v>
      </c>
      <c r="P355" s="346">
        <v>2008</v>
      </c>
      <c r="Q355" s="556"/>
      <c r="R355" s="683" t="s">
        <v>267</v>
      </c>
      <c r="S355" s="561" t="s">
        <v>39</v>
      </c>
      <c r="T355" s="556">
        <v>1</v>
      </c>
      <c r="U355" s="557">
        <v>750000</v>
      </c>
      <c r="V355" s="346" t="s">
        <v>311</v>
      </c>
    </row>
    <row r="356" spans="1:22" s="87" customFormat="1" ht="12.95" customHeight="1">
      <c r="A356" s="534">
        <v>128</v>
      </c>
      <c r="B356" s="709"/>
      <c r="C356" s="345">
        <v>2</v>
      </c>
      <c r="D356" s="345">
        <v>8</v>
      </c>
      <c r="E356" s="345">
        <v>1</v>
      </c>
      <c r="F356" s="345">
        <v>1</v>
      </c>
      <c r="G356" s="345">
        <v>20</v>
      </c>
      <c r="I356" s="346" t="s">
        <v>696</v>
      </c>
      <c r="J356" s="346" t="s">
        <v>697</v>
      </c>
      <c r="N356" s="346" t="s">
        <v>269</v>
      </c>
      <c r="O356" s="346" t="s">
        <v>678</v>
      </c>
      <c r="P356" s="346">
        <v>2008</v>
      </c>
      <c r="Q356" s="556"/>
      <c r="R356" s="683" t="s">
        <v>267</v>
      </c>
      <c r="S356" s="561" t="s">
        <v>39</v>
      </c>
      <c r="T356" s="556">
        <v>1</v>
      </c>
      <c r="U356" s="557">
        <v>3550000</v>
      </c>
      <c r="V356" s="346" t="s">
        <v>311</v>
      </c>
    </row>
    <row r="357" spans="1:22" s="87" customFormat="1" ht="12.95" customHeight="1">
      <c r="A357" s="534">
        <v>129</v>
      </c>
      <c r="B357" s="709"/>
      <c r="C357" s="345"/>
      <c r="D357" s="345"/>
      <c r="E357" s="345"/>
      <c r="F357" s="345"/>
      <c r="G357" s="345"/>
      <c r="I357" s="346" t="s">
        <v>698</v>
      </c>
      <c r="J357" s="346" t="s">
        <v>699</v>
      </c>
      <c r="N357" s="346" t="s">
        <v>269</v>
      </c>
      <c r="O357" s="346" t="s">
        <v>675</v>
      </c>
      <c r="P357" s="346">
        <v>2008</v>
      </c>
      <c r="Q357" s="556"/>
      <c r="R357" s="683" t="s">
        <v>267</v>
      </c>
      <c r="S357" s="561" t="s">
        <v>39</v>
      </c>
      <c r="T357" s="556">
        <v>1</v>
      </c>
      <c r="U357" s="557">
        <v>2150000</v>
      </c>
      <c r="V357" s="346" t="s">
        <v>311</v>
      </c>
    </row>
    <row r="358" spans="1:22" s="87" customFormat="1" ht="12.95" customHeight="1">
      <c r="A358" s="534">
        <v>142</v>
      </c>
      <c r="B358" s="709"/>
      <c r="C358" s="345">
        <v>2</v>
      </c>
      <c r="D358" s="345">
        <v>8</v>
      </c>
      <c r="E358" s="345">
        <v>1</v>
      </c>
      <c r="F358" s="345">
        <v>1</v>
      </c>
      <c r="G358" s="345">
        <v>75</v>
      </c>
      <c r="I358" s="561" t="s">
        <v>700</v>
      </c>
      <c r="J358" s="346" t="s">
        <v>701</v>
      </c>
      <c r="N358" s="346" t="s">
        <v>269</v>
      </c>
      <c r="O358" s="346" t="s">
        <v>702</v>
      </c>
      <c r="P358" s="346">
        <v>2008</v>
      </c>
      <c r="Q358" s="556"/>
      <c r="R358" s="683" t="s">
        <v>267</v>
      </c>
      <c r="S358" s="561" t="s">
        <v>39</v>
      </c>
      <c r="T358" s="556">
        <v>7</v>
      </c>
      <c r="U358" s="557">
        <v>4620000</v>
      </c>
      <c r="V358" s="346" t="s">
        <v>311</v>
      </c>
    </row>
    <row r="359" spans="1:22" s="87" customFormat="1" ht="12.95" customHeight="1">
      <c r="A359" s="534">
        <v>143</v>
      </c>
      <c r="B359" s="709"/>
      <c r="C359" s="345">
        <v>2</v>
      </c>
      <c r="D359" s="345">
        <v>8</v>
      </c>
      <c r="E359" s="345">
        <v>1</v>
      </c>
      <c r="F359" s="345">
        <v>1</v>
      </c>
      <c r="G359" s="345">
        <v>75</v>
      </c>
      <c r="I359" s="561" t="s">
        <v>700</v>
      </c>
      <c r="J359" s="346"/>
      <c r="N359" s="346" t="s">
        <v>309</v>
      </c>
      <c r="O359" s="346" t="s">
        <v>310</v>
      </c>
      <c r="P359" s="346">
        <v>2004</v>
      </c>
      <c r="Q359" s="556"/>
      <c r="R359" s="683" t="s">
        <v>267</v>
      </c>
      <c r="S359" s="561" t="s">
        <v>39</v>
      </c>
      <c r="T359" s="556">
        <v>1</v>
      </c>
      <c r="U359" s="557">
        <v>100000</v>
      </c>
      <c r="V359" s="346" t="s">
        <v>311</v>
      </c>
    </row>
    <row r="360" spans="1:22" s="87" customFormat="1" ht="12.95" customHeight="1">
      <c r="A360" s="534">
        <v>148</v>
      </c>
      <c r="B360" s="709"/>
      <c r="C360" s="345">
        <v>2</v>
      </c>
      <c r="D360" s="345">
        <v>8</v>
      </c>
      <c r="E360" s="345">
        <v>1</v>
      </c>
      <c r="F360" s="345">
        <v>1</v>
      </c>
      <c r="G360" s="345">
        <v>9</v>
      </c>
      <c r="I360" s="346" t="s">
        <v>703</v>
      </c>
      <c r="J360" s="346" t="s">
        <v>704</v>
      </c>
      <c r="N360" s="346" t="s">
        <v>269</v>
      </c>
      <c r="O360" s="346" t="s">
        <v>705</v>
      </c>
      <c r="P360" s="346">
        <v>2008</v>
      </c>
      <c r="Q360" s="556"/>
      <c r="R360" s="683" t="s">
        <v>267</v>
      </c>
      <c r="S360" s="561" t="s">
        <v>39</v>
      </c>
      <c r="T360" s="556">
        <v>2</v>
      </c>
      <c r="U360" s="557">
        <v>3322000</v>
      </c>
      <c r="V360" s="346" t="s">
        <v>311</v>
      </c>
    </row>
    <row r="361" spans="1:22" s="87" customFormat="1" ht="12.95" customHeight="1">
      <c r="A361" s="534">
        <v>149</v>
      </c>
      <c r="B361" s="709"/>
      <c r="C361" s="345">
        <v>2</v>
      </c>
      <c r="D361" s="345">
        <v>8</v>
      </c>
      <c r="E361" s="345">
        <v>1</v>
      </c>
      <c r="F361" s="345">
        <v>1</v>
      </c>
      <c r="G361" s="345">
        <v>9</v>
      </c>
      <c r="I361" s="346" t="s">
        <v>703</v>
      </c>
      <c r="J361" s="346" t="s">
        <v>706</v>
      </c>
      <c r="N361" s="346" t="s">
        <v>269</v>
      </c>
      <c r="O361" s="346" t="s">
        <v>702</v>
      </c>
      <c r="P361" s="346">
        <v>2008</v>
      </c>
      <c r="Q361" s="556"/>
      <c r="R361" s="683" t="s">
        <v>267</v>
      </c>
      <c r="S361" s="561" t="s">
        <v>39</v>
      </c>
      <c r="T361" s="556">
        <v>1</v>
      </c>
      <c r="U361" s="557">
        <v>19800000</v>
      </c>
      <c r="V361" s="346" t="s">
        <v>311</v>
      </c>
    </row>
    <row r="362" spans="1:22" s="87" customFormat="1" ht="12.95" customHeight="1">
      <c r="A362" s="534">
        <v>150</v>
      </c>
      <c r="B362" s="709"/>
      <c r="C362" s="345">
        <v>2</v>
      </c>
      <c r="D362" s="345">
        <v>8</v>
      </c>
      <c r="E362" s="345">
        <v>1</v>
      </c>
      <c r="F362" s="345">
        <v>1</v>
      </c>
      <c r="G362" s="345">
        <v>3</v>
      </c>
      <c r="I362" s="346" t="s">
        <v>707</v>
      </c>
      <c r="J362" s="346" t="s">
        <v>708</v>
      </c>
      <c r="N362" s="346" t="s">
        <v>269</v>
      </c>
      <c r="O362" s="346" t="s">
        <v>310</v>
      </c>
      <c r="P362" s="346">
        <v>2008</v>
      </c>
      <c r="Q362" s="556"/>
      <c r="R362" s="683" t="s">
        <v>267</v>
      </c>
      <c r="S362" s="561" t="s">
        <v>39</v>
      </c>
      <c r="T362" s="556">
        <v>1</v>
      </c>
      <c r="U362" s="557">
        <v>1650000</v>
      </c>
      <c r="V362" s="346" t="s">
        <v>311</v>
      </c>
    </row>
    <row r="363" spans="1:22" s="87" customFormat="1" ht="12.95" customHeight="1">
      <c r="A363" s="534">
        <v>151</v>
      </c>
      <c r="B363" s="709"/>
      <c r="C363" s="345">
        <v>2</v>
      </c>
      <c r="D363" s="345">
        <v>8</v>
      </c>
      <c r="E363" s="345">
        <v>1</v>
      </c>
      <c r="F363" s="345">
        <v>1</v>
      </c>
      <c r="G363" s="345">
        <v>4</v>
      </c>
      <c r="I363" s="346" t="s">
        <v>641</v>
      </c>
      <c r="J363" s="346" t="s">
        <v>709</v>
      </c>
      <c r="N363" s="346" t="s">
        <v>269</v>
      </c>
      <c r="O363" s="346" t="s">
        <v>539</v>
      </c>
      <c r="P363" s="346">
        <v>2005</v>
      </c>
      <c r="Q363" s="556"/>
      <c r="R363" s="683" t="s">
        <v>267</v>
      </c>
      <c r="S363" s="561" t="s">
        <v>39</v>
      </c>
      <c r="T363" s="556">
        <v>1</v>
      </c>
      <c r="U363" s="557">
        <v>50000</v>
      </c>
      <c r="V363" s="346" t="s">
        <v>311</v>
      </c>
    </row>
    <row r="364" spans="1:22" s="87" customFormat="1" ht="12.95" customHeight="1">
      <c r="A364" s="534">
        <v>152</v>
      </c>
      <c r="B364" s="709"/>
      <c r="C364" s="345">
        <v>2</v>
      </c>
      <c r="D364" s="345">
        <v>8</v>
      </c>
      <c r="E364" s="345">
        <v>1</v>
      </c>
      <c r="F364" s="345">
        <v>1</v>
      </c>
      <c r="G364" s="345">
        <v>4</v>
      </c>
      <c r="I364" s="346" t="s">
        <v>641</v>
      </c>
      <c r="J364" s="346" t="s">
        <v>642</v>
      </c>
      <c r="N364" s="346" t="s">
        <v>269</v>
      </c>
      <c r="O364" s="346" t="s">
        <v>539</v>
      </c>
      <c r="P364" s="346">
        <v>2006</v>
      </c>
      <c r="Q364" s="556"/>
      <c r="R364" s="683" t="s">
        <v>267</v>
      </c>
      <c r="S364" s="561" t="s">
        <v>39</v>
      </c>
      <c r="T364" s="556">
        <v>1</v>
      </c>
      <c r="U364" s="557">
        <v>240000</v>
      </c>
      <c r="V364" s="346" t="s">
        <v>311</v>
      </c>
    </row>
    <row r="365" spans="1:22" s="87" customFormat="1" ht="12.95" customHeight="1">
      <c r="A365" s="534">
        <v>153</v>
      </c>
      <c r="B365" s="709"/>
      <c r="C365" s="345">
        <v>2</v>
      </c>
      <c r="D365" s="345">
        <v>8</v>
      </c>
      <c r="E365" s="345">
        <v>1</v>
      </c>
      <c r="F365" s="345">
        <v>1</v>
      </c>
      <c r="G365" s="345">
        <v>4</v>
      </c>
      <c r="I365" s="346" t="s">
        <v>641</v>
      </c>
      <c r="J365" s="346" t="s">
        <v>642</v>
      </c>
      <c r="N365" s="346" t="s">
        <v>269</v>
      </c>
      <c r="O365" s="346" t="s">
        <v>539</v>
      </c>
      <c r="P365" s="346">
        <v>2005</v>
      </c>
      <c r="Q365" s="556"/>
      <c r="R365" s="683" t="s">
        <v>267</v>
      </c>
      <c r="S365" s="561" t="s">
        <v>39</v>
      </c>
      <c r="T365" s="556">
        <v>3</v>
      </c>
      <c r="U365" s="557">
        <v>360000</v>
      </c>
      <c r="V365" s="346" t="s">
        <v>311</v>
      </c>
    </row>
    <row r="366" spans="1:22" s="87" customFormat="1" ht="12.95" customHeight="1">
      <c r="A366" s="534">
        <v>154</v>
      </c>
      <c r="B366" s="709"/>
      <c r="C366" s="345">
        <v>2</v>
      </c>
      <c r="D366" s="345">
        <v>8</v>
      </c>
      <c r="E366" s="345">
        <v>1</v>
      </c>
      <c r="F366" s="345">
        <v>1</v>
      </c>
      <c r="G366" s="345">
        <v>4</v>
      </c>
      <c r="I366" s="346" t="s">
        <v>641</v>
      </c>
      <c r="J366" s="346" t="s">
        <v>642</v>
      </c>
      <c r="N366" s="346" t="s">
        <v>269</v>
      </c>
      <c r="O366" s="346" t="s">
        <v>539</v>
      </c>
      <c r="P366" s="346">
        <v>2005</v>
      </c>
      <c r="Q366" s="556"/>
      <c r="R366" s="683" t="s">
        <v>267</v>
      </c>
      <c r="S366" s="561" t="s">
        <v>39</v>
      </c>
      <c r="T366" s="556">
        <v>1</v>
      </c>
      <c r="U366" s="557">
        <v>50000</v>
      </c>
      <c r="V366" s="346" t="s">
        <v>311</v>
      </c>
    </row>
    <row r="367" spans="1:22" s="87" customFormat="1" ht="12.95" customHeight="1">
      <c r="A367" s="534">
        <v>155</v>
      </c>
      <c r="B367" s="709"/>
      <c r="C367" s="345">
        <v>2</v>
      </c>
      <c r="D367" s="345">
        <v>8</v>
      </c>
      <c r="E367" s="345">
        <v>1</v>
      </c>
      <c r="F367" s="345">
        <v>1</v>
      </c>
      <c r="G367" s="345">
        <v>4</v>
      </c>
      <c r="I367" s="346" t="s">
        <v>641</v>
      </c>
      <c r="J367" s="346" t="s">
        <v>642</v>
      </c>
      <c r="N367" s="346" t="s">
        <v>269</v>
      </c>
      <c r="O367" s="346" t="s">
        <v>310</v>
      </c>
      <c r="P367" s="346">
        <v>2008</v>
      </c>
      <c r="Q367" s="556"/>
      <c r="R367" s="683" t="s">
        <v>267</v>
      </c>
      <c r="S367" s="561" t="s">
        <v>39</v>
      </c>
      <c r="T367" s="556">
        <v>1</v>
      </c>
      <c r="U367" s="557">
        <v>60000</v>
      </c>
      <c r="V367" s="346" t="s">
        <v>311</v>
      </c>
    </row>
    <row r="368" spans="1:22" s="87" customFormat="1" ht="12.95" customHeight="1">
      <c r="A368" s="534">
        <v>156</v>
      </c>
      <c r="B368" s="709"/>
      <c r="C368" s="345">
        <v>2</v>
      </c>
      <c r="D368" s="345">
        <v>8</v>
      </c>
      <c r="E368" s="345">
        <v>1</v>
      </c>
      <c r="F368" s="345">
        <v>1</v>
      </c>
      <c r="G368" s="345">
        <v>4</v>
      </c>
      <c r="I368" s="346" t="s">
        <v>643</v>
      </c>
      <c r="J368" s="346"/>
      <c r="N368" s="346" t="s">
        <v>269</v>
      </c>
      <c r="O368" s="346" t="s">
        <v>325</v>
      </c>
      <c r="P368" s="346">
        <v>2007</v>
      </c>
      <c r="Q368" s="556"/>
      <c r="R368" s="683" t="s">
        <v>267</v>
      </c>
      <c r="S368" s="561" t="s">
        <v>39</v>
      </c>
      <c r="T368" s="556">
        <v>2</v>
      </c>
      <c r="U368" s="557">
        <v>253400</v>
      </c>
      <c r="V368" s="346" t="s">
        <v>311</v>
      </c>
    </row>
    <row r="369" spans="1:22" s="87" customFormat="1" ht="12.95" customHeight="1">
      <c r="A369" s="534">
        <v>159</v>
      </c>
      <c r="B369" s="709"/>
      <c r="C369" s="345">
        <v>2</v>
      </c>
      <c r="D369" s="345">
        <v>8</v>
      </c>
      <c r="E369" s="345">
        <v>1</v>
      </c>
      <c r="F369" s="345">
        <v>1</v>
      </c>
      <c r="G369" s="345">
        <v>5</v>
      </c>
      <c r="I369" s="561" t="s">
        <v>644</v>
      </c>
      <c r="J369" s="346" t="s">
        <v>642</v>
      </c>
      <c r="N369" s="346" t="s">
        <v>269</v>
      </c>
      <c r="O369" s="346" t="s">
        <v>539</v>
      </c>
      <c r="P369" s="346">
        <v>2005</v>
      </c>
      <c r="Q369" s="556"/>
      <c r="R369" s="683" t="s">
        <v>267</v>
      </c>
      <c r="S369" s="561" t="s">
        <v>39</v>
      </c>
      <c r="T369" s="556">
        <v>3</v>
      </c>
      <c r="U369" s="557">
        <v>750000</v>
      </c>
      <c r="V369" s="346" t="s">
        <v>311</v>
      </c>
    </row>
    <row r="370" spans="1:22" s="87" customFormat="1" ht="12.95" customHeight="1">
      <c r="A370" s="534">
        <v>160</v>
      </c>
      <c r="B370" s="709"/>
      <c r="C370" s="345">
        <v>2</v>
      </c>
      <c r="D370" s="345">
        <v>8</v>
      </c>
      <c r="E370" s="345">
        <v>1</v>
      </c>
      <c r="F370" s="345">
        <v>1</v>
      </c>
      <c r="G370" s="345">
        <v>5</v>
      </c>
      <c r="I370" s="561" t="s">
        <v>644</v>
      </c>
      <c r="J370" s="346" t="s">
        <v>642</v>
      </c>
      <c r="N370" s="346" t="s">
        <v>269</v>
      </c>
      <c r="O370" s="346" t="s">
        <v>539</v>
      </c>
      <c r="P370" s="346">
        <v>2005</v>
      </c>
      <c r="Q370" s="556"/>
      <c r="R370" s="683" t="s">
        <v>267</v>
      </c>
      <c r="S370" s="561" t="s">
        <v>39</v>
      </c>
      <c r="T370" s="556">
        <v>1</v>
      </c>
      <c r="U370" s="557">
        <v>250000</v>
      </c>
      <c r="V370" s="346" t="s">
        <v>311</v>
      </c>
    </row>
    <row r="371" spans="1:22" s="87" customFormat="1" ht="12.95" customHeight="1">
      <c r="A371" s="534">
        <v>161</v>
      </c>
      <c r="B371" s="709"/>
      <c r="C371" s="345">
        <v>2</v>
      </c>
      <c r="D371" s="345">
        <v>8</v>
      </c>
      <c r="E371" s="345">
        <v>1</v>
      </c>
      <c r="F371" s="345">
        <v>1</v>
      </c>
      <c r="G371" s="345">
        <v>5</v>
      </c>
      <c r="I371" s="561" t="s">
        <v>710</v>
      </c>
      <c r="J371" s="346" t="s">
        <v>642</v>
      </c>
      <c r="N371" s="346" t="s">
        <v>269</v>
      </c>
      <c r="O371" s="346" t="s">
        <v>325</v>
      </c>
      <c r="P371" s="346">
        <v>2007</v>
      </c>
      <c r="Q371" s="556"/>
      <c r="R371" s="683" t="s">
        <v>267</v>
      </c>
      <c r="S371" s="561" t="s">
        <v>39</v>
      </c>
      <c r="T371" s="556">
        <v>5</v>
      </c>
      <c r="U371" s="557">
        <v>1601000</v>
      </c>
      <c r="V371" s="346" t="s">
        <v>311</v>
      </c>
    </row>
    <row r="372" spans="1:22" s="87" customFormat="1" ht="12.95" customHeight="1">
      <c r="A372" s="534">
        <v>162</v>
      </c>
      <c r="B372" s="709"/>
      <c r="C372" s="345">
        <v>2</v>
      </c>
      <c r="D372" s="345">
        <v>8</v>
      </c>
      <c r="E372" s="345">
        <v>1</v>
      </c>
      <c r="F372" s="345">
        <v>1</v>
      </c>
      <c r="G372" s="345">
        <v>5</v>
      </c>
      <c r="I372" s="346" t="s">
        <v>710</v>
      </c>
      <c r="J372" s="346" t="s">
        <v>711</v>
      </c>
      <c r="N372" s="346" t="s">
        <v>269</v>
      </c>
      <c r="O372" s="346" t="s">
        <v>310</v>
      </c>
      <c r="P372" s="346">
        <v>2008</v>
      </c>
      <c r="Q372" s="556"/>
      <c r="R372" s="683" t="s">
        <v>267</v>
      </c>
      <c r="S372" s="561" t="s">
        <v>39</v>
      </c>
      <c r="T372" s="556">
        <v>5</v>
      </c>
      <c r="U372" s="557">
        <v>5000000</v>
      </c>
      <c r="V372" s="346" t="s">
        <v>311</v>
      </c>
    </row>
    <row r="373" spans="1:22" s="87" customFormat="1" ht="12.95" customHeight="1">
      <c r="A373" s="534">
        <v>163</v>
      </c>
      <c r="B373" s="709"/>
      <c r="C373" s="345">
        <v>2</v>
      </c>
      <c r="D373" s="345">
        <v>8</v>
      </c>
      <c r="E373" s="345">
        <v>1</v>
      </c>
      <c r="F373" s="345">
        <v>1</v>
      </c>
      <c r="G373" s="345">
        <v>5</v>
      </c>
      <c r="I373" s="346" t="s">
        <v>712</v>
      </c>
      <c r="J373" s="346" t="s">
        <v>713</v>
      </c>
      <c r="N373" s="346" t="s">
        <v>269</v>
      </c>
      <c r="O373" s="346" t="s">
        <v>310</v>
      </c>
      <c r="P373" s="346">
        <v>2005</v>
      </c>
      <c r="Q373" s="556"/>
      <c r="R373" s="683" t="s">
        <v>267</v>
      </c>
      <c r="S373" s="561" t="s">
        <v>39</v>
      </c>
      <c r="T373" s="556">
        <v>1</v>
      </c>
      <c r="U373" s="557">
        <v>75000</v>
      </c>
      <c r="V373" s="346" t="s">
        <v>311</v>
      </c>
    </row>
    <row r="374" spans="1:22" s="87" customFormat="1" ht="12.95" customHeight="1">
      <c r="A374" s="534">
        <v>164</v>
      </c>
      <c r="B374" s="709"/>
      <c r="C374" s="345">
        <v>2</v>
      </c>
      <c r="D374" s="345">
        <v>8</v>
      </c>
      <c r="E374" s="345">
        <v>1</v>
      </c>
      <c r="F374" s="345">
        <v>1</v>
      </c>
      <c r="G374" s="345">
        <v>5</v>
      </c>
      <c r="I374" s="346" t="s">
        <v>645</v>
      </c>
      <c r="J374" s="346"/>
      <c r="N374" s="346" t="s">
        <v>269</v>
      </c>
      <c r="O374" s="346" t="s">
        <v>310</v>
      </c>
      <c r="P374" s="346">
        <v>2008</v>
      </c>
      <c r="Q374" s="556"/>
      <c r="R374" s="683" t="s">
        <v>267</v>
      </c>
      <c r="S374" s="561" t="s">
        <v>39</v>
      </c>
      <c r="T374" s="556">
        <v>1</v>
      </c>
      <c r="U374" s="557">
        <v>120000</v>
      </c>
      <c r="V374" s="346" t="s">
        <v>311</v>
      </c>
    </row>
    <row r="375" spans="1:22" s="87" customFormat="1" ht="12.95" customHeight="1">
      <c r="A375" s="534">
        <v>165</v>
      </c>
      <c r="B375" s="709"/>
      <c r="C375" s="345">
        <v>2</v>
      </c>
      <c r="D375" s="345">
        <v>8</v>
      </c>
      <c r="E375" s="345">
        <v>1</v>
      </c>
      <c r="F375" s="345">
        <v>1</v>
      </c>
      <c r="G375" s="345">
        <v>9</v>
      </c>
      <c r="I375" s="346" t="s">
        <v>640</v>
      </c>
      <c r="J375" s="346" t="s">
        <v>714</v>
      </c>
      <c r="N375" s="346" t="s">
        <v>413</v>
      </c>
      <c r="O375" s="346" t="s">
        <v>310</v>
      </c>
      <c r="P375" s="346">
        <v>2005</v>
      </c>
      <c r="Q375" s="556"/>
      <c r="R375" s="683" t="s">
        <v>267</v>
      </c>
      <c r="S375" s="561" t="s">
        <v>39</v>
      </c>
      <c r="T375" s="556">
        <v>1</v>
      </c>
      <c r="U375" s="557">
        <v>1000000</v>
      </c>
      <c r="V375" s="346" t="s">
        <v>311</v>
      </c>
    </row>
    <row r="376" spans="1:22" s="87" customFormat="1" ht="12.95" customHeight="1">
      <c r="A376" s="534">
        <v>166</v>
      </c>
      <c r="B376" s="709"/>
      <c r="C376" s="345">
        <v>2</v>
      </c>
      <c r="D376" s="345">
        <v>8</v>
      </c>
      <c r="E376" s="345">
        <v>1</v>
      </c>
      <c r="F376" s="345">
        <v>1</v>
      </c>
      <c r="G376" s="345">
        <v>9</v>
      </c>
      <c r="I376" s="346" t="s">
        <v>646</v>
      </c>
      <c r="J376" s="346"/>
      <c r="N376" s="346" t="s">
        <v>309</v>
      </c>
      <c r="O376" s="346" t="s">
        <v>310</v>
      </c>
      <c r="P376" s="346">
        <v>2005</v>
      </c>
      <c r="Q376" s="556"/>
      <c r="R376" s="683" t="s">
        <v>267</v>
      </c>
      <c r="S376" s="561" t="s">
        <v>39</v>
      </c>
      <c r="T376" s="556">
        <v>1</v>
      </c>
      <c r="U376" s="557">
        <v>150000</v>
      </c>
      <c r="V376" s="346" t="s">
        <v>311</v>
      </c>
    </row>
    <row r="377" spans="1:22" s="87" customFormat="1" ht="12.95" customHeight="1">
      <c r="A377" s="534">
        <v>167</v>
      </c>
      <c r="B377" s="709"/>
      <c r="C377" s="345">
        <v>2</v>
      </c>
      <c r="D377" s="345">
        <v>8</v>
      </c>
      <c r="E377" s="345">
        <v>1</v>
      </c>
      <c r="F377" s="345">
        <v>1</v>
      </c>
      <c r="G377" s="345">
        <v>9</v>
      </c>
      <c r="I377" s="346" t="s">
        <v>646</v>
      </c>
      <c r="J377" s="346"/>
      <c r="N377" s="346" t="s">
        <v>269</v>
      </c>
      <c r="O377" s="346" t="s">
        <v>310</v>
      </c>
      <c r="P377" s="346">
        <v>2004</v>
      </c>
      <c r="Q377" s="556"/>
      <c r="R377" s="683" t="s">
        <v>267</v>
      </c>
      <c r="S377" s="561" t="s">
        <v>39</v>
      </c>
      <c r="T377" s="556">
        <v>1</v>
      </c>
      <c r="U377" s="557">
        <v>150000</v>
      </c>
      <c r="V377" s="346" t="s">
        <v>311</v>
      </c>
    </row>
    <row r="378" spans="1:22" s="87" customFormat="1" ht="12.95" customHeight="1">
      <c r="A378" s="534">
        <v>168</v>
      </c>
      <c r="B378" s="709"/>
      <c r="C378" s="345">
        <v>2</v>
      </c>
      <c r="D378" s="345">
        <v>8</v>
      </c>
      <c r="E378" s="345">
        <v>1</v>
      </c>
      <c r="F378" s="345">
        <v>1</v>
      </c>
      <c r="G378" s="345">
        <v>9</v>
      </c>
      <c r="I378" s="346" t="s">
        <v>646</v>
      </c>
      <c r="J378" s="346"/>
      <c r="N378" s="346" t="s">
        <v>269</v>
      </c>
      <c r="O378" s="346" t="s">
        <v>310</v>
      </c>
      <c r="P378" s="346">
        <v>2005</v>
      </c>
      <c r="Q378" s="556"/>
      <c r="R378" s="683" t="s">
        <v>267</v>
      </c>
      <c r="S378" s="561" t="s">
        <v>39</v>
      </c>
      <c r="T378" s="556">
        <v>1</v>
      </c>
      <c r="U378" s="557">
        <v>75000</v>
      </c>
      <c r="V378" s="346" t="s">
        <v>311</v>
      </c>
    </row>
    <row r="379" spans="1:22" s="87" customFormat="1" ht="12.95" customHeight="1">
      <c r="A379" s="534">
        <v>169</v>
      </c>
      <c r="B379" s="709"/>
      <c r="C379" s="345">
        <v>2</v>
      </c>
      <c r="D379" s="345">
        <v>8</v>
      </c>
      <c r="E379" s="345">
        <v>1</v>
      </c>
      <c r="F379" s="345">
        <v>1</v>
      </c>
      <c r="G379" s="345">
        <v>9</v>
      </c>
      <c r="I379" s="346" t="s">
        <v>646</v>
      </c>
      <c r="J379" s="346"/>
      <c r="N379" s="346" t="s">
        <v>269</v>
      </c>
      <c r="O379" s="346" t="s">
        <v>639</v>
      </c>
      <c r="P379" s="346">
        <v>2006</v>
      </c>
      <c r="Q379" s="556"/>
      <c r="R379" s="683" t="s">
        <v>267</v>
      </c>
      <c r="S379" s="561" t="s">
        <v>39</v>
      </c>
      <c r="T379" s="556">
        <v>1</v>
      </c>
      <c r="U379" s="557">
        <v>60000</v>
      </c>
      <c r="V379" s="346" t="s">
        <v>311</v>
      </c>
    </row>
    <row r="380" spans="1:22" s="87" customFormat="1" ht="12.95" customHeight="1">
      <c r="A380" s="534">
        <v>170</v>
      </c>
      <c r="B380" s="709"/>
      <c r="C380" s="345">
        <v>2</v>
      </c>
      <c r="D380" s="345">
        <v>8</v>
      </c>
      <c r="E380" s="345">
        <v>1</v>
      </c>
      <c r="F380" s="345">
        <v>1</v>
      </c>
      <c r="G380" s="345">
        <v>9</v>
      </c>
      <c r="I380" s="346" t="s">
        <v>646</v>
      </c>
      <c r="J380" s="346"/>
      <c r="N380" s="346" t="s">
        <v>269</v>
      </c>
      <c r="O380" s="346" t="s">
        <v>310</v>
      </c>
      <c r="P380" s="346">
        <v>2007</v>
      </c>
      <c r="Q380" s="556"/>
      <c r="R380" s="683" t="s">
        <v>267</v>
      </c>
      <c r="S380" s="561" t="s">
        <v>39</v>
      </c>
      <c r="T380" s="556">
        <v>1</v>
      </c>
      <c r="U380" s="557">
        <v>65000</v>
      </c>
      <c r="V380" s="346" t="s">
        <v>311</v>
      </c>
    </row>
    <row r="381" spans="1:22" s="87" customFormat="1" ht="12.95" customHeight="1">
      <c r="A381" s="534">
        <v>171</v>
      </c>
      <c r="B381" s="709"/>
      <c r="C381" s="345">
        <v>2</v>
      </c>
      <c r="D381" s="345">
        <v>8</v>
      </c>
      <c r="E381" s="345">
        <v>1</v>
      </c>
      <c r="F381" s="345">
        <v>1</v>
      </c>
      <c r="G381" s="345">
        <v>9</v>
      </c>
      <c r="I381" s="346" t="s">
        <v>646</v>
      </c>
      <c r="J381" s="346"/>
      <c r="N381" s="346" t="s">
        <v>269</v>
      </c>
      <c r="O381" s="346" t="s">
        <v>310</v>
      </c>
      <c r="P381" s="346">
        <v>2008</v>
      </c>
      <c r="Q381" s="556"/>
      <c r="R381" s="683" t="s">
        <v>267</v>
      </c>
      <c r="S381" s="561" t="s">
        <v>39</v>
      </c>
      <c r="T381" s="556">
        <v>1</v>
      </c>
      <c r="U381" s="557">
        <v>65000</v>
      </c>
      <c r="V381" s="346" t="s">
        <v>311</v>
      </c>
    </row>
    <row r="382" spans="1:22" s="87" customFormat="1" ht="12.95" customHeight="1">
      <c r="A382" s="534">
        <v>172</v>
      </c>
      <c r="B382" s="709"/>
      <c r="C382" s="345">
        <v>2</v>
      </c>
      <c r="D382" s="345">
        <v>8</v>
      </c>
      <c r="E382" s="345">
        <v>1</v>
      </c>
      <c r="F382" s="345">
        <v>1</v>
      </c>
      <c r="G382" s="345">
        <v>10</v>
      </c>
      <c r="I382" s="346" t="s">
        <v>558</v>
      </c>
      <c r="J382" s="346"/>
      <c r="N382" s="346" t="s">
        <v>269</v>
      </c>
      <c r="O382" s="346" t="s">
        <v>310</v>
      </c>
      <c r="P382" s="346">
        <v>2007</v>
      </c>
      <c r="Q382" s="556"/>
      <c r="R382" s="683" t="s">
        <v>267</v>
      </c>
      <c r="S382" s="561" t="s">
        <v>39</v>
      </c>
      <c r="T382" s="556">
        <v>1</v>
      </c>
      <c r="U382" s="557">
        <v>175000</v>
      </c>
      <c r="V382" s="346" t="s">
        <v>311</v>
      </c>
    </row>
    <row r="383" spans="1:22" s="87" customFormat="1" ht="12.95" customHeight="1">
      <c r="A383" s="534">
        <v>173</v>
      </c>
      <c r="B383" s="709"/>
      <c r="C383" s="345">
        <v>2</v>
      </c>
      <c r="D383" s="345">
        <v>8</v>
      </c>
      <c r="E383" s="345">
        <v>1</v>
      </c>
      <c r="F383" s="345">
        <v>1</v>
      </c>
      <c r="G383" s="345">
        <v>10</v>
      </c>
      <c r="I383" s="346" t="s">
        <v>558</v>
      </c>
      <c r="J383" s="346"/>
      <c r="N383" s="346" t="s">
        <v>269</v>
      </c>
      <c r="O383" s="346" t="s">
        <v>310</v>
      </c>
      <c r="P383" s="346">
        <v>2003</v>
      </c>
      <c r="Q383" s="556"/>
      <c r="R383" s="683" t="s">
        <v>267</v>
      </c>
      <c r="S383" s="561" t="s">
        <v>39</v>
      </c>
      <c r="T383" s="556">
        <v>1</v>
      </c>
      <c r="U383" s="557">
        <v>250000</v>
      </c>
      <c r="V383" s="346" t="s">
        <v>311</v>
      </c>
    </row>
    <row r="384" spans="1:22" s="87" customFormat="1" ht="12.95" customHeight="1">
      <c r="A384" s="534">
        <v>174</v>
      </c>
      <c r="B384" s="709"/>
      <c r="C384" s="345">
        <v>2</v>
      </c>
      <c r="D384" s="345">
        <v>8</v>
      </c>
      <c r="E384" s="345">
        <v>1</v>
      </c>
      <c r="F384" s="345">
        <v>1</v>
      </c>
      <c r="G384" s="345">
        <v>10</v>
      </c>
      <c r="I384" s="346" t="s">
        <v>558</v>
      </c>
      <c r="J384" s="346"/>
      <c r="N384" s="346" t="s">
        <v>269</v>
      </c>
      <c r="O384" s="346" t="s">
        <v>639</v>
      </c>
      <c r="P384" s="346">
        <v>2006</v>
      </c>
      <c r="Q384" s="556"/>
      <c r="R384" s="683" t="s">
        <v>267</v>
      </c>
      <c r="S384" s="561" t="s">
        <v>39</v>
      </c>
      <c r="T384" s="556">
        <v>1</v>
      </c>
      <c r="U384" s="557">
        <v>175000</v>
      </c>
      <c r="V384" s="346" t="s">
        <v>311</v>
      </c>
    </row>
    <row r="385" spans="1:22" s="87" customFormat="1" ht="12.95" customHeight="1">
      <c r="A385" s="534">
        <v>175</v>
      </c>
      <c r="B385" s="709"/>
      <c r="C385" s="345">
        <v>2</v>
      </c>
      <c r="D385" s="345">
        <v>8</v>
      </c>
      <c r="E385" s="345">
        <v>1</v>
      </c>
      <c r="F385" s="345">
        <v>1</v>
      </c>
      <c r="G385" s="345">
        <v>10</v>
      </c>
      <c r="I385" s="346" t="s">
        <v>558</v>
      </c>
      <c r="J385" s="346"/>
      <c r="N385" s="346" t="s">
        <v>269</v>
      </c>
      <c r="O385" s="346" t="s">
        <v>310</v>
      </c>
      <c r="P385" s="346">
        <v>2008</v>
      </c>
      <c r="Q385" s="556"/>
      <c r="R385" s="683" t="s">
        <v>267</v>
      </c>
      <c r="S385" s="561" t="s">
        <v>39</v>
      </c>
      <c r="T385" s="556">
        <v>1</v>
      </c>
      <c r="U385" s="557">
        <v>175000</v>
      </c>
      <c r="V385" s="346" t="s">
        <v>311</v>
      </c>
    </row>
    <row r="386" spans="1:22" s="87" customFormat="1" ht="12.95" customHeight="1">
      <c r="A386" s="534">
        <v>176</v>
      </c>
      <c r="B386" s="709"/>
      <c r="C386" s="345">
        <v>2</v>
      </c>
      <c r="D386" s="345">
        <v>8</v>
      </c>
      <c r="E386" s="345">
        <v>1</v>
      </c>
      <c r="F386" s="345">
        <v>1</v>
      </c>
      <c r="G386" s="345">
        <v>10</v>
      </c>
      <c r="I386" s="346" t="s">
        <v>647</v>
      </c>
      <c r="J386" s="346" t="s">
        <v>552</v>
      </c>
      <c r="N386" s="346" t="s">
        <v>269</v>
      </c>
      <c r="O386" s="346" t="s">
        <v>310</v>
      </c>
      <c r="P386" s="346">
        <v>2008</v>
      </c>
      <c r="Q386" s="556"/>
      <c r="R386" s="683" t="s">
        <v>267</v>
      </c>
      <c r="S386" s="561" t="s">
        <v>39</v>
      </c>
      <c r="T386" s="556">
        <v>1</v>
      </c>
      <c r="U386" s="557">
        <v>250000</v>
      </c>
      <c r="V386" s="346" t="s">
        <v>311</v>
      </c>
    </row>
    <row r="387" spans="1:22" s="87" customFormat="1" ht="12.95" customHeight="1">
      <c r="A387" s="534">
        <v>177</v>
      </c>
      <c r="B387" s="709"/>
      <c r="C387" s="345">
        <v>2</v>
      </c>
      <c r="D387" s="345">
        <v>8</v>
      </c>
      <c r="E387" s="345">
        <v>1</v>
      </c>
      <c r="F387" s="345">
        <v>1</v>
      </c>
      <c r="G387" s="345">
        <v>17</v>
      </c>
      <c r="I387" s="346" t="s">
        <v>648</v>
      </c>
      <c r="J387" s="346"/>
      <c r="N387" s="346" t="s">
        <v>413</v>
      </c>
      <c r="O387" s="346" t="s">
        <v>310</v>
      </c>
      <c r="P387" s="346">
        <v>2003</v>
      </c>
      <c r="Q387" s="556"/>
      <c r="R387" s="683" t="s">
        <v>267</v>
      </c>
      <c r="S387" s="561" t="s">
        <v>39</v>
      </c>
      <c r="T387" s="556">
        <v>1</v>
      </c>
      <c r="U387" s="557">
        <v>25000</v>
      </c>
      <c r="V387" s="346" t="s">
        <v>311</v>
      </c>
    </row>
    <row r="388" spans="1:22" s="87" customFormat="1" ht="12.95" customHeight="1">
      <c r="A388" s="534">
        <v>178</v>
      </c>
      <c r="B388" s="709"/>
      <c r="C388" s="345">
        <v>2</v>
      </c>
      <c r="D388" s="345">
        <v>8</v>
      </c>
      <c r="E388" s="345">
        <v>1</v>
      </c>
      <c r="F388" s="345">
        <v>1</v>
      </c>
      <c r="G388" s="345">
        <v>56</v>
      </c>
      <c r="I388" s="346" t="s">
        <v>649</v>
      </c>
      <c r="J388" s="346"/>
      <c r="N388" s="346" t="s">
        <v>413</v>
      </c>
      <c r="O388" s="346" t="s">
        <v>310</v>
      </c>
      <c r="P388" s="346">
        <v>2003</v>
      </c>
      <c r="Q388" s="556"/>
      <c r="R388" s="683" t="s">
        <v>267</v>
      </c>
      <c r="S388" s="561" t="s">
        <v>39</v>
      </c>
      <c r="T388" s="556">
        <v>4</v>
      </c>
      <c r="U388" s="557">
        <v>120000</v>
      </c>
      <c r="V388" s="346" t="s">
        <v>311</v>
      </c>
    </row>
    <row r="389" spans="1:22" s="87" customFormat="1" ht="12.95" customHeight="1">
      <c r="A389" s="534">
        <v>179</v>
      </c>
      <c r="B389" s="709"/>
      <c r="C389" s="345">
        <v>2</v>
      </c>
      <c r="D389" s="345">
        <v>8</v>
      </c>
      <c r="E389" s="345">
        <v>1</v>
      </c>
      <c r="F389" s="345">
        <v>1</v>
      </c>
      <c r="G389" s="345">
        <v>56</v>
      </c>
      <c r="I389" s="346" t="s">
        <v>649</v>
      </c>
      <c r="J389" s="346"/>
      <c r="N389" s="346" t="s">
        <v>413</v>
      </c>
      <c r="O389" s="346" t="s">
        <v>310</v>
      </c>
      <c r="P389" s="346">
        <v>2002</v>
      </c>
      <c r="Q389" s="556"/>
      <c r="R389" s="683" t="s">
        <v>267</v>
      </c>
      <c r="S389" s="561" t="s">
        <v>39</v>
      </c>
      <c r="T389" s="556">
        <v>1</v>
      </c>
      <c r="U389" s="557">
        <v>25000</v>
      </c>
      <c r="V389" s="346" t="s">
        <v>311</v>
      </c>
    </row>
    <row r="390" spans="1:22" s="87" customFormat="1" ht="12.95" customHeight="1">
      <c r="A390" s="534">
        <v>180</v>
      </c>
      <c r="B390" s="709"/>
      <c r="C390" s="345">
        <v>2</v>
      </c>
      <c r="D390" s="345">
        <v>8</v>
      </c>
      <c r="E390" s="345">
        <v>1</v>
      </c>
      <c r="F390" s="345">
        <v>1</v>
      </c>
      <c r="G390" s="345">
        <v>56</v>
      </c>
      <c r="I390" s="346" t="s">
        <v>649</v>
      </c>
      <c r="J390" s="346"/>
      <c r="N390" s="346" t="s">
        <v>413</v>
      </c>
      <c r="O390" s="346" t="s">
        <v>310</v>
      </c>
      <c r="P390" s="346">
        <v>2002</v>
      </c>
      <c r="Q390" s="556"/>
      <c r="R390" s="683" t="s">
        <v>267</v>
      </c>
      <c r="S390" s="561" t="s">
        <v>39</v>
      </c>
      <c r="T390" s="556">
        <v>3</v>
      </c>
      <c r="U390" s="557">
        <v>90000</v>
      </c>
      <c r="V390" s="346" t="s">
        <v>311</v>
      </c>
    </row>
    <row r="391" spans="1:22" s="87" customFormat="1" ht="12.95" customHeight="1">
      <c r="A391" s="534">
        <v>182</v>
      </c>
      <c r="B391" s="709"/>
      <c r="C391" s="345">
        <v>2</v>
      </c>
      <c r="D391" s="345">
        <v>8</v>
      </c>
      <c r="E391" s="345">
        <v>1</v>
      </c>
      <c r="F391" s="345">
        <v>1</v>
      </c>
      <c r="G391" s="345"/>
      <c r="I391" s="346" t="s">
        <v>650</v>
      </c>
      <c r="J391" s="346"/>
      <c r="N391" s="346" t="s">
        <v>413</v>
      </c>
      <c r="O391" s="346" t="s">
        <v>310</v>
      </c>
      <c r="P391" s="346">
        <v>2007</v>
      </c>
      <c r="Q391" s="556"/>
      <c r="R391" s="683" t="s">
        <v>267</v>
      </c>
      <c r="S391" s="561" t="s">
        <v>39</v>
      </c>
      <c r="T391" s="556">
        <v>1</v>
      </c>
      <c r="U391" s="557">
        <v>1396500</v>
      </c>
      <c r="V391" s="346" t="s">
        <v>311</v>
      </c>
    </row>
    <row r="392" spans="1:22" s="87" customFormat="1" ht="12.95" customHeight="1">
      <c r="A392" s="534">
        <v>183</v>
      </c>
      <c r="B392" s="709"/>
      <c r="C392" s="345">
        <v>2</v>
      </c>
      <c r="D392" s="345">
        <v>8</v>
      </c>
      <c r="E392" s="345">
        <v>1</v>
      </c>
      <c r="F392" s="345">
        <v>1</v>
      </c>
      <c r="G392" s="345"/>
      <c r="I392" s="346" t="s">
        <v>651</v>
      </c>
      <c r="J392" s="346" t="s">
        <v>652</v>
      </c>
      <c r="N392" s="346" t="s">
        <v>269</v>
      </c>
      <c r="O392" s="346" t="s">
        <v>539</v>
      </c>
      <c r="P392" s="346">
        <v>2005</v>
      </c>
      <c r="Q392" s="556"/>
      <c r="R392" s="683" t="s">
        <v>267</v>
      </c>
      <c r="S392" s="561" t="s">
        <v>39</v>
      </c>
      <c r="T392" s="556">
        <v>1</v>
      </c>
      <c r="U392" s="557">
        <v>450000</v>
      </c>
      <c r="V392" s="346" t="s">
        <v>311</v>
      </c>
    </row>
    <row r="393" spans="1:22" s="87" customFormat="1" ht="12.95" customHeight="1">
      <c r="A393" s="534">
        <v>184</v>
      </c>
      <c r="B393" s="709"/>
      <c r="C393" s="345">
        <v>2</v>
      </c>
      <c r="D393" s="345">
        <v>8</v>
      </c>
      <c r="E393" s="345">
        <v>1</v>
      </c>
      <c r="F393" s="345">
        <v>1</v>
      </c>
      <c r="G393" s="345"/>
      <c r="I393" s="346" t="s">
        <v>653</v>
      </c>
      <c r="J393" s="346" t="s">
        <v>654</v>
      </c>
      <c r="N393" s="346" t="s">
        <v>269</v>
      </c>
      <c r="O393" s="346" t="s">
        <v>310</v>
      </c>
      <c r="P393" s="346">
        <v>2008</v>
      </c>
      <c r="Q393" s="556"/>
      <c r="R393" s="683" t="s">
        <v>267</v>
      </c>
      <c r="S393" s="561" t="s">
        <v>39</v>
      </c>
      <c r="T393" s="556">
        <v>1</v>
      </c>
      <c r="U393" s="557">
        <v>9325000</v>
      </c>
      <c r="V393" s="346" t="s">
        <v>311</v>
      </c>
    </row>
    <row r="394" spans="1:22" s="87" customFormat="1" ht="12.95" customHeight="1">
      <c r="A394" s="534">
        <v>185</v>
      </c>
      <c r="B394" s="709"/>
      <c r="C394" s="345">
        <v>2</v>
      </c>
      <c r="D394" s="345">
        <v>8</v>
      </c>
      <c r="E394" s="345">
        <v>1</v>
      </c>
      <c r="F394" s="345">
        <v>1</v>
      </c>
      <c r="G394" s="345"/>
      <c r="I394" s="346" t="s">
        <v>575</v>
      </c>
      <c r="J394" s="346"/>
      <c r="N394" s="346" t="s">
        <v>413</v>
      </c>
      <c r="O394" s="346" t="s">
        <v>310</v>
      </c>
      <c r="P394" s="346">
        <v>2003</v>
      </c>
      <c r="Q394" s="556"/>
      <c r="R394" s="683" t="s">
        <v>267</v>
      </c>
      <c r="S394" s="561" t="s">
        <v>39</v>
      </c>
      <c r="T394" s="556">
        <v>1</v>
      </c>
      <c r="U394" s="557">
        <v>200000</v>
      </c>
      <c r="V394" s="346" t="s">
        <v>311</v>
      </c>
    </row>
    <row r="395" spans="1:22" s="87" customFormat="1" ht="12.95" customHeight="1">
      <c r="A395" s="534">
        <v>186</v>
      </c>
      <c r="B395" s="709"/>
      <c r="C395" s="345">
        <v>2</v>
      </c>
      <c r="D395" s="345">
        <v>8</v>
      </c>
      <c r="E395" s="345">
        <v>1</v>
      </c>
      <c r="F395" s="345">
        <v>1</v>
      </c>
      <c r="G395" s="345"/>
      <c r="I395" s="346" t="s">
        <v>655</v>
      </c>
      <c r="J395" s="346" t="s">
        <v>656</v>
      </c>
      <c r="N395" s="346" t="s">
        <v>413</v>
      </c>
      <c r="O395" s="346" t="s">
        <v>310</v>
      </c>
      <c r="P395" s="346">
        <v>2008</v>
      </c>
      <c r="Q395" s="556"/>
      <c r="R395" s="683" t="s">
        <v>267</v>
      </c>
      <c r="S395" s="561" t="s">
        <v>39</v>
      </c>
      <c r="T395" s="556">
        <v>1</v>
      </c>
      <c r="U395" s="557">
        <v>250000</v>
      </c>
      <c r="V395" s="346" t="s">
        <v>311</v>
      </c>
    </row>
    <row r="396" spans="1:22" s="87" customFormat="1" ht="12.95" customHeight="1">
      <c r="A396" s="534">
        <v>187</v>
      </c>
      <c r="B396" s="709"/>
      <c r="C396" s="345">
        <v>2</v>
      </c>
      <c r="D396" s="345">
        <v>8</v>
      </c>
      <c r="E396" s="345">
        <v>1</v>
      </c>
      <c r="F396" s="345">
        <v>1</v>
      </c>
      <c r="G396" s="345"/>
      <c r="I396" s="346" t="s">
        <v>657</v>
      </c>
      <c r="J396" s="346"/>
      <c r="N396" s="346" t="s">
        <v>413</v>
      </c>
      <c r="O396" s="346" t="s">
        <v>310</v>
      </c>
      <c r="P396" s="346">
        <v>2003</v>
      </c>
      <c r="Q396" s="556"/>
      <c r="R396" s="683" t="s">
        <v>267</v>
      </c>
      <c r="S396" s="561" t="s">
        <v>39</v>
      </c>
      <c r="T396" s="556">
        <v>1</v>
      </c>
      <c r="U396" s="557">
        <v>150000</v>
      </c>
      <c r="V396" s="346" t="s">
        <v>311</v>
      </c>
    </row>
    <row r="397" spans="1:22" s="87" customFormat="1" ht="12.95" customHeight="1">
      <c r="A397" s="534">
        <v>188</v>
      </c>
      <c r="B397" s="709"/>
      <c r="C397" s="345">
        <v>2</v>
      </c>
      <c r="D397" s="345">
        <v>8</v>
      </c>
      <c r="E397" s="345">
        <v>1</v>
      </c>
      <c r="F397" s="345">
        <v>1</v>
      </c>
      <c r="G397" s="345"/>
      <c r="I397" s="346" t="s">
        <v>658</v>
      </c>
      <c r="J397" s="346"/>
      <c r="N397" s="346" t="s">
        <v>413</v>
      </c>
      <c r="O397" s="346" t="s">
        <v>310</v>
      </c>
      <c r="P397" s="346">
        <v>2004</v>
      </c>
      <c r="Q397" s="556"/>
      <c r="R397" s="683" t="s">
        <v>267</v>
      </c>
      <c r="S397" s="561" t="s">
        <v>39</v>
      </c>
      <c r="T397" s="556">
        <v>1</v>
      </c>
      <c r="U397" s="557">
        <v>50000</v>
      </c>
      <c r="V397" s="346" t="s">
        <v>311</v>
      </c>
    </row>
    <row r="398" spans="1:22" s="87" customFormat="1" ht="12.95" customHeight="1">
      <c r="A398" s="534">
        <v>189</v>
      </c>
      <c r="B398" s="709"/>
      <c r="C398" s="345">
        <v>2</v>
      </c>
      <c r="D398" s="345">
        <v>8</v>
      </c>
      <c r="E398" s="345">
        <v>1</v>
      </c>
      <c r="F398" s="345">
        <v>1</v>
      </c>
      <c r="G398" s="345">
        <v>75</v>
      </c>
      <c r="I398" s="346" t="s">
        <v>559</v>
      </c>
      <c r="J398" s="346"/>
      <c r="N398" s="346" t="s">
        <v>269</v>
      </c>
      <c r="O398" s="346" t="s">
        <v>310</v>
      </c>
      <c r="P398" s="346">
        <v>2007</v>
      </c>
      <c r="Q398" s="556"/>
      <c r="R398" s="683" t="s">
        <v>267</v>
      </c>
      <c r="S398" s="561" t="s">
        <v>39</v>
      </c>
      <c r="T398" s="556">
        <v>1</v>
      </c>
      <c r="U398" s="557">
        <v>1884375</v>
      </c>
      <c r="V398" s="346" t="s">
        <v>311</v>
      </c>
    </row>
    <row r="399" spans="1:22" s="87" customFormat="1" ht="12.95" customHeight="1">
      <c r="A399" s="534">
        <v>190</v>
      </c>
      <c r="B399" s="709"/>
      <c r="C399" s="345">
        <v>2</v>
      </c>
      <c r="D399" s="345">
        <v>8</v>
      </c>
      <c r="E399" s="345">
        <v>1</v>
      </c>
      <c r="F399" s="345">
        <v>1</v>
      </c>
      <c r="G399" s="345">
        <v>75</v>
      </c>
      <c r="I399" s="346" t="s">
        <v>559</v>
      </c>
      <c r="J399" s="346" t="s">
        <v>659</v>
      </c>
      <c r="N399" s="346" t="s">
        <v>269</v>
      </c>
      <c r="O399" s="346" t="s">
        <v>310</v>
      </c>
      <c r="P399" s="346">
        <v>2008</v>
      </c>
      <c r="Q399" s="556"/>
      <c r="R399" s="683" t="s">
        <v>267</v>
      </c>
      <c r="S399" s="561" t="s">
        <v>39</v>
      </c>
      <c r="T399" s="556">
        <v>1</v>
      </c>
      <c r="U399" s="557">
        <v>1884375</v>
      </c>
      <c r="V399" s="346" t="s">
        <v>311</v>
      </c>
    </row>
    <row r="400" spans="1:22" s="87" customFormat="1" ht="12.95" customHeight="1">
      <c r="A400" s="534">
        <v>191</v>
      </c>
      <c r="B400" s="709"/>
      <c r="C400" s="345">
        <v>2</v>
      </c>
      <c r="D400" s="345">
        <v>8</v>
      </c>
      <c r="E400" s="345">
        <v>1</v>
      </c>
      <c r="F400" s="345">
        <v>1</v>
      </c>
      <c r="G400" s="345">
        <v>2</v>
      </c>
      <c r="I400" s="346" t="s">
        <v>660</v>
      </c>
      <c r="J400" s="346" t="s">
        <v>661</v>
      </c>
      <c r="N400" s="346" t="s">
        <v>269</v>
      </c>
      <c r="O400" s="346" t="s">
        <v>310</v>
      </c>
      <c r="P400" s="346">
        <v>2008</v>
      </c>
      <c r="Q400" s="556"/>
      <c r="R400" s="683" t="s">
        <v>267</v>
      </c>
      <c r="S400" s="561" t="s">
        <v>39</v>
      </c>
      <c r="T400" s="556">
        <v>1</v>
      </c>
      <c r="U400" s="557">
        <v>500000</v>
      </c>
      <c r="V400" s="346" t="s">
        <v>311</v>
      </c>
    </row>
    <row r="401" spans="1:22" s="87" customFormat="1" ht="12.95" customHeight="1">
      <c r="A401" s="534">
        <v>192</v>
      </c>
      <c r="B401" s="709"/>
      <c r="C401" s="345">
        <v>2</v>
      </c>
      <c r="D401" s="345">
        <v>8</v>
      </c>
      <c r="E401" s="345">
        <v>1</v>
      </c>
      <c r="F401" s="345">
        <v>1</v>
      </c>
      <c r="G401" s="345">
        <v>75</v>
      </c>
      <c r="I401" s="346" t="s">
        <v>662</v>
      </c>
      <c r="J401" s="346"/>
      <c r="N401" s="346" t="s">
        <v>413</v>
      </c>
      <c r="O401" s="346" t="s">
        <v>310</v>
      </c>
      <c r="P401" s="346">
        <v>2005</v>
      </c>
      <c r="Q401" s="556"/>
      <c r="R401" s="683" t="s">
        <v>267</v>
      </c>
      <c r="S401" s="561" t="s">
        <v>39</v>
      </c>
      <c r="T401" s="556">
        <v>1</v>
      </c>
      <c r="U401" s="557">
        <v>400000</v>
      </c>
      <c r="V401" s="346" t="s">
        <v>311</v>
      </c>
    </row>
    <row r="402" spans="1:22" s="87" customFormat="1" ht="12.95" customHeight="1">
      <c r="A402" s="534">
        <v>193</v>
      </c>
      <c r="B402" s="709"/>
      <c r="C402" s="345">
        <v>2</v>
      </c>
      <c r="D402" s="345">
        <v>8</v>
      </c>
      <c r="E402" s="345">
        <v>1</v>
      </c>
      <c r="F402" s="345">
        <v>1</v>
      </c>
      <c r="G402" s="345"/>
      <c r="I402" s="346" t="s">
        <v>663</v>
      </c>
      <c r="J402" s="346"/>
      <c r="N402" s="346" t="s">
        <v>269</v>
      </c>
      <c r="O402" s="346" t="s">
        <v>310</v>
      </c>
      <c r="P402" s="346">
        <v>2007</v>
      </c>
      <c r="Q402" s="556"/>
      <c r="R402" s="683" t="s">
        <v>267</v>
      </c>
      <c r="S402" s="561" t="s">
        <v>39</v>
      </c>
      <c r="T402" s="556">
        <v>1</v>
      </c>
      <c r="U402" s="557">
        <v>11500000</v>
      </c>
      <c r="V402" s="346" t="s">
        <v>311</v>
      </c>
    </row>
    <row r="403" spans="1:22" s="87" customFormat="1" ht="12.95" customHeight="1">
      <c r="A403" s="534">
        <v>194</v>
      </c>
      <c r="B403" s="709"/>
      <c r="C403" s="345">
        <v>2</v>
      </c>
      <c r="D403" s="345">
        <v>8</v>
      </c>
      <c r="E403" s="345">
        <v>1</v>
      </c>
      <c r="F403" s="345">
        <v>8</v>
      </c>
      <c r="G403" s="345">
        <v>13</v>
      </c>
      <c r="I403" s="346" t="s">
        <v>664</v>
      </c>
      <c r="J403" s="346" t="s">
        <v>665</v>
      </c>
      <c r="N403" s="346" t="s">
        <v>269</v>
      </c>
      <c r="O403" s="346" t="s">
        <v>310</v>
      </c>
      <c r="P403" s="346">
        <v>2008</v>
      </c>
      <c r="Q403" s="556"/>
      <c r="R403" s="683" t="s">
        <v>267</v>
      </c>
      <c r="S403" s="561" t="s">
        <v>39</v>
      </c>
      <c r="T403" s="556">
        <v>1</v>
      </c>
      <c r="U403" s="557">
        <v>9625000</v>
      </c>
      <c r="V403" s="346" t="s">
        <v>311</v>
      </c>
    </row>
    <row r="404" spans="1:22" s="87" customFormat="1" ht="12.95" customHeight="1">
      <c r="A404" s="534">
        <v>195</v>
      </c>
      <c r="B404" s="709"/>
      <c r="C404" s="345">
        <v>2</v>
      </c>
      <c r="D404" s="345">
        <v>8</v>
      </c>
      <c r="E404" s="345">
        <v>1</v>
      </c>
      <c r="F404" s="345">
        <v>1</v>
      </c>
      <c r="G404" s="345"/>
      <c r="I404" s="346" t="s">
        <v>666</v>
      </c>
      <c r="J404" s="346"/>
      <c r="N404" s="346" t="s">
        <v>413</v>
      </c>
      <c r="O404" s="346" t="s">
        <v>539</v>
      </c>
      <c r="P404" s="346">
        <v>2006</v>
      </c>
      <c r="Q404" s="556"/>
      <c r="R404" s="683" t="s">
        <v>267</v>
      </c>
      <c r="S404" s="561" t="s">
        <v>39</v>
      </c>
      <c r="T404" s="556">
        <v>1</v>
      </c>
      <c r="U404" s="557">
        <v>350000</v>
      </c>
      <c r="V404" s="346" t="s">
        <v>311</v>
      </c>
    </row>
    <row r="405" spans="1:22" s="87" customFormat="1" ht="12.95" customHeight="1">
      <c r="A405" s="534">
        <v>196</v>
      </c>
      <c r="B405" s="709"/>
      <c r="C405" s="345">
        <v>2</v>
      </c>
      <c r="D405" s="345">
        <v>8</v>
      </c>
      <c r="E405" s="345">
        <v>1</v>
      </c>
      <c r="F405" s="345">
        <v>1</v>
      </c>
      <c r="G405" s="345"/>
      <c r="I405" s="346" t="s">
        <v>667</v>
      </c>
      <c r="J405" s="346"/>
      <c r="N405" s="346" t="s">
        <v>269</v>
      </c>
      <c r="O405" s="346" t="s">
        <v>310</v>
      </c>
      <c r="P405" s="346">
        <v>2007</v>
      </c>
      <c r="Q405" s="556"/>
      <c r="R405" s="683" t="s">
        <v>267</v>
      </c>
      <c r="S405" s="561" t="s">
        <v>39</v>
      </c>
      <c r="T405" s="556">
        <v>1</v>
      </c>
      <c r="U405" s="557">
        <v>42000000</v>
      </c>
      <c r="V405" s="346" t="s">
        <v>311</v>
      </c>
    </row>
    <row r="406" spans="1:22" s="87" customFormat="1" ht="12.95" customHeight="1">
      <c r="A406" s="534">
        <v>197</v>
      </c>
      <c r="B406" s="709"/>
      <c r="C406" s="345">
        <v>2</v>
      </c>
      <c r="D406" s="345">
        <v>8</v>
      </c>
      <c r="E406" s="345">
        <v>1</v>
      </c>
      <c r="F406" s="345">
        <v>9</v>
      </c>
      <c r="G406" s="345">
        <v>1</v>
      </c>
      <c r="I406" s="346" t="s">
        <v>668</v>
      </c>
      <c r="J406" s="346" t="s">
        <v>669</v>
      </c>
      <c r="N406" s="346" t="s">
        <v>269</v>
      </c>
      <c r="O406" s="346" t="s">
        <v>310</v>
      </c>
      <c r="P406" s="346">
        <v>2008</v>
      </c>
      <c r="Q406" s="556"/>
      <c r="R406" s="683" t="s">
        <v>267</v>
      </c>
      <c r="S406" s="561" t="s">
        <v>39</v>
      </c>
      <c r="T406" s="556">
        <v>1</v>
      </c>
      <c r="U406" s="557">
        <v>1352326</v>
      </c>
      <c r="V406" s="346" t="s">
        <v>311</v>
      </c>
    </row>
    <row r="407" spans="1:22" s="87" customFormat="1" ht="12.95" customHeight="1">
      <c r="A407" s="534">
        <v>198</v>
      </c>
      <c r="B407" s="709"/>
      <c r="C407" s="345">
        <v>2</v>
      </c>
      <c r="D407" s="345">
        <v>8</v>
      </c>
      <c r="E407" s="345">
        <v>1</v>
      </c>
      <c r="F407" s="345">
        <v>1</v>
      </c>
      <c r="G407" s="345"/>
      <c r="I407" s="346" t="s">
        <v>670</v>
      </c>
      <c r="J407" s="346"/>
      <c r="N407" s="346" t="s">
        <v>269</v>
      </c>
      <c r="O407" s="346" t="s">
        <v>310</v>
      </c>
      <c r="P407" s="346">
        <v>2008</v>
      </c>
      <c r="Q407" s="556"/>
      <c r="R407" s="683" t="s">
        <v>267</v>
      </c>
      <c r="S407" s="561" t="s">
        <v>39</v>
      </c>
      <c r="T407" s="556">
        <v>1</v>
      </c>
      <c r="U407" s="557">
        <v>4250000</v>
      </c>
      <c r="V407" s="346" t="s">
        <v>311</v>
      </c>
    </row>
    <row r="408" spans="1:22" s="87" customFormat="1" ht="12.95" customHeight="1">
      <c r="A408" s="534">
        <v>200</v>
      </c>
      <c r="B408" s="709"/>
      <c r="C408" s="345">
        <v>2</v>
      </c>
      <c r="D408" s="345">
        <v>8</v>
      </c>
      <c r="E408" s="345">
        <v>1</v>
      </c>
      <c r="F408" s="345">
        <v>1</v>
      </c>
      <c r="G408" s="345">
        <v>9</v>
      </c>
      <c r="I408" s="346" t="s">
        <v>672</v>
      </c>
      <c r="J408" s="346" t="s">
        <v>673</v>
      </c>
      <c r="N408" s="346" t="s">
        <v>269</v>
      </c>
      <c r="O408" s="346" t="s">
        <v>310</v>
      </c>
      <c r="P408" s="346">
        <v>2008</v>
      </c>
      <c r="Q408" s="556"/>
      <c r="R408" s="683" t="s">
        <v>267</v>
      </c>
      <c r="S408" s="561" t="s">
        <v>39</v>
      </c>
      <c r="T408" s="556">
        <v>1</v>
      </c>
      <c r="U408" s="557">
        <v>1650000</v>
      </c>
      <c r="V408" s="346" t="s">
        <v>311</v>
      </c>
    </row>
    <row r="409" spans="1:22" s="87" customFormat="1" ht="12.95" customHeight="1">
      <c r="A409" s="534">
        <v>201</v>
      </c>
      <c r="B409" s="709"/>
      <c r="C409" s="345">
        <v>2</v>
      </c>
      <c r="D409" s="345">
        <v>8</v>
      </c>
      <c r="E409" s="345">
        <v>1</v>
      </c>
      <c r="F409" s="345">
        <v>1</v>
      </c>
      <c r="G409" s="345"/>
      <c r="I409" s="346" t="s">
        <v>715</v>
      </c>
      <c r="J409" s="346" t="s">
        <v>716</v>
      </c>
      <c r="N409" s="346" t="s">
        <v>393</v>
      </c>
      <c r="O409" s="346" t="s">
        <v>310</v>
      </c>
      <c r="P409" s="346">
        <v>2007</v>
      </c>
      <c r="Q409" s="556"/>
      <c r="R409" s="683" t="s">
        <v>267</v>
      </c>
      <c r="S409" s="561" t="s">
        <v>39</v>
      </c>
      <c r="T409" s="556">
        <v>1</v>
      </c>
      <c r="U409" s="557">
        <v>6500000</v>
      </c>
      <c r="V409" s="346" t="s">
        <v>311</v>
      </c>
    </row>
    <row r="410" spans="1:22" s="87" customFormat="1" ht="12.95" customHeight="1">
      <c r="A410" s="534">
        <v>202</v>
      </c>
      <c r="B410" s="709"/>
      <c r="C410" s="345">
        <v>2</v>
      </c>
      <c r="D410" s="345">
        <v>8</v>
      </c>
      <c r="E410" s="345">
        <v>1</v>
      </c>
      <c r="F410" s="345">
        <v>3</v>
      </c>
      <c r="G410" s="345">
        <v>65</v>
      </c>
      <c r="I410" s="346" t="s">
        <v>674</v>
      </c>
      <c r="J410" s="346"/>
      <c r="N410" s="346" t="s">
        <v>269</v>
      </c>
      <c r="O410" s="346" t="s">
        <v>675</v>
      </c>
      <c r="P410" s="346">
        <v>2008</v>
      </c>
      <c r="Q410" s="556"/>
      <c r="R410" s="683" t="s">
        <v>267</v>
      </c>
      <c r="S410" s="561" t="s">
        <v>39</v>
      </c>
      <c r="T410" s="556">
        <v>2</v>
      </c>
      <c r="U410" s="557">
        <v>3500000</v>
      </c>
      <c r="V410" s="346" t="s">
        <v>311</v>
      </c>
    </row>
    <row r="411" spans="1:22" s="87" customFormat="1" ht="12.95" customHeight="1">
      <c r="A411" s="534">
        <v>203</v>
      </c>
      <c r="B411" s="709"/>
      <c r="C411" s="345">
        <v>2</v>
      </c>
      <c r="D411" s="345">
        <v>8</v>
      </c>
      <c r="E411" s="345">
        <v>1</v>
      </c>
      <c r="F411" s="345">
        <v>1</v>
      </c>
      <c r="G411" s="345"/>
      <c r="I411" s="346" t="s">
        <v>676</v>
      </c>
      <c r="J411" s="346" t="s">
        <v>677</v>
      </c>
      <c r="N411" s="346" t="s">
        <v>269</v>
      </c>
      <c r="O411" s="346" t="s">
        <v>678</v>
      </c>
      <c r="P411" s="346">
        <v>2008</v>
      </c>
      <c r="Q411" s="556"/>
      <c r="R411" s="683" t="s">
        <v>267</v>
      </c>
      <c r="S411" s="561" t="s">
        <v>39</v>
      </c>
      <c r="T411" s="556">
        <v>1</v>
      </c>
      <c r="U411" s="557">
        <v>5700000</v>
      </c>
      <c r="V411" s="346" t="s">
        <v>311</v>
      </c>
    </row>
    <row r="412" spans="1:22" s="87" customFormat="1" ht="12.95" customHeight="1">
      <c r="A412" s="534">
        <v>204</v>
      </c>
      <c r="B412" s="709"/>
      <c r="C412" s="345">
        <v>2</v>
      </c>
      <c r="D412" s="345">
        <v>8</v>
      </c>
      <c r="E412" s="345">
        <v>1</v>
      </c>
      <c r="F412" s="345">
        <v>1</v>
      </c>
      <c r="G412" s="345"/>
      <c r="I412" s="346" t="s">
        <v>679</v>
      </c>
      <c r="J412" s="346" t="s">
        <v>680</v>
      </c>
      <c r="N412" s="346" t="s">
        <v>269</v>
      </c>
      <c r="O412" s="346" t="s">
        <v>678</v>
      </c>
      <c r="P412" s="346">
        <v>2008</v>
      </c>
      <c r="Q412" s="556"/>
      <c r="R412" s="683" t="s">
        <v>267</v>
      </c>
      <c r="S412" s="561" t="s">
        <v>39</v>
      </c>
      <c r="T412" s="556">
        <v>1</v>
      </c>
      <c r="U412" s="557">
        <v>9680000</v>
      </c>
      <c r="V412" s="346" t="s">
        <v>311</v>
      </c>
    </row>
    <row r="413" spans="1:22" s="87" customFormat="1" ht="12.95" customHeight="1">
      <c r="A413" s="534">
        <v>205</v>
      </c>
      <c r="B413" s="709"/>
      <c r="C413" s="345">
        <v>2</v>
      </c>
      <c r="D413" s="345">
        <v>8</v>
      </c>
      <c r="E413" s="345">
        <v>1</v>
      </c>
      <c r="F413" s="345">
        <v>1</v>
      </c>
      <c r="G413" s="345">
        <v>75</v>
      </c>
      <c r="I413" s="346" t="s">
        <v>681</v>
      </c>
      <c r="J413" s="346" t="s">
        <v>682</v>
      </c>
      <c r="N413" s="346" t="s">
        <v>269</v>
      </c>
      <c r="O413" s="346" t="s">
        <v>678</v>
      </c>
      <c r="P413" s="346">
        <v>2008</v>
      </c>
      <c r="Q413" s="556"/>
      <c r="R413" s="683" t="s">
        <v>267</v>
      </c>
      <c r="S413" s="561" t="s">
        <v>39</v>
      </c>
      <c r="T413" s="556">
        <v>11</v>
      </c>
      <c r="U413" s="557">
        <v>726000</v>
      </c>
      <c r="V413" s="346" t="s">
        <v>311</v>
      </c>
    </row>
    <row r="414" spans="1:22" s="87" customFormat="1" ht="12.95" customHeight="1">
      <c r="A414" s="534">
        <v>206</v>
      </c>
      <c r="B414" s="709"/>
      <c r="C414" s="345">
        <v>2</v>
      </c>
      <c r="D414" s="345">
        <v>8</v>
      </c>
      <c r="E414" s="345">
        <v>1</v>
      </c>
      <c r="F414" s="345">
        <v>1</v>
      </c>
      <c r="G414" s="345"/>
      <c r="I414" s="346" t="s">
        <v>683</v>
      </c>
      <c r="J414" s="346"/>
      <c r="N414" s="346" t="s">
        <v>269</v>
      </c>
      <c r="O414" s="346" t="s">
        <v>678</v>
      </c>
      <c r="P414" s="346">
        <v>2008</v>
      </c>
      <c r="Q414" s="556"/>
      <c r="R414" s="683" t="s">
        <v>267</v>
      </c>
      <c r="S414" s="561" t="s">
        <v>39</v>
      </c>
      <c r="T414" s="556">
        <v>1</v>
      </c>
      <c r="U414" s="557">
        <v>84160230</v>
      </c>
      <c r="V414" s="346" t="s">
        <v>311</v>
      </c>
    </row>
    <row r="415" spans="1:22" s="87" customFormat="1" ht="12.95" customHeight="1">
      <c r="A415" s="534">
        <v>208</v>
      </c>
      <c r="B415" s="709"/>
      <c r="C415" s="345">
        <v>2</v>
      </c>
      <c r="D415" s="345">
        <v>8</v>
      </c>
      <c r="E415" s="345">
        <v>1</v>
      </c>
      <c r="F415" s="345">
        <v>2</v>
      </c>
      <c r="G415" s="345">
        <v>1</v>
      </c>
      <c r="I415" s="346" t="s">
        <v>685</v>
      </c>
      <c r="J415" s="346"/>
      <c r="N415" s="346" t="s">
        <v>269</v>
      </c>
      <c r="O415" s="346" t="s">
        <v>310</v>
      </c>
      <c r="P415" s="346">
        <v>2006</v>
      </c>
      <c r="Q415" s="556"/>
      <c r="R415" s="683" t="s">
        <v>267</v>
      </c>
      <c r="S415" s="561" t="s">
        <v>39</v>
      </c>
      <c r="T415" s="556">
        <v>1</v>
      </c>
      <c r="U415" s="557">
        <v>45900000</v>
      </c>
      <c r="V415" s="346" t="s">
        <v>311</v>
      </c>
    </row>
    <row r="416" spans="1:22" s="87" customFormat="1" ht="12.95" customHeight="1">
      <c r="A416" s="534">
        <v>209</v>
      </c>
      <c r="B416" s="709"/>
      <c r="C416" s="345">
        <v>2</v>
      </c>
      <c r="D416" s="345">
        <v>8</v>
      </c>
      <c r="E416" s="345">
        <v>1</v>
      </c>
      <c r="F416" s="345">
        <v>2</v>
      </c>
      <c r="G416" s="345">
        <v>5</v>
      </c>
      <c r="I416" s="346" t="s">
        <v>686</v>
      </c>
      <c r="J416" s="346"/>
      <c r="N416" s="346" t="s">
        <v>413</v>
      </c>
      <c r="O416" s="346" t="s">
        <v>310</v>
      </c>
      <c r="P416" s="346">
        <v>2004</v>
      </c>
      <c r="Q416" s="556"/>
      <c r="R416" s="683" t="s">
        <v>267</v>
      </c>
      <c r="S416" s="561" t="s">
        <v>39</v>
      </c>
      <c r="T416" s="556">
        <v>1</v>
      </c>
      <c r="U416" s="557">
        <v>200000</v>
      </c>
      <c r="V416" s="346" t="s">
        <v>311</v>
      </c>
    </row>
    <row r="417" spans="1:22" s="87" customFormat="1" ht="12.95" customHeight="1">
      <c r="A417" s="534">
        <v>210</v>
      </c>
      <c r="B417" s="709"/>
      <c r="C417" s="345">
        <v>2</v>
      </c>
      <c r="D417" s="345">
        <v>8</v>
      </c>
      <c r="E417" s="345">
        <v>1</v>
      </c>
      <c r="F417" s="345">
        <v>2</v>
      </c>
      <c r="G417" s="345">
        <v>5</v>
      </c>
      <c r="I417" s="346" t="s">
        <v>687</v>
      </c>
      <c r="J417" s="346"/>
      <c r="N417" s="346" t="s">
        <v>413</v>
      </c>
      <c r="O417" s="346" t="s">
        <v>310</v>
      </c>
      <c r="P417" s="346">
        <v>2007</v>
      </c>
      <c r="Q417" s="556"/>
      <c r="R417" s="683" t="s">
        <v>267</v>
      </c>
      <c r="S417" s="561" t="s">
        <v>39</v>
      </c>
      <c r="T417" s="556">
        <v>1</v>
      </c>
      <c r="U417" s="557">
        <v>510000</v>
      </c>
      <c r="V417" s="346" t="s">
        <v>311</v>
      </c>
    </row>
    <row r="418" spans="1:22" s="87" customFormat="1" ht="12.95" customHeight="1">
      <c r="A418" s="534">
        <v>211</v>
      </c>
      <c r="B418" s="709"/>
      <c r="C418" s="345">
        <v>2</v>
      </c>
      <c r="D418" s="345">
        <v>8</v>
      </c>
      <c r="E418" s="345">
        <v>1</v>
      </c>
      <c r="F418" s="345">
        <v>2</v>
      </c>
      <c r="G418" s="345">
        <v>5</v>
      </c>
      <c r="I418" s="346" t="s">
        <v>688</v>
      </c>
      <c r="J418" s="346" t="s">
        <v>689</v>
      </c>
      <c r="N418" s="346" t="s">
        <v>413</v>
      </c>
      <c r="O418" s="346" t="s">
        <v>310</v>
      </c>
      <c r="P418" s="346">
        <v>2006</v>
      </c>
      <c r="Q418" s="556"/>
      <c r="R418" s="683" t="s">
        <v>267</v>
      </c>
      <c r="S418" s="561" t="s">
        <v>39</v>
      </c>
      <c r="T418" s="556">
        <v>1</v>
      </c>
      <c r="U418" s="557">
        <v>7100000</v>
      </c>
      <c r="V418" s="346" t="s">
        <v>311</v>
      </c>
    </row>
    <row r="419" spans="1:22" s="87" customFormat="1" ht="12.95" customHeight="1">
      <c r="A419" s="534">
        <v>212</v>
      </c>
      <c r="B419" s="709"/>
      <c r="C419" s="345">
        <v>2</v>
      </c>
      <c r="D419" s="345">
        <v>8</v>
      </c>
      <c r="E419" s="345">
        <v>1</v>
      </c>
      <c r="F419" s="345">
        <v>2</v>
      </c>
      <c r="G419" s="345">
        <v>6</v>
      </c>
      <c r="I419" s="346" t="s">
        <v>690</v>
      </c>
      <c r="J419" s="346"/>
      <c r="N419" s="346" t="s">
        <v>413</v>
      </c>
      <c r="O419" s="346" t="s">
        <v>310</v>
      </c>
      <c r="P419" s="346">
        <v>2007</v>
      </c>
      <c r="Q419" s="556"/>
      <c r="R419" s="683" t="s">
        <v>267</v>
      </c>
      <c r="S419" s="561" t="s">
        <v>39</v>
      </c>
      <c r="T419" s="556">
        <v>1</v>
      </c>
      <c r="U419" s="557">
        <v>1163800</v>
      </c>
      <c r="V419" s="346" t="s">
        <v>311</v>
      </c>
    </row>
    <row r="420" spans="1:22" s="87" customFormat="1" ht="12.95" customHeight="1">
      <c r="A420" s="534">
        <v>213</v>
      </c>
      <c r="B420" s="709"/>
      <c r="C420" s="345">
        <v>2</v>
      </c>
      <c r="D420" s="345">
        <v>8</v>
      </c>
      <c r="E420" s="345">
        <v>1</v>
      </c>
      <c r="F420" s="345">
        <v>2</v>
      </c>
      <c r="G420" s="345">
        <v>6</v>
      </c>
      <c r="I420" s="346" t="s">
        <v>650</v>
      </c>
      <c r="J420" s="346"/>
      <c r="N420" s="346" t="s">
        <v>413</v>
      </c>
      <c r="O420" s="346" t="s">
        <v>310</v>
      </c>
      <c r="P420" s="346">
        <v>2004</v>
      </c>
      <c r="Q420" s="556"/>
      <c r="R420" s="683" t="s">
        <v>267</v>
      </c>
      <c r="S420" s="561" t="s">
        <v>39</v>
      </c>
      <c r="T420" s="556">
        <v>1</v>
      </c>
      <c r="U420" s="557">
        <v>700000</v>
      </c>
      <c r="V420" s="346" t="s">
        <v>311</v>
      </c>
    </row>
    <row r="421" spans="1:22" s="87" customFormat="1" ht="12.95" customHeight="1">
      <c r="A421" s="534">
        <v>214</v>
      </c>
      <c r="B421" s="709"/>
      <c r="C421" s="345">
        <v>2</v>
      </c>
      <c r="D421" s="345">
        <v>8</v>
      </c>
      <c r="E421" s="345">
        <v>1</v>
      </c>
      <c r="F421" s="345">
        <v>4</v>
      </c>
      <c r="G421" s="345">
        <v>9</v>
      </c>
      <c r="I421" s="346" t="s">
        <v>691</v>
      </c>
      <c r="J421" s="346" t="s">
        <v>692</v>
      </c>
      <c r="N421" s="346" t="s">
        <v>422</v>
      </c>
      <c r="O421" s="346" t="s">
        <v>310</v>
      </c>
      <c r="P421" s="346">
        <v>2008</v>
      </c>
      <c r="Q421" s="556"/>
      <c r="R421" s="683" t="s">
        <v>267</v>
      </c>
      <c r="S421" s="561" t="s">
        <v>39</v>
      </c>
      <c r="T421" s="556">
        <v>1</v>
      </c>
      <c r="U421" s="557">
        <v>65000</v>
      </c>
      <c r="V421" s="346" t="s">
        <v>311</v>
      </c>
    </row>
    <row r="422" spans="1:22" s="87" customFormat="1" ht="12.95" customHeight="1">
      <c r="A422" s="534">
        <v>215</v>
      </c>
      <c r="B422" s="709"/>
      <c r="C422" s="345">
        <v>2</v>
      </c>
      <c r="D422" s="345">
        <v>8</v>
      </c>
      <c r="E422" s="345">
        <v>1</v>
      </c>
      <c r="F422" s="345">
        <v>8</v>
      </c>
      <c r="G422" s="345">
        <v>1</v>
      </c>
      <c r="I422" s="346" t="s">
        <v>693</v>
      </c>
      <c r="J422" s="346"/>
      <c r="N422" s="346" t="s">
        <v>393</v>
      </c>
      <c r="O422" s="346" t="s">
        <v>539</v>
      </c>
      <c r="P422" s="346">
        <v>2003</v>
      </c>
      <c r="Q422" s="556"/>
      <c r="R422" s="683" t="s">
        <v>267</v>
      </c>
      <c r="S422" s="561" t="s">
        <v>39</v>
      </c>
      <c r="T422" s="556">
        <v>1</v>
      </c>
      <c r="U422" s="557">
        <v>150000</v>
      </c>
      <c r="V422" s="346" t="s">
        <v>311</v>
      </c>
    </row>
    <row r="423" spans="1:22" s="87" customFormat="1" ht="12.95" customHeight="1">
      <c r="A423" s="534">
        <v>216</v>
      </c>
      <c r="B423" s="709"/>
      <c r="C423" s="345">
        <v>2</v>
      </c>
      <c r="D423" s="345">
        <v>8</v>
      </c>
      <c r="E423" s="345">
        <v>1</v>
      </c>
      <c r="F423" s="345">
        <v>8</v>
      </c>
      <c r="G423" s="345">
        <v>1</v>
      </c>
      <c r="I423" s="346" t="s">
        <v>694</v>
      </c>
      <c r="J423" s="346"/>
      <c r="N423" s="346" t="s">
        <v>413</v>
      </c>
      <c r="O423" s="346" t="s">
        <v>310</v>
      </c>
      <c r="P423" s="346">
        <v>2004</v>
      </c>
      <c r="Q423" s="556"/>
      <c r="R423" s="683" t="s">
        <v>267</v>
      </c>
      <c r="S423" s="561" t="s">
        <v>39</v>
      </c>
      <c r="T423" s="556">
        <v>1</v>
      </c>
      <c r="U423" s="557">
        <v>200000</v>
      </c>
      <c r="V423" s="346" t="s">
        <v>311</v>
      </c>
    </row>
    <row r="424" spans="1:22" s="87" customFormat="1" ht="12.95" customHeight="1">
      <c r="A424" s="534">
        <v>217</v>
      </c>
      <c r="B424" s="709"/>
      <c r="C424" s="345">
        <v>2</v>
      </c>
      <c r="D424" s="345">
        <v>8</v>
      </c>
      <c r="E424" s="345">
        <v>1</v>
      </c>
      <c r="F424" s="345">
        <v>9</v>
      </c>
      <c r="G424" s="345">
        <v>27</v>
      </c>
      <c r="I424" s="346" t="s">
        <v>695</v>
      </c>
      <c r="J424" s="346"/>
      <c r="N424" s="346" t="s">
        <v>269</v>
      </c>
      <c r="O424" s="346" t="s">
        <v>310</v>
      </c>
      <c r="P424" s="346">
        <v>2008</v>
      </c>
      <c r="Q424" s="556"/>
      <c r="R424" s="683" t="s">
        <v>267</v>
      </c>
      <c r="S424" s="561" t="s">
        <v>39</v>
      </c>
      <c r="T424" s="556">
        <v>1</v>
      </c>
      <c r="U424" s="557">
        <v>750000</v>
      </c>
      <c r="V424" s="346" t="s">
        <v>311</v>
      </c>
    </row>
    <row r="425" spans="1:22" s="87" customFormat="1" ht="12.95" customHeight="1">
      <c r="A425" s="534">
        <v>218</v>
      </c>
      <c r="B425" s="709"/>
      <c r="C425" s="345">
        <v>2</v>
      </c>
      <c r="D425" s="345">
        <v>8</v>
      </c>
      <c r="E425" s="345">
        <v>1</v>
      </c>
      <c r="F425" s="345">
        <v>20</v>
      </c>
      <c r="G425" s="345">
        <v>15</v>
      </c>
      <c r="I425" s="346" t="s">
        <v>696</v>
      </c>
      <c r="J425" s="346" t="s">
        <v>697</v>
      </c>
      <c r="N425" s="346" t="s">
        <v>269</v>
      </c>
      <c r="O425" s="346" t="s">
        <v>678</v>
      </c>
      <c r="P425" s="346">
        <v>2008</v>
      </c>
      <c r="Q425" s="556"/>
      <c r="R425" s="683" t="s">
        <v>267</v>
      </c>
      <c r="S425" s="561" t="s">
        <v>39</v>
      </c>
      <c r="T425" s="556">
        <v>1</v>
      </c>
      <c r="U425" s="557">
        <v>3550000</v>
      </c>
      <c r="V425" s="346" t="s">
        <v>311</v>
      </c>
    </row>
    <row r="426" spans="1:22" s="87" customFormat="1" ht="12.95" customHeight="1">
      <c r="A426" s="534">
        <v>219</v>
      </c>
      <c r="B426" s="709"/>
      <c r="C426" s="345">
        <v>2</v>
      </c>
      <c r="D426" s="345">
        <v>8</v>
      </c>
      <c r="E426" s="345">
        <v>1</v>
      </c>
      <c r="F426" s="345">
        <v>1</v>
      </c>
      <c r="G426" s="345"/>
      <c r="I426" s="346" t="s">
        <v>698</v>
      </c>
      <c r="J426" s="346" t="s">
        <v>699</v>
      </c>
      <c r="N426" s="346" t="s">
        <v>269</v>
      </c>
      <c r="O426" s="346" t="s">
        <v>675</v>
      </c>
      <c r="P426" s="346">
        <v>2008</v>
      </c>
      <c r="Q426" s="556"/>
      <c r="R426" s="683" t="s">
        <v>267</v>
      </c>
      <c r="S426" s="561" t="s">
        <v>39</v>
      </c>
      <c r="T426" s="556">
        <v>1</v>
      </c>
      <c r="U426" s="557">
        <v>2150000</v>
      </c>
      <c r="V426" s="346" t="s">
        <v>311</v>
      </c>
    </row>
    <row r="427" spans="1:22" s="87" customFormat="1" ht="12.95" customHeight="1">
      <c r="A427" s="534">
        <v>220</v>
      </c>
      <c r="B427" s="709"/>
      <c r="C427" s="345">
        <v>2</v>
      </c>
      <c r="D427" s="345">
        <v>8</v>
      </c>
      <c r="E427" s="345">
        <v>1</v>
      </c>
      <c r="F427" s="345">
        <v>1</v>
      </c>
      <c r="G427" s="345">
        <v>74</v>
      </c>
      <c r="I427" s="346" t="s">
        <v>74</v>
      </c>
      <c r="J427" s="346"/>
      <c r="N427" s="346" t="s">
        <v>269</v>
      </c>
      <c r="O427" s="346" t="s">
        <v>717</v>
      </c>
      <c r="P427" s="346">
        <v>2010</v>
      </c>
      <c r="Q427" s="556"/>
      <c r="R427" s="683" t="s">
        <v>267</v>
      </c>
      <c r="S427" s="561" t="s">
        <v>39</v>
      </c>
      <c r="T427" s="556">
        <v>1</v>
      </c>
      <c r="U427" s="557">
        <v>3025000</v>
      </c>
      <c r="V427" s="346" t="s">
        <v>311</v>
      </c>
    </row>
    <row r="428" spans="1:22" s="87" customFormat="1" ht="12.95" customHeight="1">
      <c r="A428" s="534">
        <v>221</v>
      </c>
      <c r="B428" s="709"/>
      <c r="C428" s="345">
        <v>2</v>
      </c>
      <c r="D428" s="345">
        <v>8</v>
      </c>
      <c r="E428" s="345">
        <v>1</v>
      </c>
      <c r="F428" s="345">
        <v>1</v>
      </c>
      <c r="G428" s="345"/>
      <c r="I428" s="346" t="s">
        <v>75</v>
      </c>
      <c r="J428" s="346" t="s">
        <v>718</v>
      </c>
      <c r="N428" s="346" t="s">
        <v>269</v>
      </c>
      <c r="O428" s="346" t="s">
        <v>719</v>
      </c>
      <c r="P428" s="346">
        <v>2010</v>
      </c>
      <c r="Q428" s="556"/>
      <c r="R428" s="683" t="s">
        <v>267</v>
      </c>
      <c r="S428" s="561" t="s">
        <v>39</v>
      </c>
      <c r="T428" s="556">
        <v>1</v>
      </c>
      <c r="U428" s="557">
        <v>64900000</v>
      </c>
      <c r="V428" s="346" t="s">
        <v>311</v>
      </c>
    </row>
    <row r="429" spans="1:22" s="87" customFormat="1" ht="12.95" customHeight="1">
      <c r="A429" s="534">
        <v>222</v>
      </c>
      <c r="B429" s="709"/>
      <c r="C429" s="345">
        <v>2</v>
      </c>
      <c r="D429" s="345">
        <v>8</v>
      </c>
      <c r="E429" s="345">
        <v>1</v>
      </c>
      <c r="F429" s="345">
        <v>1</v>
      </c>
      <c r="G429" s="345"/>
      <c r="I429" s="346" t="s">
        <v>76</v>
      </c>
      <c r="J429" s="346" t="s">
        <v>720</v>
      </c>
      <c r="N429" s="346" t="s">
        <v>269</v>
      </c>
      <c r="O429" s="346" t="s">
        <v>719</v>
      </c>
      <c r="P429" s="346">
        <v>2010</v>
      </c>
      <c r="Q429" s="556"/>
      <c r="R429" s="683" t="s">
        <v>267</v>
      </c>
      <c r="S429" s="561" t="s">
        <v>39</v>
      </c>
      <c r="T429" s="556">
        <v>1</v>
      </c>
      <c r="U429" s="557">
        <v>31900000</v>
      </c>
      <c r="V429" s="346" t="s">
        <v>311</v>
      </c>
    </row>
    <row r="430" spans="1:22" s="87" customFormat="1" ht="12.95" customHeight="1">
      <c r="A430" s="534">
        <v>223</v>
      </c>
      <c r="B430" s="709"/>
      <c r="C430" s="345">
        <v>2</v>
      </c>
      <c r="D430" s="345">
        <v>8</v>
      </c>
      <c r="E430" s="345">
        <v>1</v>
      </c>
      <c r="F430" s="345">
        <v>1</v>
      </c>
      <c r="G430" s="345"/>
      <c r="I430" s="346" t="s">
        <v>77</v>
      </c>
      <c r="J430" s="346" t="s">
        <v>721</v>
      </c>
      <c r="N430" s="346" t="s">
        <v>269</v>
      </c>
      <c r="O430" s="346" t="s">
        <v>90</v>
      </c>
      <c r="P430" s="346">
        <v>2010</v>
      </c>
      <c r="Q430" s="556"/>
      <c r="R430" s="683" t="s">
        <v>267</v>
      </c>
      <c r="S430" s="561" t="s">
        <v>39</v>
      </c>
      <c r="T430" s="556">
        <v>1</v>
      </c>
      <c r="U430" s="557">
        <v>42500000</v>
      </c>
      <c r="V430" s="346" t="s">
        <v>311</v>
      </c>
    </row>
    <row r="431" spans="1:22" s="87" customFormat="1" ht="12.95" customHeight="1">
      <c r="A431" s="534">
        <v>224</v>
      </c>
      <c r="B431" s="709"/>
      <c r="C431" s="345">
        <v>2</v>
      </c>
      <c r="D431" s="345">
        <v>8</v>
      </c>
      <c r="E431" s="345">
        <v>1</v>
      </c>
      <c r="F431" s="345">
        <v>1</v>
      </c>
      <c r="G431" s="345"/>
      <c r="I431" s="346" t="s">
        <v>78</v>
      </c>
      <c r="J431" s="346" t="s">
        <v>722</v>
      </c>
      <c r="N431" s="346" t="s">
        <v>269</v>
      </c>
      <c r="O431" s="346" t="s">
        <v>90</v>
      </c>
      <c r="P431" s="346">
        <v>2010</v>
      </c>
      <c r="Q431" s="556"/>
      <c r="R431" s="683" t="s">
        <v>267</v>
      </c>
      <c r="S431" s="561" t="s">
        <v>39</v>
      </c>
      <c r="T431" s="556">
        <v>1</v>
      </c>
      <c r="U431" s="557">
        <v>2000000</v>
      </c>
      <c r="V431" s="346" t="s">
        <v>311</v>
      </c>
    </row>
    <row r="432" spans="1:22" s="87" customFormat="1" ht="12.95" customHeight="1">
      <c r="A432" s="534">
        <v>225</v>
      </c>
      <c r="B432" s="709"/>
      <c r="C432" s="345">
        <v>2</v>
      </c>
      <c r="D432" s="345">
        <v>8</v>
      </c>
      <c r="E432" s="345">
        <v>1</v>
      </c>
      <c r="F432" s="345">
        <v>1</v>
      </c>
      <c r="G432" s="345"/>
      <c r="I432" s="346" t="s">
        <v>79</v>
      </c>
      <c r="J432" s="346" t="s">
        <v>723</v>
      </c>
      <c r="N432" s="346" t="s">
        <v>269</v>
      </c>
      <c r="O432" s="346" t="s">
        <v>90</v>
      </c>
      <c r="P432" s="346">
        <v>2010</v>
      </c>
      <c r="Q432" s="556"/>
      <c r="R432" s="683" t="s">
        <v>267</v>
      </c>
      <c r="S432" s="561" t="s">
        <v>39</v>
      </c>
      <c r="T432" s="556">
        <v>1</v>
      </c>
      <c r="U432" s="557">
        <v>11000000</v>
      </c>
      <c r="V432" s="346" t="s">
        <v>311</v>
      </c>
    </row>
    <row r="433" spans="1:22" s="87" customFormat="1" ht="12.95" customHeight="1">
      <c r="A433" s="534">
        <v>226</v>
      </c>
      <c r="B433" s="709"/>
      <c r="C433" s="345">
        <v>2</v>
      </c>
      <c r="D433" s="345">
        <v>8</v>
      </c>
      <c r="E433" s="345">
        <v>1</v>
      </c>
      <c r="F433" s="345">
        <v>1</v>
      </c>
      <c r="G433" s="345">
        <v>29</v>
      </c>
      <c r="I433" s="346" t="s">
        <v>80</v>
      </c>
      <c r="J433" s="346" t="s">
        <v>724</v>
      </c>
      <c r="N433" s="346" t="s">
        <v>269</v>
      </c>
      <c r="O433" s="346" t="s">
        <v>90</v>
      </c>
      <c r="P433" s="346">
        <v>2010</v>
      </c>
      <c r="Q433" s="556"/>
      <c r="R433" s="683" t="s">
        <v>267</v>
      </c>
      <c r="S433" s="561" t="s">
        <v>39</v>
      </c>
      <c r="T433" s="556">
        <v>1</v>
      </c>
      <c r="U433" s="557">
        <v>48500000</v>
      </c>
      <c r="V433" s="346" t="s">
        <v>311</v>
      </c>
    </row>
    <row r="434" spans="1:22" s="87" customFormat="1" ht="12.95" customHeight="1">
      <c r="A434" s="534">
        <v>227</v>
      </c>
      <c r="B434" s="709"/>
      <c r="C434" s="345">
        <v>2</v>
      </c>
      <c r="D434" s="345">
        <v>8</v>
      </c>
      <c r="E434" s="345">
        <v>1</v>
      </c>
      <c r="F434" s="345">
        <v>1</v>
      </c>
      <c r="G434" s="345"/>
      <c r="I434" s="346" t="s">
        <v>81</v>
      </c>
      <c r="J434" s="346" t="s">
        <v>725</v>
      </c>
      <c r="N434" s="346" t="s">
        <v>269</v>
      </c>
      <c r="O434" s="346" t="s">
        <v>90</v>
      </c>
      <c r="P434" s="346">
        <v>2010</v>
      </c>
      <c r="Q434" s="556"/>
      <c r="R434" s="683" t="s">
        <v>267</v>
      </c>
      <c r="S434" s="561" t="s">
        <v>39</v>
      </c>
      <c r="T434" s="556">
        <v>1</v>
      </c>
      <c r="U434" s="557">
        <v>3000000</v>
      </c>
      <c r="V434" s="346" t="s">
        <v>311</v>
      </c>
    </row>
    <row r="435" spans="1:22" s="87" customFormat="1" ht="12.95" customHeight="1">
      <c r="A435" s="534">
        <v>228</v>
      </c>
      <c r="B435" s="709"/>
      <c r="C435" s="345">
        <v>2</v>
      </c>
      <c r="D435" s="345">
        <v>8</v>
      </c>
      <c r="E435" s="345">
        <v>1</v>
      </c>
      <c r="F435" s="345">
        <v>1</v>
      </c>
      <c r="G435" s="345"/>
      <c r="I435" s="346" t="s">
        <v>82</v>
      </c>
      <c r="J435" s="346" t="s">
        <v>726</v>
      </c>
      <c r="N435" s="346" t="s">
        <v>269</v>
      </c>
      <c r="O435" s="346" t="s">
        <v>90</v>
      </c>
      <c r="P435" s="346">
        <v>2010</v>
      </c>
      <c r="Q435" s="556"/>
      <c r="R435" s="683" t="s">
        <v>267</v>
      </c>
      <c r="S435" s="561" t="s">
        <v>39</v>
      </c>
      <c r="T435" s="556">
        <v>1</v>
      </c>
      <c r="U435" s="557">
        <v>5500000</v>
      </c>
      <c r="V435" s="346" t="s">
        <v>311</v>
      </c>
    </row>
    <row r="436" spans="1:22" s="87" customFormat="1" ht="12.95" customHeight="1">
      <c r="A436" s="534">
        <v>229</v>
      </c>
      <c r="B436" s="709"/>
      <c r="C436" s="345">
        <v>2</v>
      </c>
      <c r="D436" s="345">
        <v>8</v>
      </c>
      <c r="E436" s="345">
        <v>1</v>
      </c>
      <c r="F436" s="345">
        <v>1</v>
      </c>
      <c r="G436" s="345"/>
      <c r="I436" s="346" t="s">
        <v>83</v>
      </c>
      <c r="J436" s="346" t="s">
        <v>726</v>
      </c>
      <c r="N436" s="346" t="s">
        <v>269</v>
      </c>
      <c r="O436" s="346" t="s">
        <v>90</v>
      </c>
      <c r="P436" s="346">
        <v>2010</v>
      </c>
      <c r="Q436" s="556"/>
      <c r="R436" s="683" t="s">
        <v>267</v>
      </c>
      <c r="S436" s="561" t="s">
        <v>39</v>
      </c>
      <c r="T436" s="556">
        <v>1</v>
      </c>
      <c r="U436" s="557">
        <v>1200000</v>
      </c>
      <c r="V436" s="346" t="s">
        <v>311</v>
      </c>
    </row>
    <row r="437" spans="1:22" s="87" customFormat="1" ht="12.95" customHeight="1">
      <c r="A437" s="534">
        <v>230</v>
      </c>
      <c r="B437" s="709"/>
      <c r="C437" s="345">
        <v>2</v>
      </c>
      <c r="D437" s="345">
        <v>8</v>
      </c>
      <c r="E437" s="345">
        <v>1</v>
      </c>
      <c r="F437" s="345">
        <v>1</v>
      </c>
      <c r="G437" s="345"/>
      <c r="I437" s="346" t="s">
        <v>84</v>
      </c>
      <c r="J437" s="346" t="s">
        <v>726</v>
      </c>
      <c r="N437" s="346" t="s">
        <v>269</v>
      </c>
      <c r="O437" s="346" t="s">
        <v>90</v>
      </c>
      <c r="P437" s="346">
        <v>2010</v>
      </c>
      <c r="Q437" s="556"/>
      <c r="R437" s="683" t="s">
        <v>267</v>
      </c>
      <c r="S437" s="561" t="s">
        <v>39</v>
      </c>
      <c r="T437" s="556">
        <v>1</v>
      </c>
      <c r="U437" s="557">
        <v>3000000</v>
      </c>
      <c r="V437" s="346" t="s">
        <v>311</v>
      </c>
    </row>
    <row r="438" spans="1:22" s="87" customFormat="1" ht="12.95" customHeight="1">
      <c r="A438" s="534">
        <v>231</v>
      </c>
      <c r="B438" s="709"/>
      <c r="C438" s="345">
        <v>2</v>
      </c>
      <c r="D438" s="345">
        <v>8</v>
      </c>
      <c r="E438" s="345">
        <v>1</v>
      </c>
      <c r="F438" s="345">
        <v>1</v>
      </c>
      <c r="G438" s="345"/>
      <c r="I438" s="346" t="s">
        <v>85</v>
      </c>
      <c r="J438" s="346" t="s">
        <v>726</v>
      </c>
      <c r="N438" s="346" t="s">
        <v>269</v>
      </c>
      <c r="O438" s="346" t="s">
        <v>90</v>
      </c>
      <c r="P438" s="346">
        <v>2010</v>
      </c>
      <c r="Q438" s="556"/>
      <c r="R438" s="683" t="s">
        <v>267</v>
      </c>
      <c r="S438" s="561" t="s">
        <v>39</v>
      </c>
      <c r="T438" s="556">
        <v>1</v>
      </c>
      <c r="U438" s="557">
        <v>2450000</v>
      </c>
      <c r="V438" s="346" t="s">
        <v>311</v>
      </c>
    </row>
    <row r="439" spans="1:22" s="87" customFormat="1" ht="12.95" customHeight="1">
      <c r="A439" s="534">
        <v>232</v>
      </c>
      <c r="B439" s="709"/>
      <c r="C439" s="345">
        <v>2</v>
      </c>
      <c r="D439" s="345">
        <v>8</v>
      </c>
      <c r="E439" s="345">
        <v>1</v>
      </c>
      <c r="F439" s="345">
        <v>1</v>
      </c>
      <c r="G439" s="345"/>
      <c r="I439" s="346" t="s">
        <v>727</v>
      </c>
      <c r="J439" s="346"/>
      <c r="N439" s="346" t="s">
        <v>269</v>
      </c>
      <c r="O439" s="346" t="s">
        <v>310</v>
      </c>
      <c r="P439" s="346">
        <v>2010</v>
      </c>
      <c r="Q439" s="556"/>
      <c r="R439" s="683" t="s">
        <v>267</v>
      </c>
      <c r="S439" s="561" t="s">
        <v>39</v>
      </c>
      <c r="T439" s="556">
        <v>1</v>
      </c>
      <c r="U439" s="557">
        <v>6000000</v>
      </c>
      <c r="V439" s="346" t="s">
        <v>311</v>
      </c>
    </row>
    <row r="440" spans="1:22" s="87" customFormat="1" ht="12.95" customHeight="1">
      <c r="A440" s="534">
        <v>233</v>
      </c>
      <c r="B440" s="709"/>
      <c r="C440" s="345">
        <v>2</v>
      </c>
      <c r="D440" s="345">
        <v>8</v>
      </c>
      <c r="E440" s="345">
        <v>1</v>
      </c>
      <c r="F440" s="345">
        <v>1</v>
      </c>
      <c r="G440" s="345"/>
      <c r="I440" s="346" t="s">
        <v>728</v>
      </c>
      <c r="J440" s="346"/>
      <c r="N440" s="346" t="s">
        <v>269</v>
      </c>
      <c r="O440" s="346" t="s">
        <v>310</v>
      </c>
      <c r="P440" s="346">
        <v>2010</v>
      </c>
      <c r="Q440" s="556"/>
      <c r="R440" s="683" t="s">
        <v>267</v>
      </c>
      <c r="S440" s="561" t="s">
        <v>39</v>
      </c>
      <c r="T440" s="556">
        <v>1</v>
      </c>
      <c r="U440" s="557">
        <v>2800000</v>
      </c>
      <c r="V440" s="346" t="s">
        <v>311</v>
      </c>
    </row>
    <row r="441" spans="1:22" s="87" customFormat="1" ht="12.95" customHeight="1">
      <c r="A441" s="534">
        <v>234</v>
      </c>
      <c r="B441" s="709"/>
      <c r="C441" s="345">
        <v>2</v>
      </c>
      <c r="D441" s="345">
        <v>8</v>
      </c>
      <c r="E441" s="345">
        <v>1</v>
      </c>
      <c r="F441" s="345">
        <v>1</v>
      </c>
      <c r="G441" s="345"/>
      <c r="I441" s="346" t="s">
        <v>729</v>
      </c>
      <c r="J441" s="346"/>
      <c r="N441" s="346" t="s">
        <v>269</v>
      </c>
      <c r="O441" s="346" t="s">
        <v>310</v>
      </c>
      <c r="P441" s="346">
        <v>2010</v>
      </c>
      <c r="Q441" s="556"/>
      <c r="R441" s="683" t="s">
        <v>267</v>
      </c>
      <c r="S441" s="561" t="s">
        <v>39</v>
      </c>
      <c r="T441" s="556">
        <v>1</v>
      </c>
      <c r="U441" s="557">
        <v>1050000</v>
      </c>
      <c r="V441" s="346" t="s">
        <v>311</v>
      </c>
    </row>
    <row r="442" spans="1:22" s="87" customFormat="1" ht="12.95" customHeight="1">
      <c r="A442" s="534">
        <v>235</v>
      </c>
      <c r="B442" s="709"/>
      <c r="C442" s="345">
        <v>2</v>
      </c>
      <c r="D442" s="345">
        <v>8</v>
      </c>
      <c r="E442" s="345">
        <v>1</v>
      </c>
      <c r="F442" s="345">
        <v>1</v>
      </c>
      <c r="G442" s="345">
        <v>4</v>
      </c>
      <c r="I442" s="346" t="s">
        <v>730</v>
      </c>
      <c r="J442" s="346"/>
      <c r="N442" s="346" t="s">
        <v>269</v>
      </c>
      <c r="O442" s="346" t="s">
        <v>310</v>
      </c>
      <c r="P442" s="346">
        <v>2010</v>
      </c>
      <c r="Q442" s="556"/>
      <c r="R442" s="683" t="s">
        <v>267</v>
      </c>
      <c r="S442" s="561" t="s">
        <v>39</v>
      </c>
      <c r="T442" s="556">
        <v>1</v>
      </c>
      <c r="U442" s="557">
        <v>80000</v>
      </c>
      <c r="V442" s="346" t="s">
        <v>311</v>
      </c>
    </row>
    <row r="443" spans="1:22" s="87" customFormat="1" ht="12.95" customHeight="1">
      <c r="A443" s="534">
        <v>236</v>
      </c>
      <c r="B443" s="709"/>
      <c r="C443" s="345">
        <v>2</v>
      </c>
      <c r="D443" s="345">
        <v>8</v>
      </c>
      <c r="E443" s="345">
        <v>1</v>
      </c>
      <c r="F443" s="345">
        <v>1</v>
      </c>
      <c r="G443" s="345">
        <v>5</v>
      </c>
      <c r="I443" s="346" t="s">
        <v>731</v>
      </c>
      <c r="J443" s="346"/>
      <c r="N443" s="346" t="s">
        <v>269</v>
      </c>
      <c r="O443" s="346" t="s">
        <v>310</v>
      </c>
      <c r="P443" s="346">
        <v>2010</v>
      </c>
      <c r="Q443" s="556"/>
      <c r="R443" s="683" t="s">
        <v>267</v>
      </c>
      <c r="S443" s="561" t="s">
        <v>39</v>
      </c>
      <c r="T443" s="556">
        <v>2</v>
      </c>
      <c r="U443" s="557">
        <v>24000</v>
      </c>
      <c r="V443" s="346" t="s">
        <v>311</v>
      </c>
    </row>
    <row r="444" spans="1:22" s="87" customFormat="1" ht="12.95" customHeight="1">
      <c r="A444" s="534">
        <v>237</v>
      </c>
      <c r="B444" s="709"/>
      <c r="C444" s="345">
        <v>2</v>
      </c>
      <c r="D444" s="345">
        <v>8</v>
      </c>
      <c r="E444" s="345">
        <v>1</v>
      </c>
      <c r="F444" s="345">
        <v>1</v>
      </c>
      <c r="G444" s="345">
        <v>6</v>
      </c>
      <c r="I444" s="346" t="s">
        <v>732</v>
      </c>
      <c r="J444" s="346"/>
      <c r="N444" s="346" t="s">
        <v>269</v>
      </c>
      <c r="O444" s="346" t="s">
        <v>310</v>
      </c>
      <c r="P444" s="346">
        <v>2010</v>
      </c>
      <c r="Q444" s="556"/>
      <c r="R444" s="683" t="s">
        <v>267</v>
      </c>
      <c r="S444" s="561" t="s">
        <v>39</v>
      </c>
      <c r="T444" s="556">
        <v>1</v>
      </c>
      <c r="U444" s="557">
        <v>80000</v>
      </c>
      <c r="V444" s="346" t="s">
        <v>311</v>
      </c>
    </row>
    <row r="445" spans="1:22" s="87" customFormat="1" ht="12.95" customHeight="1">
      <c r="A445" s="534">
        <v>238</v>
      </c>
      <c r="B445" s="709"/>
      <c r="C445" s="345">
        <v>2</v>
      </c>
      <c r="D445" s="345">
        <v>8</v>
      </c>
      <c r="E445" s="345">
        <v>1</v>
      </c>
      <c r="F445" s="345">
        <v>1</v>
      </c>
      <c r="G445" s="345">
        <v>9</v>
      </c>
      <c r="I445" s="346" t="s">
        <v>646</v>
      </c>
      <c r="J445" s="346"/>
      <c r="N445" s="346" t="s">
        <v>269</v>
      </c>
      <c r="O445" s="346" t="s">
        <v>310</v>
      </c>
      <c r="P445" s="346">
        <v>2010</v>
      </c>
      <c r="Q445" s="556"/>
      <c r="R445" s="683" t="s">
        <v>267</v>
      </c>
      <c r="S445" s="561" t="s">
        <v>39</v>
      </c>
      <c r="T445" s="556">
        <v>1</v>
      </c>
      <c r="U445" s="557">
        <v>240000</v>
      </c>
      <c r="V445" s="346" t="s">
        <v>311</v>
      </c>
    </row>
    <row r="446" spans="1:22" s="87" customFormat="1" ht="12.95" customHeight="1">
      <c r="A446" s="534">
        <v>239</v>
      </c>
      <c r="B446" s="709"/>
      <c r="C446" s="345">
        <v>2</v>
      </c>
      <c r="D446" s="345">
        <v>8</v>
      </c>
      <c r="E446" s="345">
        <v>1</v>
      </c>
      <c r="F446" s="345">
        <v>1</v>
      </c>
      <c r="G446" s="345">
        <v>10</v>
      </c>
      <c r="I446" s="346" t="s">
        <v>733</v>
      </c>
      <c r="J446" s="346"/>
      <c r="N446" s="346" t="s">
        <v>269</v>
      </c>
      <c r="O446" s="346" t="s">
        <v>310</v>
      </c>
      <c r="P446" s="346">
        <v>2010</v>
      </c>
      <c r="Q446" s="556"/>
      <c r="R446" s="683" t="s">
        <v>267</v>
      </c>
      <c r="S446" s="561" t="s">
        <v>39</v>
      </c>
      <c r="T446" s="556">
        <v>1</v>
      </c>
      <c r="U446" s="557">
        <v>2200000</v>
      </c>
      <c r="V446" s="346" t="s">
        <v>311</v>
      </c>
    </row>
    <row r="447" spans="1:22" s="87" customFormat="1" ht="12.95" customHeight="1">
      <c r="A447" s="534">
        <v>240</v>
      </c>
      <c r="B447" s="709"/>
      <c r="C447" s="345">
        <v>2</v>
      </c>
      <c r="D447" s="345">
        <v>8</v>
      </c>
      <c r="E447" s="345">
        <v>1</v>
      </c>
      <c r="F447" s="345">
        <v>1</v>
      </c>
      <c r="G447" s="345">
        <v>10</v>
      </c>
      <c r="I447" s="346" t="s">
        <v>734</v>
      </c>
      <c r="J447" s="346"/>
      <c r="N447" s="346" t="s">
        <v>636</v>
      </c>
      <c r="O447" s="346" t="s">
        <v>310</v>
      </c>
      <c r="P447" s="346">
        <v>2010</v>
      </c>
      <c r="Q447" s="556"/>
      <c r="R447" s="683" t="s">
        <v>267</v>
      </c>
      <c r="S447" s="561" t="s">
        <v>39</v>
      </c>
      <c r="T447" s="556">
        <v>1</v>
      </c>
      <c r="U447" s="557">
        <v>800000</v>
      </c>
      <c r="V447" s="346" t="s">
        <v>311</v>
      </c>
    </row>
    <row r="448" spans="1:22" s="87" customFormat="1" ht="12.95" customHeight="1">
      <c r="A448" s="534">
        <v>241</v>
      </c>
      <c r="B448" s="709"/>
      <c r="C448" s="345">
        <v>2</v>
      </c>
      <c r="D448" s="345">
        <v>8</v>
      </c>
      <c r="E448" s="345">
        <v>1</v>
      </c>
      <c r="F448" s="345">
        <v>1</v>
      </c>
      <c r="G448" s="345">
        <v>10</v>
      </c>
      <c r="I448" s="346" t="s">
        <v>700</v>
      </c>
      <c r="J448" s="346"/>
      <c r="N448" s="346" t="s">
        <v>636</v>
      </c>
      <c r="O448" s="346" t="s">
        <v>310</v>
      </c>
      <c r="P448" s="346">
        <v>2010</v>
      </c>
      <c r="Q448" s="556"/>
      <c r="R448" s="683" t="s">
        <v>267</v>
      </c>
      <c r="S448" s="561" t="s">
        <v>39</v>
      </c>
      <c r="T448" s="556">
        <v>1</v>
      </c>
      <c r="U448" s="557">
        <v>1700000</v>
      </c>
      <c r="V448" s="346" t="s">
        <v>311</v>
      </c>
    </row>
    <row r="449" spans="1:22" s="87" customFormat="1" ht="12.95" customHeight="1">
      <c r="A449" s="534">
        <v>242</v>
      </c>
      <c r="B449" s="709"/>
      <c r="C449" s="345">
        <v>2</v>
      </c>
      <c r="D449" s="345">
        <v>8</v>
      </c>
      <c r="E449" s="345">
        <v>1</v>
      </c>
      <c r="F449" s="345">
        <v>1</v>
      </c>
      <c r="G449" s="345"/>
      <c r="I449" s="346" t="s">
        <v>735</v>
      </c>
      <c r="J449" s="346"/>
      <c r="N449" s="346" t="s">
        <v>269</v>
      </c>
      <c r="O449" s="346" t="s">
        <v>310</v>
      </c>
      <c r="P449" s="346">
        <v>2010</v>
      </c>
      <c r="Q449" s="556"/>
      <c r="R449" s="683" t="s">
        <v>267</v>
      </c>
      <c r="S449" s="561" t="s">
        <v>39</v>
      </c>
      <c r="T449" s="556">
        <v>1</v>
      </c>
      <c r="U449" s="557">
        <v>9600000</v>
      </c>
      <c r="V449" s="346" t="s">
        <v>311</v>
      </c>
    </row>
    <row r="450" spans="1:22" s="87" customFormat="1" ht="12.95" customHeight="1">
      <c r="A450" s="534">
        <v>243</v>
      </c>
      <c r="B450" s="709"/>
      <c r="C450" s="345">
        <v>2</v>
      </c>
      <c r="D450" s="345">
        <v>8</v>
      </c>
      <c r="E450" s="345">
        <v>1</v>
      </c>
      <c r="F450" s="345">
        <v>1</v>
      </c>
      <c r="G450" s="345"/>
      <c r="I450" s="346" t="s">
        <v>736</v>
      </c>
      <c r="J450" s="346"/>
      <c r="N450" s="346" t="s">
        <v>269</v>
      </c>
      <c r="O450" s="346" t="s">
        <v>310</v>
      </c>
      <c r="P450" s="346">
        <v>2010</v>
      </c>
      <c r="Q450" s="556"/>
      <c r="R450" s="683" t="s">
        <v>267</v>
      </c>
      <c r="S450" s="561" t="s">
        <v>39</v>
      </c>
      <c r="T450" s="556">
        <v>1</v>
      </c>
      <c r="U450" s="557">
        <v>170000</v>
      </c>
      <c r="V450" s="346" t="s">
        <v>311</v>
      </c>
    </row>
    <row r="451" spans="1:22" s="87" customFormat="1" ht="12.95" customHeight="1">
      <c r="A451" s="534">
        <v>244</v>
      </c>
      <c r="B451" s="709"/>
      <c r="C451" s="345">
        <v>2</v>
      </c>
      <c r="D451" s="345">
        <v>8</v>
      </c>
      <c r="E451" s="345">
        <v>1</v>
      </c>
      <c r="F451" s="345">
        <v>1</v>
      </c>
      <c r="G451" s="345"/>
      <c r="I451" s="346" t="s">
        <v>737</v>
      </c>
      <c r="J451" s="346"/>
      <c r="N451" s="346" t="s">
        <v>269</v>
      </c>
      <c r="O451" s="346" t="s">
        <v>310</v>
      </c>
      <c r="P451" s="346">
        <v>2010</v>
      </c>
      <c r="Q451" s="556"/>
      <c r="R451" s="683" t="s">
        <v>267</v>
      </c>
      <c r="S451" s="561" t="s">
        <v>39</v>
      </c>
      <c r="T451" s="556">
        <v>1</v>
      </c>
      <c r="U451" s="557">
        <v>30000</v>
      </c>
      <c r="V451" s="346" t="s">
        <v>311</v>
      </c>
    </row>
    <row r="452" spans="1:22" s="87" customFormat="1" ht="12.95" customHeight="1">
      <c r="A452" s="534">
        <v>245</v>
      </c>
      <c r="B452" s="709"/>
      <c r="C452" s="345">
        <v>2</v>
      </c>
      <c r="D452" s="345">
        <v>8</v>
      </c>
      <c r="E452" s="345">
        <v>1</v>
      </c>
      <c r="F452" s="345">
        <v>1</v>
      </c>
      <c r="G452" s="345">
        <v>5</v>
      </c>
      <c r="I452" s="346" t="s">
        <v>738</v>
      </c>
      <c r="J452" s="346"/>
      <c r="N452" s="346" t="s">
        <v>269</v>
      </c>
      <c r="O452" s="346" t="s">
        <v>310</v>
      </c>
      <c r="P452" s="346">
        <v>2010</v>
      </c>
      <c r="Q452" s="556"/>
      <c r="R452" s="683" t="s">
        <v>267</v>
      </c>
      <c r="S452" s="561" t="s">
        <v>39</v>
      </c>
      <c r="T452" s="556">
        <v>1</v>
      </c>
      <c r="U452" s="557">
        <v>34000</v>
      </c>
      <c r="V452" s="346" t="s">
        <v>311</v>
      </c>
    </row>
    <row r="453" spans="1:22" s="87" customFormat="1" ht="12.95" customHeight="1">
      <c r="A453" s="534">
        <v>246</v>
      </c>
      <c r="B453" s="709"/>
      <c r="C453" s="345">
        <v>2</v>
      </c>
      <c r="D453" s="345">
        <v>8</v>
      </c>
      <c r="E453" s="345">
        <v>1</v>
      </c>
      <c r="F453" s="345">
        <v>1</v>
      </c>
      <c r="G453" s="345">
        <v>5</v>
      </c>
      <c r="I453" s="346" t="s">
        <v>645</v>
      </c>
      <c r="J453" s="346"/>
      <c r="N453" s="346" t="s">
        <v>269</v>
      </c>
      <c r="O453" s="346" t="s">
        <v>310</v>
      </c>
      <c r="P453" s="346">
        <v>2010</v>
      </c>
      <c r="Q453" s="556"/>
      <c r="R453" s="683" t="s">
        <v>267</v>
      </c>
      <c r="S453" s="561" t="s">
        <v>39</v>
      </c>
      <c r="T453" s="556">
        <v>1</v>
      </c>
      <c r="U453" s="557">
        <v>160000</v>
      </c>
      <c r="V453" s="346" t="s">
        <v>311</v>
      </c>
    </row>
    <row r="454" spans="1:22" s="87" customFormat="1" ht="12.95" customHeight="1">
      <c r="A454" s="534">
        <v>247</v>
      </c>
      <c r="B454" s="709"/>
      <c r="C454" s="345">
        <v>2</v>
      </c>
      <c r="D454" s="345">
        <v>8</v>
      </c>
      <c r="E454" s="345">
        <v>1</v>
      </c>
      <c r="F454" s="345">
        <v>1</v>
      </c>
      <c r="G454" s="345"/>
      <c r="I454" s="346" t="s">
        <v>739</v>
      </c>
      <c r="J454" s="346"/>
      <c r="N454" s="346" t="s">
        <v>269</v>
      </c>
      <c r="O454" s="346" t="s">
        <v>310</v>
      </c>
      <c r="P454" s="346">
        <v>2010</v>
      </c>
      <c r="Q454" s="556"/>
      <c r="R454" s="683" t="s">
        <v>267</v>
      </c>
      <c r="S454" s="561" t="s">
        <v>39</v>
      </c>
      <c r="T454" s="556">
        <v>2</v>
      </c>
      <c r="U454" s="557">
        <v>760000</v>
      </c>
      <c r="V454" s="346" t="s">
        <v>311</v>
      </c>
    </row>
    <row r="455" spans="1:22" s="87" customFormat="1" ht="12.95" customHeight="1">
      <c r="A455" s="534">
        <v>248</v>
      </c>
      <c r="B455" s="709"/>
      <c r="C455" s="345">
        <v>2</v>
      </c>
      <c r="D455" s="345">
        <v>8</v>
      </c>
      <c r="E455" s="345">
        <v>1</v>
      </c>
      <c r="F455" s="345">
        <v>1</v>
      </c>
      <c r="G455" s="345"/>
      <c r="I455" s="346" t="s">
        <v>740</v>
      </c>
      <c r="J455" s="346"/>
      <c r="N455" s="346" t="s">
        <v>269</v>
      </c>
      <c r="O455" s="346" t="s">
        <v>310</v>
      </c>
      <c r="P455" s="346">
        <v>2010</v>
      </c>
      <c r="Q455" s="556"/>
      <c r="R455" s="683" t="s">
        <v>267</v>
      </c>
      <c r="S455" s="561" t="s">
        <v>39</v>
      </c>
      <c r="T455" s="556">
        <v>1</v>
      </c>
      <c r="U455" s="557">
        <v>1100000</v>
      </c>
      <c r="V455" s="346" t="s">
        <v>311</v>
      </c>
    </row>
    <row r="456" spans="1:22" s="87" customFormat="1" ht="12.95" customHeight="1">
      <c r="A456" s="534">
        <v>249</v>
      </c>
      <c r="B456" s="709"/>
      <c r="C456" s="345">
        <v>2</v>
      </c>
      <c r="D456" s="345">
        <v>8</v>
      </c>
      <c r="E456" s="345">
        <v>1</v>
      </c>
      <c r="F456" s="345">
        <v>1</v>
      </c>
      <c r="G456" s="345"/>
      <c r="I456" s="346" t="s">
        <v>741</v>
      </c>
      <c r="J456" s="346"/>
      <c r="N456" s="346" t="s">
        <v>269</v>
      </c>
      <c r="O456" s="346" t="s">
        <v>310</v>
      </c>
      <c r="P456" s="346">
        <v>2010</v>
      </c>
      <c r="Q456" s="556"/>
      <c r="R456" s="683" t="s">
        <v>267</v>
      </c>
      <c r="S456" s="561" t="s">
        <v>39</v>
      </c>
      <c r="T456" s="556">
        <v>2</v>
      </c>
      <c r="U456" s="557">
        <v>300000</v>
      </c>
      <c r="V456" s="346" t="s">
        <v>311</v>
      </c>
    </row>
    <row r="457" spans="1:22" s="87" customFormat="1" ht="12.95" customHeight="1">
      <c r="A457" s="534">
        <v>250</v>
      </c>
      <c r="B457" s="709"/>
      <c r="C457" s="345">
        <v>2</v>
      </c>
      <c r="D457" s="345">
        <v>8</v>
      </c>
      <c r="E457" s="345">
        <v>1</v>
      </c>
      <c r="F457" s="345">
        <v>1</v>
      </c>
      <c r="G457" s="345"/>
      <c r="I457" s="346" t="s">
        <v>742</v>
      </c>
      <c r="J457" s="346"/>
      <c r="N457" s="346" t="s">
        <v>269</v>
      </c>
      <c r="O457" s="346" t="s">
        <v>310</v>
      </c>
      <c r="P457" s="346">
        <v>2010</v>
      </c>
      <c r="Q457" s="556"/>
      <c r="R457" s="683" t="s">
        <v>267</v>
      </c>
      <c r="S457" s="561" t="s">
        <v>39</v>
      </c>
      <c r="T457" s="556">
        <v>1</v>
      </c>
      <c r="U457" s="557">
        <v>540000</v>
      </c>
      <c r="V457" s="346" t="s">
        <v>311</v>
      </c>
    </row>
    <row r="458" spans="1:22" s="87" customFormat="1" ht="12.95" customHeight="1">
      <c r="A458" s="534">
        <v>251</v>
      </c>
      <c r="B458" s="709"/>
      <c r="C458" s="345">
        <v>2</v>
      </c>
      <c r="D458" s="345">
        <v>8</v>
      </c>
      <c r="E458" s="345">
        <v>1</v>
      </c>
      <c r="F458" s="345">
        <v>1</v>
      </c>
      <c r="G458" s="345"/>
      <c r="I458" s="346" t="s">
        <v>743</v>
      </c>
      <c r="J458" s="346"/>
      <c r="N458" s="346" t="s">
        <v>269</v>
      </c>
      <c r="O458" s="346" t="s">
        <v>310</v>
      </c>
      <c r="P458" s="346">
        <v>2010</v>
      </c>
      <c r="Q458" s="556"/>
      <c r="R458" s="683" t="s">
        <v>267</v>
      </c>
      <c r="S458" s="561" t="s">
        <v>39</v>
      </c>
      <c r="T458" s="556">
        <v>1</v>
      </c>
      <c r="U458" s="557">
        <v>13000000</v>
      </c>
      <c r="V458" s="346" t="s">
        <v>311</v>
      </c>
    </row>
    <row r="459" spans="1:22" s="87" customFormat="1" ht="12.95" customHeight="1">
      <c r="A459" s="534">
        <v>252</v>
      </c>
      <c r="B459" s="709"/>
      <c r="C459" s="345">
        <v>2</v>
      </c>
      <c r="D459" s="345">
        <v>8</v>
      </c>
      <c r="E459" s="345">
        <v>1</v>
      </c>
      <c r="F459" s="345">
        <v>1</v>
      </c>
      <c r="G459" s="345"/>
      <c r="I459" s="346" t="s">
        <v>744</v>
      </c>
      <c r="J459" s="346"/>
      <c r="N459" s="346" t="s">
        <v>269</v>
      </c>
      <c r="O459" s="346" t="s">
        <v>310</v>
      </c>
      <c r="P459" s="346">
        <v>2010</v>
      </c>
      <c r="Q459" s="556"/>
      <c r="R459" s="683" t="s">
        <v>267</v>
      </c>
      <c r="S459" s="561" t="s">
        <v>39</v>
      </c>
      <c r="T459" s="556">
        <v>1</v>
      </c>
      <c r="U459" s="557">
        <v>4000000</v>
      </c>
      <c r="V459" s="346" t="s">
        <v>311</v>
      </c>
    </row>
    <row r="460" spans="1:22" s="87" customFormat="1" ht="12.95" customHeight="1">
      <c r="A460" s="534">
        <v>253</v>
      </c>
      <c r="B460" s="709"/>
      <c r="C460" s="345">
        <v>2</v>
      </c>
      <c r="D460" s="345">
        <v>8</v>
      </c>
      <c r="E460" s="345">
        <v>1</v>
      </c>
      <c r="F460" s="345">
        <v>1</v>
      </c>
      <c r="G460" s="345"/>
      <c r="I460" s="346" t="s">
        <v>745</v>
      </c>
      <c r="J460" s="346"/>
      <c r="N460" s="346" t="s">
        <v>269</v>
      </c>
      <c r="O460" s="346" t="s">
        <v>310</v>
      </c>
      <c r="P460" s="346">
        <v>2010</v>
      </c>
      <c r="Q460" s="556"/>
      <c r="R460" s="683" t="s">
        <v>267</v>
      </c>
      <c r="S460" s="561" t="s">
        <v>39</v>
      </c>
      <c r="T460" s="556">
        <v>1</v>
      </c>
      <c r="U460" s="557">
        <v>6400000</v>
      </c>
      <c r="V460" s="346" t="s">
        <v>311</v>
      </c>
    </row>
    <row r="461" spans="1:22" s="87" customFormat="1" ht="12.95" customHeight="1">
      <c r="A461" s="534">
        <v>254</v>
      </c>
      <c r="B461" s="709"/>
      <c r="C461" s="345">
        <v>2</v>
      </c>
      <c r="D461" s="345">
        <v>8</v>
      </c>
      <c r="E461" s="345">
        <v>1</v>
      </c>
      <c r="F461" s="345">
        <v>1</v>
      </c>
      <c r="G461" s="345"/>
      <c r="I461" s="346" t="s">
        <v>746</v>
      </c>
      <c r="J461" s="346"/>
      <c r="N461" s="346" t="s">
        <v>269</v>
      </c>
      <c r="O461" s="346" t="s">
        <v>310</v>
      </c>
      <c r="P461" s="346">
        <v>2010</v>
      </c>
      <c r="Q461" s="556"/>
      <c r="R461" s="683" t="s">
        <v>267</v>
      </c>
      <c r="S461" s="561" t="s">
        <v>39</v>
      </c>
      <c r="T461" s="556">
        <v>1</v>
      </c>
      <c r="U461" s="557">
        <v>1400000</v>
      </c>
      <c r="V461" s="346" t="s">
        <v>311</v>
      </c>
    </row>
    <row r="462" spans="1:22" s="87" customFormat="1" ht="12.95" customHeight="1">
      <c r="A462" s="534">
        <v>255</v>
      </c>
      <c r="B462" s="709"/>
      <c r="C462" s="345">
        <v>2</v>
      </c>
      <c r="D462" s="345">
        <v>8</v>
      </c>
      <c r="E462" s="345">
        <v>1</v>
      </c>
      <c r="F462" s="345">
        <v>9</v>
      </c>
      <c r="G462" s="345">
        <v>27</v>
      </c>
      <c r="I462" s="346" t="s">
        <v>747</v>
      </c>
      <c r="J462" s="346"/>
      <c r="N462" s="346" t="s">
        <v>269</v>
      </c>
      <c r="O462" s="346" t="s">
        <v>310</v>
      </c>
      <c r="P462" s="346">
        <v>2010</v>
      </c>
      <c r="Q462" s="556"/>
      <c r="R462" s="683" t="s">
        <v>267</v>
      </c>
      <c r="S462" s="561" t="s">
        <v>39</v>
      </c>
      <c r="T462" s="556">
        <v>5</v>
      </c>
      <c r="U462" s="557">
        <v>2000000</v>
      </c>
      <c r="V462" s="346" t="s">
        <v>311</v>
      </c>
    </row>
    <row r="463" spans="1:22" s="87" customFormat="1" ht="12.95" customHeight="1">
      <c r="A463" s="534">
        <v>256</v>
      </c>
      <c r="B463" s="709"/>
      <c r="C463" s="345">
        <v>2</v>
      </c>
      <c r="D463" s="345">
        <v>8</v>
      </c>
      <c r="E463" s="345">
        <v>1</v>
      </c>
      <c r="F463" s="345">
        <v>1</v>
      </c>
      <c r="G463" s="345">
        <v>9</v>
      </c>
      <c r="I463" s="346" t="s">
        <v>748</v>
      </c>
      <c r="J463" s="346"/>
      <c r="N463" s="346" t="s">
        <v>269</v>
      </c>
      <c r="O463" s="346" t="s">
        <v>310</v>
      </c>
      <c r="P463" s="346">
        <v>2010</v>
      </c>
      <c r="Q463" s="556"/>
      <c r="R463" s="683" t="s">
        <v>267</v>
      </c>
      <c r="S463" s="561" t="s">
        <v>39</v>
      </c>
      <c r="T463" s="556">
        <v>1</v>
      </c>
      <c r="U463" s="557">
        <v>3800000</v>
      </c>
      <c r="V463" s="346" t="s">
        <v>311</v>
      </c>
    </row>
    <row r="464" spans="1:22" s="87" customFormat="1" ht="12.95" customHeight="1">
      <c r="A464" s="534">
        <v>257</v>
      </c>
      <c r="B464" s="709"/>
      <c r="C464" s="345">
        <v>2</v>
      </c>
      <c r="D464" s="345">
        <v>8</v>
      </c>
      <c r="E464" s="345">
        <v>1</v>
      </c>
      <c r="F464" s="345">
        <v>9</v>
      </c>
      <c r="G464" s="345">
        <v>74</v>
      </c>
      <c r="I464" s="346" t="s">
        <v>749</v>
      </c>
      <c r="J464" s="346"/>
      <c r="N464" s="346" t="s">
        <v>269</v>
      </c>
      <c r="O464" s="346" t="s">
        <v>310</v>
      </c>
      <c r="P464" s="346">
        <v>2012</v>
      </c>
      <c r="Q464" s="556"/>
      <c r="R464" s="683" t="s">
        <v>267</v>
      </c>
      <c r="S464" s="561" t="s">
        <v>39</v>
      </c>
      <c r="T464" s="556">
        <v>1</v>
      </c>
      <c r="U464" s="557">
        <v>12187270</v>
      </c>
      <c r="V464" s="346" t="s">
        <v>311</v>
      </c>
    </row>
    <row r="465" spans="1:36" s="87" customFormat="1" ht="12.95" customHeight="1">
      <c r="A465" s="534">
        <v>258</v>
      </c>
      <c r="B465" s="709"/>
      <c r="C465" s="577">
        <v>2</v>
      </c>
      <c r="D465" s="577">
        <v>8</v>
      </c>
      <c r="E465" s="577">
        <v>1</v>
      </c>
      <c r="F465" s="577">
        <v>2</v>
      </c>
      <c r="G465" s="577">
        <v>6</v>
      </c>
      <c r="I465" s="346" t="s">
        <v>750</v>
      </c>
      <c r="J465" s="578"/>
      <c r="N465" s="579"/>
      <c r="O465" s="347" t="s">
        <v>272</v>
      </c>
      <c r="P465" s="348">
        <v>2014</v>
      </c>
      <c r="Q465" s="715"/>
      <c r="R465" s="683" t="s">
        <v>267</v>
      </c>
      <c r="S465" s="561" t="s">
        <v>39</v>
      </c>
      <c r="T465" s="715">
        <v>1</v>
      </c>
      <c r="U465" s="581">
        <v>7784900</v>
      </c>
      <c r="V465" s="346" t="s">
        <v>311</v>
      </c>
    </row>
    <row r="466" spans="1:36" s="87" customFormat="1" ht="12.95" customHeight="1">
      <c r="A466" s="534">
        <v>259</v>
      </c>
      <c r="B466" s="709"/>
      <c r="C466" s="577">
        <v>2</v>
      </c>
      <c r="D466" s="577">
        <v>8</v>
      </c>
      <c r="E466" s="577">
        <v>1</v>
      </c>
      <c r="F466" s="577">
        <v>1</v>
      </c>
      <c r="G466" s="577">
        <v>75</v>
      </c>
      <c r="I466" s="346" t="s">
        <v>751</v>
      </c>
      <c r="J466" s="578"/>
      <c r="N466" s="579"/>
      <c r="O466" s="347" t="s">
        <v>272</v>
      </c>
      <c r="P466" s="348">
        <v>2014</v>
      </c>
      <c r="Q466" s="715"/>
      <c r="R466" s="683" t="s">
        <v>267</v>
      </c>
      <c r="S466" s="561" t="s">
        <v>39</v>
      </c>
      <c r="T466" s="715">
        <v>2</v>
      </c>
      <c r="U466" s="581">
        <v>1600000</v>
      </c>
      <c r="V466" s="346" t="s">
        <v>311</v>
      </c>
    </row>
    <row r="467" spans="1:36" s="87" customFormat="1" ht="12.95" customHeight="1">
      <c r="A467" s="534">
        <v>260</v>
      </c>
      <c r="B467" s="709"/>
      <c r="C467" s="577">
        <v>2</v>
      </c>
      <c r="D467" s="577">
        <v>8</v>
      </c>
      <c r="E467" s="577">
        <v>1</v>
      </c>
      <c r="F467" s="577">
        <v>1</v>
      </c>
      <c r="G467" s="577">
        <v>75</v>
      </c>
      <c r="I467" s="346" t="s">
        <v>752</v>
      </c>
      <c r="J467" s="578"/>
      <c r="N467" s="579"/>
      <c r="O467" s="347" t="s">
        <v>272</v>
      </c>
      <c r="P467" s="348">
        <v>2014</v>
      </c>
      <c r="Q467" s="715"/>
      <c r="R467" s="683" t="s">
        <v>267</v>
      </c>
      <c r="S467" s="561" t="s">
        <v>39</v>
      </c>
      <c r="T467" s="715">
        <v>2</v>
      </c>
      <c r="U467" s="581">
        <v>1000000</v>
      </c>
      <c r="V467" s="346" t="s">
        <v>311</v>
      </c>
    </row>
    <row r="468" spans="1:36" s="87" customFormat="1" ht="12.95" customHeight="1">
      <c r="A468" s="534">
        <v>261</v>
      </c>
      <c r="B468" s="709"/>
      <c r="C468" s="577">
        <v>2</v>
      </c>
      <c r="D468" s="577">
        <v>8</v>
      </c>
      <c r="E468" s="577">
        <v>1</v>
      </c>
      <c r="F468" s="577">
        <v>12</v>
      </c>
      <c r="G468" s="577">
        <v>68</v>
      </c>
      <c r="I468" s="346" t="s">
        <v>753</v>
      </c>
      <c r="J468" s="578"/>
      <c r="N468" s="579"/>
      <c r="O468" s="347" t="s">
        <v>272</v>
      </c>
      <c r="P468" s="348">
        <v>2014</v>
      </c>
      <c r="Q468" s="715"/>
      <c r="R468" s="683" t="s">
        <v>267</v>
      </c>
      <c r="S468" s="561" t="s">
        <v>39</v>
      </c>
      <c r="T468" s="715">
        <v>1</v>
      </c>
      <c r="U468" s="581">
        <v>3000000</v>
      </c>
      <c r="V468" s="346" t="s">
        <v>311</v>
      </c>
    </row>
    <row r="469" spans="1:36" s="717" customFormat="1" ht="12.95" customHeight="1">
      <c r="A469" s="716"/>
      <c r="B469" s="716"/>
      <c r="C469" s="716"/>
      <c r="D469" s="716"/>
      <c r="E469" s="716"/>
      <c r="F469" s="655"/>
      <c r="G469" s="655"/>
      <c r="I469" s="657" t="s">
        <v>106</v>
      </c>
      <c r="J469" s="657"/>
      <c r="N469" s="657" t="s">
        <v>754</v>
      </c>
      <c r="O469" s="658" t="s">
        <v>325</v>
      </c>
      <c r="P469" s="657">
        <v>2008</v>
      </c>
      <c r="Q469" s="718"/>
      <c r="R469" s="683" t="s">
        <v>267</v>
      </c>
      <c r="S469" s="561" t="s">
        <v>39</v>
      </c>
      <c r="T469" s="719">
        <v>1</v>
      </c>
      <c r="U469" s="720">
        <v>1242500</v>
      </c>
      <c r="V469" s="657"/>
      <c r="W469" s="721"/>
      <c r="AA469" s="663"/>
      <c r="AB469" s="656"/>
      <c r="AC469" s="656"/>
      <c r="AD469" s="656"/>
      <c r="AE469" s="656"/>
      <c r="AF469" s="656"/>
      <c r="AG469" s="656"/>
      <c r="AH469" s="656"/>
      <c r="AI469" s="656"/>
      <c r="AJ469" s="656"/>
    </row>
    <row r="470" spans="1:36" s="717" customFormat="1" ht="12.95" customHeight="1">
      <c r="A470" s="716"/>
      <c r="B470" s="716"/>
      <c r="C470" s="716"/>
      <c r="D470" s="716"/>
      <c r="E470" s="716"/>
      <c r="F470" s="655"/>
      <c r="G470" s="655"/>
      <c r="I470" s="657" t="s">
        <v>107</v>
      </c>
      <c r="J470" s="657"/>
      <c r="N470" s="657" t="s">
        <v>754</v>
      </c>
      <c r="O470" s="658" t="s">
        <v>325</v>
      </c>
      <c r="P470" s="657">
        <v>2008</v>
      </c>
      <c r="Q470" s="718"/>
      <c r="R470" s="683" t="s">
        <v>267</v>
      </c>
      <c r="S470" s="561" t="s">
        <v>39</v>
      </c>
      <c r="T470" s="722">
        <v>1</v>
      </c>
      <c r="U470" s="723">
        <v>5000000</v>
      </c>
      <c r="V470" s="657"/>
      <c r="W470" s="721"/>
      <c r="AA470" s="656"/>
      <c r="AB470" s="656"/>
      <c r="AC470" s="656"/>
      <c r="AD470" s="656"/>
      <c r="AE470" s="656"/>
      <c r="AF470" s="656"/>
      <c r="AG470" s="656"/>
      <c r="AH470" s="656"/>
      <c r="AI470" s="656"/>
      <c r="AJ470" s="656"/>
    </row>
    <row r="471" spans="1:36" s="717" customFormat="1" ht="12.95" customHeight="1">
      <c r="A471" s="716"/>
      <c r="B471" s="716"/>
      <c r="C471" s="716"/>
      <c r="D471" s="716"/>
      <c r="E471" s="716"/>
      <c r="F471" s="655"/>
      <c r="G471" s="655"/>
      <c r="I471" s="657" t="s">
        <v>108</v>
      </c>
      <c r="J471" s="657"/>
      <c r="N471" s="657" t="s">
        <v>754</v>
      </c>
      <c r="O471" s="658" t="s">
        <v>325</v>
      </c>
      <c r="P471" s="657">
        <v>2008</v>
      </c>
      <c r="Q471" s="718"/>
      <c r="R471" s="683" t="s">
        <v>267</v>
      </c>
      <c r="S471" s="561" t="s">
        <v>39</v>
      </c>
      <c r="T471" s="719">
        <v>3</v>
      </c>
      <c r="U471" s="720">
        <v>90000000</v>
      </c>
      <c r="V471" s="657"/>
      <c r="W471" s="721"/>
      <c r="AA471" s="656"/>
      <c r="AB471" s="656"/>
      <c r="AC471" s="656"/>
      <c r="AD471" s="656"/>
      <c r="AE471" s="656"/>
      <c r="AF471" s="656"/>
      <c r="AG471" s="656"/>
      <c r="AH471" s="656"/>
      <c r="AI471" s="656"/>
      <c r="AJ471" s="656"/>
    </row>
    <row r="472" spans="1:36" s="717" customFormat="1" ht="12.95" customHeight="1">
      <c r="A472" s="716"/>
      <c r="B472" s="716"/>
      <c r="C472" s="716"/>
      <c r="D472" s="716"/>
      <c r="E472" s="716"/>
      <c r="F472" s="655"/>
      <c r="G472" s="655"/>
      <c r="I472" s="657" t="s">
        <v>109</v>
      </c>
      <c r="J472" s="657"/>
      <c r="N472" s="657" t="s">
        <v>754</v>
      </c>
      <c r="O472" s="658" t="s">
        <v>325</v>
      </c>
      <c r="P472" s="657">
        <v>2008</v>
      </c>
      <c r="Q472" s="718"/>
      <c r="R472" s="683" t="s">
        <v>267</v>
      </c>
      <c r="S472" s="561" t="s">
        <v>39</v>
      </c>
      <c r="T472" s="719">
        <v>11</v>
      </c>
      <c r="U472" s="720">
        <v>110000000</v>
      </c>
      <c r="V472" s="657"/>
      <c r="W472" s="721"/>
      <c r="AA472" s="656"/>
      <c r="AB472" s="656"/>
      <c r="AC472" s="656"/>
      <c r="AD472" s="656"/>
      <c r="AE472" s="656"/>
      <c r="AF472" s="656"/>
      <c r="AG472" s="656"/>
      <c r="AH472" s="656"/>
      <c r="AI472" s="656"/>
      <c r="AJ472" s="656"/>
    </row>
    <row r="473" spans="1:36" s="717" customFormat="1" ht="12.95" customHeight="1">
      <c r="A473" s="716"/>
      <c r="B473" s="716"/>
      <c r="C473" s="716"/>
      <c r="D473" s="716"/>
      <c r="E473" s="716"/>
      <c r="F473" s="655"/>
      <c r="G473" s="655"/>
      <c r="I473" s="657"/>
      <c r="J473" s="657"/>
      <c r="N473" s="657"/>
      <c r="O473" s="658"/>
      <c r="P473" s="657"/>
      <c r="Q473" s="718"/>
      <c r="R473" s="683" t="s">
        <v>267</v>
      </c>
      <c r="S473" s="561" t="s">
        <v>39</v>
      </c>
      <c r="T473" s="719"/>
      <c r="U473" s="720"/>
      <c r="V473" s="657"/>
      <c r="W473" s="721"/>
      <c r="AA473" s="656"/>
      <c r="AB473" s="656"/>
      <c r="AC473" s="656"/>
      <c r="AD473" s="656"/>
      <c r="AE473" s="656"/>
      <c r="AF473" s="656"/>
      <c r="AG473" s="656"/>
      <c r="AH473" s="656"/>
      <c r="AI473" s="656"/>
      <c r="AJ473" s="656"/>
    </row>
    <row r="474" spans="1:36" s="717" customFormat="1" ht="12.95" customHeight="1">
      <c r="A474" s="716"/>
      <c r="B474" s="716"/>
      <c r="C474" s="716"/>
      <c r="D474" s="716"/>
      <c r="E474" s="716"/>
      <c r="F474" s="655"/>
      <c r="G474" s="655"/>
      <c r="I474" s="657" t="s">
        <v>110</v>
      </c>
      <c r="J474" s="657"/>
      <c r="N474" s="657" t="s">
        <v>754</v>
      </c>
      <c r="O474" s="658" t="s">
        <v>325</v>
      </c>
      <c r="P474" s="657">
        <v>2008</v>
      </c>
      <c r="Q474" s="718"/>
      <c r="R474" s="683" t="s">
        <v>267</v>
      </c>
      <c r="S474" s="561" t="s">
        <v>39</v>
      </c>
      <c r="T474" s="719">
        <v>2</v>
      </c>
      <c r="U474" s="720">
        <v>10000000</v>
      </c>
      <c r="V474" s="657"/>
      <c r="W474" s="721"/>
      <c r="AA474" s="656"/>
      <c r="AB474" s="656"/>
      <c r="AC474" s="656"/>
      <c r="AD474" s="656"/>
      <c r="AE474" s="656"/>
      <c r="AF474" s="656"/>
      <c r="AG474" s="656"/>
      <c r="AH474" s="656"/>
      <c r="AI474" s="656"/>
      <c r="AJ474" s="656"/>
    </row>
    <row r="475" spans="1:36" s="87" customFormat="1" ht="12.95" customHeight="1">
      <c r="A475" s="724"/>
      <c r="B475" s="724"/>
      <c r="C475" s="724"/>
      <c r="D475" s="724"/>
      <c r="E475" s="724"/>
      <c r="F475" s="587"/>
      <c r="G475" s="587"/>
      <c r="I475" s="561"/>
      <c r="J475" s="561"/>
      <c r="N475" s="561"/>
      <c r="O475" s="591"/>
      <c r="P475" s="561"/>
      <c r="Q475" s="725"/>
      <c r="R475" s="683" t="s">
        <v>267</v>
      </c>
      <c r="S475" s="561" t="s">
        <v>39</v>
      </c>
      <c r="T475" s="725"/>
      <c r="U475" s="287"/>
      <c r="V475" s="561"/>
      <c r="W475" s="721"/>
      <c r="AA475" s="355"/>
      <c r="AB475" s="355"/>
      <c r="AC475" s="355"/>
      <c r="AD475" s="355"/>
      <c r="AE475" s="355"/>
      <c r="AF475" s="355"/>
      <c r="AG475" s="355"/>
      <c r="AH475" s="355"/>
      <c r="AI475" s="355"/>
      <c r="AJ475" s="355"/>
    </row>
    <row r="476" spans="1:36" s="87" customFormat="1" ht="12.95" customHeight="1">
      <c r="A476" s="724"/>
      <c r="B476" s="724"/>
      <c r="C476" s="724"/>
      <c r="D476" s="724"/>
      <c r="E476" s="724"/>
      <c r="F476" s="587"/>
      <c r="G476" s="587"/>
      <c r="I476" s="561"/>
      <c r="J476" s="561"/>
      <c r="N476" s="561"/>
      <c r="O476" s="591"/>
      <c r="P476" s="561"/>
      <c r="Q476" s="725"/>
      <c r="R476" s="683"/>
      <c r="S476" s="561"/>
      <c r="T476" s="725"/>
      <c r="U476" s="287"/>
      <c r="V476" s="561"/>
      <c r="W476" s="355"/>
      <c r="AA476" s="355"/>
      <c r="AB476" s="355"/>
      <c r="AC476" s="355"/>
      <c r="AD476" s="355"/>
      <c r="AE476" s="355"/>
      <c r="AF476" s="355"/>
      <c r="AG476" s="355"/>
      <c r="AH476" s="355"/>
      <c r="AI476" s="355"/>
      <c r="AJ476" s="355"/>
    </row>
    <row r="477" spans="1:36" s="87" customFormat="1" ht="12.95" customHeight="1">
      <c r="A477" s="724"/>
      <c r="B477" s="724"/>
      <c r="C477" s="724"/>
      <c r="D477" s="724"/>
      <c r="E477" s="724"/>
      <c r="F477" s="587"/>
      <c r="G477" s="587"/>
      <c r="I477" s="561"/>
      <c r="J477" s="561"/>
      <c r="N477" s="561"/>
      <c r="O477" s="591"/>
      <c r="P477" s="561"/>
      <c r="Q477" s="725"/>
      <c r="R477" s="683"/>
      <c r="S477" s="561"/>
      <c r="T477" s="725"/>
      <c r="U477" s="287"/>
      <c r="V477" s="561"/>
      <c r="W477" s="355"/>
      <c r="AA477" s="355"/>
      <c r="AB477" s="355"/>
      <c r="AC477" s="355"/>
      <c r="AD477" s="355"/>
      <c r="AE477" s="355"/>
      <c r="AF477" s="355"/>
      <c r="AG477" s="355"/>
      <c r="AH477" s="355"/>
      <c r="AI477" s="355"/>
      <c r="AJ477" s="355"/>
    </row>
    <row r="478" spans="1:36" s="90" customFormat="1" ht="12.95" customHeight="1">
      <c r="A478" s="726">
        <v>264</v>
      </c>
      <c r="B478" s="727"/>
      <c r="C478" s="587">
        <v>2</v>
      </c>
      <c r="D478" s="587">
        <v>8</v>
      </c>
      <c r="E478" s="587">
        <v>1</v>
      </c>
      <c r="F478" s="587">
        <v>1</v>
      </c>
      <c r="G478" s="587"/>
      <c r="I478" s="561" t="s">
        <v>729</v>
      </c>
      <c r="J478" s="561"/>
      <c r="N478" s="561" t="s">
        <v>269</v>
      </c>
      <c r="O478" s="591" t="s">
        <v>272</v>
      </c>
      <c r="P478" s="561">
        <v>2015</v>
      </c>
      <c r="Q478" s="725"/>
      <c r="R478" s="683" t="s">
        <v>267</v>
      </c>
      <c r="S478" s="561" t="s">
        <v>39</v>
      </c>
      <c r="T478" s="725">
        <v>3</v>
      </c>
      <c r="U478" s="287">
        <v>4000000</v>
      </c>
      <c r="V478" s="561" t="s">
        <v>311</v>
      </c>
    </row>
    <row r="479" spans="1:36" s="90" customFormat="1" ht="12.95" customHeight="1">
      <c r="A479" s="726">
        <v>265</v>
      </c>
      <c r="B479" s="727"/>
      <c r="C479" s="587">
        <v>2</v>
      </c>
      <c r="D479" s="587">
        <v>8</v>
      </c>
      <c r="E479" s="587">
        <v>1</v>
      </c>
      <c r="F479" s="587">
        <v>1</v>
      </c>
      <c r="G479" s="587"/>
      <c r="I479" s="561" t="s">
        <v>755</v>
      </c>
      <c r="J479" s="561"/>
      <c r="N479" s="561" t="s">
        <v>269</v>
      </c>
      <c r="O479" s="591" t="s">
        <v>272</v>
      </c>
      <c r="P479" s="561">
        <v>2015</v>
      </c>
      <c r="Q479" s="725"/>
      <c r="R479" s="683" t="s">
        <v>267</v>
      </c>
      <c r="S479" s="561" t="s">
        <v>39</v>
      </c>
      <c r="T479" s="725">
        <v>3</v>
      </c>
      <c r="U479" s="287">
        <v>1500000</v>
      </c>
      <c r="V479" s="561" t="s">
        <v>311</v>
      </c>
    </row>
    <row r="480" spans="1:36" s="90" customFormat="1" ht="12.95" customHeight="1">
      <c r="A480" s="726">
        <v>266</v>
      </c>
      <c r="B480" s="727"/>
      <c r="C480" s="587">
        <v>2</v>
      </c>
      <c r="D480" s="587">
        <v>8</v>
      </c>
      <c r="E480" s="587">
        <v>1</v>
      </c>
      <c r="F480" s="587">
        <v>1</v>
      </c>
      <c r="G480" s="587"/>
      <c r="I480" s="561" t="s">
        <v>756</v>
      </c>
      <c r="J480" s="561"/>
      <c r="N480" s="561" t="s">
        <v>269</v>
      </c>
      <c r="O480" s="591" t="s">
        <v>272</v>
      </c>
      <c r="P480" s="561">
        <v>2015</v>
      </c>
      <c r="Q480" s="725"/>
      <c r="R480" s="683" t="s">
        <v>267</v>
      </c>
      <c r="S480" s="561" t="s">
        <v>39</v>
      </c>
      <c r="T480" s="725">
        <v>4</v>
      </c>
      <c r="U480" s="287">
        <v>25000000</v>
      </c>
      <c r="V480" s="561" t="s">
        <v>311</v>
      </c>
    </row>
    <row r="481" spans="1:33" s="90" customFormat="1" ht="12.95" customHeight="1">
      <c r="A481" s="726">
        <v>266</v>
      </c>
      <c r="B481" s="727"/>
      <c r="C481" s="587">
        <v>2</v>
      </c>
      <c r="D481" s="587">
        <v>8</v>
      </c>
      <c r="E481" s="587">
        <v>1</v>
      </c>
      <c r="F481" s="587">
        <v>1</v>
      </c>
      <c r="G481" s="587"/>
      <c r="I481" s="561" t="s">
        <v>757</v>
      </c>
      <c r="J481" s="561"/>
      <c r="N481" s="561" t="s">
        <v>269</v>
      </c>
      <c r="O481" s="591" t="s">
        <v>272</v>
      </c>
      <c r="P481" s="561">
        <v>2015</v>
      </c>
      <c r="Q481" s="725"/>
      <c r="R481" s="683" t="s">
        <v>267</v>
      </c>
      <c r="S481" s="561" t="s">
        <v>39</v>
      </c>
      <c r="T481" s="725">
        <v>5</v>
      </c>
      <c r="U481" s="287">
        <v>1750000</v>
      </c>
      <c r="V481" s="561" t="s">
        <v>311</v>
      </c>
    </row>
    <row r="482" spans="1:33" s="90" customFormat="1" ht="12.95" customHeight="1">
      <c r="A482" s="726">
        <v>266</v>
      </c>
      <c r="B482" s="727"/>
      <c r="C482" s="587">
        <v>2</v>
      </c>
      <c r="D482" s="587">
        <v>8</v>
      </c>
      <c r="E482" s="587">
        <v>1</v>
      </c>
      <c r="F482" s="587">
        <v>1</v>
      </c>
      <c r="G482" s="587"/>
      <c r="I482" s="561" t="s">
        <v>758</v>
      </c>
      <c r="J482" s="561"/>
      <c r="N482" s="561" t="s">
        <v>269</v>
      </c>
      <c r="O482" s="591" t="s">
        <v>272</v>
      </c>
      <c r="P482" s="561">
        <v>2015</v>
      </c>
      <c r="Q482" s="725"/>
      <c r="R482" s="683" t="s">
        <v>267</v>
      </c>
      <c r="S482" s="561" t="s">
        <v>39</v>
      </c>
      <c r="T482" s="725">
        <v>1</v>
      </c>
      <c r="U482" s="287">
        <v>1500000</v>
      </c>
      <c r="V482" s="561" t="s">
        <v>311</v>
      </c>
    </row>
    <row r="483" spans="1:33" s="90" customFormat="1" ht="12.95" customHeight="1">
      <c r="A483" s="726">
        <v>266</v>
      </c>
      <c r="B483" s="727"/>
      <c r="C483" s="587">
        <v>2</v>
      </c>
      <c r="D483" s="587">
        <v>8</v>
      </c>
      <c r="E483" s="587">
        <v>1</v>
      </c>
      <c r="F483" s="587">
        <v>1</v>
      </c>
      <c r="G483" s="587"/>
      <c r="I483" s="561" t="s">
        <v>759</v>
      </c>
      <c r="J483" s="561"/>
      <c r="N483" s="561" t="s">
        <v>269</v>
      </c>
      <c r="O483" s="591" t="s">
        <v>272</v>
      </c>
      <c r="P483" s="561">
        <v>2015</v>
      </c>
      <c r="Q483" s="725"/>
      <c r="R483" s="683" t="s">
        <v>267</v>
      </c>
      <c r="S483" s="561" t="s">
        <v>39</v>
      </c>
      <c r="T483" s="725">
        <v>1</v>
      </c>
      <c r="U483" s="287">
        <v>1500000</v>
      </c>
      <c r="V483" s="561" t="s">
        <v>311</v>
      </c>
    </row>
    <row r="484" spans="1:33" s="90" customFormat="1" ht="12.95" customHeight="1">
      <c r="A484" s="726">
        <v>266</v>
      </c>
      <c r="B484" s="727"/>
      <c r="C484" s="587">
        <v>2</v>
      </c>
      <c r="D484" s="587">
        <v>8</v>
      </c>
      <c r="E484" s="587">
        <v>1</v>
      </c>
      <c r="F484" s="587">
        <v>1</v>
      </c>
      <c r="G484" s="587"/>
      <c r="I484" s="561" t="s">
        <v>760</v>
      </c>
      <c r="J484" s="561"/>
      <c r="N484" s="561" t="s">
        <v>269</v>
      </c>
      <c r="O484" s="591" t="s">
        <v>272</v>
      </c>
      <c r="P484" s="561">
        <v>2015</v>
      </c>
      <c r="Q484" s="725"/>
      <c r="R484" s="683" t="s">
        <v>267</v>
      </c>
      <c r="S484" s="561" t="s">
        <v>39</v>
      </c>
      <c r="T484" s="725">
        <v>1</v>
      </c>
      <c r="U484" s="287">
        <v>1500000</v>
      </c>
      <c r="V484" s="561" t="s">
        <v>311</v>
      </c>
    </row>
    <row r="485" spans="1:33" s="729" customFormat="1" ht="21.75" customHeight="1">
      <c r="A485" s="728">
        <v>271</v>
      </c>
      <c r="B485" s="728"/>
      <c r="C485" s="728"/>
      <c r="D485" s="728"/>
      <c r="E485" s="728"/>
      <c r="F485" s="728"/>
      <c r="G485" s="728"/>
      <c r="I485" s="730" t="s">
        <v>89</v>
      </c>
      <c r="J485" s="728"/>
      <c r="N485" s="728" t="s">
        <v>269</v>
      </c>
      <c r="O485" s="728" t="s">
        <v>272</v>
      </c>
      <c r="P485" s="728">
        <v>2016</v>
      </c>
      <c r="Q485" s="728"/>
      <c r="R485" s="683" t="s">
        <v>267</v>
      </c>
      <c r="S485" s="561" t="s">
        <v>39</v>
      </c>
      <c r="T485" s="728">
        <v>1</v>
      </c>
      <c r="U485" s="731">
        <v>71182115</v>
      </c>
      <c r="V485" s="730" t="s">
        <v>311</v>
      </c>
      <c r="W485" s="732"/>
    </row>
    <row r="486" spans="1:33" s="637" customFormat="1" ht="12.95" customHeight="1">
      <c r="A486" s="632">
        <v>272</v>
      </c>
      <c r="B486" s="633"/>
      <c r="C486" s="636"/>
      <c r="D486" s="636"/>
      <c r="E486" s="636"/>
      <c r="F486" s="636"/>
      <c r="G486" s="636"/>
      <c r="I486" s="638" t="s">
        <v>761</v>
      </c>
      <c r="J486" s="638"/>
      <c r="N486" s="638" t="s">
        <v>269</v>
      </c>
      <c r="O486" s="639" t="s">
        <v>272</v>
      </c>
      <c r="P486" s="640">
        <v>2016</v>
      </c>
      <c r="Q486" s="640"/>
      <c r="R486" s="683" t="s">
        <v>267</v>
      </c>
      <c r="S486" s="561" t="s">
        <v>39</v>
      </c>
      <c r="T486" s="641">
        <v>1</v>
      </c>
      <c r="U486" s="642">
        <v>11510000</v>
      </c>
      <c r="V486" s="733" t="s">
        <v>311</v>
      </c>
      <c r="W486" s="734"/>
      <c r="AA486" s="644"/>
      <c r="AC486" s="645"/>
      <c r="AD486" s="645"/>
      <c r="AE486" s="645"/>
      <c r="AF486" s="645"/>
      <c r="AG486" s="645"/>
    </row>
    <row r="487" spans="1:33" s="729" customFormat="1" ht="21.75" customHeight="1">
      <c r="A487" s="728">
        <v>273</v>
      </c>
      <c r="B487" s="728"/>
      <c r="C487" s="728"/>
      <c r="D487" s="728"/>
      <c r="E487" s="728"/>
      <c r="F487" s="728"/>
      <c r="G487" s="728"/>
      <c r="I487" s="730" t="s">
        <v>91</v>
      </c>
      <c r="J487" s="728"/>
      <c r="N487" s="728" t="s">
        <v>269</v>
      </c>
      <c r="O487" s="728" t="s">
        <v>272</v>
      </c>
      <c r="P487" s="728">
        <v>2016</v>
      </c>
      <c r="Q487" s="728"/>
      <c r="R487" s="683" t="s">
        <v>267</v>
      </c>
      <c r="S487" s="561" t="s">
        <v>39</v>
      </c>
      <c r="T487" s="728">
        <v>16</v>
      </c>
      <c r="U487" s="731">
        <v>5755200</v>
      </c>
      <c r="V487" s="730" t="s">
        <v>311</v>
      </c>
      <c r="W487" s="732"/>
      <c r="AA487" s="735"/>
    </row>
    <row r="488" spans="1:33" s="729" customFormat="1" ht="21.75" customHeight="1">
      <c r="A488" s="728">
        <v>274</v>
      </c>
      <c r="B488" s="728"/>
      <c r="C488" s="728"/>
      <c r="D488" s="728"/>
      <c r="E488" s="728"/>
      <c r="F488" s="728"/>
      <c r="G488" s="728"/>
      <c r="I488" s="730" t="s">
        <v>93</v>
      </c>
      <c r="J488" s="728"/>
      <c r="N488" s="728" t="s">
        <v>269</v>
      </c>
      <c r="O488" s="728" t="s">
        <v>272</v>
      </c>
      <c r="P488" s="728">
        <v>2016</v>
      </c>
      <c r="Q488" s="728"/>
      <c r="R488" s="683" t="s">
        <v>267</v>
      </c>
      <c r="S488" s="561" t="s">
        <v>39</v>
      </c>
      <c r="T488" s="728">
        <v>1</v>
      </c>
      <c r="U488" s="731">
        <v>413900000</v>
      </c>
      <c r="V488" s="730" t="s">
        <v>311</v>
      </c>
      <c r="W488" s="732"/>
      <c r="AA488" s="736"/>
    </row>
    <row r="489" spans="1:33" s="729" customFormat="1" ht="21.75" customHeight="1">
      <c r="A489" s="728">
        <v>275</v>
      </c>
      <c r="B489" s="728"/>
      <c r="C489" s="728"/>
      <c r="D489" s="728"/>
      <c r="E489" s="728"/>
      <c r="F489" s="728"/>
      <c r="G489" s="728"/>
      <c r="I489" s="730" t="s">
        <v>92</v>
      </c>
      <c r="J489" s="728"/>
      <c r="N489" s="728" t="s">
        <v>269</v>
      </c>
      <c r="O489" s="728" t="s">
        <v>272</v>
      </c>
      <c r="P489" s="728">
        <v>2016</v>
      </c>
      <c r="Q489" s="728"/>
      <c r="R489" s="683" t="s">
        <v>267</v>
      </c>
      <c r="S489" s="561" t="s">
        <v>39</v>
      </c>
      <c r="T489" s="728">
        <v>1</v>
      </c>
      <c r="U489" s="731">
        <v>6585917</v>
      </c>
      <c r="V489" s="730" t="s">
        <v>311</v>
      </c>
      <c r="W489" s="732"/>
    </row>
    <row r="490" spans="1:33" s="637" customFormat="1" ht="12.95" customHeight="1">
      <c r="A490" s="632"/>
      <c r="B490" s="633"/>
      <c r="C490" s="636"/>
      <c r="D490" s="636"/>
      <c r="E490" s="636"/>
      <c r="F490" s="636"/>
      <c r="G490" s="636"/>
      <c r="I490" s="638" t="s">
        <v>762</v>
      </c>
      <c r="J490" s="638"/>
      <c r="N490" s="638" t="s">
        <v>269</v>
      </c>
      <c r="O490" s="639" t="s">
        <v>272</v>
      </c>
      <c r="P490" s="640">
        <v>2016</v>
      </c>
      <c r="Q490" s="640"/>
      <c r="R490" s="683" t="s">
        <v>267</v>
      </c>
      <c r="S490" s="561" t="s">
        <v>39</v>
      </c>
      <c r="T490" s="641">
        <v>1</v>
      </c>
      <c r="U490" s="642">
        <v>3000000</v>
      </c>
      <c r="V490" s="730" t="s">
        <v>311</v>
      </c>
      <c r="W490" s="734"/>
      <c r="AA490" s="644"/>
      <c r="AC490" s="645"/>
      <c r="AD490" s="645"/>
      <c r="AE490" s="645"/>
      <c r="AF490" s="645"/>
      <c r="AG490" s="645"/>
    </row>
    <row r="491" spans="1:33" s="637" customFormat="1" ht="12.95" customHeight="1">
      <c r="A491" s="632"/>
      <c r="B491" s="633"/>
      <c r="C491" s="636"/>
      <c r="D491" s="636"/>
      <c r="E491" s="636"/>
      <c r="F491" s="636"/>
      <c r="G491" s="636"/>
      <c r="I491" s="638" t="s">
        <v>763</v>
      </c>
      <c r="J491" s="638"/>
      <c r="N491" s="638" t="s">
        <v>269</v>
      </c>
      <c r="O491" s="639" t="s">
        <v>272</v>
      </c>
      <c r="P491" s="640">
        <v>2016</v>
      </c>
      <c r="Q491" s="640"/>
      <c r="R491" s="683" t="s">
        <v>267</v>
      </c>
      <c r="S491" s="561" t="s">
        <v>39</v>
      </c>
      <c r="T491" s="641">
        <v>1</v>
      </c>
      <c r="U491" s="642">
        <v>7000000</v>
      </c>
      <c r="V491" s="730" t="s">
        <v>311</v>
      </c>
      <c r="W491" s="734"/>
      <c r="AA491" s="644"/>
      <c r="AC491" s="645"/>
      <c r="AD491" s="645"/>
      <c r="AE491" s="645"/>
      <c r="AF491" s="645"/>
      <c r="AG491" s="645"/>
    </row>
    <row r="492" spans="1:33" s="637" customFormat="1" ht="12.95" customHeight="1">
      <c r="A492" s="632"/>
      <c r="B492" s="633"/>
      <c r="C492" s="636"/>
      <c r="D492" s="636"/>
      <c r="E492" s="636"/>
      <c r="F492" s="636"/>
      <c r="G492" s="636"/>
      <c r="I492" s="638" t="s">
        <v>764</v>
      </c>
      <c r="J492" s="638"/>
      <c r="N492" s="638" t="s">
        <v>269</v>
      </c>
      <c r="O492" s="639" t="s">
        <v>272</v>
      </c>
      <c r="P492" s="640">
        <v>2016</v>
      </c>
      <c r="Q492" s="640"/>
      <c r="R492" s="683" t="s">
        <v>267</v>
      </c>
      <c r="S492" s="561" t="s">
        <v>39</v>
      </c>
      <c r="T492" s="641">
        <v>11</v>
      </c>
      <c r="U492" s="642">
        <v>21780000</v>
      </c>
      <c r="V492" s="730" t="s">
        <v>311</v>
      </c>
      <c r="W492" s="734"/>
      <c r="AA492" s="644"/>
      <c r="AC492" s="645"/>
      <c r="AD492" s="645"/>
      <c r="AE492" s="645"/>
      <c r="AF492" s="645"/>
      <c r="AG492" s="645"/>
    </row>
    <row r="493" spans="1:33" s="637" customFormat="1" ht="12.95" customHeight="1">
      <c r="A493" s="632"/>
      <c r="B493" s="633"/>
      <c r="C493" s="636"/>
      <c r="D493" s="636"/>
      <c r="E493" s="636"/>
      <c r="F493" s="636"/>
      <c r="G493" s="636"/>
      <c r="I493" s="638" t="s">
        <v>765</v>
      </c>
      <c r="J493" s="638"/>
      <c r="N493" s="638" t="s">
        <v>269</v>
      </c>
      <c r="O493" s="639" t="s">
        <v>272</v>
      </c>
      <c r="P493" s="640">
        <v>2016</v>
      </c>
      <c r="Q493" s="640"/>
      <c r="R493" s="683" t="s">
        <v>267</v>
      </c>
      <c r="S493" s="561" t="s">
        <v>39</v>
      </c>
      <c r="T493" s="641">
        <v>1</v>
      </c>
      <c r="U493" s="642">
        <v>7000000</v>
      </c>
      <c r="V493" s="730" t="s">
        <v>311</v>
      </c>
      <c r="W493" s="734"/>
      <c r="AA493" s="644"/>
      <c r="AC493" s="645"/>
      <c r="AD493" s="645"/>
      <c r="AE493" s="645"/>
      <c r="AF493" s="645"/>
      <c r="AG493" s="645"/>
    </row>
    <row r="494" spans="1:33" s="637" customFormat="1" ht="12.95" customHeight="1">
      <c r="A494" s="632"/>
      <c r="B494" s="633"/>
      <c r="C494" s="636"/>
      <c r="D494" s="636"/>
      <c r="E494" s="636"/>
      <c r="F494" s="636"/>
      <c r="G494" s="636"/>
      <c r="I494" s="638" t="s">
        <v>766</v>
      </c>
      <c r="J494" s="638"/>
      <c r="N494" s="638" t="s">
        <v>269</v>
      </c>
      <c r="O494" s="639" t="s">
        <v>272</v>
      </c>
      <c r="P494" s="640">
        <v>2016</v>
      </c>
      <c r="Q494" s="640"/>
      <c r="R494" s="683" t="s">
        <v>267</v>
      </c>
      <c r="S494" s="561" t="s">
        <v>39</v>
      </c>
      <c r="T494" s="641">
        <v>1</v>
      </c>
      <c r="U494" s="642">
        <v>4000000</v>
      </c>
      <c r="V494" s="730" t="s">
        <v>311</v>
      </c>
      <c r="W494" s="734"/>
      <c r="AA494" s="644"/>
      <c r="AC494" s="645"/>
      <c r="AD494" s="645"/>
      <c r="AE494" s="645"/>
      <c r="AF494" s="645"/>
      <c r="AG494" s="645"/>
    </row>
    <row r="495" spans="1:33" s="637" customFormat="1" ht="12.95" customHeight="1">
      <c r="A495" s="632"/>
      <c r="B495" s="633"/>
      <c r="C495" s="636"/>
      <c r="D495" s="636"/>
      <c r="E495" s="636"/>
      <c r="F495" s="636"/>
      <c r="G495" s="636"/>
      <c r="I495" s="638" t="s">
        <v>767</v>
      </c>
      <c r="J495" s="638"/>
      <c r="N495" s="638" t="s">
        <v>269</v>
      </c>
      <c r="O495" s="639" t="s">
        <v>272</v>
      </c>
      <c r="P495" s="640">
        <v>2016</v>
      </c>
      <c r="Q495" s="640"/>
      <c r="R495" s="683" t="s">
        <v>267</v>
      </c>
      <c r="S495" s="561" t="s">
        <v>39</v>
      </c>
      <c r="T495" s="641">
        <v>2</v>
      </c>
      <c r="U495" s="642">
        <v>10300000</v>
      </c>
      <c r="V495" s="730" t="s">
        <v>311</v>
      </c>
      <c r="W495" s="734"/>
      <c r="AA495" s="644"/>
      <c r="AC495" s="645"/>
      <c r="AD495" s="645"/>
      <c r="AE495" s="645"/>
      <c r="AF495" s="645"/>
      <c r="AG495" s="645"/>
    </row>
    <row r="496" spans="1:33" s="637" customFormat="1" ht="12.95" customHeight="1">
      <c r="A496" s="632"/>
      <c r="B496" s="633"/>
      <c r="C496" s="636"/>
      <c r="D496" s="636"/>
      <c r="E496" s="636"/>
      <c r="F496" s="636"/>
      <c r="G496" s="636"/>
      <c r="I496" s="638" t="s">
        <v>768</v>
      </c>
      <c r="J496" s="638"/>
      <c r="N496" s="638" t="s">
        <v>269</v>
      </c>
      <c r="O496" s="639" t="s">
        <v>272</v>
      </c>
      <c r="P496" s="640">
        <v>2016</v>
      </c>
      <c r="Q496" s="640"/>
      <c r="R496" s="683" t="s">
        <v>267</v>
      </c>
      <c r="S496" s="561" t="s">
        <v>39</v>
      </c>
      <c r="T496" s="641">
        <v>11</v>
      </c>
      <c r="U496" s="642">
        <v>70400000</v>
      </c>
      <c r="V496" s="730" t="s">
        <v>311</v>
      </c>
      <c r="W496" s="734"/>
      <c r="AA496" s="644"/>
      <c r="AC496" s="645"/>
      <c r="AD496" s="645"/>
      <c r="AE496" s="645"/>
      <c r="AF496" s="645"/>
      <c r="AG496" s="645"/>
    </row>
    <row r="497" spans="1:33" s="637" customFormat="1" ht="12.95" customHeight="1">
      <c r="A497" s="632"/>
      <c r="B497" s="633"/>
      <c r="C497" s="636"/>
      <c r="D497" s="636"/>
      <c r="E497" s="636"/>
      <c r="F497" s="636"/>
      <c r="G497" s="636"/>
      <c r="I497" s="638" t="s">
        <v>769</v>
      </c>
      <c r="J497" s="638"/>
      <c r="N497" s="638" t="s">
        <v>269</v>
      </c>
      <c r="O497" s="639" t="s">
        <v>272</v>
      </c>
      <c r="P497" s="640">
        <v>2016</v>
      </c>
      <c r="Q497" s="640"/>
      <c r="R497" s="683" t="s">
        <v>267</v>
      </c>
      <c r="S497" s="561" t="s">
        <v>39</v>
      </c>
      <c r="T497" s="641">
        <v>11</v>
      </c>
      <c r="U497" s="642">
        <v>11000000</v>
      </c>
      <c r="V497" s="730" t="s">
        <v>311</v>
      </c>
      <c r="W497" s="734"/>
      <c r="AA497" s="644"/>
      <c r="AC497" s="645"/>
      <c r="AD497" s="645"/>
      <c r="AE497" s="645"/>
      <c r="AF497" s="645"/>
      <c r="AG497" s="645"/>
    </row>
    <row r="498" spans="1:33" s="637" customFormat="1" ht="12.95" customHeight="1">
      <c r="A498" s="632"/>
      <c r="B498" s="633"/>
      <c r="C498" s="636"/>
      <c r="D498" s="636"/>
      <c r="E498" s="636"/>
      <c r="F498" s="636"/>
      <c r="G498" s="636"/>
      <c r="I498" s="638" t="s">
        <v>770</v>
      </c>
      <c r="J498" s="638"/>
      <c r="N498" s="638" t="s">
        <v>269</v>
      </c>
      <c r="O498" s="639" t="s">
        <v>272</v>
      </c>
      <c r="P498" s="640">
        <v>2016</v>
      </c>
      <c r="Q498" s="640"/>
      <c r="R498" s="683" t="s">
        <v>267</v>
      </c>
      <c r="S498" s="561" t="s">
        <v>39</v>
      </c>
      <c r="T498" s="641">
        <v>2</v>
      </c>
      <c r="U498" s="642">
        <v>5200000</v>
      </c>
      <c r="V498" s="730" t="s">
        <v>311</v>
      </c>
      <c r="W498" s="734"/>
      <c r="AA498" s="644"/>
      <c r="AC498" s="645"/>
      <c r="AD498" s="645"/>
      <c r="AE498" s="645"/>
      <c r="AF498" s="645"/>
      <c r="AG498" s="645"/>
    </row>
    <row r="499" spans="1:33" s="637" customFormat="1" ht="12.95" customHeight="1">
      <c r="A499" s="632"/>
      <c r="B499" s="633"/>
      <c r="C499" s="636"/>
      <c r="D499" s="636"/>
      <c r="E499" s="636"/>
      <c r="F499" s="636"/>
      <c r="G499" s="636"/>
      <c r="I499" s="638" t="s">
        <v>771</v>
      </c>
      <c r="J499" s="638"/>
      <c r="N499" s="638" t="s">
        <v>269</v>
      </c>
      <c r="O499" s="639" t="s">
        <v>272</v>
      </c>
      <c r="P499" s="640">
        <v>2016</v>
      </c>
      <c r="Q499" s="640"/>
      <c r="R499" s="683" t="s">
        <v>267</v>
      </c>
      <c r="S499" s="561" t="s">
        <v>39</v>
      </c>
      <c r="T499" s="641">
        <v>5</v>
      </c>
      <c r="U499" s="642">
        <v>4400000</v>
      </c>
      <c r="V499" s="730" t="s">
        <v>311</v>
      </c>
      <c r="W499" s="734"/>
      <c r="AA499" s="644"/>
      <c r="AC499" s="645"/>
      <c r="AD499" s="645"/>
      <c r="AE499" s="645"/>
      <c r="AF499" s="645"/>
      <c r="AG499" s="645"/>
    </row>
    <row r="500" spans="1:33" s="637" customFormat="1" ht="12.95" customHeight="1">
      <c r="A500" s="632"/>
      <c r="B500" s="633"/>
      <c r="C500" s="636"/>
      <c r="D500" s="636"/>
      <c r="E500" s="636"/>
      <c r="F500" s="636"/>
      <c r="G500" s="636"/>
      <c r="I500" s="638" t="s">
        <v>772</v>
      </c>
      <c r="J500" s="638"/>
      <c r="N500" s="638" t="s">
        <v>269</v>
      </c>
      <c r="O500" s="639" t="s">
        <v>272</v>
      </c>
      <c r="P500" s="640">
        <v>2016</v>
      </c>
      <c r="Q500" s="640"/>
      <c r="R500" s="683" t="s">
        <v>267</v>
      </c>
      <c r="S500" s="561" t="s">
        <v>39</v>
      </c>
      <c r="T500" s="641">
        <v>1</v>
      </c>
      <c r="U500" s="642">
        <v>2900000</v>
      </c>
      <c r="V500" s="730" t="s">
        <v>311</v>
      </c>
      <c r="W500" s="734"/>
      <c r="AA500" s="644"/>
      <c r="AC500" s="645"/>
      <c r="AD500" s="645"/>
      <c r="AE500" s="645"/>
      <c r="AF500" s="645"/>
      <c r="AG500" s="645"/>
    </row>
    <row r="501" spans="1:33" s="637" customFormat="1" ht="12.95" customHeight="1">
      <c r="A501" s="632"/>
      <c r="B501" s="633"/>
      <c r="C501" s="636"/>
      <c r="D501" s="636"/>
      <c r="E501" s="636"/>
      <c r="F501" s="636"/>
      <c r="G501" s="636"/>
      <c r="I501" s="638" t="s">
        <v>773</v>
      </c>
      <c r="J501" s="638"/>
      <c r="N501" s="638" t="s">
        <v>269</v>
      </c>
      <c r="O501" s="639" t="s">
        <v>272</v>
      </c>
      <c r="P501" s="640">
        <v>2016</v>
      </c>
      <c r="Q501" s="640"/>
      <c r="R501" s="683" t="s">
        <v>267</v>
      </c>
      <c r="S501" s="561" t="s">
        <v>39</v>
      </c>
      <c r="T501" s="641">
        <v>1</v>
      </c>
      <c r="U501" s="642">
        <v>5500000</v>
      </c>
      <c r="V501" s="730" t="s">
        <v>311</v>
      </c>
      <c r="W501" s="734"/>
      <c r="AA501" s="644"/>
      <c r="AC501" s="645"/>
      <c r="AD501" s="645"/>
      <c r="AE501" s="645"/>
      <c r="AF501" s="645"/>
      <c r="AG501" s="645"/>
    </row>
    <row r="502" spans="1:33" s="637" customFormat="1" ht="12.95" customHeight="1">
      <c r="A502" s="632"/>
      <c r="B502" s="633"/>
      <c r="C502" s="636"/>
      <c r="D502" s="636"/>
      <c r="E502" s="636"/>
      <c r="F502" s="636"/>
      <c r="G502" s="636"/>
      <c r="I502" s="638" t="s">
        <v>774</v>
      </c>
      <c r="J502" s="638"/>
      <c r="N502" s="638" t="s">
        <v>269</v>
      </c>
      <c r="O502" s="639" t="s">
        <v>272</v>
      </c>
      <c r="P502" s="640">
        <v>2016</v>
      </c>
      <c r="Q502" s="640"/>
      <c r="R502" s="683" t="s">
        <v>267</v>
      </c>
      <c r="S502" s="561" t="s">
        <v>39</v>
      </c>
      <c r="T502" s="641">
        <v>1</v>
      </c>
      <c r="U502" s="642">
        <v>10900000</v>
      </c>
      <c r="V502" s="730" t="s">
        <v>311</v>
      </c>
      <c r="W502" s="734"/>
      <c r="AA502" s="644"/>
      <c r="AC502" s="645"/>
      <c r="AD502" s="645"/>
      <c r="AE502" s="645"/>
      <c r="AF502" s="645"/>
      <c r="AG502" s="645"/>
    </row>
    <row r="503" spans="1:33" s="637" customFormat="1" ht="12.95" customHeight="1">
      <c r="A503" s="632"/>
      <c r="B503" s="633"/>
      <c r="C503" s="636"/>
      <c r="D503" s="636"/>
      <c r="E503" s="636"/>
      <c r="F503" s="636"/>
      <c r="G503" s="636"/>
      <c r="I503" s="638" t="s">
        <v>775</v>
      </c>
      <c r="J503" s="638"/>
      <c r="N503" s="638" t="s">
        <v>269</v>
      </c>
      <c r="O503" s="639" t="s">
        <v>272</v>
      </c>
      <c r="P503" s="640">
        <v>2016</v>
      </c>
      <c r="Q503" s="640"/>
      <c r="R503" s="683" t="s">
        <v>267</v>
      </c>
      <c r="S503" s="561" t="s">
        <v>39</v>
      </c>
      <c r="T503" s="641">
        <v>1</v>
      </c>
      <c r="U503" s="642">
        <v>4500000</v>
      </c>
      <c r="V503" s="730" t="s">
        <v>311</v>
      </c>
      <c r="W503" s="734"/>
      <c r="AA503" s="644"/>
      <c r="AC503" s="645"/>
      <c r="AD503" s="645"/>
      <c r="AE503" s="645"/>
      <c r="AF503" s="645"/>
      <c r="AG503" s="645"/>
    </row>
    <row r="504" spans="1:33" s="637" customFormat="1" ht="12.95" customHeight="1">
      <c r="A504" s="632"/>
      <c r="B504" s="633"/>
      <c r="C504" s="636"/>
      <c r="D504" s="636"/>
      <c r="E504" s="636"/>
      <c r="F504" s="636"/>
      <c r="G504" s="636"/>
      <c r="I504" s="638" t="s">
        <v>776</v>
      </c>
      <c r="J504" s="638"/>
      <c r="N504" s="638" t="s">
        <v>269</v>
      </c>
      <c r="O504" s="639" t="s">
        <v>272</v>
      </c>
      <c r="P504" s="640">
        <v>2016</v>
      </c>
      <c r="Q504" s="640"/>
      <c r="R504" s="683" t="s">
        <v>267</v>
      </c>
      <c r="S504" s="561" t="s">
        <v>39</v>
      </c>
      <c r="T504" s="641">
        <v>1</v>
      </c>
      <c r="U504" s="642">
        <v>4500000</v>
      </c>
      <c r="V504" s="730" t="s">
        <v>311</v>
      </c>
      <c r="W504" s="734"/>
      <c r="AA504" s="644"/>
      <c r="AC504" s="645"/>
      <c r="AD504" s="645"/>
      <c r="AE504" s="645"/>
      <c r="AF504" s="645"/>
      <c r="AG504" s="645"/>
    </row>
    <row r="505" spans="1:33" s="637" customFormat="1" ht="12.95" customHeight="1">
      <c r="A505" s="632"/>
      <c r="B505" s="633"/>
      <c r="C505" s="636"/>
      <c r="D505" s="636"/>
      <c r="E505" s="636"/>
      <c r="F505" s="636"/>
      <c r="G505" s="636"/>
      <c r="I505" s="638" t="s">
        <v>777</v>
      </c>
      <c r="J505" s="638"/>
      <c r="N505" s="638" t="s">
        <v>269</v>
      </c>
      <c r="O505" s="639" t="s">
        <v>272</v>
      </c>
      <c r="P505" s="640">
        <v>2016</v>
      </c>
      <c r="Q505" s="640"/>
      <c r="R505" s="683" t="s">
        <v>267</v>
      </c>
      <c r="S505" s="561" t="s">
        <v>39</v>
      </c>
      <c r="T505" s="641">
        <v>2</v>
      </c>
      <c r="U505" s="642">
        <v>1400000</v>
      </c>
      <c r="V505" s="730" t="s">
        <v>311</v>
      </c>
      <c r="W505" s="734"/>
      <c r="AA505" s="644"/>
      <c r="AC505" s="645"/>
      <c r="AD505" s="645"/>
      <c r="AE505" s="645"/>
      <c r="AF505" s="645"/>
      <c r="AG505" s="645"/>
    </row>
    <row r="506" spans="1:33" s="637" customFormat="1" ht="12.95" customHeight="1">
      <c r="A506" s="632"/>
      <c r="B506" s="633"/>
      <c r="C506" s="636"/>
      <c r="D506" s="636"/>
      <c r="E506" s="636"/>
      <c r="F506" s="636"/>
      <c r="G506" s="636"/>
      <c r="I506" s="638" t="s">
        <v>778</v>
      </c>
      <c r="J506" s="638"/>
      <c r="N506" s="638" t="s">
        <v>269</v>
      </c>
      <c r="O506" s="639" t="s">
        <v>272</v>
      </c>
      <c r="P506" s="640">
        <v>2016</v>
      </c>
      <c r="Q506" s="640"/>
      <c r="R506" s="683" t="s">
        <v>267</v>
      </c>
      <c r="S506" s="561" t="s">
        <v>39</v>
      </c>
      <c r="T506" s="641">
        <v>1</v>
      </c>
      <c r="U506" s="642">
        <v>5650000</v>
      </c>
      <c r="V506" s="730" t="s">
        <v>311</v>
      </c>
      <c r="W506" s="734"/>
      <c r="AA506" s="644"/>
      <c r="AC506" s="645"/>
      <c r="AD506" s="645"/>
      <c r="AE506" s="645"/>
      <c r="AF506" s="645"/>
      <c r="AG506" s="645"/>
    </row>
    <row r="507" spans="1:33" s="637" customFormat="1" ht="12.95" customHeight="1">
      <c r="A507" s="632"/>
      <c r="B507" s="633"/>
      <c r="C507" s="636"/>
      <c r="D507" s="636"/>
      <c r="E507" s="636"/>
      <c r="F507" s="636"/>
      <c r="G507" s="636"/>
      <c r="I507" s="638" t="s">
        <v>779</v>
      </c>
      <c r="J507" s="638"/>
      <c r="N507" s="638" t="s">
        <v>269</v>
      </c>
      <c r="O507" s="639" t="s">
        <v>272</v>
      </c>
      <c r="P507" s="640">
        <v>2016</v>
      </c>
      <c r="Q507" s="640"/>
      <c r="R507" s="683" t="s">
        <v>267</v>
      </c>
      <c r="S507" s="561" t="s">
        <v>39</v>
      </c>
      <c r="T507" s="641">
        <v>1</v>
      </c>
      <c r="U507" s="642">
        <v>9300000</v>
      </c>
      <c r="V507" s="730" t="s">
        <v>311</v>
      </c>
      <c r="W507" s="734"/>
      <c r="AA507" s="644"/>
      <c r="AC507" s="645"/>
      <c r="AD507" s="645"/>
      <c r="AE507" s="645"/>
      <c r="AF507" s="645"/>
      <c r="AG507" s="645"/>
    </row>
    <row r="508" spans="1:33" s="637" customFormat="1" ht="12.95" customHeight="1">
      <c r="A508" s="632"/>
      <c r="B508" s="633"/>
      <c r="C508" s="636"/>
      <c r="D508" s="636"/>
      <c r="E508" s="636"/>
      <c r="F508" s="636"/>
      <c r="G508" s="636"/>
      <c r="I508" s="638" t="s">
        <v>780</v>
      </c>
      <c r="J508" s="638"/>
      <c r="N508" s="638" t="s">
        <v>269</v>
      </c>
      <c r="O508" s="639" t="s">
        <v>272</v>
      </c>
      <c r="P508" s="640">
        <v>2016</v>
      </c>
      <c r="Q508" s="640"/>
      <c r="R508" s="683" t="s">
        <v>267</v>
      </c>
      <c r="S508" s="561" t="s">
        <v>39</v>
      </c>
      <c r="T508" s="641">
        <v>1</v>
      </c>
      <c r="U508" s="642">
        <v>375000</v>
      </c>
      <c r="V508" s="730" t="s">
        <v>311</v>
      </c>
      <c r="W508" s="734"/>
      <c r="AA508" s="644"/>
      <c r="AC508" s="645"/>
      <c r="AD508" s="645"/>
      <c r="AE508" s="645"/>
      <c r="AF508" s="645"/>
      <c r="AG508" s="645"/>
    </row>
    <row r="509" spans="1:33" s="637" customFormat="1" ht="12.95" customHeight="1">
      <c r="A509" s="632"/>
      <c r="B509" s="633"/>
      <c r="C509" s="636"/>
      <c r="D509" s="636"/>
      <c r="E509" s="636"/>
      <c r="F509" s="636"/>
      <c r="G509" s="636"/>
      <c r="I509" s="638" t="s">
        <v>781</v>
      </c>
      <c r="J509" s="638"/>
      <c r="N509" s="638" t="s">
        <v>269</v>
      </c>
      <c r="O509" s="639" t="s">
        <v>272</v>
      </c>
      <c r="P509" s="640">
        <v>2016</v>
      </c>
      <c r="Q509" s="640"/>
      <c r="R509" s="683" t="s">
        <v>267</v>
      </c>
      <c r="S509" s="561" t="s">
        <v>39</v>
      </c>
      <c r="T509" s="641">
        <v>1</v>
      </c>
      <c r="U509" s="642">
        <v>3045000</v>
      </c>
      <c r="V509" s="730" t="s">
        <v>311</v>
      </c>
      <c r="W509" s="734"/>
      <c r="AA509" s="644"/>
      <c r="AC509" s="645"/>
      <c r="AD509" s="645"/>
      <c r="AE509" s="645"/>
      <c r="AF509" s="645"/>
      <c r="AG509" s="645"/>
    </row>
    <row r="510" spans="1:33" s="637" customFormat="1" ht="12.95" customHeight="1">
      <c r="A510" s="632"/>
      <c r="B510" s="633"/>
      <c r="C510" s="636"/>
      <c r="D510" s="636"/>
      <c r="E510" s="636"/>
      <c r="F510" s="636"/>
      <c r="G510" s="636"/>
      <c r="I510" s="638" t="s">
        <v>782</v>
      </c>
      <c r="J510" s="638"/>
      <c r="N510" s="638" t="s">
        <v>269</v>
      </c>
      <c r="O510" s="639" t="s">
        <v>272</v>
      </c>
      <c r="P510" s="640">
        <v>2016</v>
      </c>
      <c r="Q510" s="640"/>
      <c r="R510" s="683" t="s">
        <v>267</v>
      </c>
      <c r="S510" s="561" t="s">
        <v>39</v>
      </c>
      <c r="T510" s="641">
        <v>1</v>
      </c>
      <c r="U510" s="642">
        <v>1950000</v>
      </c>
      <c r="V510" s="730" t="s">
        <v>311</v>
      </c>
      <c r="W510" s="734"/>
      <c r="AA510" s="644"/>
      <c r="AC510" s="645"/>
      <c r="AD510" s="645"/>
      <c r="AE510" s="645"/>
      <c r="AF510" s="645"/>
      <c r="AG510" s="645"/>
    </row>
    <row r="511" spans="1:33" s="637" customFormat="1" ht="12.95" customHeight="1">
      <c r="A511" s="632"/>
      <c r="B511" s="633"/>
      <c r="C511" s="636"/>
      <c r="D511" s="636"/>
      <c r="E511" s="636"/>
      <c r="F511" s="636"/>
      <c r="G511" s="636"/>
      <c r="I511" s="638" t="s">
        <v>783</v>
      </c>
      <c r="J511" s="638"/>
      <c r="N511" s="638" t="s">
        <v>269</v>
      </c>
      <c r="O511" s="639" t="s">
        <v>272</v>
      </c>
      <c r="P511" s="640">
        <v>2016</v>
      </c>
      <c r="Q511" s="640"/>
      <c r="R511" s="683" t="s">
        <v>267</v>
      </c>
      <c r="S511" s="561" t="s">
        <v>39</v>
      </c>
      <c r="T511" s="641">
        <v>3</v>
      </c>
      <c r="U511" s="642">
        <v>2550000</v>
      </c>
      <c r="V511" s="730" t="s">
        <v>311</v>
      </c>
      <c r="W511" s="734"/>
      <c r="AA511" s="644"/>
      <c r="AC511" s="645"/>
      <c r="AD511" s="645"/>
      <c r="AE511" s="645"/>
      <c r="AF511" s="645"/>
      <c r="AG511" s="645"/>
    </row>
    <row r="512" spans="1:33" s="637" customFormat="1" ht="12.95" customHeight="1">
      <c r="A512" s="632"/>
      <c r="B512" s="633"/>
      <c r="C512" s="636"/>
      <c r="D512" s="636"/>
      <c r="E512" s="636"/>
      <c r="F512" s="636"/>
      <c r="G512" s="636"/>
      <c r="I512" s="638" t="s">
        <v>784</v>
      </c>
      <c r="J512" s="638"/>
      <c r="N512" s="638" t="s">
        <v>269</v>
      </c>
      <c r="O512" s="639" t="s">
        <v>272</v>
      </c>
      <c r="P512" s="640">
        <v>2016</v>
      </c>
      <c r="Q512" s="640"/>
      <c r="R512" s="683" t="s">
        <v>267</v>
      </c>
      <c r="S512" s="561" t="s">
        <v>39</v>
      </c>
      <c r="T512" s="641">
        <v>2</v>
      </c>
      <c r="U512" s="642">
        <v>1100000</v>
      </c>
      <c r="V512" s="730" t="s">
        <v>311</v>
      </c>
      <c r="W512" s="734"/>
      <c r="AA512" s="644"/>
      <c r="AC512" s="645"/>
      <c r="AD512" s="645"/>
      <c r="AE512" s="645"/>
      <c r="AF512" s="645"/>
      <c r="AG512" s="645"/>
    </row>
    <row r="513" spans="1:36" s="637" customFormat="1" ht="12.95" customHeight="1">
      <c r="A513" s="632"/>
      <c r="B513" s="633"/>
      <c r="C513" s="636"/>
      <c r="D513" s="636"/>
      <c r="E513" s="636"/>
      <c r="F513" s="636"/>
      <c r="G513" s="636"/>
      <c r="I513" s="638" t="s">
        <v>785</v>
      </c>
      <c r="J513" s="638"/>
      <c r="N513" s="638" t="s">
        <v>269</v>
      </c>
      <c r="O513" s="639" t="s">
        <v>272</v>
      </c>
      <c r="P513" s="640">
        <v>2016</v>
      </c>
      <c r="Q513" s="640"/>
      <c r="R513" s="683" t="s">
        <v>267</v>
      </c>
      <c r="S513" s="561" t="s">
        <v>39</v>
      </c>
      <c r="T513" s="641">
        <v>2</v>
      </c>
      <c r="U513" s="642">
        <v>1500000</v>
      </c>
      <c r="V513" s="730" t="s">
        <v>311</v>
      </c>
      <c r="W513" s="734"/>
      <c r="AA513" s="644"/>
      <c r="AC513" s="645"/>
      <c r="AD513" s="645"/>
      <c r="AE513" s="645"/>
      <c r="AF513" s="645"/>
      <c r="AG513" s="645"/>
    </row>
    <row r="514" spans="1:36" s="637" customFormat="1" ht="12.95" customHeight="1">
      <c r="A514" s="632"/>
      <c r="B514" s="633"/>
      <c r="C514" s="636"/>
      <c r="D514" s="636"/>
      <c r="E514" s="636"/>
      <c r="F514" s="636"/>
      <c r="G514" s="636"/>
      <c r="I514" s="638" t="s">
        <v>786</v>
      </c>
      <c r="J514" s="638"/>
      <c r="N514" s="638" t="s">
        <v>269</v>
      </c>
      <c r="O514" s="639" t="s">
        <v>272</v>
      </c>
      <c r="P514" s="640">
        <v>2016</v>
      </c>
      <c r="Q514" s="640"/>
      <c r="R514" s="683" t="s">
        <v>267</v>
      </c>
      <c r="S514" s="561" t="s">
        <v>39</v>
      </c>
      <c r="T514" s="641">
        <v>1</v>
      </c>
      <c r="U514" s="642">
        <v>635000</v>
      </c>
      <c r="V514" s="730" t="s">
        <v>311</v>
      </c>
      <c r="W514" s="734"/>
      <c r="AA514" s="644"/>
      <c r="AC514" s="645"/>
      <c r="AD514" s="645"/>
      <c r="AE514" s="645"/>
      <c r="AF514" s="645"/>
      <c r="AG514" s="645"/>
    </row>
    <row r="515" spans="1:36" s="637" customFormat="1" ht="12.95" customHeight="1">
      <c r="A515" s="632"/>
      <c r="B515" s="633"/>
      <c r="C515" s="636"/>
      <c r="D515" s="636"/>
      <c r="E515" s="636"/>
      <c r="F515" s="636"/>
      <c r="G515" s="636"/>
      <c r="I515" s="638" t="s">
        <v>787</v>
      </c>
      <c r="J515" s="638"/>
      <c r="N515" s="638" t="s">
        <v>269</v>
      </c>
      <c r="O515" s="639" t="s">
        <v>272</v>
      </c>
      <c r="P515" s="640">
        <v>2016</v>
      </c>
      <c r="Q515" s="640"/>
      <c r="R515" s="683" t="s">
        <v>267</v>
      </c>
      <c r="S515" s="561" t="s">
        <v>39</v>
      </c>
      <c r="T515" s="641">
        <v>3</v>
      </c>
      <c r="U515" s="642">
        <v>1215000</v>
      </c>
      <c r="V515" s="730" t="s">
        <v>311</v>
      </c>
      <c r="W515" s="734"/>
      <c r="AA515" s="644"/>
      <c r="AC515" s="645"/>
      <c r="AD515" s="645"/>
      <c r="AE515" s="645"/>
      <c r="AF515" s="645"/>
      <c r="AG515" s="645"/>
    </row>
    <row r="516" spans="1:36" s="637" customFormat="1" ht="12.95" customHeight="1">
      <c r="A516" s="632"/>
      <c r="B516" s="633"/>
      <c r="C516" s="636"/>
      <c r="D516" s="636"/>
      <c r="E516" s="636"/>
      <c r="F516" s="636"/>
      <c r="G516" s="636"/>
      <c r="I516" s="638" t="s">
        <v>788</v>
      </c>
      <c r="J516" s="638" t="s">
        <v>788</v>
      </c>
      <c r="N516" s="638" t="s">
        <v>269</v>
      </c>
      <c r="O516" s="639" t="s">
        <v>272</v>
      </c>
      <c r="P516" s="640">
        <v>2016</v>
      </c>
      <c r="Q516" s="641"/>
      <c r="R516" s="683" t="s">
        <v>267</v>
      </c>
      <c r="S516" s="561" t="s">
        <v>39</v>
      </c>
      <c r="T516" s="641">
        <v>1</v>
      </c>
      <c r="U516" s="642">
        <v>3265000</v>
      </c>
      <c r="V516" s="730" t="s">
        <v>311</v>
      </c>
      <c r="W516" s="734"/>
      <c r="AA516" s="644"/>
      <c r="AC516" s="645"/>
      <c r="AD516" s="645"/>
      <c r="AE516" s="645"/>
      <c r="AF516" s="645"/>
      <c r="AG516" s="645"/>
    </row>
    <row r="517" spans="1:36" s="687" customFormat="1" ht="130.5" customHeight="1">
      <c r="A517" s="679"/>
      <c r="B517" s="680"/>
      <c r="C517" s="635"/>
      <c r="D517" s="635"/>
      <c r="E517" s="635"/>
      <c r="F517" s="635"/>
      <c r="G517" s="635"/>
      <c r="I517" s="638"/>
      <c r="J517" s="638"/>
      <c r="N517" s="638"/>
      <c r="O517" s="639"/>
      <c r="P517" s="640"/>
      <c r="Q517" s="640"/>
      <c r="R517" s="683" t="s">
        <v>267</v>
      </c>
      <c r="S517" s="561" t="s">
        <v>39</v>
      </c>
      <c r="T517" s="637"/>
      <c r="U517" s="637"/>
      <c r="V517" s="730" t="s">
        <v>311</v>
      </c>
      <c r="W517" s="637"/>
      <c r="AA517" s="637"/>
      <c r="AB517" s="637"/>
      <c r="AC517" s="637"/>
      <c r="AD517" s="637"/>
      <c r="AE517" s="637"/>
      <c r="AF517" s="637"/>
      <c r="AG517" s="637"/>
      <c r="AH517" s="637"/>
      <c r="AI517" s="637"/>
      <c r="AJ517" s="637"/>
    </row>
    <row r="518" spans="1:36" s="87" customFormat="1" ht="12.95" customHeight="1">
      <c r="A518" s="737"/>
      <c r="B518" s="738"/>
      <c r="C518" s="739"/>
      <c r="D518" s="739"/>
      <c r="E518" s="739"/>
      <c r="F518" s="739"/>
      <c r="G518" s="739"/>
      <c r="H518" s="740"/>
      <c r="I518" s="741"/>
      <c r="J518" s="742"/>
      <c r="K518" s="742"/>
      <c r="L518" s="742"/>
      <c r="M518" s="740"/>
      <c r="N518" s="742"/>
      <c r="O518" s="742"/>
      <c r="P518" s="740"/>
      <c r="Q518" s="740"/>
      <c r="R518" s="740"/>
      <c r="S518" s="740"/>
      <c r="T518" s="743"/>
      <c r="U518" s="744"/>
      <c r="V518" s="745"/>
      <c r="W518" s="746"/>
      <c r="X518" s="355"/>
      <c r="Y518" s="355"/>
      <c r="Z518" s="355"/>
      <c r="AA518" s="355"/>
      <c r="AB518" s="355"/>
      <c r="AC518" s="355"/>
      <c r="AD518" s="355"/>
      <c r="AE518" s="355"/>
      <c r="AF518" s="355"/>
      <c r="AG518" s="355"/>
      <c r="AH518" s="355"/>
      <c r="AI518" s="355"/>
      <c r="AJ518" s="355"/>
    </row>
    <row r="519" spans="1:36" s="87" customFormat="1" ht="12.6" customHeight="1">
      <c r="A519" s="747"/>
      <c r="B519" s="747"/>
      <c r="C519" s="747" t="str">
        <f>MID(B519,1,2)</f>
        <v/>
      </c>
      <c r="D519" s="747" t="str">
        <f>MID(B519,4,2)</f>
        <v/>
      </c>
      <c r="E519" s="747" t="str">
        <f>MID(B519,7,2)</f>
        <v/>
      </c>
      <c r="F519" s="747" t="str">
        <f>MID(B519,10,2)</f>
        <v/>
      </c>
      <c r="G519" s="747" t="str">
        <f>MID(B519,13,3)</f>
        <v/>
      </c>
      <c r="H519" s="747"/>
      <c r="I519" s="747" t="s">
        <v>789</v>
      </c>
      <c r="J519" s="747"/>
      <c r="K519" s="747"/>
      <c r="L519" s="747"/>
      <c r="M519" s="747"/>
      <c r="N519" s="747"/>
      <c r="O519" s="747"/>
      <c r="P519" s="747"/>
      <c r="Q519" s="747"/>
      <c r="R519" s="747"/>
      <c r="S519" s="747"/>
      <c r="T519" s="747">
        <f>SUM(T523:T533)</f>
        <v>11</v>
      </c>
      <c r="U519" s="747">
        <f>SUM(U523:U533)</f>
        <v>210370750</v>
      </c>
      <c r="V519" s="748">
        <f>SUM(V518:V518)</f>
        <v>0</v>
      </c>
      <c r="W519" s="355"/>
      <c r="X519" s="355"/>
      <c r="Y519" s="355"/>
      <c r="Z519" s="355"/>
      <c r="AA519" s="355"/>
      <c r="AB519" s="355"/>
      <c r="AC519" s="355"/>
      <c r="AD519" s="355"/>
      <c r="AE519" s="355"/>
      <c r="AF519" s="355"/>
      <c r="AG519" s="355"/>
      <c r="AH519" s="355"/>
      <c r="AI519" s="355"/>
      <c r="AJ519" s="355"/>
    </row>
    <row r="520" spans="1:36" s="750" customFormat="1" ht="12.6" hidden="1" customHeight="1">
      <c r="A520" s="747"/>
      <c r="B520" s="747"/>
      <c r="C520" s="747"/>
      <c r="D520" s="747"/>
      <c r="E520" s="747"/>
      <c r="F520" s="747"/>
      <c r="G520" s="747"/>
      <c r="H520" s="747"/>
      <c r="I520" s="747"/>
      <c r="J520" s="747"/>
      <c r="K520" s="747"/>
      <c r="L520" s="747"/>
      <c r="M520" s="747"/>
      <c r="N520" s="747"/>
      <c r="O520" s="747"/>
      <c r="P520" s="747"/>
      <c r="Q520" s="747"/>
      <c r="R520" s="747"/>
      <c r="S520" s="747"/>
      <c r="T520" s="747"/>
      <c r="U520" s="747"/>
      <c r="V520" s="748"/>
      <c r="W520" s="749"/>
      <c r="X520" s="749"/>
      <c r="Y520" s="749"/>
      <c r="Z520" s="749"/>
      <c r="AA520" s="749"/>
      <c r="AB520" s="749"/>
      <c r="AC520" s="749"/>
      <c r="AD520" s="749"/>
      <c r="AE520" s="749"/>
      <c r="AF520" s="749"/>
      <c r="AG520" s="749"/>
      <c r="AH520" s="749"/>
      <c r="AI520" s="749"/>
      <c r="AJ520" s="749"/>
    </row>
    <row r="521" spans="1:36" s="750" customFormat="1" ht="12.6" hidden="1" customHeight="1">
      <c r="A521" s="747"/>
      <c r="B521" s="747"/>
      <c r="C521" s="747"/>
      <c r="D521" s="747"/>
      <c r="E521" s="747"/>
      <c r="F521" s="747"/>
      <c r="G521" s="747"/>
      <c r="H521" s="747"/>
      <c r="I521" s="747"/>
      <c r="J521" s="747"/>
      <c r="K521" s="747"/>
      <c r="L521" s="747"/>
      <c r="M521" s="747"/>
      <c r="N521" s="747"/>
      <c r="O521" s="747"/>
      <c r="P521" s="747"/>
      <c r="Q521" s="747"/>
      <c r="R521" s="747"/>
      <c r="S521" s="747"/>
      <c r="T521" s="747"/>
      <c r="U521" s="747"/>
      <c r="V521" s="748"/>
      <c r="W521" s="749"/>
      <c r="X521" s="749"/>
      <c r="Y521" s="749"/>
      <c r="Z521" s="749"/>
      <c r="AA521" s="749"/>
      <c r="AB521" s="749"/>
      <c r="AC521" s="749"/>
      <c r="AD521" s="749"/>
      <c r="AE521" s="749"/>
      <c r="AF521" s="749"/>
      <c r="AG521" s="749"/>
      <c r="AH521" s="749"/>
      <c r="AI521" s="749"/>
      <c r="AJ521" s="749"/>
    </row>
    <row r="522" spans="1:36" s="750" customFormat="1" ht="12.6" hidden="1" customHeight="1">
      <c r="A522" s="747"/>
      <c r="B522" s="747"/>
      <c r="C522" s="747"/>
      <c r="D522" s="747"/>
      <c r="E522" s="747"/>
      <c r="F522" s="747"/>
      <c r="G522" s="747"/>
      <c r="H522" s="747"/>
      <c r="I522" s="747"/>
      <c r="J522" s="747"/>
      <c r="K522" s="747"/>
      <c r="L522" s="747"/>
      <c r="M522" s="747"/>
      <c r="N522" s="747"/>
      <c r="O522" s="747"/>
      <c r="P522" s="747"/>
      <c r="Q522" s="747"/>
      <c r="R522" s="747"/>
      <c r="S522" s="747"/>
      <c r="T522" s="747"/>
      <c r="U522" s="747"/>
      <c r="V522" s="748"/>
      <c r="W522" s="749"/>
      <c r="X522" s="749"/>
      <c r="Y522" s="749"/>
      <c r="Z522" s="749"/>
      <c r="AA522" s="749"/>
      <c r="AB522" s="749"/>
      <c r="AC522" s="749"/>
      <c r="AD522" s="749"/>
      <c r="AE522" s="749"/>
      <c r="AF522" s="749"/>
      <c r="AG522" s="749"/>
      <c r="AH522" s="749"/>
      <c r="AI522" s="749"/>
      <c r="AJ522" s="749"/>
    </row>
    <row r="523" spans="1:36" s="750" customFormat="1" ht="12.95" customHeight="1">
      <c r="A523" s="747">
        <v>5</v>
      </c>
      <c r="B523" s="747"/>
      <c r="C523" s="747">
        <v>2</v>
      </c>
      <c r="D523" s="747">
        <v>9</v>
      </c>
      <c r="E523" s="747">
        <v>1</v>
      </c>
      <c r="F523" s="747">
        <v>12</v>
      </c>
      <c r="G523" s="747"/>
      <c r="H523" s="747"/>
      <c r="I523" s="747" t="s">
        <v>86</v>
      </c>
      <c r="J523" s="747" t="s">
        <v>790</v>
      </c>
      <c r="K523" s="747"/>
      <c r="L523" s="747"/>
      <c r="M523" s="747"/>
      <c r="N523" s="747" t="s">
        <v>269</v>
      </c>
      <c r="O523" s="747" t="s">
        <v>310</v>
      </c>
      <c r="P523" s="747">
        <v>2007</v>
      </c>
      <c r="Q523" s="747"/>
      <c r="R523" s="747"/>
      <c r="S523" s="747"/>
      <c r="T523" s="747">
        <v>1</v>
      </c>
      <c r="U523" s="751">
        <v>17500000</v>
      </c>
      <c r="V523" s="748" t="s">
        <v>791</v>
      </c>
      <c r="W523" s="752"/>
      <c r="X523" s="753"/>
      <c r="Y523" s="754"/>
      <c r="Z523" s="749"/>
      <c r="AA523" s="749"/>
      <c r="AB523" s="749"/>
      <c r="AC523" s="749"/>
      <c r="AD523" s="749"/>
      <c r="AE523" s="749"/>
      <c r="AF523" s="749"/>
      <c r="AG523" s="749"/>
      <c r="AH523" s="749"/>
      <c r="AI523" s="749"/>
      <c r="AJ523" s="749"/>
    </row>
    <row r="524" spans="1:36" s="750" customFormat="1" ht="12.95" customHeight="1">
      <c r="A524" s="747">
        <v>6</v>
      </c>
      <c r="B524" s="747"/>
      <c r="C524" s="747">
        <v>2</v>
      </c>
      <c r="D524" s="747">
        <v>9</v>
      </c>
      <c r="E524" s="747">
        <v>1</v>
      </c>
      <c r="F524" s="747">
        <v>12</v>
      </c>
      <c r="G524" s="747">
        <v>20</v>
      </c>
      <c r="H524" s="747"/>
      <c r="I524" s="747" t="s">
        <v>87</v>
      </c>
      <c r="J524" s="747" t="s">
        <v>652</v>
      </c>
      <c r="K524" s="747"/>
      <c r="L524" s="747"/>
      <c r="M524" s="747"/>
      <c r="N524" s="747" t="s">
        <v>269</v>
      </c>
      <c r="O524" s="747" t="s">
        <v>310</v>
      </c>
      <c r="P524" s="747">
        <v>2006</v>
      </c>
      <c r="Q524" s="747"/>
      <c r="R524" s="747"/>
      <c r="S524" s="747"/>
      <c r="T524" s="747">
        <v>1</v>
      </c>
      <c r="U524" s="751">
        <v>19625000</v>
      </c>
      <c r="V524" s="748" t="s">
        <v>791</v>
      </c>
      <c r="W524" s="752"/>
      <c r="X524" s="753"/>
      <c r="Y524" s="754"/>
      <c r="Z524" s="749"/>
      <c r="AA524" s="749"/>
      <c r="AB524" s="749"/>
      <c r="AC524" s="749"/>
      <c r="AD524" s="749"/>
      <c r="AE524" s="749"/>
      <c r="AF524" s="749"/>
      <c r="AG524" s="749"/>
      <c r="AH524" s="749"/>
      <c r="AI524" s="749"/>
      <c r="AJ524" s="749"/>
    </row>
    <row r="525" spans="1:36" s="750" customFormat="1" ht="12.95" customHeight="1">
      <c r="A525" s="747">
        <v>7</v>
      </c>
      <c r="B525" s="747"/>
      <c r="C525" s="747">
        <v>2</v>
      </c>
      <c r="D525" s="747">
        <v>9</v>
      </c>
      <c r="E525" s="747">
        <v>1</v>
      </c>
      <c r="F525" s="747">
        <v>12</v>
      </c>
      <c r="G525" s="747"/>
      <c r="H525" s="747"/>
      <c r="I525" s="747" t="s">
        <v>88</v>
      </c>
      <c r="J525" s="747" t="s">
        <v>792</v>
      </c>
      <c r="K525" s="747"/>
      <c r="L525" s="747"/>
      <c r="M525" s="747"/>
      <c r="N525" s="747" t="s">
        <v>269</v>
      </c>
      <c r="O525" s="747" t="s">
        <v>678</v>
      </c>
      <c r="P525" s="747">
        <v>2008</v>
      </c>
      <c r="Q525" s="747"/>
      <c r="R525" s="747"/>
      <c r="S525" s="747"/>
      <c r="T525" s="747">
        <v>1</v>
      </c>
      <c r="U525" s="751">
        <v>66000000</v>
      </c>
      <c r="V525" s="748" t="s">
        <v>791</v>
      </c>
      <c r="W525" s="752"/>
      <c r="X525" s="753"/>
      <c r="Y525" s="754"/>
      <c r="Z525" s="749"/>
      <c r="AA525" s="749"/>
      <c r="AB525" s="749"/>
      <c r="AC525" s="749"/>
      <c r="AD525" s="749"/>
      <c r="AE525" s="749"/>
      <c r="AF525" s="749"/>
      <c r="AG525" s="749"/>
      <c r="AH525" s="749"/>
      <c r="AI525" s="749"/>
      <c r="AJ525" s="749"/>
    </row>
    <row r="526" spans="1:36" s="750" customFormat="1" ht="12.95" customHeight="1">
      <c r="A526" s="747">
        <v>8</v>
      </c>
      <c r="B526" s="747" t="s">
        <v>793</v>
      </c>
      <c r="C526" s="747" t="s">
        <v>189</v>
      </c>
      <c r="D526" s="747" t="s">
        <v>204</v>
      </c>
      <c r="E526" s="747" t="s">
        <v>188</v>
      </c>
      <c r="F526" s="747" t="s">
        <v>189</v>
      </c>
      <c r="G526" s="747" t="s">
        <v>794</v>
      </c>
      <c r="H526" s="747"/>
      <c r="I526" s="747" t="s">
        <v>521</v>
      </c>
      <c r="J526" s="747" t="s">
        <v>795</v>
      </c>
      <c r="K526" s="747"/>
      <c r="L526" s="747"/>
      <c r="M526" s="747" t="s">
        <v>324</v>
      </c>
      <c r="N526" s="747"/>
      <c r="O526" s="747" t="s">
        <v>325</v>
      </c>
      <c r="P526" s="747">
        <v>2007</v>
      </c>
      <c r="Q526" s="747" t="s">
        <v>324</v>
      </c>
      <c r="R526" s="747" t="s">
        <v>270</v>
      </c>
      <c r="S526" s="747" t="s">
        <v>39</v>
      </c>
      <c r="T526" s="747">
        <v>1</v>
      </c>
      <c r="U526" s="751">
        <v>800000</v>
      </c>
      <c r="V526" s="748" t="s">
        <v>791</v>
      </c>
      <c r="W526" s="752"/>
      <c r="X526" s="753"/>
      <c r="Y526" s="754"/>
      <c r="Z526" s="749"/>
      <c r="AA526" s="749"/>
      <c r="AB526" s="749"/>
      <c r="AC526" s="749"/>
      <c r="AD526" s="749"/>
      <c r="AE526" s="749"/>
      <c r="AF526" s="749"/>
      <c r="AG526" s="749"/>
      <c r="AH526" s="749"/>
      <c r="AI526" s="749"/>
      <c r="AJ526" s="749"/>
    </row>
    <row r="527" spans="1:36" s="750" customFormat="1" ht="12.95" customHeight="1">
      <c r="A527" s="747">
        <v>9</v>
      </c>
      <c r="B527" s="747"/>
      <c r="C527" s="747" t="s">
        <v>189</v>
      </c>
      <c r="D527" s="747" t="s">
        <v>204</v>
      </c>
      <c r="E527" s="747" t="s">
        <v>188</v>
      </c>
      <c r="F527" s="747" t="s">
        <v>189</v>
      </c>
      <c r="G527" s="747" t="s">
        <v>794</v>
      </c>
      <c r="H527" s="747"/>
      <c r="I527" s="747" t="s">
        <v>796</v>
      </c>
      <c r="J527" s="747" t="s">
        <v>797</v>
      </c>
      <c r="K527" s="747"/>
      <c r="L527" s="747"/>
      <c r="M527" s="747"/>
      <c r="N527" s="747"/>
      <c r="O527" s="747" t="s">
        <v>325</v>
      </c>
      <c r="P527" s="747">
        <v>2007</v>
      </c>
      <c r="Q527" s="747" t="s">
        <v>324</v>
      </c>
      <c r="R527" s="747" t="s">
        <v>270</v>
      </c>
      <c r="S527" s="747" t="s">
        <v>39</v>
      </c>
      <c r="T527" s="747">
        <v>1</v>
      </c>
      <c r="U527" s="751">
        <v>1050000</v>
      </c>
      <c r="V527" s="748" t="s">
        <v>791</v>
      </c>
      <c r="W527" s="752"/>
      <c r="X527" s="753"/>
      <c r="Y527" s="754"/>
      <c r="Z527" s="749"/>
      <c r="AA527" s="749"/>
      <c r="AB527" s="749"/>
      <c r="AC527" s="749"/>
      <c r="AD527" s="749"/>
      <c r="AE527" s="749"/>
      <c r="AF527" s="749"/>
      <c r="AG527" s="749"/>
      <c r="AH527" s="749"/>
      <c r="AI527" s="749"/>
      <c r="AJ527" s="749"/>
    </row>
    <row r="528" spans="1:36" s="750" customFormat="1" ht="12.95" customHeight="1">
      <c r="A528" s="747">
        <v>10</v>
      </c>
      <c r="B528" s="747"/>
      <c r="C528" s="747" t="s">
        <v>189</v>
      </c>
      <c r="D528" s="747" t="s">
        <v>204</v>
      </c>
      <c r="E528" s="747" t="s">
        <v>188</v>
      </c>
      <c r="F528" s="747" t="s">
        <v>189</v>
      </c>
      <c r="G528" s="747" t="s">
        <v>794</v>
      </c>
      <c r="H528" s="747"/>
      <c r="I528" s="747" t="s">
        <v>798</v>
      </c>
      <c r="J528" s="747" t="s">
        <v>799</v>
      </c>
      <c r="K528" s="747"/>
      <c r="L528" s="747"/>
      <c r="M528" s="747"/>
      <c r="N528" s="747"/>
      <c r="O528" s="747" t="s">
        <v>325</v>
      </c>
      <c r="P528" s="747">
        <v>2007</v>
      </c>
      <c r="Q528" s="747" t="s">
        <v>324</v>
      </c>
      <c r="R528" s="747" t="s">
        <v>270</v>
      </c>
      <c r="S528" s="747" t="s">
        <v>39</v>
      </c>
      <c r="T528" s="747">
        <v>1</v>
      </c>
      <c r="U528" s="751">
        <v>30000</v>
      </c>
      <c r="V528" s="748" t="s">
        <v>791</v>
      </c>
      <c r="W528" s="752"/>
      <c r="X528" s="753"/>
      <c r="Y528" s="754"/>
      <c r="Z528" s="749"/>
      <c r="AA528" s="749"/>
      <c r="AB528" s="749"/>
      <c r="AC528" s="749"/>
      <c r="AD528" s="749"/>
      <c r="AE528" s="749"/>
      <c r="AF528" s="749"/>
      <c r="AG528" s="749"/>
      <c r="AH528" s="749"/>
      <c r="AI528" s="749"/>
      <c r="AJ528" s="749"/>
    </row>
    <row r="529" spans="1:36" s="750" customFormat="1" ht="12.95" customHeight="1">
      <c r="A529" s="747">
        <v>11</v>
      </c>
      <c r="B529" s="747"/>
      <c r="C529" s="747" t="s">
        <v>189</v>
      </c>
      <c r="D529" s="747" t="s">
        <v>204</v>
      </c>
      <c r="E529" s="747" t="s">
        <v>188</v>
      </c>
      <c r="F529" s="747" t="s">
        <v>189</v>
      </c>
      <c r="G529" s="747" t="s">
        <v>794</v>
      </c>
      <c r="H529" s="747"/>
      <c r="I529" s="747" t="s">
        <v>800</v>
      </c>
      <c r="J529" s="747" t="s">
        <v>379</v>
      </c>
      <c r="K529" s="747"/>
      <c r="L529" s="747"/>
      <c r="M529" s="747"/>
      <c r="N529" s="747"/>
      <c r="O529" s="747" t="s">
        <v>325</v>
      </c>
      <c r="P529" s="747">
        <v>2007</v>
      </c>
      <c r="Q529" s="747" t="s">
        <v>324</v>
      </c>
      <c r="R529" s="747" t="s">
        <v>270</v>
      </c>
      <c r="S529" s="747" t="s">
        <v>39</v>
      </c>
      <c r="T529" s="747">
        <v>1</v>
      </c>
      <c r="U529" s="751">
        <v>10000</v>
      </c>
      <c r="V529" s="748" t="s">
        <v>791</v>
      </c>
      <c r="W529" s="752"/>
      <c r="X529" s="753"/>
      <c r="Y529" s="754"/>
      <c r="Z529" s="749"/>
      <c r="AA529" s="749"/>
      <c r="AB529" s="749"/>
      <c r="AC529" s="749"/>
      <c r="AD529" s="749"/>
      <c r="AE529" s="749"/>
      <c r="AF529" s="749"/>
      <c r="AG529" s="749"/>
      <c r="AH529" s="749"/>
      <c r="AI529" s="749"/>
      <c r="AJ529" s="749"/>
    </row>
    <row r="530" spans="1:36" s="750" customFormat="1" ht="12.95" customHeight="1">
      <c r="A530" s="747">
        <v>12</v>
      </c>
      <c r="B530" s="747"/>
      <c r="C530" s="747" t="s">
        <v>189</v>
      </c>
      <c r="D530" s="747" t="s">
        <v>204</v>
      </c>
      <c r="E530" s="747" t="s">
        <v>188</v>
      </c>
      <c r="F530" s="747" t="s">
        <v>189</v>
      </c>
      <c r="G530" s="747" t="s">
        <v>794</v>
      </c>
      <c r="H530" s="747"/>
      <c r="I530" s="747" t="s">
        <v>801</v>
      </c>
      <c r="J530" s="747" t="s">
        <v>379</v>
      </c>
      <c r="K530" s="747"/>
      <c r="L530" s="747"/>
      <c r="M530" s="747"/>
      <c r="N530" s="747"/>
      <c r="O530" s="747" t="s">
        <v>325</v>
      </c>
      <c r="P530" s="747">
        <v>2007</v>
      </c>
      <c r="Q530" s="747" t="s">
        <v>324</v>
      </c>
      <c r="R530" s="747" t="s">
        <v>270</v>
      </c>
      <c r="S530" s="747" t="s">
        <v>39</v>
      </c>
      <c r="T530" s="747">
        <v>1</v>
      </c>
      <c r="U530" s="751">
        <v>60000</v>
      </c>
      <c r="V530" s="748" t="s">
        <v>791</v>
      </c>
      <c r="W530" s="752"/>
      <c r="X530" s="753"/>
      <c r="Y530" s="754"/>
      <c r="Z530" s="749"/>
      <c r="AA530" s="749"/>
      <c r="AB530" s="749"/>
      <c r="AC530" s="749"/>
      <c r="AD530" s="749"/>
      <c r="AE530" s="749"/>
      <c r="AF530" s="749"/>
      <c r="AG530" s="749"/>
      <c r="AH530" s="749"/>
      <c r="AI530" s="749"/>
      <c r="AJ530" s="749"/>
    </row>
    <row r="531" spans="1:36" s="750" customFormat="1" ht="12.95" customHeight="1">
      <c r="A531" s="747">
        <v>13</v>
      </c>
      <c r="B531" s="747"/>
      <c r="C531" s="747">
        <v>2</v>
      </c>
      <c r="D531" s="747">
        <v>9</v>
      </c>
      <c r="E531" s="747">
        <v>1</v>
      </c>
      <c r="F531" s="747">
        <v>20</v>
      </c>
      <c r="G531" s="747">
        <v>6</v>
      </c>
      <c r="H531" s="747"/>
      <c r="I531" s="747" t="s">
        <v>802</v>
      </c>
      <c r="J531" s="747"/>
      <c r="K531" s="747"/>
      <c r="L531" s="747"/>
      <c r="M531" s="747"/>
      <c r="N531" s="747"/>
      <c r="O531" s="747" t="s">
        <v>272</v>
      </c>
      <c r="P531" s="747">
        <v>2014</v>
      </c>
      <c r="Q531" s="747"/>
      <c r="R531" s="747" t="s">
        <v>270</v>
      </c>
      <c r="S531" s="747" t="s">
        <v>39</v>
      </c>
      <c r="T531" s="747">
        <v>1</v>
      </c>
      <c r="U531" s="751">
        <v>1795750</v>
      </c>
      <c r="V531" s="748" t="s">
        <v>311</v>
      </c>
      <c r="W531" s="752"/>
      <c r="X531" s="753"/>
      <c r="Y531" s="754"/>
      <c r="Z531" s="749"/>
      <c r="AA531" s="749"/>
      <c r="AB531" s="749"/>
      <c r="AC531" s="749"/>
      <c r="AD531" s="749"/>
      <c r="AE531" s="749"/>
      <c r="AF531" s="749"/>
      <c r="AG531" s="749"/>
      <c r="AH531" s="749"/>
      <c r="AI531" s="749"/>
      <c r="AJ531" s="749"/>
    </row>
    <row r="532" spans="1:36" s="750" customFormat="1" ht="12.95" customHeight="1">
      <c r="A532" s="747">
        <v>14</v>
      </c>
      <c r="B532" s="747"/>
      <c r="C532" s="747" t="s">
        <v>189</v>
      </c>
      <c r="D532" s="747" t="s">
        <v>204</v>
      </c>
      <c r="E532" s="747" t="s">
        <v>188</v>
      </c>
      <c r="F532" s="747" t="s">
        <v>189</v>
      </c>
      <c r="G532" s="747" t="s">
        <v>794</v>
      </c>
      <c r="H532" s="747"/>
      <c r="I532" s="747" t="s">
        <v>660</v>
      </c>
      <c r="J532" s="747" t="s">
        <v>379</v>
      </c>
      <c r="K532" s="747"/>
      <c r="L532" s="747"/>
      <c r="M532" s="747"/>
      <c r="N532" s="747"/>
      <c r="O532" s="747" t="s">
        <v>325</v>
      </c>
      <c r="P532" s="747">
        <v>2007</v>
      </c>
      <c r="Q532" s="747" t="s">
        <v>324</v>
      </c>
      <c r="R532" s="747" t="s">
        <v>270</v>
      </c>
      <c r="S532" s="747" t="s">
        <v>39</v>
      </c>
      <c r="T532" s="747">
        <v>1</v>
      </c>
      <c r="U532" s="751">
        <v>500000</v>
      </c>
      <c r="V532" s="748" t="s">
        <v>791</v>
      </c>
      <c r="W532" s="752"/>
      <c r="X532" s="753"/>
      <c r="Y532" s="754"/>
      <c r="Z532" s="749"/>
      <c r="AA532" s="749"/>
      <c r="AB532" s="749"/>
      <c r="AC532" s="749"/>
      <c r="AD532" s="749"/>
      <c r="AE532" s="749"/>
      <c r="AF532" s="749"/>
      <c r="AG532" s="749"/>
      <c r="AH532" s="749"/>
      <c r="AI532" s="749"/>
      <c r="AJ532" s="749"/>
    </row>
    <row r="533" spans="1:36" s="757" customFormat="1" ht="12.95" customHeight="1">
      <c r="A533" s="747">
        <v>15</v>
      </c>
      <c r="B533" s="747"/>
      <c r="C533" s="747" t="s">
        <v>189</v>
      </c>
      <c r="D533" s="747" t="s">
        <v>204</v>
      </c>
      <c r="E533" s="747" t="s">
        <v>188</v>
      </c>
      <c r="F533" s="747" t="s">
        <v>189</v>
      </c>
      <c r="G533" s="747">
        <v>6</v>
      </c>
      <c r="H533" s="747"/>
      <c r="I533" s="747" t="s">
        <v>803</v>
      </c>
      <c r="J533" s="747"/>
      <c r="K533" s="747"/>
      <c r="L533" s="747"/>
      <c r="M533" s="747"/>
      <c r="N533" s="747"/>
      <c r="O533" s="747" t="s">
        <v>272</v>
      </c>
      <c r="P533" s="747">
        <v>2015</v>
      </c>
      <c r="Q533" s="747"/>
      <c r="R533" s="747" t="s">
        <v>270</v>
      </c>
      <c r="S533" s="747" t="s">
        <v>39</v>
      </c>
      <c r="T533" s="747">
        <v>1</v>
      </c>
      <c r="U533" s="751">
        <v>103000000</v>
      </c>
      <c r="V533" s="748" t="s">
        <v>311</v>
      </c>
      <c r="W533" s="89"/>
      <c r="X533" s="755"/>
      <c r="Y533" s="754"/>
      <c r="Z533" s="756"/>
      <c r="AA533" s="756"/>
      <c r="AB533" s="756"/>
      <c r="AC533" s="756"/>
      <c r="AD533" s="756"/>
      <c r="AE533" s="756"/>
      <c r="AF533" s="756"/>
      <c r="AG533" s="756"/>
      <c r="AH533" s="756"/>
      <c r="AI533" s="756"/>
      <c r="AJ533" s="756"/>
    </row>
    <row r="534" spans="1:36" s="647" customFormat="1" ht="12.95" customHeight="1">
      <c r="A534" s="646"/>
      <c r="B534" s="646"/>
      <c r="C534" s="646"/>
      <c r="D534" s="646"/>
      <c r="E534" s="646"/>
      <c r="F534" s="646"/>
      <c r="G534" s="646"/>
      <c r="H534" s="646"/>
      <c r="I534" s="646"/>
      <c r="J534" s="646"/>
      <c r="K534" s="646"/>
      <c r="L534" s="646"/>
      <c r="M534" s="646"/>
      <c r="N534" s="646"/>
      <c r="O534" s="646"/>
      <c r="P534" s="646"/>
      <c r="Q534" s="646"/>
      <c r="R534" s="646"/>
      <c r="S534" s="646"/>
      <c r="T534" s="646"/>
      <c r="U534" s="646"/>
      <c r="V534" s="648"/>
      <c r="W534" s="649"/>
      <c r="X534" s="758"/>
      <c r="Y534" s="649"/>
      <c r="Z534" s="649"/>
      <c r="AA534" s="649"/>
      <c r="AB534" s="649"/>
      <c r="AC534" s="649"/>
      <c r="AD534" s="649"/>
      <c r="AE534" s="649"/>
      <c r="AF534" s="649"/>
      <c r="AG534" s="649"/>
      <c r="AH534" s="649"/>
      <c r="AI534" s="649"/>
      <c r="AJ534" s="649"/>
    </row>
    <row r="535" spans="1:36" s="91" customFormat="1" ht="12.95" customHeight="1">
      <c r="A535" s="650"/>
      <c r="B535" s="650"/>
      <c r="C535" s="650"/>
      <c r="D535" s="650"/>
      <c r="E535" s="650"/>
      <c r="F535" s="650"/>
      <c r="G535" s="650"/>
      <c r="H535" s="650"/>
      <c r="I535" s="650"/>
      <c r="J535" s="650"/>
      <c r="K535" s="650"/>
      <c r="L535" s="650"/>
      <c r="M535" s="650"/>
      <c r="N535" s="650"/>
      <c r="O535" s="650"/>
      <c r="P535" s="650"/>
      <c r="Q535" s="650"/>
      <c r="R535" s="650"/>
      <c r="S535" s="650"/>
      <c r="T535" s="646"/>
      <c r="U535" s="646"/>
      <c r="V535" s="651"/>
      <c r="W535" s="652"/>
      <c r="X535" s="652"/>
      <c r="Y535" s="652"/>
      <c r="Z535" s="652"/>
      <c r="AA535" s="652"/>
      <c r="AB535" s="652"/>
      <c r="AC535" s="652"/>
      <c r="AD535" s="652"/>
      <c r="AE535" s="652"/>
      <c r="AF535" s="652"/>
      <c r="AG535" s="652"/>
      <c r="AH535" s="652"/>
      <c r="AI535" s="652"/>
      <c r="AJ535" s="652"/>
    </row>
    <row r="536" spans="1:36" s="91" customFormat="1" ht="12.95" customHeight="1" thickBot="1">
      <c r="A536" s="650"/>
      <c r="B536" s="650"/>
      <c r="C536" s="650"/>
      <c r="D536" s="650"/>
      <c r="E536" s="650"/>
      <c r="F536" s="650"/>
      <c r="G536" s="650"/>
      <c r="H536" s="650"/>
      <c r="I536" s="650"/>
      <c r="J536" s="650"/>
      <c r="K536" s="650"/>
      <c r="L536" s="650"/>
      <c r="M536" s="650"/>
      <c r="N536" s="650"/>
      <c r="O536" s="650"/>
      <c r="P536" s="650"/>
      <c r="Q536" s="650"/>
      <c r="R536" s="650"/>
      <c r="S536" s="650"/>
      <c r="T536" s="650"/>
      <c r="U536" s="650"/>
      <c r="V536" s="651"/>
      <c r="W536" s="652"/>
      <c r="X536" s="758"/>
      <c r="Y536" s="652"/>
      <c r="Z536" s="652"/>
      <c r="AA536" s="652"/>
      <c r="AB536" s="652"/>
      <c r="AC536" s="652"/>
      <c r="AD536" s="652"/>
      <c r="AE536" s="652"/>
      <c r="AF536" s="652"/>
      <c r="AG536" s="652"/>
      <c r="AH536" s="652"/>
      <c r="AI536" s="652"/>
      <c r="AJ536" s="652"/>
    </row>
    <row r="537" spans="1:36" s="87" customFormat="1" ht="12.95" customHeight="1">
      <c r="A537" s="690"/>
      <c r="B537" s="759"/>
      <c r="C537" s="692"/>
      <c r="D537" s="692"/>
      <c r="E537" s="692"/>
      <c r="F537" s="692"/>
      <c r="G537" s="692"/>
      <c r="H537" s="760"/>
      <c r="I537" s="695" t="s">
        <v>52</v>
      </c>
      <c r="J537" s="693"/>
      <c r="K537" s="693"/>
      <c r="L537" s="693"/>
      <c r="M537" s="693"/>
      <c r="N537" s="693"/>
      <c r="O537" s="691"/>
      <c r="P537" s="693"/>
      <c r="Q537" s="693"/>
      <c r="R537" s="693"/>
      <c r="S537" s="693"/>
      <c r="T537" s="761">
        <f>SUM(T538:T552)</f>
        <v>13</v>
      </c>
      <c r="U537" s="762">
        <f>SUM(U538:U552)</f>
        <v>2162531326.5358591</v>
      </c>
      <c r="V537" s="697"/>
      <c r="W537" s="355"/>
      <c r="X537" s="754"/>
      <c r="Y537" s="355"/>
      <c r="Z537" s="355"/>
      <c r="AA537" s="355"/>
      <c r="AB537" s="355"/>
      <c r="AC537" s="355"/>
      <c r="AD537" s="355"/>
      <c r="AE537" s="355"/>
      <c r="AF537" s="355"/>
      <c r="AG537" s="355"/>
      <c r="AH537" s="355"/>
      <c r="AI537" s="355"/>
      <c r="AJ537" s="355"/>
    </row>
    <row r="538" spans="1:36" s="87" customFormat="1" ht="37.5" customHeight="1">
      <c r="A538" s="737">
        <v>1</v>
      </c>
      <c r="B538" s="763" t="e">
        <f>'[2]LAMP.BA REKON 2 new'!B42</f>
        <v>#REF!</v>
      </c>
      <c r="C538" s="747"/>
      <c r="D538" s="747"/>
      <c r="E538" s="747"/>
      <c r="F538" s="747"/>
      <c r="G538" s="747"/>
      <c r="H538" s="764">
        <v>1</v>
      </c>
      <c r="I538" s="747" t="s">
        <v>804</v>
      </c>
      <c r="J538" s="747" t="s">
        <v>324</v>
      </c>
      <c r="K538" s="747"/>
      <c r="L538" s="747"/>
      <c r="M538" s="747" t="s">
        <v>324</v>
      </c>
      <c r="N538" s="747" t="s">
        <v>324</v>
      </c>
      <c r="O538" s="747" t="s">
        <v>325</v>
      </c>
      <c r="P538" s="747">
        <v>2008</v>
      </c>
      <c r="Q538" s="747"/>
      <c r="R538" s="747" t="s">
        <v>270</v>
      </c>
      <c r="S538" s="747" t="s">
        <v>39</v>
      </c>
      <c r="T538" s="765">
        <v>1</v>
      </c>
      <c r="U538" s="766">
        <v>94280000</v>
      </c>
      <c r="V538" s="748" t="s">
        <v>805</v>
      </c>
      <c r="W538" s="767"/>
      <c r="X538" s="768"/>
      <c r="Y538" s="355"/>
      <c r="Z538" s="355"/>
      <c r="AA538" s="355"/>
      <c r="AB538" s="355"/>
      <c r="AC538" s="355"/>
      <c r="AD538" s="355"/>
      <c r="AE538" s="355"/>
      <c r="AF538" s="355"/>
      <c r="AG538" s="355"/>
      <c r="AH538" s="355"/>
      <c r="AI538" s="355"/>
      <c r="AJ538" s="355"/>
    </row>
    <row r="539" spans="1:36" s="87" customFormat="1" ht="12.95" customHeight="1">
      <c r="A539" s="737">
        <v>2</v>
      </c>
      <c r="B539" s="763" t="e">
        <f>'[2]LAMP.BA REKON 2 new'!B59</f>
        <v>#REF!</v>
      </c>
      <c r="C539" s="747"/>
      <c r="D539" s="747"/>
      <c r="E539" s="747"/>
      <c r="F539" s="747"/>
      <c r="G539" s="747"/>
      <c r="H539" s="764">
        <v>2</v>
      </c>
      <c r="I539" s="747" t="s">
        <v>806</v>
      </c>
      <c r="J539" s="747" t="s">
        <v>324</v>
      </c>
      <c r="K539" s="747"/>
      <c r="L539" s="747"/>
      <c r="M539" s="747" t="s">
        <v>324</v>
      </c>
      <c r="N539" s="747" t="s">
        <v>324</v>
      </c>
      <c r="O539" s="747" t="s">
        <v>325</v>
      </c>
      <c r="P539" s="747">
        <v>2008</v>
      </c>
      <c r="Q539" s="747"/>
      <c r="R539" s="747" t="s">
        <v>270</v>
      </c>
      <c r="S539" s="747" t="s">
        <v>39</v>
      </c>
      <c r="T539" s="765">
        <v>1</v>
      </c>
      <c r="U539" s="766">
        <v>624348000</v>
      </c>
      <c r="V539" s="748" t="s">
        <v>805</v>
      </c>
      <c r="W539" s="355"/>
      <c r="X539" s="754"/>
      <c r="Y539" s="355"/>
      <c r="Z539" s="355"/>
      <c r="AA539" s="355"/>
      <c r="AB539" s="355"/>
      <c r="AC539" s="355"/>
      <c r="AD539" s="355"/>
      <c r="AE539" s="355"/>
      <c r="AF539" s="355"/>
      <c r="AG539" s="355"/>
      <c r="AH539" s="355"/>
      <c r="AI539" s="355"/>
      <c r="AJ539" s="355"/>
    </row>
    <row r="540" spans="1:36" s="87" customFormat="1" ht="12.95" customHeight="1">
      <c r="A540" s="737">
        <v>3</v>
      </c>
      <c r="B540" s="763" t="e">
        <f>'[2]LAMP.BA REKON 2 new'!B180</f>
        <v>#REF!</v>
      </c>
      <c r="C540" s="747"/>
      <c r="D540" s="747"/>
      <c r="E540" s="747"/>
      <c r="F540" s="747"/>
      <c r="G540" s="747"/>
      <c r="H540" s="764">
        <v>3</v>
      </c>
      <c r="I540" s="747" t="s">
        <v>807</v>
      </c>
      <c r="J540" s="747" t="s">
        <v>324</v>
      </c>
      <c r="K540" s="747"/>
      <c r="L540" s="747"/>
      <c r="M540" s="747" t="s">
        <v>324</v>
      </c>
      <c r="N540" s="747" t="s">
        <v>324</v>
      </c>
      <c r="O540" s="747" t="s">
        <v>325</v>
      </c>
      <c r="P540" s="747">
        <v>2013</v>
      </c>
      <c r="Q540" s="747"/>
      <c r="R540" s="747" t="s">
        <v>270</v>
      </c>
      <c r="S540" s="747" t="s">
        <v>39</v>
      </c>
      <c r="T540" s="765">
        <v>1</v>
      </c>
      <c r="U540" s="766">
        <v>258625964.257433</v>
      </c>
      <c r="V540" s="748" t="s">
        <v>805</v>
      </c>
      <c r="W540" s="355"/>
      <c r="X540" s="754"/>
      <c r="Y540" s="355"/>
      <c r="Z540" s="355"/>
      <c r="AA540" s="355"/>
      <c r="AB540" s="355"/>
      <c r="AC540" s="355"/>
      <c r="AD540" s="355"/>
      <c r="AE540" s="355"/>
      <c r="AF540" s="355"/>
      <c r="AG540" s="355"/>
      <c r="AH540" s="355"/>
      <c r="AI540" s="355"/>
      <c r="AJ540" s="355"/>
    </row>
    <row r="541" spans="1:36" s="88" customFormat="1" ht="12.95" customHeight="1">
      <c r="A541" s="769">
        <v>6</v>
      </c>
      <c r="B541" s="770">
        <v>3</v>
      </c>
      <c r="C541" s="770">
        <v>11</v>
      </c>
      <c r="D541" s="770">
        <v>1</v>
      </c>
      <c r="E541" s="770">
        <v>6</v>
      </c>
      <c r="F541" s="770">
        <v>10</v>
      </c>
      <c r="G541" s="771">
        <v>4</v>
      </c>
      <c r="H541" s="770"/>
      <c r="I541" s="770" t="s">
        <v>94</v>
      </c>
      <c r="J541" s="770"/>
      <c r="K541" s="770"/>
      <c r="L541" s="770"/>
      <c r="M541" s="770"/>
      <c r="N541" s="770" t="s">
        <v>808</v>
      </c>
      <c r="O541" s="770" t="s">
        <v>325</v>
      </c>
      <c r="P541" s="770">
        <v>2016</v>
      </c>
      <c r="Q541" s="770"/>
      <c r="R541" s="770" t="s">
        <v>267</v>
      </c>
      <c r="S541" s="770" t="s">
        <v>809</v>
      </c>
      <c r="T541" s="770">
        <v>1</v>
      </c>
      <c r="U541" s="772">
        <v>15393250</v>
      </c>
      <c r="V541" s="748" t="s">
        <v>805</v>
      </c>
      <c r="W541" s="622"/>
      <c r="X541" s="622"/>
      <c r="Y541" s="773"/>
      <c r="Z541" s="774"/>
      <c r="AA541" s="775"/>
      <c r="AB541" s="622"/>
      <c r="AC541" s="622"/>
      <c r="AD541" s="622"/>
      <c r="AE541" s="622"/>
      <c r="AF541" s="622"/>
      <c r="AG541" s="622"/>
      <c r="AH541" s="622"/>
      <c r="AI541" s="622"/>
      <c r="AJ541" s="622"/>
    </row>
    <row r="542" spans="1:36" s="88" customFormat="1" ht="12.95" customHeight="1">
      <c r="A542" s="769">
        <v>7</v>
      </c>
      <c r="B542" s="770">
        <v>3</v>
      </c>
      <c r="C542" s="770">
        <v>11</v>
      </c>
      <c r="D542" s="770">
        <v>1</v>
      </c>
      <c r="E542" s="770">
        <v>6</v>
      </c>
      <c r="F542" s="770">
        <v>10</v>
      </c>
      <c r="G542" s="771">
        <v>4</v>
      </c>
      <c r="H542" s="770"/>
      <c r="I542" s="770" t="s">
        <v>95</v>
      </c>
      <c r="J542" s="770"/>
      <c r="K542" s="770"/>
      <c r="L542" s="770"/>
      <c r="M542" s="770"/>
      <c r="N542" s="770" t="s">
        <v>808</v>
      </c>
      <c r="O542" s="770" t="s">
        <v>325</v>
      </c>
      <c r="P542" s="770">
        <v>2016</v>
      </c>
      <c r="Q542" s="770"/>
      <c r="R542" s="770" t="s">
        <v>267</v>
      </c>
      <c r="S542" s="770" t="s">
        <v>809</v>
      </c>
      <c r="T542" s="770">
        <v>1</v>
      </c>
      <c r="U542" s="772">
        <v>753582537</v>
      </c>
      <c r="V542" s="748" t="s">
        <v>805</v>
      </c>
      <c r="W542" s="776"/>
      <c r="X542" s="622"/>
      <c r="Y542" s="773"/>
      <c r="Z542" s="774"/>
      <c r="AA542" s="775"/>
      <c r="AB542" s="622"/>
      <c r="AC542" s="622"/>
      <c r="AD542" s="622"/>
      <c r="AE542" s="622"/>
      <c r="AF542" s="622"/>
      <c r="AG542" s="622"/>
      <c r="AH542" s="622"/>
      <c r="AI542" s="622"/>
      <c r="AJ542" s="622"/>
    </row>
    <row r="543" spans="1:36" s="87" customFormat="1" ht="12.95" customHeight="1">
      <c r="A543" s="737">
        <v>4</v>
      </c>
      <c r="B543" s="763" t="e">
        <f>'[2]LAMP.BA REKON 2 new'!B131</f>
        <v>#REF!</v>
      </c>
      <c r="C543" s="747">
        <v>3</v>
      </c>
      <c r="D543" s="747">
        <v>11</v>
      </c>
      <c r="E543" s="747">
        <v>1</v>
      </c>
      <c r="F543" s="747">
        <v>6</v>
      </c>
      <c r="G543" s="747">
        <v>10</v>
      </c>
      <c r="H543" s="764">
        <v>4</v>
      </c>
      <c r="I543" s="747" t="s">
        <v>810</v>
      </c>
      <c r="J543" s="747" t="s">
        <v>324</v>
      </c>
      <c r="K543" s="747"/>
      <c r="L543" s="747"/>
      <c r="M543" s="747" t="s">
        <v>324</v>
      </c>
      <c r="N543" s="747" t="s">
        <v>324</v>
      </c>
      <c r="O543" s="747" t="s">
        <v>325</v>
      </c>
      <c r="P543" s="747">
        <v>2012</v>
      </c>
      <c r="Q543" s="747"/>
      <c r="R543" s="747" t="s">
        <v>270</v>
      </c>
      <c r="S543" s="747" t="s">
        <v>39</v>
      </c>
      <c r="T543" s="765">
        <v>1</v>
      </c>
      <c r="U543" s="766">
        <v>152127700.27842641</v>
      </c>
      <c r="V543" s="748" t="s">
        <v>805</v>
      </c>
      <c r="W543" s="355"/>
      <c r="X543" s="754"/>
      <c r="Y543" s="355"/>
      <c r="Z543" s="355"/>
      <c r="AA543" s="355"/>
      <c r="AB543" s="355"/>
      <c r="AC543" s="355"/>
      <c r="AD543" s="355"/>
      <c r="AE543" s="355"/>
      <c r="AF543" s="355"/>
      <c r="AG543" s="355"/>
      <c r="AH543" s="355"/>
      <c r="AI543" s="355"/>
      <c r="AJ543" s="355"/>
    </row>
    <row r="544" spans="1:36" s="87" customFormat="1" ht="12.95" customHeight="1">
      <c r="A544" s="1318">
        <v>5</v>
      </c>
      <c r="B544" s="777"/>
      <c r="C544" s="1320">
        <v>3</v>
      </c>
      <c r="D544" s="1320">
        <v>11</v>
      </c>
      <c r="E544" s="1320">
        <v>1</v>
      </c>
      <c r="F544" s="1320">
        <v>1</v>
      </c>
      <c r="G544" s="1320">
        <v>1</v>
      </c>
      <c r="H544" s="1322">
        <v>5</v>
      </c>
      <c r="I544" s="778" t="s">
        <v>811</v>
      </c>
      <c r="J544" s="1347"/>
      <c r="K544" s="779"/>
      <c r="L544" s="779"/>
      <c r="M544" s="1347"/>
      <c r="N544" s="1347" t="s">
        <v>808</v>
      </c>
      <c r="O544" s="1347" t="s">
        <v>325</v>
      </c>
      <c r="P544" s="1347">
        <v>2014</v>
      </c>
      <c r="Q544" s="1347"/>
      <c r="R544" s="780" t="s">
        <v>812</v>
      </c>
      <c r="S544" s="780" t="s">
        <v>39</v>
      </c>
      <c r="T544" s="1338">
        <v>1</v>
      </c>
      <c r="U544" s="1340">
        <v>121988875</v>
      </c>
      <c r="V544" s="1342" t="s">
        <v>311</v>
      </c>
      <c r="W544" s="355"/>
      <c r="X544" s="754"/>
      <c r="Y544" s="355"/>
      <c r="Z544" s="355"/>
      <c r="AA544" s="355"/>
      <c r="AB544" s="355"/>
      <c r="AC544" s="355"/>
      <c r="AD544" s="355"/>
      <c r="AE544" s="355"/>
      <c r="AF544" s="355"/>
      <c r="AG544" s="355"/>
      <c r="AH544" s="355"/>
      <c r="AI544" s="355"/>
      <c r="AJ544" s="355"/>
    </row>
    <row r="545" spans="1:36" s="87" customFormat="1" ht="12.95" customHeight="1">
      <c r="A545" s="1319"/>
      <c r="B545" s="777"/>
      <c r="C545" s="1321"/>
      <c r="D545" s="1321"/>
      <c r="E545" s="1321"/>
      <c r="F545" s="1321"/>
      <c r="G545" s="1321"/>
      <c r="H545" s="1323"/>
      <c r="I545" s="781" t="s">
        <v>813</v>
      </c>
      <c r="J545" s="1348"/>
      <c r="K545" s="782"/>
      <c r="L545" s="782"/>
      <c r="M545" s="1348"/>
      <c r="N545" s="1348"/>
      <c r="O545" s="1348"/>
      <c r="P545" s="1348"/>
      <c r="Q545" s="1348"/>
      <c r="R545" s="781"/>
      <c r="S545" s="781"/>
      <c r="T545" s="1339"/>
      <c r="U545" s="1341"/>
      <c r="V545" s="1343"/>
      <c r="W545" s="355"/>
      <c r="X545" s="754"/>
      <c r="Y545" s="355"/>
      <c r="Z545" s="355"/>
      <c r="AA545" s="355"/>
      <c r="AB545" s="355"/>
      <c r="AC545" s="355"/>
      <c r="AD545" s="355"/>
      <c r="AE545" s="355"/>
      <c r="AF545" s="355"/>
      <c r="AG545" s="355"/>
      <c r="AH545" s="355"/>
      <c r="AI545" s="355"/>
      <c r="AJ545" s="355"/>
    </row>
    <row r="546" spans="1:36" s="93" customFormat="1" ht="12.95" customHeight="1">
      <c r="A546" s="783"/>
      <c r="B546" s="784"/>
      <c r="C546" s="785"/>
      <c r="D546" s="785"/>
      <c r="E546" s="785"/>
      <c r="F546" s="785"/>
      <c r="G546" s="785"/>
      <c r="H546" s="786"/>
      <c r="I546" s="787" t="s">
        <v>99</v>
      </c>
      <c r="J546" s="788"/>
      <c r="K546" s="788"/>
      <c r="L546" s="788"/>
      <c r="M546" s="788"/>
      <c r="N546" s="788" t="s">
        <v>808</v>
      </c>
      <c r="O546" s="788" t="s">
        <v>325</v>
      </c>
      <c r="P546" s="788">
        <v>1990</v>
      </c>
      <c r="Q546" s="788"/>
      <c r="R546" s="787"/>
      <c r="S546" s="787" t="s">
        <v>814</v>
      </c>
      <c r="T546" s="789">
        <v>1</v>
      </c>
      <c r="U546" s="790">
        <v>50000000</v>
      </c>
      <c r="V546" s="791"/>
      <c r="W546" s="92"/>
      <c r="X546" s="792"/>
      <c r="Y546" s="92"/>
      <c r="Z546" s="92"/>
      <c r="AA546" s="92"/>
      <c r="AB546" s="92"/>
      <c r="AC546" s="92"/>
      <c r="AD546" s="92"/>
      <c r="AE546" s="92"/>
      <c r="AF546" s="92"/>
      <c r="AG546" s="92"/>
      <c r="AH546" s="92"/>
      <c r="AI546" s="92"/>
      <c r="AJ546" s="92"/>
    </row>
    <row r="547" spans="1:36" s="93" customFormat="1" ht="12.95" customHeight="1">
      <c r="A547" s="783"/>
      <c r="B547" s="784"/>
      <c r="C547" s="785"/>
      <c r="D547" s="785"/>
      <c r="E547" s="785"/>
      <c r="F547" s="785"/>
      <c r="G547" s="785"/>
      <c r="H547" s="786"/>
      <c r="I547" s="787" t="s">
        <v>100</v>
      </c>
      <c r="J547" s="788"/>
      <c r="K547" s="788"/>
      <c r="L547" s="788"/>
      <c r="M547" s="788"/>
      <c r="N547" s="788"/>
      <c r="O547" s="788"/>
      <c r="P547" s="788">
        <v>2007</v>
      </c>
      <c r="Q547" s="788"/>
      <c r="R547" s="787"/>
      <c r="S547" s="787" t="s">
        <v>39</v>
      </c>
      <c r="T547" s="789">
        <v>1</v>
      </c>
      <c r="U547" s="790">
        <v>11500000</v>
      </c>
      <c r="V547" s="791"/>
      <c r="W547" s="92"/>
      <c r="X547" s="792"/>
      <c r="Y547" s="92"/>
      <c r="Z547" s="92"/>
      <c r="AA547" s="92"/>
      <c r="AB547" s="92"/>
      <c r="AC547" s="92"/>
      <c r="AD547" s="92"/>
      <c r="AE547" s="92"/>
      <c r="AF547" s="92"/>
      <c r="AG547" s="92"/>
      <c r="AH547" s="92"/>
      <c r="AI547" s="92"/>
      <c r="AJ547" s="92"/>
    </row>
    <row r="548" spans="1:36" s="93" customFormat="1" ht="12.95" customHeight="1">
      <c r="A548" s="783"/>
      <c r="B548" s="784"/>
      <c r="C548" s="785"/>
      <c r="D548" s="785"/>
      <c r="E548" s="785"/>
      <c r="F548" s="785"/>
      <c r="G548" s="785"/>
      <c r="H548" s="786"/>
      <c r="I548" s="787" t="s">
        <v>101</v>
      </c>
      <c r="J548" s="788"/>
      <c r="K548" s="788"/>
      <c r="L548" s="788"/>
      <c r="M548" s="788"/>
      <c r="N548" s="788"/>
      <c r="O548" s="788"/>
      <c r="P548" s="788">
        <v>2010</v>
      </c>
      <c r="Q548" s="788"/>
      <c r="R548" s="787"/>
      <c r="S548" s="787" t="s">
        <v>39</v>
      </c>
      <c r="T548" s="789">
        <v>1</v>
      </c>
      <c r="U548" s="790">
        <v>13185000</v>
      </c>
      <c r="V548" s="791"/>
      <c r="W548" s="92"/>
      <c r="X548" s="792"/>
      <c r="Y548" s="92"/>
      <c r="Z548" s="92"/>
      <c r="AA548" s="92"/>
      <c r="AB548" s="92"/>
      <c r="AC548" s="92"/>
      <c r="AD548" s="92"/>
      <c r="AE548" s="92"/>
      <c r="AF548" s="92"/>
      <c r="AG548" s="92"/>
      <c r="AH548" s="92"/>
      <c r="AI548" s="92"/>
      <c r="AJ548" s="92"/>
    </row>
    <row r="549" spans="1:36" s="93" customFormat="1" ht="12.95" customHeight="1">
      <c r="A549" s="783"/>
      <c r="B549" s="784"/>
      <c r="C549" s="785"/>
      <c r="D549" s="785"/>
      <c r="E549" s="785"/>
      <c r="F549" s="785"/>
      <c r="G549" s="785"/>
      <c r="H549" s="786"/>
      <c r="I549" s="787" t="s">
        <v>102</v>
      </c>
      <c r="J549" s="788"/>
      <c r="K549" s="788"/>
      <c r="L549" s="788"/>
      <c r="M549" s="788"/>
      <c r="N549" s="788"/>
      <c r="O549" s="788"/>
      <c r="P549" s="788">
        <v>1998</v>
      </c>
      <c r="Q549" s="788"/>
      <c r="R549" s="787"/>
      <c r="S549" s="787" t="s">
        <v>39</v>
      </c>
      <c r="T549" s="789">
        <v>1</v>
      </c>
      <c r="U549" s="790">
        <v>25000000</v>
      </c>
      <c r="V549" s="791"/>
      <c r="W549" s="92"/>
      <c r="X549" s="792"/>
      <c r="Y549" s="92"/>
      <c r="Z549" s="92"/>
      <c r="AA549" s="92"/>
      <c r="AB549" s="92"/>
      <c r="AC549" s="92"/>
      <c r="AD549" s="92"/>
      <c r="AE549" s="92"/>
      <c r="AF549" s="92"/>
      <c r="AG549" s="92"/>
      <c r="AH549" s="92"/>
      <c r="AI549" s="92"/>
      <c r="AJ549" s="92"/>
    </row>
    <row r="550" spans="1:36" s="93" customFormat="1" ht="12.95" customHeight="1">
      <c r="A550" s="783"/>
      <c r="B550" s="784"/>
      <c r="C550" s="785"/>
      <c r="D550" s="785"/>
      <c r="E550" s="785"/>
      <c r="F550" s="785"/>
      <c r="G550" s="785"/>
      <c r="H550" s="786"/>
      <c r="I550" s="787" t="s">
        <v>103</v>
      </c>
      <c r="J550" s="788"/>
      <c r="K550" s="788"/>
      <c r="L550" s="788"/>
      <c r="M550" s="788"/>
      <c r="N550" s="788"/>
      <c r="O550" s="788"/>
      <c r="P550" s="788">
        <v>2015</v>
      </c>
      <c r="Q550" s="788"/>
      <c r="R550" s="787"/>
      <c r="S550" s="787" t="s">
        <v>39</v>
      </c>
      <c r="T550" s="789">
        <v>1</v>
      </c>
      <c r="U550" s="790">
        <v>20500000</v>
      </c>
      <c r="V550" s="791"/>
      <c r="W550" s="92"/>
      <c r="X550" s="792"/>
      <c r="Y550" s="92"/>
      <c r="Z550" s="92"/>
      <c r="AA550" s="92"/>
      <c r="AB550" s="92"/>
      <c r="AC550" s="92"/>
      <c r="AD550" s="92"/>
      <c r="AE550" s="92"/>
      <c r="AF550" s="92"/>
      <c r="AG550" s="92"/>
      <c r="AH550" s="92"/>
      <c r="AI550" s="92"/>
      <c r="AJ550" s="92"/>
    </row>
    <row r="551" spans="1:36" s="93" customFormat="1" ht="12.95" customHeight="1">
      <c r="A551" s="783"/>
      <c r="B551" s="784"/>
      <c r="C551" s="785"/>
      <c r="D551" s="785"/>
      <c r="E551" s="785"/>
      <c r="F551" s="785"/>
      <c r="G551" s="785"/>
      <c r="H551" s="786"/>
      <c r="I551" s="787" t="s">
        <v>104</v>
      </c>
      <c r="J551" s="788"/>
      <c r="K551" s="788"/>
      <c r="L551" s="788"/>
      <c r="M551" s="788"/>
      <c r="N551" s="788"/>
      <c r="O551" s="788"/>
      <c r="P551" s="788">
        <v>2016</v>
      </c>
      <c r="Q551" s="788"/>
      <c r="R551" s="787"/>
      <c r="S551" s="787" t="s">
        <v>39</v>
      </c>
      <c r="T551" s="789">
        <v>1</v>
      </c>
      <c r="U551" s="790">
        <v>22000000</v>
      </c>
      <c r="V551" s="791"/>
      <c r="W551" s="92"/>
      <c r="X551" s="792"/>
      <c r="Y551" s="92"/>
      <c r="Z551" s="92"/>
      <c r="AA551" s="92"/>
      <c r="AB551" s="92"/>
      <c r="AC551" s="92"/>
      <c r="AD551" s="92"/>
      <c r="AE551" s="92"/>
      <c r="AF551" s="92"/>
      <c r="AG551" s="92"/>
      <c r="AH551" s="92"/>
      <c r="AI551" s="92"/>
      <c r="AJ551" s="92"/>
    </row>
    <row r="552" spans="1:36" s="87" customFormat="1" ht="12.95" customHeight="1">
      <c r="A552" s="343"/>
      <c r="B552" s="344"/>
      <c r="C552" s="346"/>
      <c r="D552" s="346"/>
      <c r="E552" s="346"/>
      <c r="F552" s="346"/>
      <c r="G552" s="346"/>
      <c r="H552" s="346"/>
      <c r="I552" s="346"/>
      <c r="J552" s="346"/>
      <c r="K552" s="346"/>
      <c r="L552" s="346"/>
      <c r="M552" s="346"/>
      <c r="N552" s="346"/>
      <c r="O552" s="347"/>
      <c r="P552" s="346"/>
      <c r="Q552" s="346"/>
      <c r="R552" s="346"/>
      <c r="S552" s="346"/>
      <c r="T552" s="350"/>
      <c r="U552" s="557"/>
      <c r="V552" s="352"/>
      <c r="W552" s="355"/>
      <c r="X552" s="754"/>
      <c r="Y552" s="355"/>
      <c r="Z552" s="355"/>
      <c r="AA552" s="355"/>
      <c r="AB552" s="355"/>
      <c r="AC552" s="355"/>
      <c r="AD552" s="355"/>
      <c r="AE552" s="355"/>
      <c r="AF552" s="355"/>
      <c r="AG552" s="355"/>
      <c r="AH552" s="355"/>
      <c r="AI552" s="355"/>
      <c r="AJ552" s="355"/>
    </row>
    <row r="553" spans="1:36" s="87" customFormat="1" ht="12.95" customHeight="1" thickBot="1">
      <c r="A553" s="793"/>
      <c r="B553" s="794"/>
      <c r="C553" s="795"/>
      <c r="D553" s="795"/>
      <c r="E553" s="795"/>
      <c r="F553" s="795"/>
      <c r="G553" s="795"/>
      <c r="H553" s="796"/>
      <c r="I553" s="797" t="s">
        <v>815</v>
      </c>
      <c r="J553" s="798"/>
      <c r="K553" s="798"/>
      <c r="L553" s="798"/>
      <c r="M553" s="798"/>
      <c r="N553" s="798"/>
      <c r="O553" s="798"/>
      <c r="P553" s="798"/>
      <c r="Q553" s="798"/>
      <c r="R553" s="798"/>
      <c r="S553" s="798"/>
      <c r="T553" s="799">
        <f>SUM(T554:T561)</f>
        <v>8</v>
      </c>
      <c r="U553" s="800">
        <f>SUM(U554:U561)</f>
        <v>169839900</v>
      </c>
      <c r="V553" s="801"/>
      <c r="W553" s="355"/>
      <c r="X553" s="754"/>
      <c r="Y553" s="355"/>
      <c r="Z553" s="355"/>
      <c r="AA553" s="355"/>
      <c r="AB553" s="355"/>
      <c r="AC553" s="355"/>
      <c r="AD553" s="355"/>
      <c r="AE553" s="355"/>
      <c r="AF553" s="355"/>
      <c r="AG553" s="355"/>
      <c r="AH553" s="355"/>
      <c r="AI553" s="355"/>
      <c r="AJ553" s="355"/>
    </row>
    <row r="554" spans="1:36" s="87" customFormat="1" ht="12.95" customHeight="1">
      <c r="A554" s="534">
        <v>1</v>
      </c>
      <c r="B554" s="554" t="s">
        <v>816</v>
      </c>
      <c r="C554" s="375" t="s">
        <v>193</v>
      </c>
      <c r="D554" s="375" t="s">
        <v>817</v>
      </c>
      <c r="E554" s="375" t="s">
        <v>191</v>
      </c>
      <c r="F554" s="375" t="s">
        <v>188</v>
      </c>
      <c r="G554" s="375" t="s">
        <v>818</v>
      </c>
      <c r="H554" s="379"/>
      <c r="I554" s="377" t="s">
        <v>819</v>
      </c>
      <c r="J554" s="378"/>
      <c r="K554" s="378"/>
      <c r="L554" s="378"/>
      <c r="M554" s="378"/>
      <c r="N554" s="378"/>
      <c r="O554" s="378" t="s">
        <v>325</v>
      </c>
      <c r="P554" s="378"/>
      <c r="Q554" s="378"/>
      <c r="R554" s="378" t="s">
        <v>270</v>
      </c>
      <c r="S554" s="378" t="s">
        <v>39</v>
      </c>
      <c r="T554" s="569">
        <v>1</v>
      </c>
      <c r="U554" s="541">
        <v>404000</v>
      </c>
      <c r="V554" s="802" t="s">
        <v>805</v>
      </c>
      <c r="W554" s="355"/>
      <c r="X554" s="754"/>
      <c r="Y554" s="355"/>
      <c r="Z554" s="355"/>
      <c r="AA554" s="355"/>
      <c r="AB554" s="355"/>
      <c r="AC554" s="355"/>
      <c r="AD554" s="355"/>
      <c r="AE554" s="355"/>
      <c r="AF554" s="355"/>
      <c r="AG554" s="355"/>
      <c r="AH554" s="355"/>
      <c r="AI554" s="355"/>
      <c r="AJ554" s="355"/>
    </row>
    <row r="555" spans="1:36" s="87" customFormat="1" ht="12.95" customHeight="1">
      <c r="A555" s="534">
        <v>2</v>
      </c>
      <c r="B555" s="554"/>
      <c r="C555" s="345">
        <v>4</v>
      </c>
      <c r="D555" s="345">
        <v>15</v>
      </c>
      <c r="E555" s="345">
        <v>1</v>
      </c>
      <c r="F555" s="345">
        <v>4</v>
      </c>
      <c r="G555" s="345">
        <v>4</v>
      </c>
      <c r="H555" s="379"/>
      <c r="I555" s="346" t="s">
        <v>820</v>
      </c>
      <c r="J555" s="346"/>
      <c r="K555" s="346"/>
      <c r="L555" s="346"/>
      <c r="M555" s="346"/>
      <c r="N555" s="346"/>
      <c r="O555" s="347" t="s">
        <v>461</v>
      </c>
      <c r="P555" s="346">
        <v>2011</v>
      </c>
      <c r="Q555" s="346" t="s">
        <v>821</v>
      </c>
      <c r="R555" s="346"/>
      <c r="S555" s="347" t="s">
        <v>39</v>
      </c>
      <c r="T555" s="715">
        <v>1</v>
      </c>
      <c r="U555" s="557">
        <f>979600+2099000</f>
        <v>3078600</v>
      </c>
      <c r="V555" s="803" t="s">
        <v>822</v>
      </c>
      <c r="W555" s="355"/>
      <c r="X555" s="754"/>
      <c r="Y555" s="355"/>
      <c r="Z555" s="355"/>
      <c r="AA555" s="355"/>
      <c r="AB555" s="355"/>
      <c r="AC555" s="355"/>
      <c r="AD555" s="355"/>
      <c r="AE555" s="355"/>
      <c r="AF555" s="355"/>
      <c r="AG555" s="355"/>
      <c r="AH555" s="355"/>
      <c r="AI555" s="355"/>
      <c r="AJ555" s="355"/>
    </row>
    <row r="556" spans="1:36" s="87" customFormat="1" ht="12.95" customHeight="1" thickBot="1">
      <c r="A556" s="534">
        <v>3</v>
      </c>
      <c r="B556" s="554"/>
      <c r="C556" s="345">
        <v>4</v>
      </c>
      <c r="D556" s="345">
        <v>15</v>
      </c>
      <c r="E556" s="345">
        <v>1</v>
      </c>
      <c r="F556" s="345">
        <v>4</v>
      </c>
      <c r="G556" s="345">
        <v>4</v>
      </c>
      <c r="H556" s="379"/>
      <c r="I556" s="346" t="s">
        <v>823</v>
      </c>
      <c r="J556" s="346"/>
      <c r="K556" s="346"/>
      <c r="L556" s="346"/>
      <c r="M556" s="346"/>
      <c r="N556" s="346" t="s">
        <v>269</v>
      </c>
      <c r="O556" s="347" t="s">
        <v>461</v>
      </c>
      <c r="P556" s="346">
        <v>2012</v>
      </c>
      <c r="Q556" s="346"/>
      <c r="R556" s="346"/>
      <c r="S556" s="347" t="s">
        <v>39</v>
      </c>
      <c r="T556" s="715">
        <v>1</v>
      </c>
      <c r="U556" s="557">
        <v>1712600</v>
      </c>
      <c r="V556" s="804" t="s">
        <v>311</v>
      </c>
      <c r="W556" s="355"/>
      <c r="X556" s="754"/>
      <c r="Y556" s="355"/>
      <c r="Z556" s="355"/>
      <c r="AA556" s="355"/>
      <c r="AB556" s="355"/>
      <c r="AC556" s="355"/>
      <c r="AD556" s="355"/>
      <c r="AE556" s="355"/>
      <c r="AF556" s="355"/>
      <c r="AG556" s="355"/>
      <c r="AH556" s="355"/>
      <c r="AI556" s="355"/>
      <c r="AJ556" s="355"/>
    </row>
    <row r="557" spans="1:36" s="87" customFormat="1" ht="12.95" customHeight="1" thickBot="1">
      <c r="A557" s="534">
        <v>4</v>
      </c>
      <c r="B557" s="554"/>
      <c r="C557" s="345">
        <v>4</v>
      </c>
      <c r="D557" s="345">
        <v>15</v>
      </c>
      <c r="E557" s="345">
        <v>1</v>
      </c>
      <c r="F557" s="345">
        <v>4</v>
      </c>
      <c r="G557" s="345">
        <v>4</v>
      </c>
      <c r="H557" s="379"/>
      <c r="I557" s="346" t="s">
        <v>824</v>
      </c>
      <c r="J557" s="346"/>
      <c r="K557" s="346"/>
      <c r="L557" s="346"/>
      <c r="M557" s="346"/>
      <c r="N557" s="346"/>
      <c r="O557" s="347" t="s">
        <v>272</v>
      </c>
      <c r="P557" s="346">
        <v>2014</v>
      </c>
      <c r="Q557" s="346"/>
      <c r="R557" s="346" t="s">
        <v>270</v>
      </c>
      <c r="S557" s="347" t="s">
        <v>39</v>
      </c>
      <c r="T557" s="805">
        <v>1</v>
      </c>
      <c r="U557" s="557">
        <v>2557000</v>
      </c>
      <c r="V557" s="804" t="s">
        <v>311</v>
      </c>
      <c r="W557" s="355"/>
      <c r="X557" s="754"/>
      <c r="Y557" s="355"/>
      <c r="Z557" s="355"/>
      <c r="AA557" s="355"/>
      <c r="AB557" s="355"/>
      <c r="AC557" s="355"/>
      <c r="AD557" s="355"/>
      <c r="AE557" s="355"/>
      <c r="AF557" s="355"/>
      <c r="AG557" s="355"/>
      <c r="AH557" s="355"/>
      <c r="AI557" s="355"/>
      <c r="AJ557" s="355"/>
    </row>
    <row r="558" spans="1:36" s="90" customFormat="1" ht="12.95" customHeight="1">
      <c r="A558" s="806">
        <v>5</v>
      </c>
      <c r="B558" s="807"/>
      <c r="C558" s="587">
        <v>4</v>
      </c>
      <c r="D558" s="587">
        <v>15</v>
      </c>
      <c r="E558" s="587">
        <v>1</v>
      </c>
      <c r="F558" s="587">
        <v>4</v>
      </c>
      <c r="G558" s="587">
        <v>4</v>
      </c>
      <c r="H558" s="808"/>
      <c r="I558" s="565" t="s">
        <v>825</v>
      </c>
      <c r="J558" s="565"/>
      <c r="K558" s="565"/>
      <c r="L558" s="565"/>
      <c r="M558" s="565"/>
      <c r="N558" s="565"/>
      <c r="O558" s="591" t="s">
        <v>272</v>
      </c>
      <c r="P558" s="561">
        <v>2015</v>
      </c>
      <c r="Q558" s="561"/>
      <c r="R558" s="561" t="s">
        <v>270</v>
      </c>
      <c r="S558" s="591" t="s">
        <v>39</v>
      </c>
      <c r="T558" s="809">
        <v>1</v>
      </c>
      <c r="U558" s="287">
        <v>1371937</v>
      </c>
      <c r="V558" s="810" t="s">
        <v>311</v>
      </c>
      <c r="W558" s="89"/>
      <c r="X558" s="811"/>
      <c r="Y558" s="89"/>
      <c r="Z558" s="89"/>
      <c r="AA558" s="89"/>
      <c r="AB558" s="89"/>
      <c r="AC558" s="89"/>
      <c r="AD558" s="89"/>
      <c r="AE558" s="89"/>
      <c r="AF558" s="89"/>
      <c r="AG558" s="89"/>
      <c r="AH558" s="89"/>
      <c r="AI558" s="89"/>
      <c r="AJ558" s="89"/>
    </row>
    <row r="559" spans="1:36" s="91" customFormat="1" ht="12.95" customHeight="1">
      <c r="A559" s="812"/>
      <c r="B559" s="813"/>
      <c r="C559" s="814"/>
      <c r="D559" s="346"/>
      <c r="E559" s="346"/>
      <c r="F559" s="346"/>
      <c r="G559" s="346"/>
      <c r="H559" s="815"/>
      <c r="I559" s="815" t="s">
        <v>96</v>
      </c>
      <c r="J559" s="815"/>
      <c r="K559" s="815"/>
      <c r="L559" s="815"/>
      <c r="M559" s="815"/>
      <c r="N559" s="815"/>
      <c r="O559" s="815" t="s">
        <v>461</v>
      </c>
      <c r="P559" s="815">
        <v>2016</v>
      </c>
      <c r="Q559" s="815"/>
      <c r="R559" s="815"/>
      <c r="S559" s="815"/>
      <c r="T559" s="815">
        <v>1</v>
      </c>
      <c r="U559" s="816">
        <v>139847463</v>
      </c>
      <c r="V559" s="815"/>
      <c r="W559" s="652"/>
      <c r="X559" s="758"/>
      <c r="Y559" s="652"/>
      <c r="Z559" s="652"/>
      <c r="AA559" s="652"/>
      <c r="AB559" s="652"/>
      <c r="AC559" s="652"/>
      <c r="AD559" s="652"/>
      <c r="AE559" s="652"/>
      <c r="AF559" s="652"/>
      <c r="AG559" s="652"/>
      <c r="AH559" s="652"/>
      <c r="AI559" s="652"/>
      <c r="AJ559" s="652"/>
    </row>
    <row r="560" spans="1:36" s="90" customFormat="1" ht="12.95" customHeight="1">
      <c r="A560" s="806"/>
      <c r="B560" s="807"/>
      <c r="C560" s="817"/>
      <c r="D560" s="587"/>
      <c r="E560" s="587"/>
      <c r="F560" s="587"/>
      <c r="G560" s="587"/>
      <c r="H560" s="815"/>
      <c r="I560" s="815" t="s">
        <v>826</v>
      </c>
      <c r="J560" s="815"/>
      <c r="K560" s="815"/>
      <c r="L560" s="815"/>
      <c r="M560" s="815"/>
      <c r="N560" s="815"/>
      <c r="O560" s="815"/>
      <c r="P560" s="815"/>
      <c r="Q560" s="815"/>
      <c r="R560" s="815"/>
      <c r="S560" s="815"/>
      <c r="T560" s="815">
        <v>1</v>
      </c>
      <c r="U560" s="818">
        <v>248300</v>
      </c>
      <c r="V560" s="815"/>
      <c r="W560" s="89"/>
      <c r="X560" s="811"/>
      <c r="Y560" s="89"/>
      <c r="Z560" s="89"/>
      <c r="AA560" s="89"/>
      <c r="AB560" s="89"/>
      <c r="AC560" s="89"/>
      <c r="AD560" s="89"/>
      <c r="AE560" s="89"/>
      <c r="AF560" s="89"/>
      <c r="AG560" s="89"/>
      <c r="AH560" s="89"/>
      <c r="AI560" s="89"/>
      <c r="AJ560" s="89"/>
    </row>
    <row r="561" spans="1:36" s="91" customFormat="1" ht="12.95" customHeight="1">
      <c r="A561" s="812"/>
      <c r="B561" s="813"/>
      <c r="C561" s="814"/>
      <c r="D561" s="815"/>
      <c r="E561" s="815"/>
      <c r="F561" s="815"/>
      <c r="G561" s="815"/>
      <c r="H561" s="815"/>
      <c r="I561" s="815" t="s">
        <v>97</v>
      </c>
      <c r="J561" s="815"/>
      <c r="K561" s="815"/>
      <c r="L561" s="815"/>
      <c r="M561" s="815"/>
      <c r="N561" s="815"/>
      <c r="O561" s="815" t="s">
        <v>461</v>
      </c>
      <c r="P561" s="815">
        <v>2016</v>
      </c>
      <c r="Q561" s="815"/>
      <c r="R561" s="815"/>
      <c r="S561" s="815"/>
      <c r="T561" s="815">
        <v>1</v>
      </c>
      <c r="U561" s="816">
        <v>20620000</v>
      </c>
      <c r="V561" s="819"/>
      <c r="W561" s="652"/>
      <c r="X561" s="758"/>
      <c r="Y561" s="652"/>
      <c r="Z561" s="652"/>
      <c r="AA561" s="652"/>
      <c r="AB561" s="652"/>
      <c r="AC561" s="652"/>
      <c r="AD561" s="652"/>
      <c r="AE561" s="652"/>
      <c r="AF561" s="652"/>
      <c r="AG561" s="652"/>
      <c r="AH561" s="652"/>
      <c r="AI561" s="652"/>
      <c r="AJ561" s="652"/>
    </row>
    <row r="562" spans="1:36" s="87" customFormat="1" ht="12.95" customHeight="1" thickBot="1">
      <c r="A562" s="260"/>
      <c r="B562" s="260"/>
      <c r="C562" s="260"/>
      <c r="D562" s="260"/>
      <c r="E562" s="260"/>
      <c r="F562" s="260"/>
      <c r="G562" s="260"/>
      <c r="H562" s="260"/>
      <c r="I562" s="260"/>
      <c r="J562" s="260"/>
      <c r="K562" s="260"/>
      <c r="L562" s="260"/>
      <c r="M562" s="260"/>
      <c r="N562" s="260"/>
      <c r="O562" s="260"/>
      <c r="P562" s="260"/>
      <c r="Q562" s="260"/>
      <c r="R562" s="260"/>
      <c r="S562" s="260"/>
      <c r="T562" s="820"/>
      <c r="U562" s="258"/>
      <c r="V562" s="260"/>
      <c r="W562" s="355"/>
      <c r="X562" s="551"/>
      <c r="Y562" s="355"/>
      <c r="Z562" s="355"/>
      <c r="AA562" s="355"/>
      <c r="AB562" s="355"/>
      <c r="AC562" s="355"/>
      <c r="AD562" s="355"/>
      <c r="AE562" s="355"/>
      <c r="AF562" s="355"/>
      <c r="AG562" s="355"/>
      <c r="AH562" s="355"/>
      <c r="AI562" s="355"/>
      <c r="AJ562" s="355"/>
    </row>
    <row r="563" spans="1:36" s="87" customFormat="1" ht="12.95" customHeight="1">
      <c r="A563" s="690"/>
      <c r="B563" s="759"/>
      <c r="C563" s="692"/>
      <c r="D563" s="692"/>
      <c r="E563" s="692"/>
      <c r="F563" s="692"/>
      <c r="G563" s="692"/>
      <c r="H563" s="760"/>
      <c r="I563" s="695" t="s">
        <v>61</v>
      </c>
      <c r="J563" s="693"/>
      <c r="K563" s="693"/>
      <c r="L563" s="693"/>
      <c r="M563" s="693"/>
      <c r="N563" s="693"/>
      <c r="O563" s="691"/>
      <c r="P563" s="693"/>
      <c r="Q563" s="693"/>
      <c r="R563" s="693"/>
      <c r="S563" s="693"/>
      <c r="T563" s="821"/>
      <c r="U563" s="822"/>
      <c r="V563" s="697"/>
      <c r="W563" s="355"/>
      <c r="X563" s="355"/>
      <c r="Y563" s="355"/>
      <c r="Z563" s="355"/>
      <c r="AA563" s="355"/>
      <c r="AB563" s="355"/>
      <c r="AC563" s="355"/>
      <c r="AD563" s="355"/>
      <c r="AE563" s="355"/>
      <c r="AF563" s="355"/>
      <c r="AG563" s="355"/>
      <c r="AH563" s="355"/>
      <c r="AI563" s="355"/>
      <c r="AJ563" s="355"/>
    </row>
    <row r="564" spans="1:36" s="90" customFormat="1" ht="12.95" customHeight="1">
      <c r="A564" s="561"/>
      <c r="B564" s="561"/>
      <c r="C564" s="561"/>
      <c r="D564" s="561"/>
      <c r="E564" s="561"/>
      <c r="F564" s="561"/>
      <c r="G564" s="561"/>
      <c r="H564" s="561"/>
      <c r="I564" s="561"/>
      <c r="J564" s="561"/>
      <c r="K564" s="561"/>
      <c r="L564" s="561"/>
      <c r="M564" s="561"/>
      <c r="N564" s="561"/>
      <c r="O564" s="591"/>
      <c r="P564" s="561"/>
      <c r="Q564" s="561"/>
      <c r="R564" s="561"/>
      <c r="S564" s="591"/>
      <c r="T564" s="809"/>
      <c r="U564" s="287"/>
      <c r="V564" s="810"/>
      <c r="W564" s="89"/>
      <c r="X564" s="89"/>
      <c r="Y564" s="89"/>
      <c r="Z564" s="89"/>
      <c r="AA564" s="89"/>
      <c r="AB564" s="89"/>
      <c r="AC564" s="89"/>
      <c r="AD564" s="89"/>
      <c r="AE564" s="89"/>
      <c r="AF564" s="89"/>
      <c r="AG564" s="89"/>
      <c r="AH564" s="89"/>
      <c r="AI564" s="89"/>
      <c r="AJ564" s="89"/>
    </row>
    <row r="565" spans="1:36" s="87" customFormat="1" ht="12.95" customHeight="1">
      <c r="A565" s="346"/>
      <c r="B565" s="345"/>
      <c r="C565" s="345"/>
      <c r="D565" s="345"/>
      <c r="E565" s="345"/>
      <c r="F565" s="345"/>
      <c r="G565" s="345"/>
      <c r="H565" s="346"/>
      <c r="I565" s="346"/>
      <c r="J565" s="346"/>
      <c r="K565" s="346"/>
      <c r="L565" s="346"/>
      <c r="M565" s="346"/>
      <c r="N565" s="346"/>
      <c r="O565" s="346"/>
      <c r="P565" s="346"/>
      <c r="Q565" s="346"/>
      <c r="R565" s="346"/>
      <c r="S565" s="346"/>
      <c r="T565" s="350"/>
      <c r="U565" s="557"/>
      <c r="V565" s="352"/>
      <c r="W565" s="355"/>
      <c r="X565" s="355"/>
      <c r="Y565" s="355"/>
      <c r="Z565" s="355"/>
      <c r="AA565" s="355"/>
      <c r="AB565" s="355"/>
      <c r="AC565" s="355"/>
      <c r="AD565" s="355"/>
      <c r="AE565" s="355"/>
      <c r="AF565" s="355"/>
      <c r="AG565" s="355"/>
      <c r="AH565" s="355"/>
      <c r="AI565" s="355"/>
      <c r="AJ565" s="355"/>
    </row>
    <row r="566" spans="1:36" s="87" customFormat="1" ht="12.95" customHeight="1">
      <c r="A566" s="346"/>
      <c r="B566" s="346"/>
      <c r="C566" s="346"/>
      <c r="D566" s="346"/>
      <c r="E566" s="346"/>
      <c r="F566" s="346"/>
      <c r="G566" s="346"/>
      <c r="H566" s="346"/>
      <c r="I566" s="346"/>
      <c r="J566" s="346"/>
      <c r="K566" s="346"/>
      <c r="L566" s="346"/>
      <c r="M566" s="346"/>
      <c r="N566" s="346"/>
      <c r="O566" s="346"/>
      <c r="P566" s="346"/>
      <c r="Q566" s="346"/>
      <c r="R566" s="346"/>
      <c r="S566" s="346"/>
      <c r="T566" s="350"/>
      <c r="U566" s="346"/>
      <c r="V566" s="352"/>
      <c r="W566" s="355"/>
      <c r="X566" s="355"/>
      <c r="Y566" s="355"/>
      <c r="Z566" s="355"/>
      <c r="AA566" s="355"/>
      <c r="AB566" s="355"/>
      <c r="AC566" s="355"/>
      <c r="AD566" s="355"/>
      <c r="AE566" s="355"/>
      <c r="AF566" s="355"/>
      <c r="AG566" s="355"/>
      <c r="AH566" s="355"/>
      <c r="AI566" s="355"/>
      <c r="AJ566" s="355"/>
    </row>
    <row r="567" spans="1:36" s="87" customFormat="1" ht="24" customHeight="1" thickBot="1">
      <c r="A567" s="793"/>
      <c r="B567" s="823"/>
      <c r="C567" s="824"/>
      <c r="D567" s="825"/>
      <c r="E567" s="825"/>
      <c r="F567" s="825"/>
      <c r="G567" s="826"/>
      <c r="H567" s="1344" t="s">
        <v>827</v>
      </c>
      <c r="I567" s="1345"/>
      <c r="J567" s="1345"/>
      <c r="K567" s="1345"/>
      <c r="L567" s="1345"/>
      <c r="M567" s="1345"/>
      <c r="N567" s="1345"/>
      <c r="O567" s="1345"/>
      <c r="P567" s="1345"/>
      <c r="Q567" s="1345"/>
      <c r="R567" s="1345"/>
      <c r="S567" s="1346"/>
      <c r="T567" s="827">
        <f>T563+T553+T537+T33+T16</f>
        <v>881</v>
      </c>
      <c r="U567" s="804">
        <f>U563+U553+U537+U33+U16</f>
        <v>5527369923.5358591</v>
      </c>
      <c r="V567" s="828"/>
      <c r="W567" s="355"/>
      <c r="X567" s="355"/>
      <c r="Y567" s="355"/>
      <c r="Z567" s="355"/>
      <c r="AA567" s="355"/>
      <c r="AB567" s="355"/>
      <c r="AC567" s="355"/>
      <c r="AD567" s="355"/>
      <c r="AE567" s="355"/>
      <c r="AF567" s="355"/>
      <c r="AG567" s="355"/>
      <c r="AH567" s="355"/>
      <c r="AI567" s="355"/>
      <c r="AJ567" s="355"/>
    </row>
    <row r="568" spans="1:36" s="87" customFormat="1" ht="26.25" customHeight="1">
      <c r="A568" s="510"/>
      <c r="H568" s="512"/>
      <c r="T568" s="829"/>
      <c r="U568" s="830"/>
      <c r="V568" s="514"/>
    </row>
    <row r="569" spans="1:36" s="87" customFormat="1" ht="26.25" customHeight="1">
      <c r="A569" s="510"/>
      <c r="H569" s="512"/>
      <c r="T569" s="512"/>
    </row>
    <row r="570" spans="1:36" s="87" customFormat="1" ht="26.25" customHeight="1">
      <c r="A570" s="510"/>
      <c r="H570" s="512"/>
      <c r="T570" s="829"/>
      <c r="U570" s="258" t="str">
        <f>'REKAPMUTASI 2017'!J42</f>
        <v>Demak, 17 Juli 2017</v>
      </c>
    </row>
    <row r="571" spans="1:36" s="87" customFormat="1" ht="15">
      <c r="A571" s="510"/>
      <c r="U571" s="258"/>
    </row>
    <row r="572" spans="1:36" s="87" customFormat="1" ht="15">
      <c r="A572" s="510"/>
      <c r="E572" s="512"/>
      <c r="I572" s="260" t="s">
        <v>218</v>
      </c>
      <c r="U572" s="258" t="s">
        <v>121</v>
      </c>
    </row>
    <row r="573" spans="1:36" s="87" customFormat="1" ht="15">
      <c r="A573" s="510"/>
      <c r="E573" s="512"/>
      <c r="I573" s="260" t="s">
        <v>828</v>
      </c>
      <c r="U573" s="258"/>
    </row>
    <row r="574" spans="1:36" s="87" customFormat="1" ht="15">
      <c r="A574" s="510"/>
      <c r="E574" s="512"/>
      <c r="I574" s="260"/>
      <c r="U574" s="258"/>
    </row>
    <row r="575" spans="1:36" s="87" customFormat="1" ht="15.75">
      <c r="A575" s="510"/>
      <c r="E575" s="512"/>
      <c r="I575" s="260"/>
      <c r="U575" s="261"/>
    </row>
    <row r="576" spans="1:36" s="87" customFormat="1" ht="15">
      <c r="A576" s="510"/>
      <c r="E576" s="512"/>
      <c r="I576" s="260"/>
      <c r="U576" s="258"/>
    </row>
    <row r="577" spans="1:22" s="87" customFormat="1" ht="15">
      <c r="A577" s="510"/>
      <c r="E577" s="512"/>
      <c r="I577" s="260"/>
      <c r="U577" s="264"/>
    </row>
    <row r="578" spans="1:22" s="87" customFormat="1" ht="15">
      <c r="A578" s="510"/>
      <c r="E578" s="831"/>
      <c r="I578" s="260" t="s">
        <v>829</v>
      </c>
      <c r="U578" s="264" t="s">
        <v>120</v>
      </c>
      <c r="V578" s="832"/>
    </row>
    <row r="579" spans="1:22" s="87" customFormat="1" ht="15">
      <c r="A579" s="510"/>
      <c r="E579" s="512"/>
      <c r="I579" s="833" t="s">
        <v>830</v>
      </c>
      <c r="J579" s="833"/>
      <c r="K579" s="833"/>
      <c r="L579" s="833"/>
      <c r="U579" s="265" t="s">
        <v>831</v>
      </c>
      <c r="V579" s="834"/>
    </row>
  </sheetData>
  <mergeCells count="44">
    <mergeCell ref="T544:T545"/>
    <mergeCell ref="U544:U545"/>
    <mergeCell ref="V544:V545"/>
    <mergeCell ref="H567:S567"/>
    <mergeCell ref="J544:J545"/>
    <mergeCell ref="M544:M545"/>
    <mergeCell ref="N544:N545"/>
    <mergeCell ref="O544:O545"/>
    <mergeCell ref="P544:P545"/>
    <mergeCell ref="Q544:Q545"/>
    <mergeCell ref="T12:T14"/>
    <mergeCell ref="U12:U14"/>
    <mergeCell ref="C15:G15"/>
    <mergeCell ref="A544:A545"/>
    <mergeCell ref="C544:C545"/>
    <mergeCell ref="D544:D545"/>
    <mergeCell ref="E544:E545"/>
    <mergeCell ref="F544:F545"/>
    <mergeCell ref="G544:G545"/>
    <mergeCell ref="H544:H545"/>
    <mergeCell ref="R10:R14"/>
    <mergeCell ref="S10:S14"/>
    <mergeCell ref="T10:U11"/>
    <mergeCell ref="A11:A14"/>
    <mergeCell ref="B11:B14"/>
    <mergeCell ref="C11:G14"/>
    <mergeCell ref="H11:H14"/>
    <mergeCell ref="I11:I14"/>
    <mergeCell ref="J11:J14"/>
    <mergeCell ref="N11:N14"/>
    <mergeCell ref="A8:C8"/>
    <mergeCell ref="A10:H10"/>
    <mergeCell ref="I10:N10"/>
    <mergeCell ref="O10:O14"/>
    <mergeCell ref="P10:P14"/>
    <mergeCell ref="Q10:Q14"/>
    <mergeCell ref="K12:K13"/>
    <mergeCell ref="L12:L13"/>
    <mergeCell ref="A7:C7"/>
    <mergeCell ref="A1:S1"/>
    <mergeCell ref="A2:S2"/>
    <mergeCell ref="A4:C4"/>
    <mergeCell ref="A5:C5"/>
    <mergeCell ref="A6:C6"/>
  </mergeCells>
  <dataValidations count="3">
    <dataValidation type="list" allowBlank="1" showInputMessage="1" showErrorMessage="1" error="PILIH DARI DAFTAR" sqref="I26 I20 B17:B32">
      <formula1>KIBA</formula1>
    </dataValidation>
    <dataValidation type="list" allowBlank="1" showInputMessage="1" showErrorMessage="1" error="PILIH DARI DAFTAR" sqref="B543:B567 B536:B540 B520:B534 B243:B252 B33:B231 B233:B241 B254:B468 B490:B517">
      <formula1>KIBB</formula1>
    </dataValidation>
    <dataValidation type="list" allowBlank="1" showInputMessage="1" showErrorMessage="1" error="AMBIL DARI DAFTAR" sqref="I554:I562">
      <formula1>KIBD</formula1>
    </dataValidation>
  </dataValidations>
  <pageMargins left="0.70866141699999996" right="0.81496062999999996" top="0.35433070866141703" bottom="1.4074803149999999" header="0.31496062992126" footer="1.5649606300000001"/>
  <pageSetup paperSize="5" scale="50" orientation="landscape" verticalDpi="4294967293" r:id="rId1"/>
  <drawing r:id="rId2"/>
</worksheet>
</file>

<file path=xl/worksheets/sheet9.xml><?xml version="1.0" encoding="utf-8"?>
<worksheet xmlns="http://schemas.openxmlformats.org/spreadsheetml/2006/main" xmlns:r="http://schemas.openxmlformats.org/officeDocument/2006/relationships">
  <sheetPr>
    <tabColor rgb="FFFF0000"/>
  </sheetPr>
  <dimension ref="A1:T36"/>
  <sheetViews>
    <sheetView zoomScale="80" zoomScaleNormal="80" workbookViewId="0">
      <selection activeCell="U431" activeCellId="1" sqref="R49:S49 U431"/>
    </sheetView>
  </sheetViews>
  <sheetFormatPr defaultRowHeight="15"/>
  <cols>
    <col min="1" max="1" width="6.5703125" style="184" customWidth="1"/>
    <col min="2" max="2" width="9.140625" style="184"/>
    <col min="3" max="3" width="5.140625" style="184" customWidth="1"/>
    <col min="4" max="4" width="3.5703125" style="184" customWidth="1"/>
    <col min="5" max="5" width="4.28515625" style="184" customWidth="1"/>
    <col min="6" max="6" width="3.7109375" style="184" customWidth="1"/>
    <col min="7" max="7" width="4.42578125" style="184" customWidth="1"/>
    <col min="8" max="8" width="5" style="184" customWidth="1"/>
    <col min="9" max="17" width="9.140625" style="184"/>
    <col min="18" max="18" width="6.85546875" style="184" customWidth="1"/>
    <col min="19" max="19" width="8.42578125" style="184" customWidth="1"/>
    <col min="20" max="20" width="17.42578125" style="184" bestFit="1" customWidth="1"/>
    <col min="21" max="16384" width="9.140625" style="184"/>
  </cols>
  <sheetData>
    <row r="1" spans="1:20" s="888" customFormat="1" ht="11.25">
      <c r="A1" s="1349" t="s">
        <v>853</v>
      </c>
      <c r="B1" s="1349"/>
      <c r="C1" s="1349"/>
      <c r="D1" s="1349"/>
      <c r="E1" s="1349"/>
      <c r="F1" s="1349"/>
      <c r="G1" s="1349"/>
      <c r="H1" s="1349"/>
      <c r="I1" s="1349"/>
      <c r="J1" s="1349"/>
      <c r="K1" s="1349"/>
      <c r="L1" s="1349"/>
      <c r="M1" s="1349"/>
      <c r="N1" s="1349"/>
      <c r="O1" s="1349"/>
      <c r="P1" s="1349"/>
      <c r="Q1" s="1349"/>
      <c r="R1" s="1349"/>
      <c r="S1" s="1349"/>
    </row>
    <row r="2" spans="1:20" s="888" customFormat="1" ht="11.25">
      <c r="A2" s="1349" t="s">
        <v>854</v>
      </c>
      <c r="B2" s="1349"/>
      <c r="C2" s="1349"/>
      <c r="D2" s="1349"/>
      <c r="E2" s="1349"/>
      <c r="F2" s="1349"/>
      <c r="G2" s="1349"/>
      <c r="H2" s="1349"/>
      <c r="I2" s="1349"/>
      <c r="J2" s="1349"/>
      <c r="K2" s="1349"/>
      <c r="L2" s="1349"/>
      <c r="M2" s="1349"/>
      <c r="N2" s="1349"/>
      <c r="O2" s="1349"/>
      <c r="P2" s="1349"/>
      <c r="Q2" s="1349"/>
      <c r="R2" s="1349"/>
      <c r="S2" s="1349"/>
    </row>
    <row r="3" spans="1:20" s="888" customFormat="1" ht="11.25">
      <c r="A3" s="1349" t="s">
        <v>855</v>
      </c>
      <c r="B3" s="1349"/>
      <c r="C3" s="1349"/>
      <c r="D3" s="1349"/>
      <c r="E3" s="1349"/>
      <c r="F3" s="1349"/>
      <c r="G3" s="1349"/>
      <c r="H3" s="1349"/>
      <c r="I3" s="1349"/>
      <c r="J3" s="1349"/>
      <c r="K3" s="1349"/>
      <c r="L3" s="1349"/>
      <c r="M3" s="1349"/>
      <c r="N3" s="1349"/>
      <c r="O3" s="1349"/>
      <c r="P3" s="1349"/>
      <c r="Q3" s="1349"/>
      <c r="R3" s="1349"/>
      <c r="S3" s="1349"/>
    </row>
    <row r="4" spans="1:20" s="888" customFormat="1" ht="11.25">
      <c r="A4" s="889"/>
      <c r="B4" s="889"/>
      <c r="C4" s="889"/>
      <c r="D4" s="889"/>
      <c r="E4" s="889"/>
      <c r="F4" s="889"/>
      <c r="G4" s="889"/>
      <c r="H4" s="889"/>
      <c r="I4" s="889"/>
      <c r="J4" s="889"/>
      <c r="K4" s="889"/>
      <c r="L4" s="889"/>
      <c r="M4" s="889"/>
      <c r="N4" s="889"/>
      <c r="O4" s="889"/>
      <c r="P4" s="889"/>
      <c r="Q4" s="889"/>
      <c r="R4" s="890"/>
      <c r="S4" s="889"/>
    </row>
    <row r="5" spans="1:20" s="888" customFormat="1" ht="11.25">
      <c r="A5" s="889" t="s">
        <v>225</v>
      </c>
      <c r="B5" s="891"/>
      <c r="C5" s="891"/>
      <c r="D5" s="889" t="s">
        <v>226</v>
      </c>
      <c r="E5" s="889"/>
      <c r="F5" s="892"/>
      <c r="G5" s="889"/>
      <c r="H5" s="889"/>
      <c r="I5" s="889"/>
      <c r="J5" s="889"/>
      <c r="K5" s="889"/>
      <c r="L5" s="889"/>
      <c r="M5" s="889"/>
      <c r="N5" s="891"/>
      <c r="O5" s="889"/>
      <c r="P5" s="889"/>
      <c r="Q5" s="889"/>
      <c r="R5" s="890"/>
      <c r="S5" s="889"/>
    </row>
    <row r="6" spans="1:20" s="888" customFormat="1" ht="11.25">
      <c r="A6" s="889" t="s">
        <v>227</v>
      </c>
      <c r="B6" s="891"/>
      <c r="C6" s="891"/>
      <c r="D6" s="889" t="s">
        <v>228</v>
      </c>
      <c r="E6" s="889"/>
      <c r="F6" s="892"/>
      <c r="G6" s="889"/>
      <c r="H6" s="889"/>
      <c r="I6" s="889"/>
      <c r="J6" s="889"/>
      <c r="K6" s="889"/>
      <c r="L6" s="889"/>
      <c r="M6" s="889"/>
      <c r="N6" s="891"/>
      <c r="O6" s="889"/>
      <c r="P6" s="889"/>
      <c r="Q6" s="889"/>
      <c r="R6" s="890"/>
      <c r="S6" s="889"/>
    </row>
    <row r="7" spans="1:20" s="888" customFormat="1" ht="11.25">
      <c r="A7" s="889" t="s">
        <v>229</v>
      </c>
      <c r="B7" s="891"/>
      <c r="C7" s="891"/>
      <c r="D7" s="891" t="s">
        <v>230</v>
      </c>
      <c r="E7" s="889"/>
      <c r="F7" s="892"/>
      <c r="G7" s="889"/>
      <c r="H7" s="889"/>
      <c r="I7" s="889"/>
      <c r="J7" s="889"/>
      <c r="K7" s="889"/>
      <c r="L7" s="889"/>
      <c r="M7" s="889"/>
      <c r="N7" s="891"/>
      <c r="O7" s="889"/>
      <c r="P7" s="889"/>
      <c r="Q7" s="889"/>
      <c r="R7" s="890"/>
      <c r="S7" s="889"/>
    </row>
    <row r="8" spans="1:20" s="888" customFormat="1" ht="11.25">
      <c r="A8" s="889" t="s">
        <v>231</v>
      </c>
      <c r="B8" s="891"/>
      <c r="C8" s="891"/>
      <c r="D8" s="891" t="s">
        <v>232</v>
      </c>
      <c r="E8" s="889"/>
      <c r="F8" s="892"/>
      <c r="G8" s="889"/>
      <c r="H8" s="889"/>
      <c r="I8" s="889"/>
      <c r="J8" s="889"/>
      <c r="K8" s="889"/>
      <c r="L8" s="889"/>
      <c r="M8" s="889"/>
      <c r="N8" s="891"/>
      <c r="O8" s="889"/>
      <c r="P8" s="889"/>
      <c r="Q8" s="889"/>
      <c r="R8" s="890"/>
      <c r="S8" s="889"/>
    </row>
    <row r="9" spans="1:20" s="888" customFormat="1" ht="11.25">
      <c r="A9" s="889" t="s">
        <v>233</v>
      </c>
      <c r="B9" s="891"/>
      <c r="C9" s="891"/>
      <c r="D9" s="891" t="s">
        <v>290</v>
      </c>
      <c r="E9" s="889"/>
      <c r="F9" s="892"/>
      <c r="G9" s="889"/>
      <c r="H9" s="889"/>
      <c r="I9" s="889"/>
      <c r="J9" s="889"/>
      <c r="K9" s="889"/>
      <c r="L9" s="889"/>
      <c r="M9" s="889"/>
      <c r="N9" s="891"/>
      <c r="O9" s="889"/>
      <c r="P9" s="889"/>
      <c r="Q9" s="889"/>
      <c r="R9" s="890"/>
      <c r="S9" s="889"/>
    </row>
    <row r="10" spans="1:20" s="888" customFormat="1" ht="12" thickBot="1"/>
    <row r="11" spans="1:20" s="894" customFormat="1" ht="12" customHeight="1">
      <c r="A11" s="1350" t="s">
        <v>291</v>
      </c>
      <c r="B11" s="1351"/>
      <c r="C11" s="1351"/>
      <c r="D11" s="1351"/>
      <c r="E11" s="1351"/>
      <c r="F11" s="1351"/>
      <c r="G11" s="1351"/>
      <c r="H11" s="1352"/>
      <c r="I11" s="1353" t="s">
        <v>292</v>
      </c>
      <c r="J11" s="1351"/>
      <c r="K11" s="1351"/>
      <c r="L11" s="1352"/>
      <c r="M11" s="1354" t="s">
        <v>293</v>
      </c>
      <c r="N11" s="1354" t="s">
        <v>294</v>
      </c>
      <c r="O11" s="1354" t="s">
        <v>295</v>
      </c>
      <c r="P11" s="1354" t="s">
        <v>296</v>
      </c>
      <c r="Q11" s="1354" t="s">
        <v>297</v>
      </c>
      <c r="R11" s="1362" t="s">
        <v>187</v>
      </c>
      <c r="S11" s="1363"/>
      <c r="T11" s="893" t="s">
        <v>244</v>
      </c>
    </row>
    <row r="12" spans="1:20" s="894" customFormat="1" ht="12.75" customHeight="1">
      <c r="A12" s="1366" t="s">
        <v>175</v>
      </c>
      <c r="B12" s="1369" t="s">
        <v>298</v>
      </c>
      <c r="C12" s="1370" t="s">
        <v>245</v>
      </c>
      <c r="D12" s="1371"/>
      <c r="E12" s="1371"/>
      <c r="F12" s="1371"/>
      <c r="G12" s="1372"/>
      <c r="H12" s="1369" t="s">
        <v>246</v>
      </c>
      <c r="I12" s="1369" t="s">
        <v>299</v>
      </c>
      <c r="J12" s="1369" t="s">
        <v>300</v>
      </c>
      <c r="K12" s="895" t="s">
        <v>247</v>
      </c>
      <c r="L12" s="1369" t="s">
        <v>301</v>
      </c>
      <c r="M12" s="1355"/>
      <c r="N12" s="1355"/>
      <c r="O12" s="1355"/>
      <c r="P12" s="1355"/>
      <c r="Q12" s="1355"/>
      <c r="R12" s="1364"/>
      <c r="S12" s="1365"/>
      <c r="T12" s="896"/>
    </row>
    <row r="13" spans="1:20" s="894" customFormat="1" ht="12" customHeight="1">
      <c r="A13" s="1367"/>
      <c r="B13" s="1355"/>
      <c r="C13" s="1373"/>
      <c r="D13" s="1374"/>
      <c r="E13" s="1374"/>
      <c r="F13" s="1374"/>
      <c r="G13" s="1375"/>
      <c r="H13" s="1355"/>
      <c r="I13" s="1355"/>
      <c r="J13" s="1355"/>
      <c r="K13" s="895" t="s">
        <v>254</v>
      </c>
      <c r="L13" s="1355"/>
      <c r="M13" s="1355"/>
      <c r="N13" s="1355"/>
      <c r="O13" s="1355"/>
      <c r="P13" s="1355"/>
      <c r="Q13" s="1355"/>
      <c r="R13" s="1369" t="s">
        <v>182</v>
      </c>
      <c r="S13" s="1377" t="s">
        <v>186</v>
      </c>
      <c r="T13" s="896"/>
    </row>
    <row r="14" spans="1:20" s="894" customFormat="1" ht="12" customHeight="1">
      <c r="A14" s="1367"/>
      <c r="B14" s="1355"/>
      <c r="C14" s="1373"/>
      <c r="D14" s="1374"/>
      <c r="E14" s="1374"/>
      <c r="F14" s="1374"/>
      <c r="G14" s="1375"/>
      <c r="H14" s="1355"/>
      <c r="I14" s="1355"/>
      <c r="J14" s="1355"/>
      <c r="K14" s="895" t="s">
        <v>304</v>
      </c>
      <c r="L14" s="1355"/>
      <c r="M14" s="1355"/>
      <c r="N14" s="1355"/>
      <c r="O14" s="1355"/>
      <c r="P14" s="1355"/>
      <c r="Q14" s="1355"/>
      <c r="R14" s="1355"/>
      <c r="S14" s="1378"/>
      <c r="T14" s="896"/>
    </row>
    <row r="15" spans="1:20" s="894" customFormat="1" ht="12" customHeight="1">
      <c r="A15" s="1368"/>
      <c r="B15" s="1356"/>
      <c r="C15" s="1364"/>
      <c r="D15" s="1376"/>
      <c r="E15" s="1376"/>
      <c r="F15" s="1376"/>
      <c r="G15" s="1365"/>
      <c r="H15" s="1356"/>
      <c r="I15" s="1356"/>
      <c r="J15" s="1356"/>
      <c r="K15" s="895" t="s">
        <v>262</v>
      </c>
      <c r="L15" s="1356"/>
      <c r="M15" s="1356"/>
      <c r="N15" s="1356"/>
      <c r="O15" s="1356"/>
      <c r="P15" s="1356"/>
      <c r="Q15" s="1356"/>
      <c r="R15" s="1356"/>
      <c r="S15" s="1379"/>
      <c r="T15" s="897"/>
    </row>
    <row r="16" spans="1:20" s="903" customFormat="1" ht="12" customHeight="1" thickBot="1">
      <c r="A16" s="898">
        <v>1</v>
      </c>
      <c r="B16" s="899">
        <v>2</v>
      </c>
      <c r="C16" s="1357">
        <v>3</v>
      </c>
      <c r="D16" s="1358"/>
      <c r="E16" s="1358"/>
      <c r="F16" s="1358"/>
      <c r="G16" s="1359"/>
      <c r="H16" s="900">
        <v>4</v>
      </c>
      <c r="I16" s="900">
        <v>5</v>
      </c>
      <c r="J16" s="900">
        <v>6</v>
      </c>
      <c r="K16" s="900">
        <v>7</v>
      </c>
      <c r="L16" s="900">
        <v>8</v>
      </c>
      <c r="M16" s="900">
        <v>9</v>
      </c>
      <c r="N16" s="900">
        <v>10</v>
      </c>
      <c r="O16" s="900">
        <v>11</v>
      </c>
      <c r="P16" s="900">
        <v>12</v>
      </c>
      <c r="Q16" s="900">
        <v>13</v>
      </c>
      <c r="R16" s="901">
        <v>14</v>
      </c>
      <c r="S16" s="901">
        <v>15</v>
      </c>
      <c r="T16" s="902">
        <v>16</v>
      </c>
    </row>
    <row r="17" spans="1:20" s="894" customFormat="1" ht="12.95" customHeight="1">
      <c r="A17" s="904"/>
      <c r="B17" s="905"/>
      <c r="C17" s="906"/>
      <c r="D17" s="906"/>
      <c r="E17" s="906"/>
      <c r="F17" s="906"/>
      <c r="G17" s="906"/>
      <c r="H17" s="906"/>
      <c r="I17" s="907" t="s">
        <v>37</v>
      </c>
      <c r="J17" s="908"/>
      <c r="K17" s="909"/>
      <c r="L17" s="909"/>
      <c r="M17" s="909"/>
      <c r="N17" s="909"/>
      <c r="O17" s="909"/>
      <c r="P17" s="909"/>
      <c r="Q17" s="909"/>
      <c r="R17" s="910"/>
      <c r="S17" s="910"/>
      <c r="T17" s="911"/>
    </row>
    <row r="18" spans="1:20" s="894" customFormat="1" ht="12.95" customHeight="1">
      <c r="A18" s="912"/>
      <c r="B18" s="913"/>
      <c r="C18" s="914"/>
      <c r="D18" s="914"/>
      <c r="E18" s="914"/>
      <c r="F18" s="914"/>
      <c r="G18" s="914"/>
      <c r="H18" s="914"/>
      <c r="I18" s="915"/>
      <c r="J18" s="914"/>
      <c r="K18" s="916"/>
      <c r="L18" s="917"/>
      <c r="M18" s="916"/>
      <c r="N18" s="918"/>
      <c r="O18" s="919"/>
      <c r="P18" s="917"/>
      <c r="Q18" s="917"/>
      <c r="R18" s="920"/>
      <c r="S18" s="921"/>
      <c r="T18" s="916"/>
    </row>
    <row r="19" spans="1:20" s="894" customFormat="1" ht="12.95" customHeight="1">
      <c r="A19" s="912"/>
      <c r="B19" s="913"/>
      <c r="C19" s="914"/>
      <c r="D19" s="914"/>
      <c r="E19" s="914"/>
      <c r="F19" s="914"/>
      <c r="G19" s="914"/>
      <c r="H19" s="914"/>
      <c r="I19" s="915"/>
      <c r="J19" s="914"/>
      <c r="K19" s="916"/>
      <c r="L19" s="917"/>
      <c r="M19" s="916"/>
      <c r="N19" s="918"/>
      <c r="O19" s="919"/>
      <c r="P19" s="917"/>
      <c r="Q19" s="917"/>
      <c r="R19" s="920"/>
      <c r="S19" s="921"/>
      <c r="T19" s="916"/>
    </row>
    <row r="20" spans="1:20" s="894" customFormat="1" ht="12.95" customHeight="1">
      <c r="A20" s="912"/>
      <c r="B20" s="913"/>
      <c r="C20" s="914"/>
      <c r="D20" s="914"/>
      <c r="E20" s="914"/>
      <c r="F20" s="914"/>
      <c r="G20" s="914"/>
      <c r="H20" s="914"/>
      <c r="I20" s="915"/>
      <c r="J20" s="914"/>
      <c r="K20" s="916"/>
      <c r="L20" s="917"/>
      <c r="M20" s="916"/>
      <c r="N20" s="918"/>
      <c r="O20" s="919"/>
      <c r="P20" s="917"/>
      <c r="Q20" s="917"/>
      <c r="R20" s="920"/>
      <c r="S20" s="921"/>
      <c r="T20" s="916"/>
    </row>
    <row r="21" spans="1:20" s="894" customFormat="1" ht="12.95" customHeight="1">
      <c r="A21" s="912"/>
      <c r="B21" s="913"/>
      <c r="C21" s="914"/>
      <c r="D21" s="914"/>
      <c r="E21" s="914"/>
      <c r="F21" s="914"/>
      <c r="G21" s="914"/>
      <c r="H21" s="914"/>
      <c r="I21" s="915"/>
      <c r="J21" s="914"/>
      <c r="K21" s="916"/>
      <c r="L21" s="917"/>
      <c r="M21" s="916"/>
      <c r="N21" s="918"/>
      <c r="O21" s="919"/>
      <c r="P21" s="917"/>
      <c r="Q21" s="917"/>
      <c r="R21" s="920"/>
      <c r="S21" s="921"/>
      <c r="T21" s="916"/>
    </row>
    <row r="22" spans="1:20" s="894" customFormat="1" ht="12.95" customHeight="1">
      <c r="A22" s="912"/>
      <c r="B22" s="913"/>
      <c r="C22" s="914"/>
      <c r="D22" s="914"/>
      <c r="E22" s="914"/>
      <c r="F22" s="914"/>
      <c r="G22" s="914"/>
      <c r="H22" s="914"/>
      <c r="I22" s="915"/>
      <c r="J22" s="914"/>
      <c r="K22" s="916"/>
      <c r="L22" s="917"/>
      <c r="M22" s="916"/>
      <c r="N22" s="918"/>
      <c r="O22" s="919"/>
      <c r="P22" s="917"/>
      <c r="Q22" s="917"/>
      <c r="R22" s="920"/>
      <c r="S22" s="921"/>
      <c r="T22" s="916"/>
    </row>
    <row r="23" spans="1:20" s="894" customFormat="1" ht="12.95" customHeight="1">
      <c r="A23" s="912"/>
      <c r="B23" s="913"/>
      <c r="C23" s="914"/>
      <c r="D23" s="914"/>
      <c r="E23" s="914"/>
      <c r="F23" s="914"/>
      <c r="G23" s="914"/>
      <c r="H23" s="914"/>
      <c r="I23" s="915"/>
      <c r="J23" s="914"/>
      <c r="K23" s="916"/>
      <c r="L23" s="917"/>
      <c r="M23" s="916"/>
      <c r="N23" s="918"/>
      <c r="O23" s="919"/>
      <c r="P23" s="917"/>
      <c r="Q23" s="917"/>
      <c r="R23" s="920"/>
      <c r="S23" s="921"/>
      <c r="T23" s="916"/>
    </row>
    <row r="24" spans="1:20" s="894" customFormat="1" ht="12.95" customHeight="1">
      <c r="A24" s="912"/>
      <c r="B24" s="913"/>
      <c r="C24" s="914"/>
      <c r="D24" s="914"/>
      <c r="E24" s="914"/>
      <c r="F24" s="914"/>
      <c r="G24" s="914"/>
      <c r="H24" s="914"/>
      <c r="I24" s="915"/>
      <c r="J24" s="914"/>
      <c r="K24" s="916"/>
      <c r="L24" s="917"/>
      <c r="M24" s="916"/>
      <c r="N24" s="918"/>
      <c r="O24" s="919"/>
      <c r="P24" s="917"/>
      <c r="Q24" s="917"/>
      <c r="R24" s="920"/>
      <c r="S24" s="921"/>
      <c r="T24" s="916"/>
    </row>
    <row r="25" spans="1:20" s="894" customFormat="1" ht="12.95" customHeight="1">
      <c r="A25" s="912"/>
      <c r="B25" s="913"/>
      <c r="C25" s="914"/>
      <c r="D25" s="914"/>
      <c r="E25" s="914"/>
      <c r="F25" s="914"/>
      <c r="G25" s="914"/>
      <c r="H25" s="914"/>
      <c r="I25" s="915"/>
      <c r="J25" s="914"/>
      <c r="K25" s="916"/>
      <c r="L25" s="917"/>
      <c r="M25" s="916"/>
      <c r="N25" s="918"/>
      <c r="O25" s="919"/>
      <c r="P25" s="917"/>
      <c r="Q25" s="917"/>
      <c r="R25" s="920"/>
      <c r="S25" s="921"/>
      <c r="T25" s="916"/>
    </row>
    <row r="26" spans="1:20" s="894" customFormat="1" ht="12.95" customHeight="1">
      <c r="A26" s="912"/>
      <c r="B26" s="913"/>
      <c r="C26" s="914"/>
      <c r="D26" s="914"/>
      <c r="E26" s="914"/>
      <c r="F26" s="914"/>
      <c r="G26" s="914"/>
      <c r="H26" s="914"/>
      <c r="I26" s="915"/>
      <c r="J26" s="914"/>
      <c r="K26" s="916"/>
      <c r="L26" s="917"/>
      <c r="M26" s="916"/>
      <c r="N26" s="918"/>
      <c r="O26" s="919"/>
      <c r="P26" s="917"/>
      <c r="Q26" s="917"/>
      <c r="R26" s="920"/>
      <c r="S26" s="921"/>
      <c r="T26" s="916"/>
    </row>
    <row r="27" spans="1:20" s="888" customFormat="1" ht="11.25">
      <c r="A27" s="1360"/>
      <c r="B27" s="1360"/>
      <c r="C27" s="1360"/>
      <c r="D27" s="1360"/>
      <c r="E27" s="1360"/>
      <c r="F27" s="1360"/>
      <c r="G27" s="1360"/>
      <c r="H27" s="1360"/>
      <c r="I27" s="1360"/>
      <c r="J27" s="1360"/>
      <c r="K27" s="1360"/>
      <c r="L27" s="1360"/>
      <c r="M27" s="1360"/>
      <c r="N27" s="1360"/>
      <c r="O27" s="1360"/>
      <c r="P27" s="1360"/>
      <c r="Q27" s="1360"/>
      <c r="R27" s="1361"/>
      <c r="S27" s="1361"/>
      <c r="T27" s="1361"/>
    </row>
    <row r="28" spans="1:20" s="888" customFormat="1" ht="11.25">
      <c r="A28" s="889"/>
      <c r="P28" s="890" t="str">
        <f>'REKAPMUTASI 2017'!J42</f>
        <v>Demak, 17 Juli 2017</v>
      </c>
      <c r="R28" s="922"/>
      <c r="S28" s="922"/>
      <c r="T28" s="923"/>
    </row>
    <row r="29" spans="1:20" s="888" customFormat="1" ht="11.25">
      <c r="B29" s="889"/>
      <c r="C29" s="924" t="s">
        <v>218</v>
      </c>
      <c r="D29" s="890"/>
      <c r="E29" s="925"/>
      <c r="F29" s="925"/>
      <c r="G29" s="925"/>
      <c r="H29" s="890"/>
      <c r="I29" s="926"/>
      <c r="J29" s="923"/>
      <c r="K29" s="889"/>
      <c r="L29" s="889"/>
      <c r="M29" s="889"/>
      <c r="P29" s="890"/>
      <c r="R29" s="923"/>
      <c r="S29" s="923"/>
    </row>
    <row r="30" spans="1:20" s="888" customFormat="1" ht="11.25">
      <c r="C30" s="924" t="s">
        <v>219</v>
      </c>
      <c r="D30" s="890"/>
      <c r="E30" s="925"/>
      <c r="F30" s="890"/>
      <c r="G30" s="925"/>
      <c r="H30" s="890"/>
      <c r="I30" s="925"/>
      <c r="J30" s="923"/>
      <c r="K30" s="889"/>
      <c r="L30" s="889"/>
      <c r="M30" s="889"/>
      <c r="P30" s="890" t="s">
        <v>121</v>
      </c>
      <c r="R30" s="927"/>
      <c r="S30" s="927"/>
    </row>
    <row r="31" spans="1:20" s="888" customFormat="1" ht="11.25">
      <c r="C31" s="924" t="s">
        <v>220</v>
      </c>
      <c r="D31" s="890"/>
      <c r="E31" s="925"/>
      <c r="F31" s="890"/>
      <c r="G31" s="925"/>
      <c r="H31" s="890"/>
      <c r="I31" s="925"/>
      <c r="J31" s="923"/>
      <c r="P31" s="890"/>
      <c r="R31" s="923"/>
      <c r="S31" s="923"/>
    </row>
    <row r="32" spans="1:20" s="888" customFormat="1" ht="11.25">
      <c r="C32" s="924"/>
      <c r="D32" s="890"/>
      <c r="E32" s="925"/>
      <c r="F32" s="890"/>
      <c r="G32" s="925"/>
      <c r="H32" s="890"/>
      <c r="I32" s="925"/>
      <c r="J32" s="923"/>
      <c r="P32" s="890"/>
      <c r="S32" s="928"/>
    </row>
    <row r="33" spans="3:19" s="888" customFormat="1" ht="11.25">
      <c r="C33" s="924"/>
      <c r="D33" s="890"/>
      <c r="E33" s="925"/>
      <c r="F33" s="890"/>
      <c r="G33" s="925"/>
      <c r="H33" s="890"/>
      <c r="I33" s="925"/>
      <c r="J33" s="923"/>
      <c r="P33" s="890"/>
      <c r="S33" s="928"/>
    </row>
    <row r="34" spans="3:19" s="888" customFormat="1" ht="11.25">
      <c r="C34" s="889"/>
      <c r="D34" s="890"/>
      <c r="E34" s="925"/>
      <c r="F34" s="890"/>
      <c r="G34" s="925"/>
      <c r="H34" s="929"/>
      <c r="I34" s="925"/>
      <c r="J34" s="923"/>
      <c r="P34" s="890"/>
      <c r="S34" s="923"/>
    </row>
    <row r="35" spans="3:19" s="888" customFormat="1" ht="11.25">
      <c r="C35" s="930" t="s">
        <v>163</v>
      </c>
      <c r="D35" s="890"/>
      <c r="E35" s="925"/>
      <c r="F35" s="890"/>
      <c r="G35" s="925"/>
      <c r="H35" s="890"/>
      <c r="I35" s="925"/>
      <c r="J35" s="923"/>
      <c r="P35" s="931" t="s">
        <v>129</v>
      </c>
    </row>
    <row r="36" spans="3:19" s="888" customFormat="1" ht="11.25">
      <c r="C36" s="924" t="s">
        <v>856</v>
      </c>
      <c r="D36" s="890"/>
      <c r="E36" s="925"/>
      <c r="F36" s="890"/>
      <c r="G36" s="925"/>
      <c r="H36" s="931"/>
      <c r="I36" s="925"/>
      <c r="J36" s="923"/>
      <c r="P36" s="932" t="s">
        <v>852</v>
      </c>
    </row>
  </sheetData>
  <mergeCells count="23">
    <mergeCell ref="C16:G16"/>
    <mergeCell ref="A27:Q27"/>
    <mergeCell ref="R27:T27"/>
    <mergeCell ref="R11:S12"/>
    <mergeCell ref="A12:A15"/>
    <mergeCell ref="B12:B15"/>
    <mergeCell ref="C12:G15"/>
    <mergeCell ref="H12:H15"/>
    <mergeCell ref="I12:I15"/>
    <mergeCell ref="J12:J15"/>
    <mergeCell ref="L12:L15"/>
    <mergeCell ref="R13:R15"/>
    <mergeCell ref="S13:S15"/>
    <mergeCell ref="A1:S1"/>
    <mergeCell ref="A2:S2"/>
    <mergeCell ref="A3:S3"/>
    <mergeCell ref="A11:H11"/>
    <mergeCell ref="I11:L11"/>
    <mergeCell ref="M11:M15"/>
    <mergeCell ref="N11:N15"/>
    <mergeCell ref="O11:O15"/>
    <mergeCell ref="P11:P15"/>
    <mergeCell ref="Q11:Q15"/>
  </mergeCells>
  <dataValidations count="1">
    <dataValidation type="list" allowBlank="1" showInputMessage="1" showErrorMessage="1" error="PILIH DARI DAFTAR" sqref="I20 B18:B26">
      <formula1>KIBA</formula1>
    </dataValidation>
  </dataValidations>
  <pageMargins left="0.7" right="0.7" top="0.75" bottom="0.75" header="0.3" footer="0.3"/>
  <pageSetup paperSize="5" orientation="landscape"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vt:i4>
      </vt:variant>
    </vt:vector>
  </HeadingPairs>
  <TitlesOfParts>
    <vt:vector size="15" baseType="lpstr">
      <vt:lpstr>54. PKM KEBONAGUNG</vt:lpstr>
      <vt:lpstr>LAMP.BA REKON 2 new</vt:lpstr>
      <vt:lpstr>BA REKON INTERN</vt:lpstr>
      <vt:lpstr>BA REKON EKSTERN</vt:lpstr>
      <vt:lpstr>REKAPMUTASI 2017</vt:lpstr>
      <vt:lpstr>REKAPBI (2016)</vt:lpstr>
      <vt:lpstr>dfatr mutasi 2</vt:lpstr>
      <vt:lpstr>BI 2016</vt:lpstr>
      <vt:lpstr>KIB A</vt:lpstr>
      <vt:lpstr>kib B.</vt:lpstr>
      <vt:lpstr>KIB C</vt:lpstr>
      <vt:lpstr>KIB D</vt:lpstr>
      <vt:lpstr>KIB E</vt:lpstr>
      <vt:lpstr>KIB F</vt:lpstr>
      <vt:lpstr>'BA REKON EKSTERN'!Print_Area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2017-07-21T02:10:09Z</dcterms:created>
  <dcterms:modified xsi:type="dcterms:W3CDTF">2017-07-28T02:25:51Z</dcterms:modified>
</cp:coreProperties>
</file>