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3\UMKM\"/>
    </mc:Choice>
  </mc:AlternateContent>
  <xr:revisionPtr revIDLastSave="0" documentId="13_ncr:1_{1C685CD0-CB5F-4342-ABC2-3B5EC98270C6}" xr6:coauthVersionLast="45" xr6:coauthVersionMax="45" xr10:uidLastSave="{00000000-0000-0000-0000-000000000000}"/>
  <bookViews>
    <workbookView xWindow="-120" yWindow="-120" windowWidth="20730" windowHeight="11160" activeTab="2" xr2:uid="{B5FB55B2-A5E5-4383-BE02-CE238A1B7D72}"/>
  </bookViews>
  <sheets>
    <sheet name="rekap TW I" sheetId="3" r:id="rId1"/>
    <sheet name="rekap TW II" sheetId="1" r:id="rId2"/>
    <sheet name="rekap TW III" sheetId="5" r:id="rId3"/>
    <sheet name="Tahun 2025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2" i="5" l="1"/>
  <c r="K8" i="5"/>
  <c r="I16" i="5"/>
  <c r="I14" i="5"/>
  <c r="I13" i="5"/>
  <c r="I12" i="5"/>
  <c r="I11" i="5"/>
  <c r="I10" i="5"/>
  <c r="I19" i="5"/>
  <c r="I17" i="5"/>
  <c r="G18" i="5"/>
  <c r="F8" i="5"/>
  <c r="F20" i="5"/>
  <c r="K11" i="5"/>
  <c r="N22" i="5"/>
  <c r="M22" i="5"/>
  <c r="D22" i="5"/>
  <c r="O21" i="5"/>
  <c r="F21" i="5"/>
  <c r="E21" i="5"/>
  <c r="C21" i="5"/>
  <c r="Q20" i="5"/>
  <c r="O20" i="5"/>
  <c r="C20" i="5"/>
  <c r="O19" i="5"/>
  <c r="O18" i="5"/>
  <c r="F18" i="5"/>
  <c r="E18" i="5"/>
  <c r="C18" i="5"/>
  <c r="Q17" i="5"/>
  <c r="O17" i="5"/>
  <c r="F17" i="5"/>
  <c r="E17" i="5"/>
  <c r="C17" i="5"/>
  <c r="O16" i="5"/>
  <c r="F16" i="5"/>
  <c r="C16" i="5"/>
  <c r="O15" i="5"/>
  <c r="N15" i="5"/>
  <c r="E15" i="5"/>
  <c r="O14" i="5"/>
  <c r="Q13" i="5"/>
  <c r="O13" i="5"/>
  <c r="L13" i="5"/>
  <c r="L22" i="5" s="1"/>
  <c r="F13" i="5"/>
  <c r="C13" i="5"/>
  <c r="P22" i="5"/>
  <c r="O12" i="5"/>
  <c r="F12" i="5"/>
  <c r="E12" i="5"/>
  <c r="C12" i="5"/>
  <c r="Q11" i="5"/>
  <c r="O11" i="5"/>
  <c r="F11" i="5"/>
  <c r="F22" i="5" s="1"/>
  <c r="E11" i="5"/>
  <c r="C11" i="5"/>
  <c r="C22" i="5" s="1"/>
  <c r="Q10" i="5"/>
  <c r="O10" i="5"/>
  <c r="F10" i="5"/>
  <c r="E10" i="5"/>
  <c r="O9" i="5"/>
  <c r="F9" i="5"/>
  <c r="E9" i="5"/>
  <c r="Q8" i="5"/>
  <c r="Q22" i="5" s="1"/>
  <c r="O8" i="5"/>
  <c r="I8" i="5"/>
  <c r="P12" i="4"/>
  <c r="M22" i="4"/>
  <c r="K12" i="4"/>
  <c r="K14" i="4"/>
  <c r="K8" i="4"/>
  <c r="D22" i="4"/>
  <c r="E21" i="4"/>
  <c r="E18" i="4"/>
  <c r="E17" i="4"/>
  <c r="E15" i="4"/>
  <c r="E12" i="4"/>
  <c r="E11" i="4"/>
  <c r="E10" i="4"/>
  <c r="E9" i="4"/>
  <c r="Q25" i="5" l="1"/>
  <c r="I22" i="5"/>
  <c r="K22" i="5"/>
  <c r="J22" i="5"/>
  <c r="H22" i="5"/>
  <c r="G22" i="5"/>
  <c r="E22" i="5"/>
  <c r="E22" i="4"/>
  <c r="O22" i="5" l="1"/>
  <c r="F9" i="4" l="1"/>
  <c r="I9" i="4"/>
  <c r="O9" i="4"/>
  <c r="F10" i="4"/>
  <c r="I10" i="4"/>
  <c r="O10" i="4"/>
  <c r="Q10" i="4"/>
  <c r="C11" i="4"/>
  <c r="F11" i="4"/>
  <c r="I11" i="4"/>
  <c r="O11" i="4"/>
  <c r="Q11" i="4"/>
  <c r="C12" i="4"/>
  <c r="F12" i="4"/>
  <c r="O12" i="4"/>
  <c r="C13" i="4"/>
  <c r="F13" i="4"/>
  <c r="I13" i="4"/>
  <c r="L13" i="4"/>
  <c r="O13" i="4"/>
  <c r="Q13" i="4"/>
  <c r="C14" i="4"/>
  <c r="I14" i="4"/>
  <c r="O14" i="4"/>
  <c r="N15" i="4"/>
  <c r="O15" i="4"/>
  <c r="C16" i="4"/>
  <c r="F16" i="4"/>
  <c r="I16" i="4"/>
  <c r="O16" i="4"/>
  <c r="C17" i="4"/>
  <c r="F17" i="4"/>
  <c r="I17" i="4"/>
  <c r="O17" i="4"/>
  <c r="Q17" i="4"/>
  <c r="C18" i="4"/>
  <c r="F18" i="4"/>
  <c r="K22" i="4"/>
  <c r="O18" i="4"/>
  <c r="P22" i="4"/>
  <c r="O19" i="4"/>
  <c r="C20" i="4"/>
  <c r="O20" i="4"/>
  <c r="Q20" i="4"/>
  <c r="C21" i="4"/>
  <c r="F21" i="4"/>
  <c r="O21" i="4"/>
  <c r="I8" i="4"/>
  <c r="O8" i="4"/>
  <c r="Q8" i="4"/>
  <c r="J22" i="4"/>
  <c r="G22" i="4"/>
  <c r="N22" i="3"/>
  <c r="M22" i="3"/>
  <c r="K22" i="3"/>
  <c r="J22" i="3"/>
  <c r="I22" i="3"/>
  <c r="H22" i="3"/>
  <c r="G22" i="3"/>
  <c r="F22" i="3"/>
  <c r="E22" i="3"/>
  <c r="D22" i="3"/>
  <c r="C22" i="3"/>
  <c r="L22" i="3" s="1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C22" i="4" l="1"/>
  <c r="F22" i="4"/>
  <c r="Q22" i="4"/>
  <c r="L22" i="4"/>
  <c r="N22" i="4"/>
  <c r="I22" i="4"/>
  <c r="H22" i="4"/>
  <c r="O22" i="4" l="1"/>
  <c r="N22" i="1"/>
  <c r="M22" i="1"/>
  <c r="K22" i="1"/>
  <c r="J22" i="1"/>
  <c r="I22" i="1"/>
  <c r="H22" i="1"/>
  <c r="G22" i="1"/>
  <c r="F22" i="1"/>
  <c r="E22" i="1"/>
  <c r="D22" i="1"/>
  <c r="C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22" i="1" l="1"/>
</calcChain>
</file>

<file path=xl/sharedStrings.xml><?xml version="1.0" encoding="utf-8"?>
<sst xmlns="http://schemas.openxmlformats.org/spreadsheetml/2006/main" count="206" uniqueCount="59">
  <si>
    <t>Jumlah Sebaran Perizinan Berusaha melalui oss.go.id</t>
  </si>
  <si>
    <t>Dinas Penanaman Modal Dan Pelayanan Terpadu Satu Pintu Kabupaten Demak</t>
  </si>
  <si>
    <t>Periode Triwulan II (April - Juni) Tahun 2025</t>
  </si>
  <si>
    <t>No</t>
  </si>
  <si>
    <t>Wilayah</t>
  </si>
  <si>
    <t>Jenis Perusahaaan</t>
  </si>
  <si>
    <t>Jumlah/
Total</t>
  </si>
  <si>
    <t>Status Permodalan</t>
  </si>
  <si>
    <t>Badan Hukum Lainnya</t>
  </si>
  <si>
    <t>BUM Desa bersama</t>
  </si>
  <si>
    <t>Koperasi</t>
  </si>
  <si>
    <t>Perorangan</t>
  </si>
  <si>
    <t>Persekutuan dan Perkumpulan</t>
  </si>
  <si>
    <t>Persekutuan Komanditer (CV / Commanditaire Vennootschap)</t>
  </si>
  <si>
    <t>Perseroan Terbatas (PT)</t>
  </si>
  <si>
    <t>Perseroan Terbatas (PT) Perorangan</t>
  </si>
  <si>
    <t>Yayasan</t>
  </si>
  <si>
    <t>PMDN</t>
  </si>
  <si>
    <t>PMA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</si>
  <si>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</si>
  <si>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</si>
  <si>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</si>
  <si>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</si>
  <si>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</si>
  <si>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</si>
  <si>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</si>
  <si>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</si>
  <si>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</si>
  <si>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</si>
  <si>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</si>
  <si>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</si>
  <si>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</si>
  <si>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</si>
  <si>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</si>
  <si>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</si>
  <si>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</si>
  <si>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</si>
  <si>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</si>
  <si>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</si>
  <si>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</si>
  <si>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</si>
  <si>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</si>
  <si>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</si>
  <si>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</si>
  <si>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</si>
  <si>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</si>
  <si>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</si>
  <si>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Jumlah/Total</t>
  </si>
  <si>
    <t>Periode Triwulan I (Januari-Maret) Tahun 2025</t>
  </si>
  <si>
    <t>Periode Tahun 2025</t>
  </si>
  <si>
    <t>BUM Desa</t>
  </si>
  <si>
    <t>(15)</t>
  </si>
  <si>
    <t>Badan Layanan Umum (BLU)</t>
  </si>
  <si>
    <t>(16)</t>
  </si>
  <si>
    <t>Perusahaan Umum (Perum)</t>
  </si>
  <si>
    <t>(17)</t>
  </si>
  <si>
    <t>Periode Triwulan III (Juli - September) Tahun 2025</t>
  </si>
  <si>
    <t>1144  : Jumlah Ijin Usaha Mikro Kecil (Unit)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</si>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</sst>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0" borderId="0" xfId="1" applyFont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1" xfId="1" quotePrefix="1" applyFont="1" applyBorder="1" applyAlignment="1">
      <alignment horizontal="center"/>
    </xf>
    <xf numFmtId="0" fontId="4" fillId="0" borderId="0" xfId="1" quotePrefix="1" applyFont="1" applyAlignment="1">
      <alignment horizontal="center"/>
    </xf>
    <xf numFmtId="0" fontId="3" fillId="0" borderId="1" xfId="1" applyFont="1" applyBorder="1"/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0" fontId="5" fillId="0" borderId="1" xfId="1" applyFont="1" applyBorder="1"/>
    <xf numFmtId="3" fontId="2" fillId="0" borderId="1" xfId="1" applyNumberFormat="1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3" fontId="3" fillId="0" borderId="0" xfId="1" applyNumberFormat="1" applyFont="1"/>
    <xf numFmtId="0" fontId="2" fillId="0" borderId="0" xfId="1" applyFont="1" applyBorder="1" applyAlignment="1">
      <alignment horizontal="center" vertical="center"/>
    </xf>
    <xf numFmtId="0" fontId="4" fillId="0" borderId="0" xfId="1" quotePrefix="1" applyFont="1" applyBorder="1" applyAlignment="1">
      <alignment horizontal="center"/>
    </xf>
    <xf numFmtId="0" fontId="3" fillId="0" borderId="0" xfId="1" applyFont="1" applyBorder="1"/>
    <xf numFmtId="0" fontId="3" fillId="0" borderId="0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/>
    </xf>
    <xf numFmtId="3" fontId="2" fillId="3" borderId="1" xfId="1" applyNumberFormat="1" applyFont="1" applyFill="1" applyBorder="1" applyAlignment="1">
      <alignment horizontal="center"/>
    </xf>
  </cellXfs>
  <cellStyles count="2">
    <cellStyle name="Normal" xfId="0" builtinId="0"/>
    <cellStyle name="Normal 2" xfId="1" xr:uid="{CAF03942-AFBE-4530-BBE2-C068764304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6BEFB-ED0C-43E5-9663-999467A5B92A}">
  <dimension ref="A1:R22"/>
  <sheetViews>
    <sheetView workbookViewId="0">
      <selection activeCell="Q6" sqref="Q6"/>
    </sheetView>
  </sheetViews>
  <sheetFormatPr defaultRowHeight="15" x14ac:dyDescent="0.25"/>
  <cols>
    <col min="1" max="1" width="4.42578125" style="1" customWidth="1"/>
    <col min="2" max="2" width="21.85546875" style="1" customWidth="1"/>
    <col min="3" max="3" width="13.5703125" style="1" customWidth="1"/>
    <col min="4" max="4" width="11.5703125" style="1" bestFit="1" customWidth="1"/>
    <col min="5" max="5" width="9.5703125" style="1" bestFit="1" customWidth="1"/>
    <col min="6" max="6" width="11.7109375" style="1" bestFit="1" customWidth="1"/>
    <col min="7" max="7" width="14" style="1" customWidth="1"/>
    <col min="8" max="8" width="18" style="1" customWidth="1"/>
    <col min="9" max="9" width="10.7109375" style="1" customWidth="1"/>
    <col min="10" max="10" width="12.140625" style="1" customWidth="1"/>
    <col min="11" max="16384" width="9.140625" style="1"/>
  </cols>
  <sheetData>
    <row r="1" spans="1:18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8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8" x14ac:dyDescent="0.25">
      <c r="A3" s="21" t="s">
        <v>48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5" spans="1:18" s="2" customFormat="1" ht="15" customHeight="1" x14ac:dyDescent="0.2">
      <c r="A5" s="22" t="s">
        <v>3</v>
      </c>
      <c r="B5" s="22" t="s">
        <v>4</v>
      </c>
      <c r="C5" s="23" t="s">
        <v>5</v>
      </c>
      <c r="D5" s="24"/>
      <c r="E5" s="24"/>
      <c r="F5" s="24"/>
      <c r="G5" s="24"/>
      <c r="H5" s="24"/>
      <c r="I5" s="24"/>
      <c r="J5" s="24"/>
      <c r="K5" s="25"/>
      <c r="L5" s="26" t="s">
        <v>6</v>
      </c>
      <c r="M5" s="28" t="s">
        <v>7</v>
      </c>
      <c r="N5" s="28"/>
    </row>
    <row r="6" spans="1:18" s="5" customFormat="1" ht="57" x14ac:dyDescent="0.25">
      <c r="A6" s="22"/>
      <c r="B6" s="22"/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3" t="s">
        <v>14</v>
      </c>
      <c r="J6" s="3" t="s">
        <v>15</v>
      </c>
      <c r="K6" s="4" t="s">
        <v>16</v>
      </c>
      <c r="L6" s="27"/>
      <c r="M6" s="4" t="s">
        <v>17</v>
      </c>
      <c r="N6" s="4" t="s">
        <v>18</v>
      </c>
    </row>
    <row r="7" spans="1:18" x14ac:dyDescent="0.25">
      <c r="A7" s="6" t="s">
        <v>19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6" t="s">
        <v>31</v>
      </c>
      <c r="N7" s="6" t="s">
        <v>32</v>
      </c>
      <c r="O7" s="7"/>
      <c r="P7" s="7"/>
      <c r="Q7" s="7"/>
      <c r="R7" s="7"/>
    </row>
    <row r="8" spans="1:18" x14ac:dyDescent="0.25">
      <c r="A8" s="8">
        <v>1</v>
      </c>
      <c r="B8" s="9" t="s">
        <v>33</v>
      </c>
      <c r="C8" s="10"/>
      <c r="D8" s="10"/>
      <c r="E8" s="10"/>
      <c r="F8" s="10">
        <v>322</v>
      </c>
      <c r="G8" s="10"/>
      <c r="H8" s="10"/>
      <c r="I8" s="10"/>
      <c r="J8" s="10">
        <v>1</v>
      </c>
      <c r="K8" s="10"/>
      <c r="L8" s="11">
        <f>SUM(C8:K8)</f>
        <v>323</v>
      </c>
      <c r="M8" s="10">
        <v>323</v>
      </c>
      <c r="N8" s="10"/>
    </row>
    <row r="9" spans="1:18" x14ac:dyDescent="0.25">
      <c r="A9" s="8">
        <v>2</v>
      </c>
      <c r="B9" s="9" t="s">
        <v>34</v>
      </c>
      <c r="C9" s="10"/>
      <c r="D9" s="10"/>
      <c r="E9" s="10"/>
      <c r="F9" s="10">
        <v>290</v>
      </c>
      <c r="G9" s="10">
        <v>1</v>
      </c>
      <c r="H9" s="10">
        <v>2</v>
      </c>
      <c r="I9" s="10">
        <v>3</v>
      </c>
      <c r="J9" s="10">
        <v>1</v>
      </c>
      <c r="K9" s="10">
        <v>4</v>
      </c>
      <c r="L9" s="11">
        <f t="shared" ref="L9:L21" si="0">SUM(C9:K9)</f>
        <v>301</v>
      </c>
      <c r="M9" s="10">
        <v>301</v>
      </c>
      <c r="N9" s="10"/>
    </row>
    <row r="10" spans="1:18" x14ac:dyDescent="0.25">
      <c r="A10" s="8">
        <v>3</v>
      </c>
      <c r="B10" s="9" t="s">
        <v>35</v>
      </c>
      <c r="C10" s="10"/>
      <c r="D10" s="10"/>
      <c r="E10" s="10">
        <v>1</v>
      </c>
      <c r="F10" s="10">
        <v>106</v>
      </c>
      <c r="G10" s="10"/>
      <c r="H10" s="10"/>
      <c r="I10" s="10"/>
      <c r="J10" s="10"/>
      <c r="K10" s="10">
        <v>2</v>
      </c>
      <c r="L10" s="11">
        <f t="shared" si="0"/>
        <v>109</v>
      </c>
      <c r="M10" s="10">
        <v>109</v>
      </c>
      <c r="N10" s="10"/>
    </row>
    <row r="11" spans="1:18" x14ac:dyDescent="0.25">
      <c r="A11" s="8">
        <v>4</v>
      </c>
      <c r="B11" s="9" t="s">
        <v>36</v>
      </c>
      <c r="C11" s="10"/>
      <c r="D11" s="10"/>
      <c r="E11" s="10"/>
      <c r="F11" s="10">
        <v>131</v>
      </c>
      <c r="G11" s="10"/>
      <c r="H11" s="10">
        <v>3</v>
      </c>
      <c r="I11" s="10">
        <v>1</v>
      </c>
      <c r="J11" s="10"/>
      <c r="K11" s="10">
        <v>1</v>
      </c>
      <c r="L11" s="11">
        <f t="shared" si="0"/>
        <v>136</v>
      </c>
      <c r="M11" s="10">
        <v>136</v>
      </c>
      <c r="N11" s="10"/>
    </row>
    <row r="12" spans="1:18" x14ac:dyDescent="0.25">
      <c r="A12" s="8">
        <v>5</v>
      </c>
      <c r="B12" s="9" t="s">
        <v>37</v>
      </c>
      <c r="C12" s="10"/>
      <c r="D12" s="10"/>
      <c r="E12" s="10"/>
      <c r="F12" s="10">
        <v>210</v>
      </c>
      <c r="G12" s="10"/>
      <c r="H12" s="10">
        <v>2</v>
      </c>
      <c r="I12" s="10"/>
      <c r="J12" s="10"/>
      <c r="K12" s="10">
        <v>1</v>
      </c>
      <c r="L12" s="11">
        <f t="shared" si="0"/>
        <v>213</v>
      </c>
      <c r="M12" s="10">
        <v>213</v>
      </c>
      <c r="N12" s="10"/>
    </row>
    <row r="13" spans="1:18" x14ac:dyDescent="0.25">
      <c r="A13" s="8">
        <v>6</v>
      </c>
      <c r="B13" s="9" t="s">
        <v>38</v>
      </c>
      <c r="C13" s="10"/>
      <c r="D13" s="10"/>
      <c r="E13" s="10"/>
      <c r="F13" s="10">
        <v>131</v>
      </c>
      <c r="G13" s="10"/>
      <c r="H13" s="10">
        <v>1</v>
      </c>
      <c r="I13" s="10"/>
      <c r="J13" s="10"/>
      <c r="K13" s="10"/>
      <c r="L13" s="11">
        <f t="shared" si="0"/>
        <v>132</v>
      </c>
      <c r="M13" s="10">
        <v>132</v>
      </c>
      <c r="N13" s="10"/>
    </row>
    <row r="14" spans="1:18" x14ac:dyDescent="0.25">
      <c r="A14" s="8">
        <v>7</v>
      </c>
      <c r="B14" s="9" t="s">
        <v>39</v>
      </c>
      <c r="C14" s="10">
        <v>1</v>
      </c>
      <c r="D14" s="10"/>
      <c r="E14" s="10"/>
      <c r="F14" s="10">
        <v>176</v>
      </c>
      <c r="G14" s="10"/>
      <c r="H14" s="10">
        <v>3</v>
      </c>
      <c r="I14" s="10">
        <v>2</v>
      </c>
      <c r="J14" s="10">
        <v>1</v>
      </c>
      <c r="K14" s="10"/>
      <c r="L14" s="11">
        <f t="shared" si="0"/>
        <v>183</v>
      </c>
      <c r="M14" s="10">
        <v>183</v>
      </c>
      <c r="N14" s="10"/>
    </row>
    <row r="15" spans="1:18" x14ac:dyDescent="0.25">
      <c r="A15" s="8">
        <v>8</v>
      </c>
      <c r="B15" s="9" t="s">
        <v>40</v>
      </c>
      <c r="C15" s="10"/>
      <c r="D15" s="10">
        <v>1</v>
      </c>
      <c r="E15" s="10"/>
      <c r="F15" s="10">
        <v>141</v>
      </c>
      <c r="G15" s="10">
        <v>1</v>
      </c>
      <c r="H15" s="10">
        <v>4</v>
      </c>
      <c r="I15" s="10">
        <v>3</v>
      </c>
      <c r="J15" s="10"/>
      <c r="K15" s="10"/>
      <c r="L15" s="11">
        <f t="shared" si="0"/>
        <v>150</v>
      </c>
      <c r="M15" s="10">
        <v>148</v>
      </c>
      <c r="N15" s="10">
        <v>2</v>
      </c>
    </row>
    <row r="16" spans="1:18" x14ac:dyDescent="0.25">
      <c r="A16" s="8">
        <v>9</v>
      </c>
      <c r="B16" s="9" t="s">
        <v>41</v>
      </c>
      <c r="C16" s="10"/>
      <c r="D16" s="10"/>
      <c r="E16" s="10"/>
      <c r="F16" s="10">
        <v>137</v>
      </c>
      <c r="G16" s="10"/>
      <c r="H16" s="10">
        <v>1</v>
      </c>
      <c r="I16" s="10"/>
      <c r="J16" s="10"/>
      <c r="K16" s="10"/>
      <c r="L16" s="11">
        <f t="shared" si="0"/>
        <v>138</v>
      </c>
      <c r="M16" s="10">
        <v>138</v>
      </c>
      <c r="N16" s="10"/>
    </row>
    <row r="17" spans="1:14" x14ac:dyDescent="0.25">
      <c r="A17" s="8">
        <v>10</v>
      </c>
      <c r="B17" s="9" t="s">
        <v>42</v>
      </c>
      <c r="C17" s="10"/>
      <c r="D17" s="10"/>
      <c r="E17" s="10"/>
      <c r="F17" s="10">
        <v>112</v>
      </c>
      <c r="G17" s="10"/>
      <c r="H17" s="10">
        <v>1</v>
      </c>
      <c r="I17" s="10">
        <v>1</v>
      </c>
      <c r="J17" s="10">
        <v>1</v>
      </c>
      <c r="K17" s="10">
        <v>2</v>
      </c>
      <c r="L17" s="11">
        <f t="shared" si="0"/>
        <v>117</v>
      </c>
      <c r="M17" s="10">
        <v>117</v>
      </c>
      <c r="N17" s="10"/>
    </row>
    <row r="18" spans="1:14" x14ac:dyDescent="0.25">
      <c r="A18" s="8">
        <v>11</v>
      </c>
      <c r="B18" s="9" t="s">
        <v>43</v>
      </c>
      <c r="C18" s="10"/>
      <c r="D18" s="10"/>
      <c r="E18" s="10"/>
      <c r="F18" s="10">
        <v>599</v>
      </c>
      <c r="G18" s="10"/>
      <c r="H18" s="10">
        <v>7</v>
      </c>
      <c r="I18" s="10">
        <v>3</v>
      </c>
      <c r="J18" s="10">
        <v>7</v>
      </c>
      <c r="K18" s="10">
        <v>1</v>
      </c>
      <c r="L18" s="11">
        <f t="shared" si="0"/>
        <v>617</v>
      </c>
      <c r="M18" s="10">
        <v>617</v>
      </c>
      <c r="N18" s="10"/>
    </row>
    <row r="19" spans="1:14" x14ac:dyDescent="0.25">
      <c r="A19" s="8">
        <v>12</v>
      </c>
      <c r="B19" s="9" t="s">
        <v>44</v>
      </c>
      <c r="C19" s="10"/>
      <c r="D19" s="10">
        <v>1</v>
      </c>
      <c r="E19" s="10">
        <v>1</v>
      </c>
      <c r="F19" s="10">
        <v>386</v>
      </c>
      <c r="G19" s="10"/>
      <c r="H19" s="10">
        <v>3</v>
      </c>
      <c r="I19" s="10"/>
      <c r="J19" s="10">
        <v>1</v>
      </c>
      <c r="K19" s="10">
        <v>2</v>
      </c>
      <c r="L19" s="11">
        <f t="shared" si="0"/>
        <v>394</v>
      </c>
      <c r="M19" s="10">
        <v>394</v>
      </c>
      <c r="N19" s="10"/>
    </row>
    <row r="20" spans="1:14" x14ac:dyDescent="0.25">
      <c r="A20" s="8">
        <v>13</v>
      </c>
      <c r="B20" s="9" t="s">
        <v>45</v>
      </c>
      <c r="C20" s="10"/>
      <c r="D20" s="10"/>
      <c r="E20" s="10"/>
      <c r="F20" s="10">
        <v>519</v>
      </c>
      <c r="G20" s="10"/>
      <c r="H20" s="10"/>
      <c r="I20" s="10"/>
      <c r="J20" s="10"/>
      <c r="K20" s="10">
        <v>1</v>
      </c>
      <c r="L20" s="11">
        <f t="shared" si="0"/>
        <v>520</v>
      </c>
      <c r="M20" s="10">
        <v>520</v>
      </c>
      <c r="N20" s="10"/>
    </row>
    <row r="21" spans="1:14" x14ac:dyDescent="0.25">
      <c r="A21" s="8">
        <v>14</v>
      </c>
      <c r="B21" s="9" t="s">
        <v>46</v>
      </c>
      <c r="C21" s="10"/>
      <c r="D21" s="10"/>
      <c r="E21" s="10"/>
      <c r="F21" s="10">
        <v>248</v>
      </c>
      <c r="G21" s="10">
        <v>2</v>
      </c>
      <c r="H21" s="10">
        <v>2</v>
      </c>
      <c r="I21" s="10"/>
      <c r="J21" s="10"/>
      <c r="K21" s="10"/>
      <c r="L21" s="11">
        <f t="shared" si="0"/>
        <v>252</v>
      </c>
      <c r="M21" s="10">
        <v>252</v>
      </c>
      <c r="N21" s="10"/>
    </row>
    <row r="22" spans="1:14" x14ac:dyDescent="0.25">
      <c r="A22" s="8"/>
      <c r="B22" s="12" t="s">
        <v>47</v>
      </c>
      <c r="C22" s="13">
        <f>SUM(C8:C21)</f>
        <v>1</v>
      </c>
      <c r="D22" s="13">
        <f>SUM(D8:D21)</f>
        <v>2</v>
      </c>
      <c r="E22" s="13">
        <f t="shared" ref="E22:K22" si="1">SUM(E8:E21)</f>
        <v>2</v>
      </c>
      <c r="F22" s="13">
        <f t="shared" si="1"/>
        <v>3508</v>
      </c>
      <c r="G22" s="13">
        <f t="shared" si="1"/>
        <v>4</v>
      </c>
      <c r="H22" s="13">
        <f t="shared" si="1"/>
        <v>29</v>
      </c>
      <c r="I22" s="13">
        <f t="shared" si="1"/>
        <v>13</v>
      </c>
      <c r="J22" s="13">
        <f t="shared" si="1"/>
        <v>12</v>
      </c>
      <c r="K22" s="13">
        <f t="shared" si="1"/>
        <v>14</v>
      </c>
      <c r="L22" s="13">
        <f>SUM(C22:K22)</f>
        <v>3585</v>
      </c>
      <c r="M22" s="13">
        <f>SUM(M8:M21)</f>
        <v>3583</v>
      </c>
      <c r="N22" s="13">
        <f>SUM(N8:N21)</f>
        <v>2</v>
      </c>
    </row>
  </sheetData>
  <mergeCells count="8">
    <mergeCell ref="A1:N1"/>
    <mergeCell ref="A2:N2"/>
    <mergeCell ref="A3:N3"/>
    <mergeCell ref="A5:A6"/>
    <mergeCell ref="B5:B6"/>
    <mergeCell ref="C5:K5"/>
    <mergeCell ref="L5:L6"/>
    <mergeCell ref="M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350B0-480C-49FF-9CB1-CC4165557591}">
  <dimension ref="A1:R22"/>
  <sheetViews>
    <sheetView topLeftCell="G1" workbookViewId="0">
      <selection activeCell="M24" sqref="M24"/>
    </sheetView>
  </sheetViews>
  <sheetFormatPr defaultRowHeight="15" x14ac:dyDescent="0.25"/>
  <cols>
    <col min="1" max="1" width="4.42578125" style="1" customWidth="1"/>
    <col min="2" max="2" width="21.85546875" style="1" customWidth="1"/>
    <col min="3" max="3" width="13.5703125" style="1" customWidth="1"/>
    <col min="4" max="4" width="11.5703125" style="1" bestFit="1" customWidth="1"/>
    <col min="5" max="5" width="9.5703125" style="1" bestFit="1" customWidth="1"/>
    <col min="6" max="6" width="11.7109375" style="1" bestFit="1" customWidth="1"/>
    <col min="7" max="7" width="14" style="1" customWidth="1"/>
    <col min="8" max="8" width="18" style="1" customWidth="1"/>
    <col min="9" max="9" width="10.7109375" style="1" customWidth="1"/>
    <col min="10" max="10" width="12.140625" style="1" customWidth="1"/>
    <col min="11" max="16384" width="9.140625" style="1"/>
  </cols>
  <sheetData>
    <row r="1" spans="1:18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8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8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5" spans="1:18" s="2" customFormat="1" ht="15" customHeight="1" x14ac:dyDescent="0.2">
      <c r="A5" s="22" t="s">
        <v>3</v>
      </c>
      <c r="B5" s="22" t="s">
        <v>4</v>
      </c>
      <c r="C5" s="23" t="s">
        <v>5</v>
      </c>
      <c r="D5" s="24"/>
      <c r="E5" s="24"/>
      <c r="F5" s="24"/>
      <c r="G5" s="24"/>
      <c r="H5" s="24"/>
      <c r="I5" s="24"/>
      <c r="J5" s="24"/>
      <c r="K5" s="25"/>
      <c r="L5" s="26" t="s">
        <v>6</v>
      </c>
      <c r="M5" s="28" t="s">
        <v>7</v>
      </c>
      <c r="N5" s="28"/>
    </row>
    <row r="6" spans="1:18" s="5" customFormat="1" ht="57" x14ac:dyDescent="0.25">
      <c r="A6" s="22"/>
      <c r="B6" s="22"/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3" t="s">
        <v>14</v>
      </c>
      <c r="J6" s="3" t="s">
        <v>15</v>
      </c>
      <c r="K6" s="4" t="s">
        <v>16</v>
      </c>
      <c r="L6" s="27"/>
      <c r="M6" s="4" t="s">
        <v>17</v>
      </c>
      <c r="N6" s="4" t="s">
        <v>18</v>
      </c>
    </row>
    <row r="7" spans="1:18" x14ac:dyDescent="0.25">
      <c r="A7" s="6" t="s">
        <v>19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6" t="s">
        <v>31</v>
      </c>
      <c r="N7" s="6" t="s">
        <v>32</v>
      </c>
      <c r="O7" s="7"/>
      <c r="P7" s="7"/>
      <c r="Q7" s="7"/>
      <c r="R7" s="7"/>
    </row>
    <row r="8" spans="1:18" x14ac:dyDescent="0.25">
      <c r="A8" s="8">
        <v>1</v>
      </c>
      <c r="B8" s="9" t="s">
        <v>33</v>
      </c>
      <c r="C8" s="10"/>
      <c r="D8" s="10">
        <v>1</v>
      </c>
      <c r="E8" s="10"/>
      <c r="F8" s="10">
        <v>122</v>
      </c>
      <c r="G8" s="10"/>
      <c r="H8" s="10">
        <v>1</v>
      </c>
      <c r="I8" s="10"/>
      <c r="J8" s="10"/>
      <c r="K8" s="10"/>
      <c r="L8" s="11">
        <f>SUM(C8:K8)</f>
        <v>124</v>
      </c>
      <c r="M8" s="10">
        <v>323</v>
      </c>
      <c r="N8" s="10"/>
    </row>
    <row r="9" spans="1:18" x14ac:dyDescent="0.25">
      <c r="A9" s="8">
        <v>2</v>
      </c>
      <c r="B9" s="9" t="s">
        <v>34</v>
      </c>
      <c r="C9" s="10"/>
      <c r="D9" s="10"/>
      <c r="E9" s="10">
        <v>2</v>
      </c>
      <c r="F9" s="10">
        <v>184</v>
      </c>
      <c r="G9" s="10"/>
      <c r="H9" s="10">
        <v>6</v>
      </c>
      <c r="I9" s="10">
        <v>1</v>
      </c>
      <c r="J9" s="10"/>
      <c r="K9" s="10"/>
      <c r="L9" s="11">
        <f t="shared" ref="L9:L21" si="0">SUM(C9:K9)</f>
        <v>193</v>
      </c>
      <c r="M9" s="10">
        <v>301</v>
      </c>
      <c r="N9" s="10"/>
    </row>
    <row r="10" spans="1:18" x14ac:dyDescent="0.25">
      <c r="A10" s="8">
        <v>3</v>
      </c>
      <c r="B10" s="9" t="s">
        <v>35</v>
      </c>
      <c r="C10" s="10"/>
      <c r="D10" s="10"/>
      <c r="E10" s="10">
        <v>4</v>
      </c>
      <c r="F10" s="10">
        <v>72</v>
      </c>
      <c r="G10" s="10"/>
      <c r="H10" s="10"/>
      <c r="I10" s="10"/>
      <c r="J10" s="10"/>
      <c r="K10" s="10"/>
      <c r="L10" s="11">
        <f t="shared" si="0"/>
        <v>76</v>
      </c>
      <c r="M10" s="10">
        <v>109</v>
      </c>
      <c r="N10" s="10"/>
    </row>
    <row r="11" spans="1:18" x14ac:dyDescent="0.25">
      <c r="A11" s="8">
        <v>4</v>
      </c>
      <c r="B11" s="9" t="s">
        <v>36</v>
      </c>
      <c r="C11" s="10"/>
      <c r="D11" s="10"/>
      <c r="E11" s="10"/>
      <c r="F11" s="10">
        <v>50</v>
      </c>
      <c r="G11" s="10"/>
      <c r="H11" s="10"/>
      <c r="I11" s="10"/>
      <c r="J11" s="10"/>
      <c r="K11" s="10"/>
      <c r="L11" s="11">
        <f t="shared" si="0"/>
        <v>50</v>
      </c>
      <c r="M11" s="10">
        <v>136</v>
      </c>
      <c r="N11" s="10"/>
    </row>
    <row r="12" spans="1:18" x14ac:dyDescent="0.25">
      <c r="A12" s="8">
        <v>5</v>
      </c>
      <c r="B12" s="9" t="s">
        <v>37</v>
      </c>
      <c r="C12" s="10"/>
      <c r="D12" s="10"/>
      <c r="E12" s="10">
        <v>2</v>
      </c>
      <c r="F12" s="10">
        <v>47</v>
      </c>
      <c r="G12" s="10"/>
      <c r="H12" s="10"/>
      <c r="I12" s="10"/>
      <c r="J12" s="10"/>
      <c r="K12" s="10"/>
      <c r="L12" s="11">
        <f t="shared" si="0"/>
        <v>49</v>
      </c>
      <c r="M12" s="10">
        <v>213</v>
      </c>
      <c r="N12" s="10"/>
    </row>
    <row r="13" spans="1:18" x14ac:dyDescent="0.25">
      <c r="A13" s="8">
        <v>6</v>
      </c>
      <c r="B13" s="9" t="s">
        <v>38</v>
      </c>
      <c r="C13" s="10"/>
      <c r="D13" s="10"/>
      <c r="E13" s="10"/>
      <c r="F13" s="10">
        <v>128</v>
      </c>
      <c r="G13" s="10"/>
      <c r="H13" s="10">
        <v>3</v>
      </c>
      <c r="I13" s="10"/>
      <c r="J13" s="10"/>
      <c r="K13" s="10"/>
      <c r="L13" s="11">
        <f t="shared" si="0"/>
        <v>131</v>
      </c>
      <c r="M13" s="10">
        <v>132</v>
      </c>
      <c r="N13" s="10"/>
    </row>
    <row r="14" spans="1:18" x14ac:dyDescent="0.25">
      <c r="A14" s="8">
        <v>7</v>
      </c>
      <c r="B14" s="9" t="s">
        <v>39</v>
      </c>
      <c r="C14" s="10"/>
      <c r="D14" s="10"/>
      <c r="E14" s="10"/>
      <c r="F14" s="10">
        <v>79</v>
      </c>
      <c r="G14" s="10"/>
      <c r="H14" s="10">
        <v>2</v>
      </c>
      <c r="I14" s="10"/>
      <c r="J14" s="10"/>
      <c r="K14" s="10"/>
      <c r="L14" s="11">
        <f t="shared" si="0"/>
        <v>81</v>
      </c>
      <c r="M14" s="10">
        <v>183</v>
      </c>
      <c r="N14" s="10"/>
    </row>
    <row r="15" spans="1:18" x14ac:dyDescent="0.25">
      <c r="A15" s="8">
        <v>8</v>
      </c>
      <c r="B15" s="9" t="s">
        <v>40</v>
      </c>
      <c r="C15" s="10"/>
      <c r="D15" s="10"/>
      <c r="E15" s="10">
        <v>1</v>
      </c>
      <c r="F15" s="10">
        <v>126</v>
      </c>
      <c r="G15" s="10"/>
      <c r="H15" s="10">
        <v>2</v>
      </c>
      <c r="I15" s="10"/>
      <c r="J15" s="10"/>
      <c r="K15" s="10"/>
      <c r="L15" s="11">
        <f t="shared" si="0"/>
        <v>129</v>
      </c>
      <c r="M15" s="10">
        <v>148</v>
      </c>
      <c r="N15" s="10">
        <v>2</v>
      </c>
    </row>
    <row r="16" spans="1:18" x14ac:dyDescent="0.25">
      <c r="A16" s="8">
        <v>9</v>
      </c>
      <c r="B16" s="9" t="s">
        <v>41</v>
      </c>
      <c r="C16" s="10"/>
      <c r="D16" s="10"/>
      <c r="E16" s="10">
        <v>1</v>
      </c>
      <c r="F16" s="10">
        <v>45</v>
      </c>
      <c r="G16" s="10"/>
      <c r="H16" s="10">
        <v>1</v>
      </c>
      <c r="I16" s="10"/>
      <c r="J16" s="10"/>
      <c r="K16" s="10"/>
      <c r="L16" s="11">
        <f t="shared" si="0"/>
        <v>47</v>
      </c>
      <c r="M16" s="10">
        <v>138</v>
      </c>
      <c r="N16" s="10"/>
    </row>
    <row r="17" spans="1:14" x14ac:dyDescent="0.25">
      <c r="A17" s="8">
        <v>10</v>
      </c>
      <c r="B17" s="9" t="s">
        <v>42</v>
      </c>
      <c r="C17" s="10"/>
      <c r="D17" s="10"/>
      <c r="E17" s="10"/>
      <c r="F17" s="10">
        <v>73</v>
      </c>
      <c r="G17" s="10"/>
      <c r="H17" s="10"/>
      <c r="I17" s="10"/>
      <c r="J17" s="10"/>
      <c r="K17" s="10"/>
      <c r="L17" s="11">
        <f t="shared" si="0"/>
        <v>73</v>
      </c>
      <c r="M17" s="10">
        <v>117</v>
      </c>
      <c r="N17" s="10"/>
    </row>
    <row r="18" spans="1:14" x14ac:dyDescent="0.25">
      <c r="A18" s="8">
        <v>11</v>
      </c>
      <c r="B18" s="9" t="s">
        <v>43</v>
      </c>
      <c r="C18" s="10"/>
      <c r="D18" s="10"/>
      <c r="E18" s="10">
        <v>1</v>
      </c>
      <c r="F18" s="10">
        <v>276</v>
      </c>
      <c r="G18" s="10">
        <v>1</v>
      </c>
      <c r="H18" s="10">
        <v>14</v>
      </c>
      <c r="I18" s="10"/>
      <c r="J18" s="10"/>
      <c r="K18" s="10"/>
      <c r="L18" s="11">
        <f t="shared" si="0"/>
        <v>292</v>
      </c>
      <c r="M18" s="10">
        <v>617</v>
      </c>
      <c r="N18" s="10"/>
    </row>
    <row r="19" spans="1:14" x14ac:dyDescent="0.25">
      <c r="A19" s="8">
        <v>12</v>
      </c>
      <c r="B19" s="9" t="s">
        <v>44</v>
      </c>
      <c r="C19" s="10"/>
      <c r="D19" s="10"/>
      <c r="E19" s="10"/>
      <c r="F19" s="10">
        <v>386</v>
      </c>
      <c r="G19" s="10"/>
      <c r="H19" s="10">
        <v>2</v>
      </c>
      <c r="I19" s="10"/>
      <c r="J19" s="10"/>
      <c r="K19" s="10"/>
      <c r="L19" s="11">
        <f t="shared" si="0"/>
        <v>388</v>
      </c>
      <c r="M19" s="10">
        <v>394</v>
      </c>
      <c r="N19" s="10"/>
    </row>
    <row r="20" spans="1:14" x14ac:dyDescent="0.25">
      <c r="A20" s="8">
        <v>13</v>
      </c>
      <c r="B20" s="9" t="s">
        <v>45</v>
      </c>
      <c r="C20" s="10"/>
      <c r="D20" s="10">
        <v>1</v>
      </c>
      <c r="E20" s="10">
        <v>6</v>
      </c>
      <c r="F20" s="10">
        <v>113</v>
      </c>
      <c r="G20" s="10"/>
      <c r="H20" s="10"/>
      <c r="I20" s="10"/>
      <c r="J20" s="10"/>
      <c r="K20" s="10"/>
      <c r="L20" s="11">
        <f t="shared" si="0"/>
        <v>120</v>
      </c>
      <c r="M20" s="10">
        <v>520</v>
      </c>
      <c r="N20" s="10"/>
    </row>
    <row r="21" spans="1:14" x14ac:dyDescent="0.25">
      <c r="A21" s="8">
        <v>14</v>
      </c>
      <c r="B21" s="9" t="s">
        <v>46</v>
      </c>
      <c r="C21" s="10"/>
      <c r="D21" s="10"/>
      <c r="E21" s="10"/>
      <c r="F21" s="10">
        <v>184</v>
      </c>
      <c r="G21" s="10">
        <v>1</v>
      </c>
      <c r="H21" s="10">
        <v>6</v>
      </c>
      <c r="I21" s="10"/>
      <c r="J21" s="10">
        <v>1</v>
      </c>
      <c r="K21" s="10">
        <v>2</v>
      </c>
      <c r="L21" s="11">
        <f t="shared" si="0"/>
        <v>194</v>
      </c>
      <c r="M21" s="10">
        <v>252</v>
      </c>
      <c r="N21" s="10"/>
    </row>
    <row r="22" spans="1:14" x14ac:dyDescent="0.25">
      <c r="A22" s="8"/>
      <c r="B22" s="12" t="s">
        <v>47</v>
      </c>
      <c r="C22" s="13">
        <f>SUM(C8:C21)</f>
        <v>0</v>
      </c>
      <c r="D22" s="13">
        <f>SUM(D8:D21)</f>
        <v>2</v>
      </c>
      <c r="E22" s="13">
        <f t="shared" ref="E22:K22" si="1">SUM(E8:E21)</f>
        <v>17</v>
      </c>
      <c r="F22" s="13">
        <f t="shared" si="1"/>
        <v>1885</v>
      </c>
      <c r="G22" s="13">
        <f t="shared" si="1"/>
        <v>2</v>
      </c>
      <c r="H22" s="13">
        <f t="shared" si="1"/>
        <v>37</v>
      </c>
      <c r="I22" s="13">
        <f t="shared" si="1"/>
        <v>1</v>
      </c>
      <c r="J22" s="13">
        <f t="shared" si="1"/>
        <v>1</v>
      </c>
      <c r="K22" s="13">
        <f t="shared" si="1"/>
        <v>2</v>
      </c>
      <c r="L22" s="13">
        <f>SUM(C22:K22)</f>
        <v>1947</v>
      </c>
      <c r="M22" s="13">
        <f>SUM(M8:M21)</f>
        <v>3583</v>
      </c>
      <c r="N22" s="13">
        <f>SUM(N8:N21)</f>
        <v>2</v>
      </c>
    </row>
  </sheetData>
  <mergeCells count="8">
    <mergeCell ref="A1:N1"/>
    <mergeCell ref="A2:N2"/>
    <mergeCell ref="A3:N3"/>
    <mergeCell ref="A5:A6"/>
    <mergeCell ref="B5:B6"/>
    <mergeCell ref="C5:K5"/>
    <mergeCell ref="L5:L6"/>
    <mergeCell ref="M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8935-6480-4121-8478-0F79A5BA7CA7}">
  <dimension ref="A1:W25"/>
  <sheetViews>
    <sheetView tabSelected="1" topLeftCell="A6" workbookViewId="0">
      <selection activeCell="E24" sqref="E24"/>
    </sheetView>
  </sheetViews>
  <sheetFormatPr defaultRowHeight="15" x14ac:dyDescent="0.25"/>
  <cols>
    <col min="1" max="1" width="4.42578125" style="1" customWidth="1"/>
    <col min="2" max="2" width="21.85546875" style="1" customWidth="1"/>
    <col min="3" max="5" width="13.5703125" style="1" customWidth="1"/>
    <col min="6" max="6" width="11.5703125" style="1" customWidth="1"/>
    <col min="7" max="7" width="9.5703125" style="1" customWidth="1"/>
    <col min="8" max="8" width="11.7109375" style="1" customWidth="1"/>
    <col min="9" max="9" width="14" style="1" customWidth="1"/>
    <col min="10" max="10" width="18" style="1" customWidth="1"/>
    <col min="11" max="11" width="10.7109375" style="1" customWidth="1"/>
    <col min="12" max="13" width="12.140625" style="1" customWidth="1"/>
    <col min="14" max="16384" width="9.140625" style="1"/>
  </cols>
  <sheetData>
    <row r="1" spans="1:23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23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23" x14ac:dyDescent="0.25">
      <c r="A3" s="21" t="s">
        <v>56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23" x14ac:dyDescent="0.25">
      <c r="B4" s="1" t="s">
        <v>57</v>
      </c>
    </row>
    <row r="5" spans="1:23" s="2" customFormat="1" ht="15" customHeight="1" x14ac:dyDescent="0.2">
      <c r="A5" s="22" t="s">
        <v>3</v>
      </c>
      <c r="B5" s="22" t="s">
        <v>4</v>
      </c>
      <c r="C5" s="29" t="s">
        <v>5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1"/>
      <c r="O5" s="32" t="s">
        <v>6</v>
      </c>
      <c r="P5" s="34" t="s">
        <v>7</v>
      </c>
      <c r="Q5" s="34"/>
    </row>
    <row r="6" spans="1:23" s="5" customFormat="1" ht="57" x14ac:dyDescent="0.25">
      <c r="A6" s="22"/>
      <c r="B6" s="22"/>
      <c r="C6" s="14" t="s">
        <v>8</v>
      </c>
      <c r="D6" s="14" t="s">
        <v>52</v>
      </c>
      <c r="E6" s="14" t="s">
        <v>50</v>
      </c>
      <c r="F6" s="14" t="s">
        <v>9</v>
      </c>
      <c r="G6" s="15" t="s">
        <v>10</v>
      </c>
      <c r="H6" s="15" t="s">
        <v>11</v>
      </c>
      <c r="I6" s="14" t="s">
        <v>12</v>
      </c>
      <c r="J6" s="14" t="s">
        <v>13</v>
      </c>
      <c r="K6" s="14" t="s">
        <v>14</v>
      </c>
      <c r="L6" s="14" t="s">
        <v>15</v>
      </c>
      <c r="M6" s="14" t="s">
        <v>54</v>
      </c>
      <c r="N6" s="15" t="s">
        <v>16</v>
      </c>
      <c r="O6" s="33"/>
      <c r="P6" s="15" t="s">
        <v>17</v>
      </c>
      <c r="Q6" s="15" t="s">
        <v>18</v>
      </c>
      <c r="S6" s="17"/>
      <c r="T6" s="17"/>
      <c r="U6" s="17"/>
      <c r="V6" s="17"/>
      <c r="W6" s="17"/>
    </row>
    <row r="7" spans="1:23" x14ac:dyDescent="0.25">
      <c r="A7" s="6" t="s">
        <v>19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6" t="s">
        <v>31</v>
      </c>
      <c r="N7" s="6" t="s">
        <v>32</v>
      </c>
      <c r="O7" s="6" t="s">
        <v>51</v>
      </c>
      <c r="P7" s="6" t="s">
        <v>53</v>
      </c>
      <c r="Q7" s="6" t="s">
        <v>55</v>
      </c>
      <c r="R7" s="7"/>
      <c r="S7" s="18"/>
      <c r="T7" s="18"/>
      <c r="U7" s="18"/>
      <c r="V7" s="19"/>
      <c r="W7" s="19"/>
    </row>
    <row r="8" spans="1:23" x14ac:dyDescent="0.25">
      <c r="A8" s="8">
        <v>1</v>
      </c>
      <c r="B8" s="9" t="s">
        <v>33</v>
      </c>
      <c r="C8" s="10">
        <v>0</v>
      </c>
      <c r="D8" s="10">
        <v>0</v>
      </c>
      <c r="E8" s="10">
        <v>0</v>
      </c>
      <c r="F8" s="10">
        <f>1-'rekap TW II'!D8</f>
        <v>0</v>
      </c>
      <c r="G8" s="10">
        <v>9</v>
      </c>
      <c r="H8" s="10">
        <v>276</v>
      </c>
      <c r="I8" s="10">
        <f>'rekap TW I'!G8+'rekap TW II'!G8</f>
        <v>0</v>
      </c>
      <c r="J8" s="10">
        <v>25</v>
      </c>
      <c r="K8" s="10">
        <f>3</f>
        <v>3</v>
      </c>
      <c r="L8" s="10">
        <v>0</v>
      </c>
      <c r="M8" s="10">
        <v>0</v>
      </c>
      <c r="N8" s="10">
        <v>24</v>
      </c>
      <c r="O8" s="10">
        <f>'rekap TW I'!L8+'rekap TW II'!L8</f>
        <v>447</v>
      </c>
      <c r="P8" s="10">
        <v>337</v>
      </c>
      <c r="Q8" s="10">
        <f>'rekap TW I'!N8+'rekap TW II'!N8</f>
        <v>0</v>
      </c>
      <c r="S8" s="20"/>
      <c r="T8" s="19"/>
      <c r="U8" s="19"/>
      <c r="V8" s="20"/>
      <c r="W8" s="19"/>
    </row>
    <row r="9" spans="1:23" x14ac:dyDescent="0.25">
      <c r="A9" s="8">
        <v>2</v>
      </c>
      <c r="B9" s="9" t="s">
        <v>34</v>
      </c>
      <c r="C9" s="10">
        <v>0</v>
      </c>
      <c r="D9" s="10">
        <v>0</v>
      </c>
      <c r="E9" s="10">
        <f>'rekap TW I'!C9+'rekap TW II'!C9</f>
        <v>0</v>
      </c>
      <c r="F9" s="10">
        <f>'rekap TW I'!D9+'rekap TW II'!D9</f>
        <v>0</v>
      </c>
      <c r="G9" s="10">
        <v>30</v>
      </c>
      <c r="H9" s="10">
        <v>429</v>
      </c>
      <c r="I9" s="10">
        <v>0</v>
      </c>
      <c r="J9" s="10">
        <v>30</v>
      </c>
      <c r="K9" s="10">
        <v>26</v>
      </c>
      <c r="L9" s="10">
        <v>10</v>
      </c>
      <c r="M9" s="10">
        <v>0</v>
      </c>
      <c r="N9" s="10">
        <v>17</v>
      </c>
      <c r="O9" s="10">
        <f>'rekap TW I'!L9+'rekap TW II'!L9</f>
        <v>494</v>
      </c>
      <c r="P9" s="10">
        <v>542</v>
      </c>
      <c r="Q9" s="10">
        <v>1</v>
      </c>
      <c r="S9" s="20"/>
      <c r="T9" s="19"/>
      <c r="U9" s="19"/>
      <c r="V9" s="20"/>
      <c r="W9" s="19"/>
    </row>
    <row r="10" spans="1:23" x14ac:dyDescent="0.25">
      <c r="A10" s="8">
        <v>3</v>
      </c>
      <c r="B10" s="9" t="s">
        <v>35</v>
      </c>
      <c r="C10" s="10">
        <v>1</v>
      </c>
      <c r="D10" s="10">
        <v>0</v>
      </c>
      <c r="E10" s="10">
        <f>'rekap TW I'!C10+'rekap TW II'!C10</f>
        <v>0</v>
      </c>
      <c r="F10" s="10">
        <f>'rekap TW I'!D10+'rekap TW II'!D10</f>
        <v>0</v>
      </c>
      <c r="G10" s="10">
        <v>11</v>
      </c>
      <c r="H10" s="10">
        <v>131</v>
      </c>
      <c r="I10" s="10">
        <f>'rekap TW I'!G10+'rekap TW II'!G10</f>
        <v>0</v>
      </c>
      <c r="J10" s="10">
        <v>2</v>
      </c>
      <c r="K10" s="10">
        <v>1</v>
      </c>
      <c r="L10" s="10">
        <v>0</v>
      </c>
      <c r="M10" s="10">
        <v>0</v>
      </c>
      <c r="N10" s="10">
        <v>0</v>
      </c>
      <c r="O10" s="10">
        <f>'rekap TW I'!L10+'rekap TW II'!L10</f>
        <v>185</v>
      </c>
      <c r="P10" s="10">
        <v>146</v>
      </c>
      <c r="Q10" s="10">
        <f>'rekap TW I'!N10+'rekap TW II'!N10</f>
        <v>0</v>
      </c>
      <c r="S10" s="20"/>
      <c r="T10" s="19"/>
      <c r="U10" s="19"/>
      <c r="V10" s="20"/>
      <c r="W10" s="19"/>
    </row>
    <row r="11" spans="1:23" x14ac:dyDescent="0.25">
      <c r="A11" s="8">
        <v>4</v>
      </c>
      <c r="B11" s="9" t="s">
        <v>36</v>
      </c>
      <c r="C11" s="10">
        <f>'rekap TW I'!C11+'rekap TW II'!C11</f>
        <v>0</v>
      </c>
      <c r="D11" s="10">
        <v>0</v>
      </c>
      <c r="E11" s="10">
        <f>'rekap TW I'!C11+'rekap TW II'!C11</f>
        <v>0</v>
      </c>
      <c r="F11" s="10">
        <f>'rekap TW I'!D11+'rekap TW II'!D11</f>
        <v>0</v>
      </c>
      <c r="G11" s="10">
        <v>8</v>
      </c>
      <c r="H11" s="10">
        <v>216</v>
      </c>
      <c r="I11" s="10">
        <f>'rekap TW I'!G11+'rekap TW II'!G11</f>
        <v>0</v>
      </c>
      <c r="J11" s="10">
        <v>7</v>
      </c>
      <c r="K11" s="10">
        <f>2</f>
        <v>2</v>
      </c>
      <c r="L11" s="10">
        <v>0</v>
      </c>
      <c r="M11" s="10">
        <v>0</v>
      </c>
      <c r="N11" s="10">
        <v>1</v>
      </c>
      <c r="O11" s="10">
        <f>'rekap TW I'!L11+'rekap TW II'!L11</f>
        <v>186</v>
      </c>
      <c r="P11" s="10">
        <v>232</v>
      </c>
      <c r="Q11" s="10">
        <f>'rekap TW I'!N11+'rekap TW II'!N11</f>
        <v>0</v>
      </c>
      <c r="S11" s="20"/>
      <c r="T11" s="19"/>
      <c r="U11" s="19"/>
      <c r="V11" s="20"/>
      <c r="W11" s="19"/>
    </row>
    <row r="12" spans="1:23" x14ac:dyDescent="0.25">
      <c r="A12" s="8">
        <v>5</v>
      </c>
      <c r="B12" s="9" t="s">
        <v>37</v>
      </c>
      <c r="C12" s="10">
        <f>'rekap TW I'!C12+'rekap TW II'!C12</f>
        <v>0</v>
      </c>
      <c r="D12" s="10">
        <v>1</v>
      </c>
      <c r="E12" s="10">
        <f>'rekap TW I'!C12+'rekap TW II'!C12</f>
        <v>0</v>
      </c>
      <c r="F12" s="10">
        <f>'rekap TW I'!D12+'rekap TW II'!D12</f>
        <v>0</v>
      </c>
      <c r="G12" s="10">
        <v>22</v>
      </c>
      <c r="H12" s="10">
        <v>159</v>
      </c>
      <c r="I12" s="10">
        <f>'rekap TW I'!G12+'rekap TW II'!G12</f>
        <v>0</v>
      </c>
      <c r="J12" s="10">
        <v>7</v>
      </c>
      <c r="K12" s="10">
        <f>25</f>
        <v>25</v>
      </c>
      <c r="L12" s="10">
        <v>2</v>
      </c>
      <c r="M12" s="10">
        <v>0</v>
      </c>
      <c r="N12" s="10">
        <v>8</v>
      </c>
      <c r="O12" s="10">
        <f>'rekap TW I'!L12+'rekap TW II'!L12</f>
        <v>262</v>
      </c>
      <c r="P12" s="10">
        <v>224</v>
      </c>
      <c r="Q12" s="10">
        <v>0</v>
      </c>
      <c r="S12" s="20"/>
      <c r="T12" s="19"/>
      <c r="U12" s="19"/>
      <c r="V12" s="20"/>
      <c r="W12" s="19"/>
    </row>
    <row r="13" spans="1:23" x14ac:dyDescent="0.25">
      <c r="A13" s="8">
        <v>6</v>
      </c>
      <c r="B13" s="9" t="s">
        <v>38</v>
      </c>
      <c r="C13" s="10">
        <f>'rekap TW I'!C13+'rekap TW II'!C13</f>
        <v>0</v>
      </c>
      <c r="D13" s="10">
        <v>0</v>
      </c>
      <c r="E13" s="10">
        <v>0</v>
      </c>
      <c r="F13" s="10">
        <f>'rekap TW I'!D13+'rekap TW II'!D13</f>
        <v>0</v>
      </c>
      <c r="G13" s="10">
        <v>9</v>
      </c>
      <c r="H13" s="10">
        <v>432</v>
      </c>
      <c r="I13" s="10">
        <f>'rekap TW I'!G13+'rekap TW II'!G13</f>
        <v>0</v>
      </c>
      <c r="J13" s="10">
        <v>4</v>
      </c>
      <c r="K13" s="10">
        <v>2</v>
      </c>
      <c r="L13" s="10">
        <f>'rekap TW I'!J13+'rekap TW II'!J13</f>
        <v>0</v>
      </c>
      <c r="M13" s="10">
        <v>0</v>
      </c>
      <c r="N13" s="10">
        <v>1</v>
      </c>
      <c r="O13" s="10">
        <f>'rekap TW I'!L13+'rekap TW II'!L13</f>
        <v>263</v>
      </c>
      <c r="P13" s="10">
        <v>448</v>
      </c>
      <c r="Q13" s="10">
        <f>'rekap TW I'!N13+'rekap TW II'!N13</f>
        <v>0</v>
      </c>
      <c r="S13" s="20"/>
      <c r="T13" s="19"/>
      <c r="U13" s="19"/>
      <c r="V13" s="20"/>
      <c r="W13" s="19"/>
    </row>
    <row r="14" spans="1:23" x14ac:dyDescent="0.25">
      <c r="A14" s="8">
        <v>7</v>
      </c>
      <c r="B14" s="9" t="s">
        <v>39</v>
      </c>
      <c r="C14" s="10">
        <v>0</v>
      </c>
      <c r="D14" s="10">
        <v>0</v>
      </c>
      <c r="E14" s="10">
        <v>0</v>
      </c>
      <c r="F14" s="10">
        <v>0</v>
      </c>
      <c r="G14" s="10">
        <v>1</v>
      </c>
      <c r="H14" s="10">
        <v>304</v>
      </c>
      <c r="I14" s="10">
        <f>'rekap TW I'!G14+'rekap TW II'!G14</f>
        <v>0</v>
      </c>
      <c r="J14" s="10">
        <v>78</v>
      </c>
      <c r="K14" s="10">
        <v>38</v>
      </c>
      <c r="L14" s="10">
        <v>5</v>
      </c>
      <c r="M14" s="10">
        <v>0</v>
      </c>
      <c r="N14" s="10">
        <v>6</v>
      </c>
      <c r="O14" s="10">
        <f>'rekap TW I'!L14+'rekap TW II'!L14</f>
        <v>264</v>
      </c>
      <c r="P14" s="10">
        <v>431</v>
      </c>
      <c r="Q14" s="10">
        <v>1</v>
      </c>
      <c r="S14" s="20"/>
      <c r="T14" s="19"/>
      <c r="U14" s="19"/>
      <c r="V14" s="20"/>
      <c r="W14" s="19"/>
    </row>
    <row r="15" spans="1:23" x14ac:dyDescent="0.25">
      <c r="A15" s="8">
        <v>8</v>
      </c>
      <c r="B15" s="9" t="s">
        <v>40</v>
      </c>
      <c r="C15" s="10">
        <v>0</v>
      </c>
      <c r="D15" s="10">
        <v>0</v>
      </c>
      <c r="E15" s="10">
        <f>'rekap TW I'!C15+'rekap TW II'!C15</f>
        <v>0</v>
      </c>
      <c r="F15" s="10">
        <v>0</v>
      </c>
      <c r="G15" s="10">
        <v>18</v>
      </c>
      <c r="H15" s="10">
        <v>206</v>
      </c>
      <c r="I15" s="10">
        <v>0</v>
      </c>
      <c r="J15" s="10">
        <v>24</v>
      </c>
      <c r="K15" s="10">
        <v>119</v>
      </c>
      <c r="L15" s="10">
        <v>2</v>
      </c>
      <c r="M15" s="10">
        <v>0</v>
      </c>
      <c r="N15" s="10">
        <f>'rekap TW I'!K15+'rekap TW II'!K15</f>
        <v>0</v>
      </c>
      <c r="O15" s="10">
        <f>'rekap TW I'!L15+'rekap TW II'!L15</f>
        <v>279</v>
      </c>
      <c r="P15" s="10">
        <v>332</v>
      </c>
      <c r="Q15" s="10">
        <v>36</v>
      </c>
      <c r="S15" s="20"/>
      <c r="T15" s="19"/>
      <c r="U15" s="19"/>
      <c r="V15" s="20"/>
      <c r="W15" s="19"/>
    </row>
    <row r="16" spans="1:23" x14ac:dyDescent="0.25">
      <c r="A16" s="8">
        <v>9</v>
      </c>
      <c r="B16" s="9" t="s">
        <v>41</v>
      </c>
      <c r="C16" s="10">
        <f>'rekap TW I'!C16+'rekap TW II'!C16</f>
        <v>0</v>
      </c>
      <c r="D16" s="10">
        <v>0</v>
      </c>
      <c r="E16" s="10">
        <v>1</v>
      </c>
      <c r="F16" s="10">
        <f>'rekap TW I'!D16+'rekap TW II'!D16</f>
        <v>0</v>
      </c>
      <c r="G16" s="10">
        <v>10</v>
      </c>
      <c r="H16" s="10">
        <v>92</v>
      </c>
      <c r="I16" s="10">
        <f>'rekap TW I'!G16+'rekap TW II'!G16</f>
        <v>0</v>
      </c>
      <c r="J16" s="10">
        <v>1</v>
      </c>
      <c r="K16" s="10">
        <v>1</v>
      </c>
      <c r="L16" s="10">
        <v>8</v>
      </c>
      <c r="M16" s="10">
        <v>0</v>
      </c>
      <c r="N16" s="10">
        <v>0</v>
      </c>
      <c r="O16" s="10">
        <f>'rekap TW I'!L16+'rekap TW II'!L16</f>
        <v>185</v>
      </c>
      <c r="P16" s="10">
        <v>113</v>
      </c>
      <c r="Q16" s="10">
        <v>0</v>
      </c>
      <c r="S16" s="20"/>
      <c r="T16" s="19"/>
      <c r="U16" s="19"/>
      <c r="V16" s="20"/>
      <c r="W16" s="19"/>
    </row>
    <row r="17" spans="1:23" x14ac:dyDescent="0.25">
      <c r="A17" s="8">
        <v>10</v>
      </c>
      <c r="B17" s="9" t="s">
        <v>42</v>
      </c>
      <c r="C17" s="10">
        <f>'rekap TW I'!C17+'rekap TW II'!C17</f>
        <v>0</v>
      </c>
      <c r="D17" s="10">
        <v>0</v>
      </c>
      <c r="E17" s="10">
        <f>'rekap TW I'!C17+'rekap TW II'!C17</f>
        <v>0</v>
      </c>
      <c r="F17" s="10">
        <f>'rekap TW I'!D17+'rekap TW II'!D17</f>
        <v>0</v>
      </c>
      <c r="G17" s="10">
        <v>15</v>
      </c>
      <c r="H17" s="10">
        <v>192</v>
      </c>
      <c r="I17" s="10">
        <f>'rekap TW I'!G17+'rekap TW II'!G17</f>
        <v>0</v>
      </c>
      <c r="J17" s="10">
        <v>14</v>
      </c>
      <c r="K17" s="10">
        <v>11</v>
      </c>
      <c r="L17" s="10">
        <v>6</v>
      </c>
      <c r="M17" s="10">
        <v>0</v>
      </c>
      <c r="N17" s="10">
        <v>1</v>
      </c>
      <c r="O17" s="10">
        <f>'rekap TW I'!L17+'rekap TW II'!L17</f>
        <v>190</v>
      </c>
      <c r="P17" s="10">
        <v>239</v>
      </c>
      <c r="Q17" s="10">
        <f>'rekap TW I'!N17+'rekap TW II'!N17</f>
        <v>0</v>
      </c>
      <c r="S17" s="20"/>
      <c r="T17" s="19"/>
      <c r="U17" s="19"/>
      <c r="V17" s="20"/>
      <c r="W17" s="19"/>
    </row>
    <row r="18" spans="1:23" x14ac:dyDescent="0.25">
      <c r="A18" s="8">
        <v>11</v>
      </c>
      <c r="B18" s="9" t="s">
        <v>43</v>
      </c>
      <c r="C18" s="10">
        <f>'rekap TW I'!C18+'rekap TW II'!C18</f>
        <v>0</v>
      </c>
      <c r="D18" s="10">
        <v>0</v>
      </c>
      <c r="E18" s="10">
        <f>'rekap TW I'!C18+'rekap TW II'!C18</f>
        <v>0</v>
      </c>
      <c r="F18" s="10">
        <f>'rekap TW I'!D18+'rekap TW II'!D18</f>
        <v>0</v>
      </c>
      <c r="G18" s="10">
        <f>10-'rekap TW II'!E18</f>
        <v>9</v>
      </c>
      <c r="H18" s="10">
        <v>765</v>
      </c>
      <c r="I18" s="10">
        <v>5</v>
      </c>
      <c r="J18" s="10">
        <v>149</v>
      </c>
      <c r="K18" s="10">
        <v>66</v>
      </c>
      <c r="L18" s="10">
        <v>35</v>
      </c>
      <c r="M18" s="10">
        <v>0</v>
      </c>
      <c r="N18" s="10">
        <v>1</v>
      </c>
      <c r="O18" s="10">
        <f>'rekap TW I'!L18+'rekap TW II'!L18</f>
        <v>909</v>
      </c>
      <c r="P18" s="10">
        <v>1029</v>
      </c>
      <c r="Q18" s="10">
        <v>2</v>
      </c>
      <c r="S18" s="20"/>
      <c r="T18" s="19"/>
      <c r="U18" s="19"/>
      <c r="V18" s="20"/>
      <c r="W18" s="19"/>
    </row>
    <row r="19" spans="1:23" x14ac:dyDescent="0.25">
      <c r="A19" s="8">
        <v>12</v>
      </c>
      <c r="B19" s="9" t="s">
        <v>44</v>
      </c>
      <c r="C19" s="10">
        <v>0</v>
      </c>
      <c r="D19" s="10">
        <v>0</v>
      </c>
      <c r="E19" s="10">
        <v>0</v>
      </c>
      <c r="F19" s="10">
        <v>2</v>
      </c>
      <c r="G19" s="10">
        <v>7</v>
      </c>
      <c r="H19" s="10">
        <v>213</v>
      </c>
      <c r="I19" s="10">
        <f>'rekap TW I'!G19+'rekap TW II'!G19</f>
        <v>0</v>
      </c>
      <c r="J19" s="10">
        <v>32</v>
      </c>
      <c r="K19" s="10">
        <v>13</v>
      </c>
      <c r="L19" s="10">
        <v>3</v>
      </c>
      <c r="M19" s="10">
        <v>0</v>
      </c>
      <c r="N19" s="10">
        <v>6</v>
      </c>
      <c r="O19" s="10">
        <f>'rekap TW I'!L19+'rekap TW II'!L19</f>
        <v>782</v>
      </c>
      <c r="P19" s="10">
        <v>276</v>
      </c>
      <c r="Q19" s="10">
        <v>1</v>
      </c>
      <c r="S19" s="20"/>
      <c r="T19" s="19"/>
      <c r="U19" s="19"/>
      <c r="V19" s="20"/>
      <c r="W19" s="19"/>
    </row>
    <row r="20" spans="1:23" x14ac:dyDescent="0.25">
      <c r="A20" s="8">
        <v>13</v>
      </c>
      <c r="B20" s="9" t="s">
        <v>45</v>
      </c>
      <c r="C20" s="10">
        <f>'rekap TW I'!C20+'rekap TW II'!C20</f>
        <v>0</v>
      </c>
      <c r="D20" s="10">
        <v>0</v>
      </c>
      <c r="E20" s="10">
        <v>0</v>
      </c>
      <c r="F20" s="10">
        <f>2-'rekap TW II'!D20</f>
        <v>1</v>
      </c>
      <c r="G20" s="10">
        <v>16</v>
      </c>
      <c r="H20" s="10">
        <v>260</v>
      </c>
      <c r="I20" s="10">
        <v>1</v>
      </c>
      <c r="J20" s="10">
        <v>2</v>
      </c>
      <c r="K20" s="10">
        <v>5</v>
      </c>
      <c r="L20" s="10">
        <v>7</v>
      </c>
      <c r="M20" s="10">
        <v>0</v>
      </c>
      <c r="N20" s="10">
        <v>0</v>
      </c>
      <c r="O20" s="10">
        <f>'rekap TW I'!L20+'rekap TW II'!L20</f>
        <v>640</v>
      </c>
      <c r="P20" s="10">
        <v>292</v>
      </c>
      <c r="Q20" s="10">
        <f>'rekap TW I'!N20+'rekap TW II'!N20</f>
        <v>0</v>
      </c>
      <c r="S20" s="20"/>
      <c r="T20" s="19"/>
      <c r="U20" s="19"/>
      <c r="V20" s="20"/>
      <c r="W20" s="19"/>
    </row>
    <row r="21" spans="1:23" x14ac:dyDescent="0.25">
      <c r="A21" s="8">
        <v>14</v>
      </c>
      <c r="B21" s="9" t="s">
        <v>46</v>
      </c>
      <c r="C21" s="10">
        <f>'rekap TW I'!C21+'rekap TW II'!C21</f>
        <v>0</v>
      </c>
      <c r="D21" s="10">
        <v>0</v>
      </c>
      <c r="E21" s="10">
        <f>'rekap TW I'!C21+'rekap TW II'!C21</f>
        <v>0</v>
      </c>
      <c r="F21" s="10">
        <f>'rekap TW I'!D21+'rekap TW II'!D21</f>
        <v>0</v>
      </c>
      <c r="G21" s="10">
        <v>33</v>
      </c>
      <c r="H21" s="10">
        <v>410</v>
      </c>
      <c r="I21" s="10">
        <v>0</v>
      </c>
      <c r="J21" s="10">
        <v>30</v>
      </c>
      <c r="K21" s="10">
        <v>27</v>
      </c>
      <c r="L21" s="10">
        <v>2</v>
      </c>
      <c r="M21" s="10">
        <v>0</v>
      </c>
      <c r="N21" s="10">
        <v>6</v>
      </c>
      <c r="O21" s="10">
        <f>'rekap TW I'!L21+'rekap TW II'!L21</f>
        <v>446</v>
      </c>
      <c r="P21" s="10">
        <v>507</v>
      </c>
      <c r="Q21" s="10">
        <v>1</v>
      </c>
      <c r="S21" s="20"/>
      <c r="T21" s="19"/>
      <c r="U21" s="19"/>
      <c r="V21" s="20"/>
      <c r="W21" s="19"/>
    </row>
    <row r="22" spans="1:23" x14ac:dyDescent="0.25">
      <c r="A22" s="8"/>
      <c r="B22" s="12" t="s">
        <v>47</v>
      </c>
      <c r="C22" s="13">
        <f>SUM(C8:C21)</f>
        <v>1</v>
      </c>
      <c r="D22" s="13">
        <f>SUM(D8:D21)</f>
        <v>1</v>
      </c>
      <c r="E22" s="13">
        <f>SUM(E8:E21)</f>
        <v>1</v>
      </c>
      <c r="F22" s="13">
        <f>SUM(F8:F21)</f>
        <v>3</v>
      </c>
      <c r="G22" s="13">
        <f t="shared" ref="G22:N22" si="0">SUM(G8:G21)</f>
        <v>198</v>
      </c>
      <c r="H22" s="13">
        <f t="shared" si="0"/>
        <v>4085</v>
      </c>
      <c r="I22" s="13">
        <f t="shared" si="0"/>
        <v>6</v>
      </c>
      <c r="J22" s="13">
        <f t="shared" si="0"/>
        <v>405</v>
      </c>
      <c r="K22" s="13">
        <f t="shared" si="0"/>
        <v>339</v>
      </c>
      <c r="L22" s="13">
        <f t="shared" si="0"/>
        <v>80</v>
      </c>
      <c r="M22" s="13">
        <f t="shared" si="0"/>
        <v>0</v>
      </c>
      <c r="N22" s="13">
        <f t="shared" si="0"/>
        <v>71</v>
      </c>
      <c r="O22" s="35">
        <f>SUM(C22:N22)</f>
        <v>5190</v>
      </c>
      <c r="P22" s="13">
        <f>SUM(P8:P21)</f>
        <v>5148</v>
      </c>
      <c r="Q22" s="13">
        <f>SUM(Q8:Q21)</f>
        <v>42</v>
      </c>
      <c r="S22" s="19"/>
      <c r="T22" s="19"/>
      <c r="U22" s="19"/>
      <c r="V22" s="19"/>
      <c r="W22" s="19"/>
    </row>
    <row r="24" spans="1:23" x14ac:dyDescent="0.25">
      <c r="B24" s="1" t="s">
        <v>58</v>
      </c>
      <c r="P24" s="16"/>
    </row>
    <row r="25" spans="1:23" x14ac:dyDescent="0.25">
      <c r="Q25" s="16">
        <f>P22+Q22</f>
        <v>5190</v>
      </c>
    </row>
  </sheetData>
  <mergeCells count="8">
    <mergeCell ref="A1:Q1"/>
    <mergeCell ref="A2:Q2"/>
    <mergeCell ref="A3:Q3"/>
    <mergeCell ref="A5:A6"/>
    <mergeCell ref="B5:B6"/>
    <mergeCell ref="C5:N5"/>
    <mergeCell ref="O5:O6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69B03-E838-47E9-B997-BA7EAF98BF11}">
  <dimension ref="A1:U24"/>
  <sheetViews>
    <sheetView workbookViewId="0">
      <selection activeCell="P24" sqref="P24"/>
    </sheetView>
  </sheetViews>
  <sheetFormatPr defaultRowHeight="15" x14ac:dyDescent="0.25"/>
  <cols>
    <col min="1" max="1" width="4.42578125" style="1" customWidth="1"/>
    <col min="2" max="2" width="21.85546875" style="1" customWidth="1"/>
    <col min="3" max="5" width="13.5703125" style="1" hidden="1" customWidth="1"/>
    <col min="6" max="6" width="11.5703125" style="1" hidden="1" customWidth="1"/>
    <col min="7" max="7" width="9.5703125" style="1" hidden="1" customWidth="1"/>
    <col min="8" max="8" width="11.7109375" style="1" hidden="1" customWidth="1"/>
    <col min="9" max="9" width="14" style="1" hidden="1" customWidth="1"/>
    <col min="10" max="10" width="18" style="1" hidden="1" customWidth="1"/>
    <col min="11" max="11" width="10.7109375" style="1" customWidth="1"/>
    <col min="12" max="13" width="12.140625" style="1" customWidth="1"/>
    <col min="14" max="16384" width="9.140625" style="1"/>
  </cols>
  <sheetData>
    <row r="1" spans="1:2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2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21" x14ac:dyDescent="0.25">
      <c r="A3" s="21" t="s">
        <v>49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5" spans="1:21" s="2" customFormat="1" ht="15" customHeight="1" x14ac:dyDescent="0.2">
      <c r="A5" s="22" t="s">
        <v>3</v>
      </c>
      <c r="B5" s="22" t="s">
        <v>4</v>
      </c>
      <c r="C5" s="29" t="s">
        <v>5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1"/>
      <c r="O5" s="32" t="s">
        <v>6</v>
      </c>
      <c r="P5" s="34" t="s">
        <v>7</v>
      </c>
      <c r="Q5" s="34"/>
    </row>
    <row r="6" spans="1:21" s="5" customFormat="1" ht="57" x14ac:dyDescent="0.25">
      <c r="A6" s="22"/>
      <c r="B6" s="22"/>
      <c r="C6" s="14" t="s">
        <v>8</v>
      </c>
      <c r="D6" s="14" t="s">
        <v>52</v>
      </c>
      <c r="E6" s="14" t="s">
        <v>50</v>
      </c>
      <c r="F6" s="14" t="s">
        <v>9</v>
      </c>
      <c r="G6" s="15" t="s">
        <v>10</v>
      </c>
      <c r="H6" s="15" t="s">
        <v>11</v>
      </c>
      <c r="I6" s="14" t="s">
        <v>12</v>
      </c>
      <c r="J6" s="14" t="s">
        <v>13</v>
      </c>
      <c r="K6" s="14" t="s">
        <v>14</v>
      </c>
      <c r="L6" s="14" t="s">
        <v>15</v>
      </c>
      <c r="M6" s="14" t="s">
        <v>54</v>
      </c>
      <c r="N6" s="15" t="s">
        <v>16</v>
      </c>
      <c r="O6" s="33"/>
      <c r="P6" s="15" t="s">
        <v>17</v>
      </c>
      <c r="Q6" s="15" t="s">
        <v>18</v>
      </c>
    </row>
    <row r="7" spans="1:21" x14ac:dyDescent="0.25">
      <c r="A7" s="6" t="s">
        <v>19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6" t="s">
        <v>31</v>
      </c>
      <c r="N7" s="6" t="s">
        <v>32</v>
      </c>
      <c r="O7" s="6" t="s">
        <v>51</v>
      </c>
      <c r="P7" s="6" t="s">
        <v>53</v>
      </c>
      <c r="Q7" s="6" t="s">
        <v>55</v>
      </c>
      <c r="R7" s="7"/>
      <c r="S7" s="7"/>
      <c r="T7" s="7"/>
      <c r="U7" s="7"/>
    </row>
    <row r="8" spans="1:21" x14ac:dyDescent="0.25">
      <c r="A8" s="8">
        <v>1</v>
      </c>
      <c r="B8" s="9" t="s">
        <v>33</v>
      </c>
      <c r="C8" s="10">
        <v>2</v>
      </c>
      <c r="D8" s="10">
        <v>0</v>
      </c>
      <c r="E8" s="10">
        <v>0</v>
      </c>
      <c r="F8" s="10">
        <v>1</v>
      </c>
      <c r="G8" s="10">
        <v>9</v>
      </c>
      <c r="H8" s="10">
        <v>800</v>
      </c>
      <c r="I8" s="10">
        <f>'rekap TW I'!G8+'rekap TW II'!G8</f>
        <v>0</v>
      </c>
      <c r="J8" s="10">
        <v>33</v>
      </c>
      <c r="K8" s="10">
        <f>5+1</f>
        <v>6</v>
      </c>
      <c r="L8" s="10">
        <v>3</v>
      </c>
      <c r="M8" s="10">
        <v>0</v>
      </c>
      <c r="N8" s="10">
        <v>27</v>
      </c>
      <c r="O8" s="10">
        <f>'rekap TW I'!L8+'rekap TW II'!L8</f>
        <v>447</v>
      </c>
      <c r="P8" s="10">
        <v>881</v>
      </c>
      <c r="Q8" s="10">
        <f>'rekap TW I'!N8+'rekap TW II'!N8</f>
        <v>0</v>
      </c>
    </row>
    <row r="9" spans="1:21" x14ac:dyDescent="0.25">
      <c r="A9" s="8">
        <v>2</v>
      </c>
      <c r="B9" s="9" t="s">
        <v>34</v>
      </c>
      <c r="C9" s="10">
        <v>1</v>
      </c>
      <c r="D9" s="10">
        <v>0</v>
      </c>
      <c r="E9" s="10">
        <f>'rekap TW I'!C9+'rekap TW II'!C9</f>
        <v>0</v>
      </c>
      <c r="F9" s="10">
        <f>'rekap TW I'!D9+'rekap TW II'!D9</f>
        <v>0</v>
      </c>
      <c r="G9" s="10">
        <v>34</v>
      </c>
      <c r="H9" s="10">
        <v>1125</v>
      </c>
      <c r="I9" s="10">
        <f>'rekap TW I'!G9+'rekap TW II'!G9</f>
        <v>1</v>
      </c>
      <c r="J9" s="10">
        <v>133</v>
      </c>
      <c r="K9" s="10">
        <v>81</v>
      </c>
      <c r="L9" s="10">
        <v>16</v>
      </c>
      <c r="M9" s="10">
        <v>0</v>
      </c>
      <c r="N9" s="10">
        <v>29</v>
      </c>
      <c r="O9" s="10">
        <f>'rekap TW I'!L9+'rekap TW II'!L9</f>
        <v>494</v>
      </c>
      <c r="P9" s="10">
        <v>1419</v>
      </c>
      <c r="Q9" s="10">
        <v>1</v>
      </c>
    </row>
    <row r="10" spans="1:21" x14ac:dyDescent="0.25">
      <c r="A10" s="8">
        <v>3</v>
      </c>
      <c r="B10" s="9" t="s">
        <v>35</v>
      </c>
      <c r="C10" s="10">
        <v>1</v>
      </c>
      <c r="D10" s="10">
        <v>0</v>
      </c>
      <c r="E10" s="10">
        <f>'rekap TW I'!C10+'rekap TW II'!C10</f>
        <v>0</v>
      </c>
      <c r="F10" s="10">
        <f>'rekap TW I'!D10+'rekap TW II'!D10</f>
        <v>0</v>
      </c>
      <c r="G10" s="10">
        <v>28</v>
      </c>
      <c r="H10" s="10">
        <v>412</v>
      </c>
      <c r="I10" s="10">
        <f>'rekap TW I'!G10+'rekap TW II'!G10</f>
        <v>0</v>
      </c>
      <c r="J10" s="10">
        <v>4</v>
      </c>
      <c r="K10" s="10">
        <v>2</v>
      </c>
      <c r="L10" s="10">
        <v>0</v>
      </c>
      <c r="M10" s="10">
        <v>0</v>
      </c>
      <c r="N10" s="10">
        <v>6</v>
      </c>
      <c r="O10" s="10">
        <f>'rekap TW I'!L10+'rekap TW II'!L10</f>
        <v>185</v>
      </c>
      <c r="P10" s="10">
        <v>453</v>
      </c>
      <c r="Q10" s="10">
        <f>'rekap TW I'!N10+'rekap TW II'!N10</f>
        <v>0</v>
      </c>
    </row>
    <row r="11" spans="1:21" x14ac:dyDescent="0.25">
      <c r="A11" s="8">
        <v>4</v>
      </c>
      <c r="B11" s="9" t="s">
        <v>36</v>
      </c>
      <c r="C11" s="10">
        <f>'rekap TW I'!C11+'rekap TW II'!C11</f>
        <v>0</v>
      </c>
      <c r="D11" s="10">
        <v>0</v>
      </c>
      <c r="E11" s="10">
        <f>'rekap TW I'!C11+'rekap TW II'!C11</f>
        <v>0</v>
      </c>
      <c r="F11" s="10">
        <f>'rekap TW I'!D11+'rekap TW II'!D11</f>
        <v>0</v>
      </c>
      <c r="G11" s="10">
        <v>9</v>
      </c>
      <c r="H11" s="10">
        <v>458</v>
      </c>
      <c r="I11" s="10">
        <f>'rekap TW I'!G11+'rekap TW II'!G11</f>
        <v>0</v>
      </c>
      <c r="J11" s="10">
        <v>20</v>
      </c>
      <c r="K11" s="10">
        <v>2</v>
      </c>
      <c r="L11" s="10">
        <v>2</v>
      </c>
      <c r="M11" s="10">
        <v>0</v>
      </c>
      <c r="N11" s="10">
        <v>23</v>
      </c>
      <c r="O11" s="10">
        <f>'rekap TW I'!L11+'rekap TW II'!L11</f>
        <v>186</v>
      </c>
      <c r="P11" s="10">
        <v>514</v>
      </c>
      <c r="Q11" s="10">
        <f>'rekap TW I'!N11+'rekap TW II'!N11</f>
        <v>0</v>
      </c>
    </row>
    <row r="12" spans="1:21" x14ac:dyDescent="0.25">
      <c r="A12" s="8">
        <v>5</v>
      </c>
      <c r="B12" s="9" t="s">
        <v>37</v>
      </c>
      <c r="C12" s="10">
        <f>'rekap TW I'!C12+'rekap TW II'!C12</f>
        <v>0</v>
      </c>
      <c r="D12" s="10">
        <v>1</v>
      </c>
      <c r="E12" s="10">
        <f>'rekap TW I'!C12+'rekap TW II'!C12</f>
        <v>0</v>
      </c>
      <c r="F12" s="10">
        <f>'rekap TW I'!D12+'rekap TW II'!D12</f>
        <v>0</v>
      </c>
      <c r="G12" s="10">
        <v>41</v>
      </c>
      <c r="H12" s="10">
        <v>511</v>
      </c>
      <c r="I12" s="10">
        <v>2</v>
      </c>
      <c r="J12" s="10">
        <v>13</v>
      </c>
      <c r="K12" s="10">
        <f>26+78</f>
        <v>104</v>
      </c>
      <c r="L12" s="10">
        <v>2</v>
      </c>
      <c r="M12" s="10">
        <v>0</v>
      </c>
      <c r="N12" s="10">
        <v>17</v>
      </c>
      <c r="O12" s="10">
        <f>'rekap TW I'!L12+'rekap TW II'!L12</f>
        <v>262</v>
      </c>
      <c r="P12" s="10">
        <f>619</f>
        <v>619</v>
      </c>
      <c r="Q12" s="10">
        <v>73</v>
      </c>
    </row>
    <row r="13" spans="1:21" x14ac:dyDescent="0.25">
      <c r="A13" s="8">
        <v>6</v>
      </c>
      <c r="B13" s="9" t="s">
        <v>38</v>
      </c>
      <c r="C13" s="10">
        <f>'rekap TW I'!C13+'rekap TW II'!C13</f>
        <v>0</v>
      </c>
      <c r="D13" s="10">
        <v>0</v>
      </c>
      <c r="E13" s="10">
        <v>0</v>
      </c>
      <c r="F13" s="10">
        <f>'rekap TW I'!D13+'rekap TW II'!D13</f>
        <v>0</v>
      </c>
      <c r="G13" s="10">
        <v>9</v>
      </c>
      <c r="H13" s="10">
        <v>718</v>
      </c>
      <c r="I13" s="10">
        <f>'rekap TW I'!G13+'rekap TW II'!G13</f>
        <v>0</v>
      </c>
      <c r="J13" s="10">
        <v>40</v>
      </c>
      <c r="K13" s="10">
        <v>10</v>
      </c>
      <c r="L13" s="10">
        <f>'rekap TW I'!J13+'rekap TW II'!J13</f>
        <v>0</v>
      </c>
      <c r="M13" s="10">
        <v>0</v>
      </c>
      <c r="N13" s="10">
        <v>7</v>
      </c>
      <c r="O13" s="10">
        <f>'rekap TW I'!L13+'rekap TW II'!L13</f>
        <v>263</v>
      </c>
      <c r="P13" s="10">
        <v>784</v>
      </c>
      <c r="Q13" s="10">
        <f>'rekap TW I'!N13+'rekap TW II'!N13</f>
        <v>0</v>
      </c>
    </row>
    <row r="14" spans="1:21" x14ac:dyDescent="0.25">
      <c r="A14" s="8">
        <v>7</v>
      </c>
      <c r="B14" s="9" t="s">
        <v>39</v>
      </c>
      <c r="C14" s="10">
        <f>'rekap TW I'!C14+'rekap TW II'!C14</f>
        <v>1</v>
      </c>
      <c r="D14" s="10">
        <v>0</v>
      </c>
      <c r="E14" s="10">
        <v>0</v>
      </c>
      <c r="F14" s="10">
        <v>2</v>
      </c>
      <c r="G14" s="10">
        <v>1</v>
      </c>
      <c r="H14" s="10">
        <v>646</v>
      </c>
      <c r="I14" s="10">
        <f>'rekap TW I'!G14+'rekap TW II'!G14</f>
        <v>0</v>
      </c>
      <c r="J14" s="10">
        <v>119</v>
      </c>
      <c r="K14" s="10">
        <f>56+1</f>
        <v>57</v>
      </c>
      <c r="L14" s="10">
        <v>13</v>
      </c>
      <c r="M14" s="10">
        <v>0</v>
      </c>
      <c r="N14" s="10">
        <v>9</v>
      </c>
      <c r="O14" s="10">
        <f>'rekap TW I'!L14+'rekap TW II'!L14</f>
        <v>264</v>
      </c>
      <c r="P14" s="10">
        <v>843</v>
      </c>
      <c r="Q14" s="10">
        <v>4</v>
      </c>
    </row>
    <row r="15" spans="1:21" x14ac:dyDescent="0.25">
      <c r="A15" s="8">
        <v>8</v>
      </c>
      <c r="B15" s="9" t="s">
        <v>40</v>
      </c>
      <c r="C15" s="10">
        <v>4</v>
      </c>
      <c r="D15" s="10">
        <v>3</v>
      </c>
      <c r="E15" s="10">
        <f>'rekap TW I'!C15+'rekap TW II'!C15</f>
        <v>0</v>
      </c>
      <c r="F15" s="10">
        <v>1</v>
      </c>
      <c r="G15" s="10">
        <v>20</v>
      </c>
      <c r="H15" s="10">
        <v>529</v>
      </c>
      <c r="I15" s="10">
        <v>1</v>
      </c>
      <c r="J15" s="10">
        <v>71</v>
      </c>
      <c r="K15" s="10">
        <v>117</v>
      </c>
      <c r="L15" s="10">
        <v>2</v>
      </c>
      <c r="M15" s="10">
        <v>0</v>
      </c>
      <c r="N15" s="10">
        <f>'rekap TW I'!K15+'rekap TW II'!K15</f>
        <v>0</v>
      </c>
      <c r="O15" s="10">
        <f>'rekap TW I'!L15+'rekap TW II'!L15</f>
        <v>279</v>
      </c>
      <c r="P15" s="10">
        <v>745</v>
      </c>
      <c r="Q15" s="10">
        <v>3</v>
      </c>
    </row>
    <row r="16" spans="1:21" x14ac:dyDescent="0.25">
      <c r="A16" s="8">
        <v>9</v>
      </c>
      <c r="B16" s="9" t="s">
        <v>41</v>
      </c>
      <c r="C16" s="10">
        <f>'rekap TW I'!C16+'rekap TW II'!C16</f>
        <v>0</v>
      </c>
      <c r="D16" s="10">
        <v>0</v>
      </c>
      <c r="E16" s="10">
        <v>1</v>
      </c>
      <c r="F16" s="10">
        <f>'rekap TW I'!D16+'rekap TW II'!D16</f>
        <v>0</v>
      </c>
      <c r="G16" s="10">
        <v>12</v>
      </c>
      <c r="H16" s="10">
        <v>316</v>
      </c>
      <c r="I16" s="10">
        <f>'rekap TW I'!G16+'rekap TW II'!G16</f>
        <v>0</v>
      </c>
      <c r="J16" s="10">
        <v>48</v>
      </c>
      <c r="K16" s="10">
        <v>1</v>
      </c>
      <c r="L16" s="10">
        <v>14</v>
      </c>
      <c r="M16" s="10">
        <v>0</v>
      </c>
      <c r="N16" s="10">
        <v>1</v>
      </c>
      <c r="O16" s="10">
        <f>'rekap TW I'!L16+'rekap TW II'!L16</f>
        <v>185</v>
      </c>
      <c r="P16" s="10">
        <v>393</v>
      </c>
      <c r="Q16" s="10">
        <v>0</v>
      </c>
    </row>
    <row r="17" spans="1:17" x14ac:dyDescent="0.25">
      <c r="A17" s="8">
        <v>10</v>
      </c>
      <c r="B17" s="9" t="s">
        <v>42</v>
      </c>
      <c r="C17" s="10">
        <f>'rekap TW I'!C17+'rekap TW II'!C17</f>
        <v>0</v>
      </c>
      <c r="D17" s="10">
        <v>0</v>
      </c>
      <c r="E17" s="10">
        <f>'rekap TW I'!C17+'rekap TW II'!C17</f>
        <v>0</v>
      </c>
      <c r="F17" s="10">
        <f>'rekap TW I'!D17+'rekap TW II'!D17</f>
        <v>0</v>
      </c>
      <c r="G17" s="10">
        <v>15</v>
      </c>
      <c r="H17" s="10">
        <v>420</v>
      </c>
      <c r="I17" s="10">
        <f>'rekap TW I'!G17+'rekap TW II'!G17</f>
        <v>0</v>
      </c>
      <c r="J17" s="10">
        <v>16</v>
      </c>
      <c r="K17" s="10">
        <v>20</v>
      </c>
      <c r="L17" s="10">
        <v>14</v>
      </c>
      <c r="M17" s="10">
        <v>0</v>
      </c>
      <c r="N17" s="10">
        <v>6</v>
      </c>
      <c r="O17" s="10">
        <f>'rekap TW I'!L17+'rekap TW II'!L17</f>
        <v>190</v>
      </c>
      <c r="P17" s="10">
        <v>491</v>
      </c>
      <c r="Q17" s="10">
        <f>'rekap TW I'!N17+'rekap TW II'!N17</f>
        <v>0</v>
      </c>
    </row>
    <row r="18" spans="1:17" x14ac:dyDescent="0.25">
      <c r="A18" s="8">
        <v>11</v>
      </c>
      <c r="B18" s="9" t="s">
        <v>43</v>
      </c>
      <c r="C18" s="10">
        <f>'rekap TW I'!C18+'rekap TW II'!C18</f>
        <v>0</v>
      </c>
      <c r="D18" s="10">
        <v>0</v>
      </c>
      <c r="E18" s="10">
        <f>'rekap TW I'!C18+'rekap TW II'!C18</f>
        <v>0</v>
      </c>
      <c r="F18" s="10">
        <f>'rekap TW I'!D18+'rekap TW II'!D18</f>
        <v>0</v>
      </c>
      <c r="G18" s="10">
        <v>10</v>
      </c>
      <c r="H18" s="10">
        <v>1944</v>
      </c>
      <c r="I18" s="10">
        <v>7</v>
      </c>
      <c r="J18" s="10">
        <v>275</v>
      </c>
      <c r="K18" s="10">
        <v>158</v>
      </c>
      <c r="L18" s="10">
        <v>100</v>
      </c>
      <c r="M18" s="10">
        <v>5</v>
      </c>
      <c r="N18" s="10">
        <v>24</v>
      </c>
      <c r="O18" s="10">
        <f>'rekap TW I'!L18+'rekap TW II'!L18</f>
        <v>909</v>
      </c>
      <c r="P18" s="10">
        <v>2521</v>
      </c>
      <c r="Q18" s="10">
        <v>2</v>
      </c>
    </row>
    <row r="19" spans="1:17" x14ac:dyDescent="0.25">
      <c r="A19" s="8">
        <v>12</v>
      </c>
      <c r="B19" s="9" t="s">
        <v>44</v>
      </c>
      <c r="C19" s="10">
        <v>1</v>
      </c>
      <c r="D19" s="10">
        <v>0</v>
      </c>
      <c r="E19" s="10">
        <v>1</v>
      </c>
      <c r="F19" s="10">
        <v>2</v>
      </c>
      <c r="G19" s="10">
        <v>8</v>
      </c>
      <c r="H19" s="10">
        <v>844</v>
      </c>
      <c r="I19" s="10">
        <v>1</v>
      </c>
      <c r="J19" s="10">
        <v>117</v>
      </c>
      <c r="K19" s="10">
        <v>67</v>
      </c>
      <c r="L19" s="10">
        <v>6</v>
      </c>
      <c r="M19" s="10">
        <v>0</v>
      </c>
      <c r="N19" s="10">
        <v>20</v>
      </c>
      <c r="O19" s="10">
        <f>'rekap TW I'!L19+'rekap TW II'!L19</f>
        <v>782</v>
      </c>
      <c r="P19" s="10">
        <v>1059</v>
      </c>
      <c r="Q19" s="10">
        <v>8</v>
      </c>
    </row>
    <row r="20" spans="1:17" x14ac:dyDescent="0.25">
      <c r="A20" s="8">
        <v>13</v>
      </c>
      <c r="B20" s="9" t="s">
        <v>45</v>
      </c>
      <c r="C20" s="10">
        <f>'rekap TW I'!C20+'rekap TW II'!C20</f>
        <v>0</v>
      </c>
      <c r="D20" s="10">
        <v>0</v>
      </c>
      <c r="E20" s="10">
        <v>4</v>
      </c>
      <c r="F20" s="10">
        <v>2</v>
      </c>
      <c r="G20" s="10">
        <v>26</v>
      </c>
      <c r="H20" s="10">
        <v>1187</v>
      </c>
      <c r="I20" s="10">
        <v>1</v>
      </c>
      <c r="J20" s="10">
        <v>3</v>
      </c>
      <c r="K20" s="10">
        <v>7</v>
      </c>
      <c r="L20" s="10">
        <v>7</v>
      </c>
      <c r="M20" s="10">
        <v>0</v>
      </c>
      <c r="N20" s="10">
        <v>10</v>
      </c>
      <c r="O20" s="10">
        <f>'rekap TW I'!L20+'rekap TW II'!L20</f>
        <v>640</v>
      </c>
      <c r="P20" s="10">
        <v>1248</v>
      </c>
      <c r="Q20" s="10">
        <f>'rekap TW I'!N20+'rekap TW II'!N20</f>
        <v>0</v>
      </c>
    </row>
    <row r="21" spans="1:17" x14ac:dyDescent="0.25">
      <c r="A21" s="8">
        <v>14</v>
      </c>
      <c r="B21" s="9" t="s">
        <v>46</v>
      </c>
      <c r="C21" s="10">
        <f>'rekap TW I'!C21+'rekap TW II'!C21</f>
        <v>0</v>
      </c>
      <c r="D21" s="10">
        <v>0</v>
      </c>
      <c r="E21" s="10">
        <f>'rekap TW I'!C21+'rekap TW II'!C21</f>
        <v>0</v>
      </c>
      <c r="F21" s="10">
        <f>'rekap TW I'!D21+'rekap TW II'!D21</f>
        <v>0</v>
      </c>
      <c r="G21" s="10">
        <v>35</v>
      </c>
      <c r="H21" s="10">
        <v>1081</v>
      </c>
      <c r="I21" s="10">
        <v>10</v>
      </c>
      <c r="J21" s="10">
        <v>172</v>
      </c>
      <c r="K21" s="10">
        <v>45</v>
      </c>
      <c r="L21" s="10">
        <v>5</v>
      </c>
      <c r="M21" s="10">
        <v>0</v>
      </c>
      <c r="N21" s="10">
        <v>15</v>
      </c>
      <c r="O21" s="10">
        <f>'rekap TW I'!L21+'rekap TW II'!L21</f>
        <v>446</v>
      </c>
      <c r="P21" s="10">
        <v>1361</v>
      </c>
      <c r="Q21" s="10">
        <v>1</v>
      </c>
    </row>
    <row r="22" spans="1:17" x14ac:dyDescent="0.25">
      <c r="A22" s="8"/>
      <c r="B22" s="12" t="s">
        <v>47</v>
      </c>
      <c r="C22" s="13">
        <f>SUM(C8:C21)</f>
        <v>10</v>
      </c>
      <c r="D22" s="13">
        <f>SUM(D8:D21)</f>
        <v>4</v>
      </c>
      <c r="E22" s="13">
        <f>SUM(E8:E21)</f>
        <v>6</v>
      </c>
      <c r="F22" s="13">
        <f>SUM(F8:F21)</f>
        <v>8</v>
      </c>
      <c r="G22" s="13">
        <f t="shared" ref="G22:N22" si="0">SUM(G8:G21)</f>
        <v>257</v>
      </c>
      <c r="H22" s="13">
        <f t="shared" si="0"/>
        <v>10991</v>
      </c>
      <c r="I22" s="13">
        <f t="shared" si="0"/>
        <v>23</v>
      </c>
      <c r="J22" s="13">
        <f t="shared" si="0"/>
        <v>1064</v>
      </c>
      <c r="K22" s="13">
        <f t="shared" si="0"/>
        <v>677</v>
      </c>
      <c r="L22" s="13">
        <f t="shared" si="0"/>
        <v>184</v>
      </c>
      <c r="M22" s="13">
        <f t="shared" si="0"/>
        <v>5</v>
      </c>
      <c r="N22" s="13">
        <f t="shared" si="0"/>
        <v>194</v>
      </c>
      <c r="O22" s="13">
        <f>SUM(C22:N22)</f>
        <v>13423</v>
      </c>
      <c r="P22" s="13">
        <f>SUM(P8:P21)</f>
        <v>13331</v>
      </c>
      <c r="Q22" s="13">
        <f>SUM(Q8:Q21)</f>
        <v>92</v>
      </c>
    </row>
    <row r="24" spans="1:17" x14ac:dyDescent="0.25">
      <c r="P24" s="16"/>
    </row>
  </sheetData>
  <mergeCells count="8">
    <mergeCell ref="A1:Q1"/>
    <mergeCell ref="A2:Q2"/>
    <mergeCell ref="A3:Q3"/>
    <mergeCell ref="A5:A6"/>
    <mergeCell ref="B5:B6"/>
    <mergeCell ref="C5:N5"/>
    <mergeCell ref="O5:O6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rekap TW I</vt:lpstr>
      <vt:lpstr>rekap TW II</vt:lpstr>
      <vt:lpstr>rekap TW III</vt:lpstr>
      <vt:lpstr>Tahun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2025-07-15T02:31:18Z</dcterms:created>
  <dcterms:modified xsi:type="dcterms:W3CDTF">2025-10-06T01:18:51Z</dcterms:modified>
</cp:coreProperties>
</file>