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PDATING TW VI TAHUN 2019\"/>
    </mc:Choice>
  </mc:AlternateContent>
  <bookViews>
    <workbookView xWindow="120" yWindow="75" windowWidth="15255" windowHeight="79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Sheet1!$A$1:$X$207</definedName>
    <definedName name="_xlnm.Print_Titles" localSheetId="0">Sheet1!$7:$9</definedName>
  </definedNames>
  <calcPr calcId="152511"/>
</workbook>
</file>

<file path=xl/calcChain.xml><?xml version="1.0" encoding="utf-8"?>
<calcChain xmlns="http://schemas.openxmlformats.org/spreadsheetml/2006/main">
  <c r="P162" i="1" l="1"/>
  <c r="Q169" i="1" l="1"/>
  <c r="P169" i="1"/>
  <c r="P87" i="1"/>
  <c r="P86" i="1"/>
  <c r="P62" i="1"/>
  <c r="P112" i="1"/>
  <c r="P26" i="1"/>
  <c r="P104" i="1"/>
  <c r="Q177" i="1"/>
  <c r="P177" i="1"/>
  <c r="Q178" i="1"/>
  <c r="P178" i="1"/>
  <c r="S182" i="1"/>
  <c r="R182" i="1"/>
  <c r="P181" i="1"/>
  <c r="P84" i="1" l="1"/>
  <c r="P155" i="1"/>
  <c r="U9" i="1" l="1"/>
  <c r="P48" i="1" l="1"/>
  <c r="P60" i="1"/>
  <c r="P105" i="1"/>
  <c r="P136" i="1" l="1"/>
  <c r="Q148" i="1"/>
  <c r="P148" i="1"/>
  <c r="Q51" i="1"/>
  <c r="P51" i="1"/>
  <c r="P122" i="1"/>
  <c r="Q91" i="1"/>
  <c r="P91" i="1"/>
  <c r="Q141" i="1"/>
  <c r="P141" i="1"/>
  <c r="Q80" i="1"/>
  <c r="P80" i="1"/>
  <c r="P173" i="1"/>
  <c r="Q116" i="1"/>
  <c r="P116" i="1"/>
  <c r="Q45" i="1"/>
  <c r="P45" i="1"/>
  <c r="Q182" i="1" l="1"/>
  <c r="N135" i="1"/>
  <c r="N65" i="1"/>
  <c r="N33" i="1"/>
  <c r="J9" i="1"/>
  <c r="K9" i="1" s="1"/>
  <c r="M9" i="1" s="1"/>
  <c r="N9" i="1" s="1"/>
  <c r="P9" i="1" s="1"/>
  <c r="Q9" i="1" s="1"/>
  <c r="R9" i="1" s="1"/>
  <c r="P182" i="1" l="1"/>
  <c r="N182" i="1"/>
</calcChain>
</file>

<file path=xl/sharedStrings.xml><?xml version="1.0" encoding="utf-8"?>
<sst xmlns="http://schemas.openxmlformats.org/spreadsheetml/2006/main" count="1848" uniqueCount="853">
  <si>
    <t>NO</t>
  </si>
  <si>
    <t>Alamat</t>
  </si>
  <si>
    <t>Kabupaten / Kota</t>
  </si>
  <si>
    <t>No. Telp / HP.</t>
  </si>
  <si>
    <t>Produk</t>
  </si>
  <si>
    <t>L</t>
  </si>
  <si>
    <t>Bonang</t>
  </si>
  <si>
    <t>Demak</t>
  </si>
  <si>
    <t>Kg</t>
  </si>
  <si>
    <t>Regional</t>
  </si>
  <si>
    <t>P</t>
  </si>
  <si>
    <t>Makanan</t>
  </si>
  <si>
    <t>Lokal</t>
  </si>
  <si>
    <t>Ds.  Jatimulyo Rt.4/3 Bonang</t>
  </si>
  <si>
    <t>085225946896</t>
  </si>
  <si>
    <t>Kripik Tempe</t>
  </si>
  <si>
    <t>Kwintal</t>
  </si>
  <si>
    <t>Krupuk</t>
  </si>
  <si>
    <t>kg</t>
  </si>
  <si>
    <t>Ton</t>
  </si>
  <si>
    <t>Ds. Morodemak Kec. Bonang</t>
  </si>
  <si>
    <t>082326541760</t>
  </si>
  <si>
    <t>Ds. Morodemak 6/3 Kec. Bonang</t>
  </si>
  <si>
    <t xml:space="preserve"> 081215929043</t>
  </si>
  <si>
    <t xml:space="preserve">Ds. Morodemak 4/2 Kec. Bonang </t>
  </si>
  <si>
    <t xml:space="preserve"> 085225985110</t>
  </si>
  <si>
    <t>Olahan Minuman</t>
  </si>
  <si>
    <t>Krupuk Udang</t>
  </si>
  <si>
    <t/>
  </si>
  <si>
    <t>p</t>
  </si>
  <si>
    <t>Olahan Hasil Laut</t>
  </si>
  <si>
    <t>lokal</t>
  </si>
  <si>
    <t>Ds. Morodemak Rt.6/7 Bonang</t>
  </si>
  <si>
    <t>085 711 810 734</t>
  </si>
  <si>
    <t>buah</t>
  </si>
  <si>
    <t>Nasional</t>
  </si>
  <si>
    <t>Biji</t>
  </si>
  <si>
    <t>Ds. Morodemak Rt.4/2 Kec. Bonang</t>
  </si>
  <si>
    <t>085 225 985 110</t>
  </si>
  <si>
    <t>Abon Ikan</t>
  </si>
  <si>
    <t>Ds. Morodemak rt.9/4  ec. Bonang</t>
  </si>
  <si>
    <t>085 293 853 403</t>
  </si>
  <si>
    <t>Olahan Ikan Asin/Gereh</t>
  </si>
  <si>
    <t>Ds.Purworejo Bonang Rt,3/4</t>
  </si>
  <si>
    <t>082329762229/ 085875842803</t>
  </si>
  <si>
    <t>Kripik dan Krupuk Ikan</t>
  </si>
  <si>
    <t>Ds. Morodemak Rt.6/2 Bonang Dmk</t>
  </si>
  <si>
    <t>085741466832</t>
  </si>
  <si>
    <t>unit</t>
  </si>
  <si>
    <t>Arifin Firmansyah</t>
  </si>
  <si>
    <t>Ds.Betokan Rt.7/01 Demak</t>
  </si>
  <si>
    <t>08980847460</t>
  </si>
  <si>
    <t>Bks</t>
  </si>
  <si>
    <t>DWI ENDAH APRILIYANTINI</t>
  </si>
  <si>
    <t xml:space="preserve">RSS Blok L.No:23 Mangunjiwan Demak </t>
  </si>
  <si>
    <t>082 123 358 906</t>
  </si>
  <si>
    <t>Wingko Ketela</t>
  </si>
  <si>
    <t>Unit</t>
  </si>
  <si>
    <t>Makanan Ringan</t>
  </si>
  <si>
    <t>Hj. Khoiriyah Noorhadi</t>
  </si>
  <si>
    <t xml:space="preserve"> Kp.Setinggil 2 Rt.5 /2 Bintoro Demak</t>
  </si>
  <si>
    <t xml:space="preserve"> 0291 685 698, 081741312828</t>
  </si>
  <si>
    <t>Aneka Makanan Basah</t>
  </si>
  <si>
    <t>Catering</t>
  </si>
  <si>
    <t>bks</t>
  </si>
  <si>
    <t>Aneka Makanan</t>
  </si>
  <si>
    <t>M. Andrian Agust Afianto</t>
  </si>
  <si>
    <t>Sitinggil 2/2 Bintoro</t>
  </si>
  <si>
    <t>085641125899</t>
  </si>
  <si>
    <t>Minuman susu kedelai</t>
  </si>
  <si>
    <t>Botol</t>
  </si>
  <si>
    <t>Olahan Ikan</t>
  </si>
  <si>
    <t>bungkus</t>
  </si>
  <si>
    <t>Aneka Makanan Ringan</t>
  </si>
  <si>
    <t>Desa Karangmlati Kec. Demak</t>
  </si>
  <si>
    <t>Telur Asin</t>
  </si>
  <si>
    <t>Makanan Kecil/Snak</t>
  </si>
  <si>
    <t>Peyek</t>
  </si>
  <si>
    <t>Bandeng Presto</t>
  </si>
  <si>
    <t>regional</t>
  </si>
  <si>
    <t>Sukarti</t>
  </si>
  <si>
    <t>Ds. Tempuran  Rt. 03/3 Kec Demak</t>
  </si>
  <si>
    <t>082 134 706 153</t>
  </si>
  <si>
    <t>Telur / Pengasinan</t>
  </si>
  <si>
    <t>Winartiningsih</t>
  </si>
  <si>
    <t xml:space="preserve">RSS Blok g.10 Rt.3 /7 Mangunjiwan </t>
  </si>
  <si>
    <t>087 733 618 000</t>
  </si>
  <si>
    <t>ZUBAIDI</t>
  </si>
  <si>
    <t xml:space="preserve">Ds.Kedondong Rt.4/7 Demak   </t>
  </si>
  <si>
    <t>087831888379</t>
  </si>
  <si>
    <t>Dempet</t>
  </si>
  <si>
    <t>JANAH  RIFIATI</t>
  </si>
  <si>
    <t>Ds.Kunir Rt.2/5 Dempet</t>
  </si>
  <si>
    <t>083878893448 /087833187475</t>
  </si>
  <si>
    <t>Mas'adah</t>
  </si>
  <si>
    <t>Ds. Kunir Rt.3/3 Kec. Dempet</t>
  </si>
  <si>
    <t>085641976130</t>
  </si>
  <si>
    <t xml:space="preserve">Makanan ringan peyek,krupuk </t>
  </si>
  <si>
    <t>SUNARTI</t>
  </si>
  <si>
    <t>Ds.Brakas Rt.2/3 Dempet</t>
  </si>
  <si>
    <t>082133681189</t>
  </si>
  <si>
    <t>SUPRIYANTO</t>
  </si>
  <si>
    <t>Ds, Kunir 1/2 Dempet</t>
  </si>
  <si>
    <t>08158171773</t>
  </si>
  <si>
    <t>Kuliner food</t>
  </si>
  <si>
    <t>Ds. Jatisono Kec. Gajah</t>
  </si>
  <si>
    <t>Gajah</t>
  </si>
  <si>
    <t>081325675130, 085878696677</t>
  </si>
  <si>
    <t>DARWATI</t>
  </si>
  <si>
    <t>Ds. Banjarsari Kec.Gajah</t>
  </si>
  <si>
    <t xml:space="preserve"> 082325596399</t>
  </si>
  <si>
    <t>Krupuk Bawang</t>
  </si>
  <si>
    <t>KUSMIYATI</t>
  </si>
  <si>
    <t>Ds. Tanjunganyar Rt.2/2 Kec. Gajah</t>
  </si>
  <si>
    <t>085878183186</t>
  </si>
  <si>
    <t>Kue Kering</t>
  </si>
  <si>
    <t>MOCH SUKRON MA'MUN</t>
  </si>
  <si>
    <t>Ds. Kedondong rt.2/3 Kec. Gajah</t>
  </si>
  <si>
    <t>085 290 206 079</t>
  </si>
  <si>
    <t>Kacang Sangrai</t>
  </si>
  <si>
    <t>KG</t>
  </si>
  <si>
    <t>MUHHAMAD ASHARI</t>
  </si>
  <si>
    <t>Ds.Mojosimo Rt.7/1 Kec. Gajah</t>
  </si>
  <si>
    <t>087833764602</t>
  </si>
  <si>
    <t>Muslikan</t>
  </si>
  <si>
    <t>Ds. Kedodong Kec. Gajah</t>
  </si>
  <si>
    <t>082 322 083 211</t>
  </si>
  <si>
    <t>Criping Tela Rasa Gadung</t>
  </si>
  <si>
    <t>NUR AHMAD SYARIF</t>
  </si>
  <si>
    <t>Ds. Tanjunganyar Rt. Kec. Gajah</t>
  </si>
  <si>
    <t>085740075715</t>
  </si>
  <si>
    <t>Emping Jagung, Kuaci</t>
  </si>
  <si>
    <t>NURUL QOMARIYAH</t>
  </si>
  <si>
    <t xml:space="preserve">Ds.Kedondong Rt.1/2 Gajah   </t>
  </si>
  <si>
    <t>082 225 836 247</t>
  </si>
  <si>
    <t>Kripik Pisang</t>
  </si>
  <si>
    <t xml:space="preserve">Nur Hidayati / Suroto </t>
  </si>
  <si>
    <t>Ds.  Jatisono Rt.2/3 Gajah</t>
  </si>
  <si>
    <t>082324180153</t>
  </si>
  <si>
    <t>SUKISWORO</t>
  </si>
  <si>
    <t>Ds. Wilalung Rt.7/3 Gajah</t>
  </si>
  <si>
    <t>Sirup</t>
  </si>
  <si>
    <t xml:space="preserve"> </t>
  </si>
  <si>
    <t>Bungkus</t>
  </si>
  <si>
    <t>SRI WAHYUNINGSIH</t>
  </si>
  <si>
    <t>Ds. Tambirejo Rt.06/1 Gajah</t>
  </si>
  <si>
    <t>085641128103</t>
  </si>
  <si>
    <t>Aneka Kue Crping</t>
  </si>
  <si>
    <t>ABU NARJO</t>
  </si>
  <si>
    <t>Ds. Banjarejo Rt.5/04 Kec. Guntur</t>
  </si>
  <si>
    <t>Guntur</t>
  </si>
  <si>
    <t>085727816174  085729757479</t>
  </si>
  <si>
    <t>Peyek Tumpi</t>
  </si>
  <si>
    <t>081326388257</t>
  </si>
  <si>
    <t>Ali Subkhan</t>
  </si>
  <si>
    <t>Temuroso 1/2</t>
  </si>
  <si>
    <t>Olahan kacang tanah</t>
  </si>
  <si>
    <t>Ana Hidayati</t>
  </si>
  <si>
    <t>Ds. Sukorejo Rt.3/2 Guntur</t>
  </si>
  <si>
    <t>081575476374</t>
  </si>
  <si>
    <t>Aneka Peyek</t>
  </si>
  <si>
    <t>Ds. Banjarejo Kec. Guntur</t>
  </si>
  <si>
    <t>IVA LUTFIANA</t>
  </si>
  <si>
    <t>Ds. Blerong Rt.01/4 Guntur</t>
  </si>
  <si>
    <t>Kacang Sembunyi</t>
  </si>
  <si>
    <t>LASMINI</t>
  </si>
  <si>
    <t>Ds. Pamonagan Rt.21/3 Kec. Guntur</t>
  </si>
  <si>
    <t>081215366277</t>
  </si>
  <si>
    <t>Budi Jaya Jamur Tiram</t>
  </si>
  <si>
    <t>M. Abdul Syukur</t>
  </si>
  <si>
    <t>Ds. Pamongan  Kec. Guntur</t>
  </si>
  <si>
    <t>085 868 447 188 085878431678</t>
  </si>
  <si>
    <t>Kerupuk dan Stick Bawang</t>
  </si>
  <si>
    <t>MAFTUKHAH</t>
  </si>
  <si>
    <t>Ds.Blerong Rt.3/1 Kec Guntur</t>
  </si>
  <si>
    <t>08157789661</t>
  </si>
  <si>
    <t xml:space="preserve">Pi : 2           </t>
  </si>
  <si>
    <t>081325656901</t>
  </si>
  <si>
    <t>Mukhayanah</t>
  </si>
  <si>
    <t>Ds. Blerong Rt.4/1 Kec. Guntur</t>
  </si>
  <si>
    <t>081215930186</t>
  </si>
  <si>
    <t>NUR KHAYATI/ Muhlison</t>
  </si>
  <si>
    <t>Ds. Gaji Rt.2/1 Kec. Guntur</t>
  </si>
  <si>
    <t>085290758113</t>
  </si>
  <si>
    <t>Petis Cap Undang</t>
  </si>
  <si>
    <t>SAEFUL HADI</t>
  </si>
  <si>
    <t>081 577 896 61</t>
  </si>
  <si>
    <t>082133673339</t>
  </si>
  <si>
    <t>SUANAH</t>
  </si>
  <si>
    <t>ds. Turitempel Rt.5/2 Guntur</t>
  </si>
  <si>
    <t>081225103878</t>
  </si>
  <si>
    <t>Stick Bawang, Onde-onde</t>
  </si>
  <si>
    <t>SITI NUR ANISA</t>
  </si>
  <si>
    <t>089527046445</t>
  </si>
  <si>
    <t xml:space="preserve">Snack Akar Kelapa </t>
  </si>
  <si>
    <t>Supriyanto</t>
  </si>
  <si>
    <t>Peyek,Kripik Ceriping Sgkong</t>
  </si>
  <si>
    <t>Ds. Pamongan Kec. Guntur</t>
  </si>
  <si>
    <t>082325057215</t>
  </si>
  <si>
    <t>SUGIYANTI</t>
  </si>
  <si>
    <t>Ds. Pamongan Rt.21/03 Guntur</t>
  </si>
  <si>
    <t>085643251189</t>
  </si>
  <si>
    <t>Aneka Kue Kering &amp; Basah</t>
  </si>
  <si>
    <t>Karangawen</t>
  </si>
  <si>
    <t>Ismail</t>
  </si>
  <si>
    <t>Ds. Brambang 5/2 Kec Kr. Awen</t>
  </si>
  <si>
    <t>87745173345</t>
  </si>
  <si>
    <t>Krupuk &amp; kripik ketela</t>
  </si>
  <si>
    <t>Ds. Bumirejo Rt.1/2Karangawen</t>
  </si>
  <si>
    <t>Karyawanto</t>
  </si>
  <si>
    <t>Ds. Tlogorejo Kec. Karangawen</t>
  </si>
  <si>
    <t>088 215 071 697</t>
  </si>
  <si>
    <t>Nata De Coco &amp; Sirup</t>
  </si>
  <si>
    <t>LISA DIAH PANGESTU</t>
  </si>
  <si>
    <t>Ds. Pundenarum Rt.3/1 Karangawen</t>
  </si>
  <si>
    <t>Aneka Kue</t>
  </si>
  <si>
    <t>MISNAENA</t>
  </si>
  <si>
    <t>Brambang 1/3 Kec. Karangawen</t>
  </si>
  <si>
    <t>0817297941</t>
  </si>
  <si>
    <t>Aneka Kue kering</t>
  </si>
  <si>
    <t>Ngasimah</t>
  </si>
  <si>
    <t>Ds. Teluk Rt.3/3 Kec. Kr.Awen</t>
  </si>
  <si>
    <t>085319129556/ 085866727237</t>
  </si>
  <si>
    <t>Aneka Kue/ Roti</t>
  </si>
  <si>
    <t>Purwono</t>
  </si>
  <si>
    <t>Desa Bumirejo Kec. Karangawen</t>
  </si>
  <si>
    <t>085 641 606 409</t>
  </si>
  <si>
    <t>Criping Pisang</t>
  </si>
  <si>
    <t>SUNARTO / NGATINI</t>
  </si>
  <si>
    <t>085329800055</t>
  </si>
  <si>
    <t>Sri Kuncoro Kurniawati</t>
  </si>
  <si>
    <t>Ds. Sidorejo Rt.3/2 Kec. Kr.Awen</t>
  </si>
  <si>
    <t>085 640 353 339 085640353339</t>
  </si>
  <si>
    <t>toples</t>
  </si>
  <si>
    <t>Kr. Tengah</t>
  </si>
  <si>
    <t>ISROFAH</t>
  </si>
  <si>
    <t xml:space="preserve">Tambakbulusan Rt.1/3 Kr. Tengah </t>
  </si>
  <si>
    <t>081 390 156 137 / 081325723075</t>
  </si>
  <si>
    <t>Makanan Olahan</t>
  </si>
  <si>
    <t>Ekor</t>
  </si>
  <si>
    <t>Tri Retno Rahayu</t>
  </si>
  <si>
    <t>Ds.Kr.Towo Rt.I/3 Kec. Kr.Tengah</t>
  </si>
  <si>
    <t>081 390 498 200</t>
  </si>
  <si>
    <t>UMI LATIFAH</t>
  </si>
  <si>
    <t>Ds. Kr.Sari Rt.3/3 Kec. Kr.Tengah</t>
  </si>
  <si>
    <t>082 313 703 825</t>
  </si>
  <si>
    <t>Aneka Kreasi Pangsit</t>
  </si>
  <si>
    <t>Kebonagung</t>
  </si>
  <si>
    <t>ERNAWATI</t>
  </si>
  <si>
    <t>Ds.Babat Rt.5/1 Kebonagung</t>
  </si>
  <si>
    <t>085 142 839 308</t>
  </si>
  <si>
    <t>M. ZAENURI</t>
  </si>
  <si>
    <t>Ds.Megonten Rt.2/2 Kebonagung</t>
  </si>
  <si>
    <t>085327861949</t>
  </si>
  <si>
    <t>Ds. Mangunan Kec. Kebonagung</t>
  </si>
  <si>
    <t>085290099580</t>
  </si>
  <si>
    <t>Zumyati</t>
  </si>
  <si>
    <t>Ds. Soko Kidul Rt. 2/1 Kebonagung</t>
  </si>
  <si>
    <t>081 229 239 977</t>
  </si>
  <si>
    <t>Brambang Goreng</t>
  </si>
  <si>
    <t>Karanganyar</t>
  </si>
  <si>
    <t xml:space="preserve">Ds. Ketanjung Rt. 2/4 Kec. Kr.Anyar </t>
  </si>
  <si>
    <t>081 914 054 862 091328398132</t>
  </si>
  <si>
    <t>Tape Ketan</t>
  </si>
  <si>
    <t>Endang Palupi</t>
  </si>
  <si>
    <t>Ds.Cangkring Rbg Rt.1/4Kr.anyar</t>
  </si>
  <si>
    <t>0291441314 / 085292924964</t>
  </si>
  <si>
    <t>Makanan Kering dan Basah</t>
  </si>
  <si>
    <t>Endarwati</t>
  </si>
  <si>
    <t>Ds.Cangkring B Rt.04/1 Karanganyar</t>
  </si>
  <si>
    <t>082322724544/ Bu Soleh</t>
  </si>
  <si>
    <t>Makanan Ringan Wingko</t>
  </si>
  <si>
    <t>Fitrianti Harum Gumilang</t>
  </si>
  <si>
    <t>Ds. Kedungwarulor Rt.8/1 Kr.Anyar</t>
  </si>
  <si>
    <t>085325440662</t>
  </si>
  <si>
    <t>Sirup Secang</t>
  </si>
  <si>
    <t>Btl</t>
  </si>
  <si>
    <t>Hj. Sri Ningsih</t>
  </si>
  <si>
    <t>Ds. Cangkring Rembang Karanganyar</t>
  </si>
  <si>
    <t>081 914 046 010</t>
  </si>
  <si>
    <t>Aneka Sneck</t>
  </si>
  <si>
    <t>IKA MURNIATI</t>
  </si>
  <si>
    <t>Ds. Bnandungrejo Rt.3/2</t>
  </si>
  <si>
    <t>081225270264</t>
  </si>
  <si>
    <t>Aneka Cemilan</t>
  </si>
  <si>
    <t>Muji Lestari</t>
  </si>
  <si>
    <t xml:space="preserve">Ds. Bandungrejo Rt.2/2 Kec. Kr.anyar </t>
  </si>
  <si>
    <t>081 228 124 922</t>
  </si>
  <si>
    <t>Kripik Singkong Balado</t>
  </si>
  <si>
    <t>Mulyono</t>
  </si>
  <si>
    <t>Ds. Ngaluran Rt.05/3 Kr. anyar</t>
  </si>
  <si>
    <t>081 326 510 701</t>
  </si>
  <si>
    <t>Krupuk Delai</t>
  </si>
  <si>
    <t>NURKHAYATI</t>
  </si>
  <si>
    <t>081390258344</t>
  </si>
  <si>
    <t>Ceriping Pisang</t>
  </si>
  <si>
    <t>Novi Ashabul Khofidah</t>
  </si>
  <si>
    <t>Ds. Tugu Lor Rt. 6/3 Kec. Kr.anyar</t>
  </si>
  <si>
    <t>085 264 089 338</t>
  </si>
  <si>
    <t>Aneka Cemilan Kripik</t>
  </si>
  <si>
    <t>Minuman</t>
  </si>
  <si>
    <t xml:space="preserve">Ds. Ketanjung Rt.2 /3 Kec.Karanganyar </t>
  </si>
  <si>
    <t xml:space="preserve"> Karanganyar</t>
  </si>
  <si>
    <t>085 879 350 815</t>
  </si>
  <si>
    <t>Kue Basah dan Kering</t>
  </si>
  <si>
    <t>SHOCHIFAH</t>
  </si>
  <si>
    <t>Ds. Cangkring Rt.3/1 Kec. Karanganyar</t>
  </si>
  <si>
    <t>085293836223</t>
  </si>
  <si>
    <t xml:space="preserve">Ds. Ngemplik Wetan Rt.9/2 </t>
  </si>
  <si>
    <t>85290145468</t>
  </si>
  <si>
    <t>Aneka Kue Basah</t>
  </si>
  <si>
    <t>Yuni Wahyu Wardani</t>
  </si>
  <si>
    <t>Ds. Ngaluran Rt.5/2 Kec.Kr.Anyar</t>
  </si>
  <si>
    <t>082135501293</t>
  </si>
  <si>
    <t>Mijen</t>
  </si>
  <si>
    <t>Asmaul Ismah</t>
  </si>
  <si>
    <t>Ds. Mijen Rt.3/6 Kec. Mijen</t>
  </si>
  <si>
    <t>085225301459</t>
  </si>
  <si>
    <t>Hj. RUSMIATI</t>
  </si>
  <si>
    <t>Ds. Pasir Kec. Mijen</t>
  </si>
  <si>
    <t>0291 688170 08122563049</t>
  </si>
  <si>
    <t>Kacang Oven</t>
  </si>
  <si>
    <t>MASMIRAH</t>
  </si>
  <si>
    <t xml:space="preserve"> Ds. Pecuk Rt.2/3 Kec. Mijen</t>
  </si>
  <si>
    <t xml:space="preserve"> 081325269878</t>
  </si>
  <si>
    <t>Kacang Open</t>
  </si>
  <si>
    <t>RUKIN EFENDI</t>
  </si>
  <si>
    <t>Ds.Pecuk Rt.1/2 Kec. Mijen</t>
  </si>
  <si>
    <t>082 323 804 804</t>
  </si>
  <si>
    <t>Stikc dan Pastel</t>
  </si>
  <si>
    <t>butir</t>
  </si>
  <si>
    <t>Sumari/ Tri Yulika Wulansari</t>
  </si>
  <si>
    <t>Ds.mijen dk.bengkal rt.1/7 Kec.Mijen</t>
  </si>
  <si>
    <t>085641463900/ 082323562996</t>
  </si>
  <si>
    <t>Kue Kering/ Catering</t>
  </si>
  <si>
    <t>SUPARTI</t>
  </si>
  <si>
    <t>Ds. Pecuk Rt. 02 Rw. 03 Kec. Mijen</t>
  </si>
  <si>
    <t>085741470103/ 081325269878</t>
  </si>
  <si>
    <t>Roti Kering</t>
  </si>
  <si>
    <t>SOLIKHATIN</t>
  </si>
  <si>
    <t>Ds. Mijen Rt. 01/ 04 Kec. Mijen</t>
  </si>
  <si>
    <t>081 325 117 652</t>
  </si>
  <si>
    <t xml:space="preserve">Aneka Makanan </t>
  </si>
  <si>
    <t>Warsono</t>
  </si>
  <si>
    <t>Ds. Pecuk 3/1 Kec. Mijen</t>
  </si>
  <si>
    <t>08122515575</t>
  </si>
  <si>
    <t xml:space="preserve">Kerupuk ikan, abon ikan </t>
  </si>
  <si>
    <t>Mranggen</t>
  </si>
  <si>
    <t>Agung Setiawan</t>
  </si>
  <si>
    <t xml:space="preserve">Pucangkarya.17 no.6 Batursari </t>
  </si>
  <si>
    <t>(024) 70406614/ 085328556910</t>
  </si>
  <si>
    <t>Layur Crispy</t>
  </si>
  <si>
    <t>AMBARWATI</t>
  </si>
  <si>
    <t xml:space="preserve">Perum Batursari Asri blockA.16 </t>
  </si>
  <si>
    <t>081 575 701 462</t>
  </si>
  <si>
    <t>Tahu Bakso</t>
  </si>
  <si>
    <t>EKO SRI RUPINI</t>
  </si>
  <si>
    <t xml:space="preserve"> Ds.Bandungrejo rt. 1/6 Kec.Mranggen</t>
  </si>
  <si>
    <t xml:space="preserve"> 082137370357</t>
  </si>
  <si>
    <t xml:space="preserve"> Aneka makanan basah</t>
  </si>
  <si>
    <t>Emping Jagung</t>
  </si>
  <si>
    <t>Edy Riyanto</t>
  </si>
  <si>
    <t>Plamongan Indah D.21 / 26 Kec. Mranggen</t>
  </si>
  <si>
    <t>085 725 785 388/ 024 502 814 85</t>
  </si>
  <si>
    <t>Minuman Temu Lawak</t>
  </si>
  <si>
    <t>HALIMAH / Moch Sodiq</t>
  </si>
  <si>
    <t xml:space="preserve"> Ds.Banyumeneng Rt.05/02 Mranggen</t>
  </si>
  <si>
    <t xml:space="preserve"> 024 740 898 37  081 566 493 33</t>
  </si>
  <si>
    <t xml:space="preserve"> Kripik tempe</t>
  </si>
  <si>
    <t>HASANAH</t>
  </si>
  <si>
    <t>Ds. Brumbung Rt.1/1 Kec. Mranggen</t>
  </si>
  <si>
    <t>085866299491</t>
  </si>
  <si>
    <t>Ida Oktiyani</t>
  </si>
  <si>
    <t>Jl.Pucang Indah Raya.24 Mranggen</t>
  </si>
  <si>
    <t>02476727481/ 085292868410</t>
  </si>
  <si>
    <t>Aneka Ubi Ungu</t>
  </si>
  <si>
    <t>MUTTAQIN</t>
  </si>
  <si>
    <t>dk.Krajankidul rt.7/4 Ds.bayumeneng</t>
  </si>
  <si>
    <t>081 228 814 19   081 390 915 468</t>
  </si>
  <si>
    <t>Jamur Basah + Krispy</t>
  </si>
  <si>
    <t>Sumi Suparman</t>
  </si>
  <si>
    <t>Ds. Wringinjajar Rt.8 /2 Kec. Mranggen</t>
  </si>
  <si>
    <t>098 956 6110</t>
  </si>
  <si>
    <t>Sri Rindhonah</t>
  </si>
  <si>
    <t>Jl.Pucang Elok.VI No.15 Rt.3/23 Batursari Mranggen</t>
  </si>
  <si>
    <t>081229661963</t>
  </si>
  <si>
    <t>Makanan Ringan/Kue Basah</t>
  </si>
  <si>
    <t>Pondok majapahit 1 Rt.1/5 Bandungrejo</t>
  </si>
  <si>
    <t>Sayung</t>
  </si>
  <si>
    <t>KHOIRUNNISA HIDAYAH</t>
  </si>
  <si>
    <t>PRP blok A/8 Rt.13 /3 Sriwulan sayung</t>
  </si>
  <si>
    <t>082133600672, 085727395564</t>
  </si>
  <si>
    <t>Stik bawang, Kcg Telur,Keripik</t>
  </si>
  <si>
    <t>Neny Puspitasari</t>
  </si>
  <si>
    <t>Perum Pondok Raden Patah Blok.A1 No.5</t>
  </si>
  <si>
    <t>085 799 856 491</t>
  </si>
  <si>
    <t>Roti / Makanan</t>
  </si>
  <si>
    <t>ROBIAH</t>
  </si>
  <si>
    <t>Ds. Sriwulan Rt.01/ II kec. Sayung</t>
  </si>
  <si>
    <t>085 740 694 760/ 083 838 656 921</t>
  </si>
  <si>
    <t>Ds. Sriwulan kec. Sayung</t>
  </si>
  <si>
    <t>SUSMADI</t>
  </si>
  <si>
    <t>Pondok Raden Patah Rt.6/3 Sayung</t>
  </si>
  <si>
    <t>082134357661/ 081325711513</t>
  </si>
  <si>
    <t>Pondok Raden Patah Blok.D/30. Rt.II/3</t>
  </si>
  <si>
    <t>085225397885</t>
  </si>
  <si>
    <t>Wedung</t>
  </si>
  <si>
    <t>NUR CHAYATI</t>
  </si>
  <si>
    <t xml:space="preserve"> Dung Mutih Wedung Demak</t>
  </si>
  <si>
    <t xml:space="preserve"> Dendeng Manis</t>
  </si>
  <si>
    <t>Sri Nawangsih</t>
  </si>
  <si>
    <t>Ds. Angin2 Buko Rt.02/7Kec. Wedung</t>
  </si>
  <si>
    <t>SHOLIKHATUN</t>
  </si>
  <si>
    <t>Ds.Wedung Kauman Rt.6/2 Wedung</t>
  </si>
  <si>
    <t>Siti Romdonah</t>
  </si>
  <si>
    <t>Ds.Wedung Pleben Rt.4/9 Wedung</t>
  </si>
  <si>
    <t xml:space="preserve"> 087 731491775</t>
  </si>
  <si>
    <t xml:space="preserve"> Krupuk/ 082135032785</t>
  </si>
  <si>
    <t>Siti Zumroh</t>
  </si>
  <si>
    <t>Ds. Wedung Rt.1/12 Kec. Wedung Demak</t>
  </si>
  <si>
    <t>SOFIYATUN</t>
  </si>
  <si>
    <t>Ds.Gojoyo Rt.3/7 Kec. Wedung</t>
  </si>
  <si>
    <t xml:space="preserve"> 081 326243536</t>
  </si>
  <si>
    <t>Ikan Panggang</t>
  </si>
  <si>
    <t>Wonosalam</t>
  </si>
  <si>
    <t>Dyah Cahyani Hartanti, ST</t>
  </si>
  <si>
    <t>Tegalarum jogoloyo Wonosalam Dmk</t>
  </si>
  <si>
    <t>081 225 595 929</t>
  </si>
  <si>
    <t>HARYATI</t>
  </si>
  <si>
    <t>Jogoloyo 03/07</t>
  </si>
  <si>
    <t xml:space="preserve"> 081390591146 0291 6904108</t>
  </si>
  <si>
    <t>Ds.Karangrowo Rt.1/1. Wonosalam</t>
  </si>
  <si>
    <t>Manisan Buah Ladu</t>
  </si>
  <si>
    <t>Suryatun</t>
  </si>
  <si>
    <t>Ds. Trengguli Rt.01/ 7 Kec. Wonosalam</t>
  </si>
  <si>
    <t>081391839370</t>
  </si>
  <si>
    <t>Siti Arofah</t>
  </si>
  <si>
    <t>Ds.TlogorejoRt.2/4 Kec. Wonosalam</t>
  </si>
  <si>
    <t>081 225 316 42</t>
  </si>
  <si>
    <t>Ds. Lempuyang Rt. 2/2 Wonosalam</t>
  </si>
  <si>
    <t>087 833 545 820</t>
  </si>
  <si>
    <t>Makanan Kering</t>
  </si>
  <si>
    <t>JUMLAH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</si>
  <si>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</si>
  <si>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 Usaha Mikro (U Mik) = Omzet/thn s/d Rp 300 Jt Asset s/d Rp 50 Jt</t>
  </si>
  <si>
    <t>5. Bangunan</t>
  </si>
  <si>
    <t>2. Usaha Kecil (UK) = Omzet/thn &gt; Rp 300 Jt ≤ Rp 2,5 M ; Asset &gt;Rp 50 Jt ≤  Rp 500 Jt</t>
  </si>
  <si>
    <t>6. Perdagangan, Hotel dan Restoran</t>
  </si>
  <si>
    <t>3. Usaha Menengah (UM)= Omzet/thn &gt; Rp 2,5 M ≤ Rp 50 M ; Asset &gt;Rp 500 Jt ≤ Rp 10 M</t>
  </si>
  <si>
    <t>7. Pengangkutan dan Komunikasi</t>
  </si>
  <si>
    <t>4. Usaha Besar (UB) = Omzet/thn &gt; Rp 50 M ; Asset &gt; Rp 10 M</t>
  </si>
  <si>
    <t>8. Keuangan, Persewaan dan Jasa Perusahaan</t>
  </si>
  <si>
    <t>9. Jasa - Jasa Swasta</t>
  </si>
  <si>
    <t>Kabupaten Demak</t>
  </si>
  <si>
    <t>NAMA PELAKU UMKM/NAMA USAHA</t>
  </si>
  <si>
    <t>NOMER INDUK KEPENDUDUKAN (NIK)</t>
  </si>
  <si>
    <t>JENIS KELAMIN</t>
  </si>
  <si>
    <t>NAMA PRODUK/SPESIFIK</t>
  </si>
  <si>
    <t>OMZET PER TAHUN</t>
  </si>
  <si>
    <t xml:space="preserve">(Rp.) </t>
  </si>
  <si>
    <t>ASSET PER TAHUN</t>
  </si>
  <si>
    <t>PEMASARAN</t>
  </si>
  <si>
    <t>(*)</t>
  </si>
  <si>
    <t>SEKTOR USAHA</t>
  </si>
  <si>
    <t>TENAGA KERJA (ORANG)</t>
  </si>
  <si>
    <t>KET</t>
  </si>
  <si>
    <t>JENIS USAHA</t>
  </si>
  <si>
    <t>KAPASITAS PER BULAN</t>
  </si>
  <si>
    <t>**) SKALA USAHA SESUAI KRITERIA YANG TERCANTUM PADA UU NO. 20 TAHUN 2008 :</t>
  </si>
  <si>
    <t>*)JENIS USAHA</t>
  </si>
  <si>
    <t>(***)</t>
  </si>
  <si>
    <t>Uswatun Khasanah/ Samudra Indah</t>
  </si>
  <si>
    <t>Produksi/Non Pertanian</t>
  </si>
  <si>
    <t>3321064810680002</t>
  </si>
  <si>
    <t>082 302 345 854</t>
  </si>
  <si>
    <t>ISTIANAH / Rertu Wali</t>
  </si>
  <si>
    <t>SRI RAHAYU / Novita Snack</t>
  </si>
  <si>
    <t>3321085901720002</t>
  </si>
  <si>
    <t>YUNI SISWANTO /Hana Snack</t>
  </si>
  <si>
    <t>085799205310. 024 40164626</t>
  </si>
  <si>
    <t>Noor Anwar Said/ Nay Maa Snack</t>
  </si>
  <si>
    <t>Ds.Kedungwaru Lor Rt.5/1 Kr. Anyar Dmk</t>
  </si>
  <si>
    <t>085725695433</t>
  </si>
  <si>
    <t>Jawa Tengah</t>
  </si>
  <si>
    <t>DARSO/ Jamal Indah</t>
  </si>
  <si>
    <t xml:space="preserve">3321125106840006 </t>
  </si>
  <si>
    <t>081215775723</t>
  </si>
  <si>
    <t>Ds. Wonosaro Rt.2/3 Kec. Bonang</t>
  </si>
  <si>
    <t>SITI UMAROH/ Soya Fresh</t>
  </si>
  <si>
    <t>SUYANTO/ Lestari Esye</t>
  </si>
  <si>
    <t>3321040101650001</t>
  </si>
  <si>
    <t xml:space="preserve">Khunifah/Mubarok </t>
  </si>
  <si>
    <t>Khorotun/ Sinar Sejahtera</t>
  </si>
  <si>
    <t>Masnu'ah/ Puspita Bahari</t>
  </si>
  <si>
    <t>3321126709850004</t>
  </si>
  <si>
    <t>SAIYAH/ Sinar Sejahtera</t>
  </si>
  <si>
    <t>Susanti/ Puspita Bahari</t>
  </si>
  <si>
    <t>Tatik Shofiyati/ KUB Dewi Sekar Laut</t>
  </si>
  <si>
    <t>Zumrotun/ Sinar Sejahtera</t>
  </si>
  <si>
    <t>Ltr</t>
  </si>
  <si>
    <t>3321126105670002</t>
  </si>
  <si>
    <t>3319086508820004</t>
  </si>
  <si>
    <t>3321074608770001</t>
  </si>
  <si>
    <t>Demak, Grobogan</t>
  </si>
  <si>
    <t>3321095802800003</t>
  </si>
  <si>
    <t>Demak, Kudus</t>
  </si>
  <si>
    <t>3321035608670001</t>
  </si>
  <si>
    <t>3321015105800002</t>
  </si>
  <si>
    <t>Demak, Grob, Smg</t>
  </si>
  <si>
    <t>3321024607760007</t>
  </si>
  <si>
    <t>08562723878</t>
  </si>
  <si>
    <t>3319036607790002</t>
  </si>
  <si>
    <t>3321080206800001</t>
  </si>
  <si>
    <t>Demak,Kudus</t>
  </si>
  <si>
    <t>3321014510700003</t>
  </si>
  <si>
    <t>Demak, Semarang</t>
  </si>
  <si>
    <t>3321095403810003</t>
  </si>
  <si>
    <t>3321105504690001</t>
  </si>
  <si>
    <t>3321104905730001</t>
  </si>
  <si>
    <t>Demak,Jepara</t>
  </si>
  <si>
    <t>3321032910770001</t>
  </si>
  <si>
    <t>3321036802820002</t>
  </si>
  <si>
    <t>3321041811620002</t>
  </si>
  <si>
    <t>3321012206670002</t>
  </si>
  <si>
    <t>Demak,Semarang,Kudus</t>
  </si>
  <si>
    <t>3321082005920001</t>
  </si>
  <si>
    <t>3209185705840009</t>
  </si>
  <si>
    <t>Demak, Semarang,Grobogan</t>
  </si>
  <si>
    <t>3321070506700001</t>
  </si>
  <si>
    <t>***) SEKTOR USAHA :</t>
  </si>
  <si>
    <t>1. Pertanian, Peternakan, Kehutanan &amp; Perikanan</t>
  </si>
  <si>
    <t>2. Pertambangan dan Penggalian</t>
  </si>
  <si>
    <t>3. Industri Pengolahan</t>
  </si>
  <si>
    <t>4. Listrik, Gas dan Air Bersih</t>
  </si>
  <si>
    <t>3321030911620003</t>
  </si>
  <si>
    <t>3321030207780003</t>
  </si>
  <si>
    <t>Snack dan makanan ringan</t>
  </si>
  <si>
    <t>3321055503710002</t>
  </si>
  <si>
    <t>3321046806780001</t>
  </si>
  <si>
    <t>SARI YUNIATI/ KAYLA SNACK</t>
  </si>
  <si>
    <t>3515114106740001</t>
  </si>
  <si>
    <t>Karangtengah</t>
  </si>
  <si>
    <t>Desa Batu RT 03 RW 01 Kec. Karangtengah</t>
  </si>
  <si>
    <t>087810884601</t>
  </si>
  <si>
    <t>3321034309830002</t>
  </si>
  <si>
    <t>ENDANG WAHYUNINGSIH (SOP UDANG MBAK ENDANG)</t>
  </si>
  <si>
    <t>3321105509740001</t>
  </si>
  <si>
    <t>Desa Mijen RT 01 RW 06</t>
  </si>
  <si>
    <t>081215548084</t>
  </si>
  <si>
    <t>Kuliner</t>
  </si>
  <si>
    <t>3321045204840007</t>
  </si>
  <si>
    <t>3321095803820001</t>
  </si>
  <si>
    <t>3321055304780001</t>
  </si>
  <si>
    <t>UMI KULSUM (HARUAN)</t>
  </si>
  <si>
    <t>3321057008750001</t>
  </si>
  <si>
    <t>Desa Batu RT 01 RW 02 Kec. Karangtengah</t>
  </si>
  <si>
    <t>083824702925</t>
  </si>
  <si>
    <t>Rumiyati (ZAFIRLY EGGROLL)</t>
  </si>
  <si>
    <t>3321085903750001</t>
  </si>
  <si>
    <t>Desa Kedondong RT 06 RW 01</t>
  </si>
  <si>
    <t>085274682098</t>
  </si>
  <si>
    <t>Eggroll</t>
  </si>
  <si>
    <t>3321085906890001</t>
  </si>
  <si>
    <t>3321055403750001</t>
  </si>
  <si>
    <t>3321063006880004</t>
  </si>
  <si>
    <t>3321080612710001</t>
  </si>
  <si>
    <t>3321010706730001</t>
  </si>
  <si>
    <t>SRI AULIYATIN (AULIA SNACK)</t>
  </si>
  <si>
    <t>1671105305750006</t>
  </si>
  <si>
    <t>Desa Jatisono RT 05 RW 03</t>
  </si>
  <si>
    <t>085380013838</t>
  </si>
  <si>
    <t>3321014712740001</t>
  </si>
  <si>
    <t>1103081506680001</t>
  </si>
  <si>
    <t>FATKHI NURUL ALIYAH (MANDIRI JAYA)</t>
  </si>
  <si>
    <t>3321014101930004</t>
  </si>
  <si>
    <t>Ds. Kembangarum Rt 09 RW 05 Kec. Mranggen</t>
  </si>
  <si>
    <t>08991413566</t>
  </si>
  <si>
    <t>SITI FADHILAH (FARREL SNACK)</t>
  </si>
  <si>
    <t>Desa Jamus RT 13 RW 04 Kec. Mranggen</t>
  </si>
  <si>
    <t>089 624 959 084</t>
  </si>
  <si>
    <t>3321015007840005</t>
  </si>
  <si>
    <t>Cake, dan Bakery</t>
  </si>
  <si>
    <t>KUSANDRAINI (BINTANG JAYA)</t>
  </si>
  <si>
    <t>3321024612810001</t>
  </si>
  <si>
    <t>Ds. Kuripan RT 01 RW 13 Kec. Karangawen</t>
  </si>
  <si>
    <t>081576 22205</t>
  </si>
  <si>
    <t>Aneka Kue Basah dan Kering</t>
  </si>
  <si>
    <t>MAHMUDAH (FORTUNA BUANA RAYA)</t>
  </si>
  <si>
    <t>3321075907790001</t>
  </si>
  <si>
    <t>Ds. Dempet Kec. Dempet</t>
  </si>
  <si>
    <t>081228005207</t>
  </si>
  <si>
    <t>olahan Belimbing</t>
  </si>
  <si>
    <t>Bambang Wiyono (Bambwi Djaya)</t>
  </si>
  <si>
    <t>Kp. Jobar RT 03 RW 03 Kel. Kadilangu</t>
  </si>
  <si>
    <t>081325618055</t>
  </si>
  <si>
    <t>Aneka Cake dan Jajan Pasar</t>
  </si>
  <si>
    <t>RHEZA IMADASARI (SARI KUNIR ASEM)</t>
  </si>
  <si>
    <t>3324086708910008</t>
  </si>
  <si>
    <t>Nusa Indah Cluster, Kalikondang Demak</t>
  </si>
  <si>
    <t>082299157052</t>
  </si>
  <si>
    <t>Minuman Sari Kunir Asem</t>
  </si>
  <si>
    <t>btl</t>
  </si>
  <si>
    <t>ANNASIKHATUR RIFANA (RUMAH KUE HAJAR)</t>
  </si>
  <si>
    <t>3321061902940003</t>
  </si>
  <si>
    <t>3321084903880001</t>
  </si>
  <si>
    <t>081390832796</t>
  </si>
  <si>
    <t>Brownies, Aceka Cake dan Kue Kering</t>
  </si>
  <si>
    <t>lokal, regional</t>
  </si>
  <si>
    <t>MUSRIFIN AHMAD (RIFAH CAKE)</t>
  </si>
  <si>
    <t>Ds. Jogoloyo RT 02 RW 06 Kec. Wonosalam</t>
  </si>
  <si>
    <t>089 855 940 50</t>
  </si>
  <si>
    <t>Bolu, Tart Ultah</t>
  </si>
  <si>
    <t>AGUS RIYANTO (WINGKO FITRI JUMBO)</t>
  </si>
  <si>
    <t>Ds. Tempuran RT 02 RW 02 Kec. Demak</t>
  </si>
  <si>
    <t>085640243333</t>
  </si>
  <si>
    <t xml:space="preserve">Wingko </t>
  </si>
  <si>
    <t>EVI TRIANI (KRISPTEL KERIPIK TELA)</t>
  </si>
  <si>
    <t>3321110808950002</t>
  </si>
  <si>
    <t>Ds. Kedondong RT 07 RW 04 Kec. Demak</t>
  </si>
  <si>
    <t>089 697 367 680</t>
  </si>
  <si>
    <t>Keripik Tela</t>
  </si>
  <si>
    <t>DWI SETIAWATI (BELIDA)</t>
  </si>
  <si>
    <t>3321125811930003</t>
  </si>
  <si>
    <t>Ds. Purworejo RT 07 RW 01 Kec. Bonang</t>
  </si>
  <si>
    <t>085326078383</t>
  </si>
  <si>
    <t>Kerupuk ikan</t>
  </si>
  <si>
    <t>AINUR ROHMAH ( KUE KERING)</t>
  </si>
  <si>
    <t>3321115007940005</t>
  </si>
  <si>
    <t>Ds. Turirejo RT 02 RW 04</t>
  </si>
  <si>
    <t>082323735127</t>
  </si>
  <si>
    <t>kue kering</t>
  </si>
  <si>
    <t>EKO SUSILOWATI (KERIPIK BAWANG)</t>
  </si>
  <si>
    <t>3321034210950001</t>
  </si>
  <si>
    <t>Ds. Bumirejo RT 03 RW 01</t>
  </si>
  <si>
    <t>085200805772</t>
  </si>
  <si>
    <t>Keripik Bawang</t>
  </si>
  <si>
    <t>HANI MASYA S. (KUE KERING)</t>
  </si>
  <si>
    <t>3321035509950001</t>
  </si>
  <si>
    <t>Ds. Bumirejo RT 01 RW 01</t>
  </si>
  <si>
    <t>085229403515</t>
  </si>
  <si>
    <t>SAFAATUN (STIK LELE)</t>
  </si>
  <si>
    <t>3321124805930004</t>
  </si>
  <si>
    <t>Ds. Serangan RT 02 RW 01</t>
  </si>
  <si>
    <t>081314303408</t>
  </si>
  <si>
    <t>stik lele</t>
  </si>
  <si>
    <t>SITI KHOIRIYAH (KERIPIK PISANG, TEMPE)</t>
  </si>
  <si>
    <t>3321035310730001</t>
  </si>
  <si>
    <t>081226328173</t>
  </si>
  <si>
    <t>MUSTAFA (INDO SNACK)</t>
  </si>
  <si>
    <t>3321121111720002</t>
  </si>
  <si>
    <t>Ds. Sumberejo RT 02 RW 08</t>
  </si>
  <si>
    <t>081325683875 / 081325302455</t>
  </si>
  <si>
    <t>KOTIB (SINAR KEMALA)</t>
  </si>
  <si>
    <t>3321012403770003</t>
  </si>
  <si>
    <t>DS. WRINGINJAJAR RT 03 RW 02</t>
  </si>
  <si>
    <t>085741608111</t>
  </si>
  <si>
    <t>FARID MAKMUN (MAJU/57)</t>
  </si>
  <si>
    <t>3321022701850003</t>
  </si>
  <si>
    <t>DESA BRAMBANG RT 04 RW 04</t>
  </si>
  <si>
    <t>08561717050</t>
  </si>
  <si>
    <t>MIE LIDI</t>
  </si>
  <si>
    <t>LIEZ MAWAR WAHJOENINGSIH (LIEZ Khicten)</t>
  </si>
  <si>
    <t>3374155305640004</t>
  </si>
  <si>
    <t>Jl. Pucang Adi Raya No. 23 Pucanggading</t>
  </si>
  <si>
    <t>085640026168</t>
  </si>
  <si>
    <t>aneka sambal</t>
  </si>
  <si>
    <t>LOKAL</t>
  </si>
  <si>
    <t>MAWAR (SUPER CURLY/KERIPIK PISANG)</t>
  </si>
  <si>
    <t>3321016507700012</t>
  </si>
  <si>
    <t>DS. KEMBANGARUM  RT 08 RT02</t>
  </si>
  <si>
    <t>087888678462</t>
  </si>
  <si>
    <t>KERIPIK PISANG</t>
  </si>
  <si>
    <t>Demak, 31 Desember 2018</t>
  </si>
  <si>
    <t>ROCHIQIM  M/ ASSALAM FOOD</t>
  </si>
  <si>
    <t>Semarang, Demak (Regional</t>
  </si>
  <si>
    <t>ACHMAD DJUMALI / RIZKY 99</t>
  </si>
  <si>
    <t>3321040810670001</t>
  </si>
  <si>
    <t>Nyangkringan RT. 5/2 Sriwulan</t>
  </si>
  <si>
    <t>082133873370</t>
  </si>
  <si>
    <t>3321047010710001</t>
  </si>
  <si>
    <t>Sufiyati (BANDENG PRESTO BU SALIM KEMBAR)</t>
  </si>
  <si>
    <t>3321030805790003</t>
  </si>
  <si>
    <t>3321035912860001</t>
  </si>
  <si>
    <t>3321035303760001</t>
  </si>
  <si>
    <t>GENENG RT 08/02 SUKOREJO</t>
  </si>
  <si>
    <t>MUHARNO (MITRA PANGAN PERSADA)</t>
  </si>
  <si>
    <t>keripik pisang</t>
  </si>
  <si>
    <t>DWI CAHYANI WIJAYANTI (CAHAYA SNACK)</t>
  </si>
  <si>
    <t>3321035807870002</t>
  </si>
  <si>
    <t>Guntur RT. 4/2</t>
  </si>
  <si>
    <t>085640947789</t>
  </si>
  <si>
    <t>PRODUKSI ROTI</t>
  </si>
  <si>
    <t>ALI SYUKRON (INDO KHILYAH FOOD)</t>
  </si>
  <si>
    <t>3321122503810001</t>
  </si>
  <si>
    <t xml:space="preserve">DS. MORODEMAK RT 03 RW 01 </t>
  </si>
  <si>
    <t>085224589599</t>
  </si>
  <si>
    <t>MINUMAN SERBUK</t>
  </si>
  <si>
    <t>MAKANAN RINGAN</t>
  </si>
  <si>
    <t>PACK</t>
  </si>
  <si>
    <t>3321021005700007</t>
  </si>
  <si>
    <t>3321025002790004</t>
  </si>
  <si>
    <t>JUMIRAH (JUJUK CATERING)</t>
  </si>
  <si>
    <t>GANG MAWAR I RT 01 RW 01 Desa SINGOREJO</t>
  </si>
  <si>
    <t>ZUMROH (MANDIRI JAYA)</t>
  </si>
  <si>
    <t>3321025108790001</t>
  </si>
  <si>
    <t>DESA JRAGUNG RT 3 RW 15</t>
  </si>
  <si>
    <t>085602470834</t>
  </si>
  <si>
    <t>EMPING JAGUNG</t>
  </si>
  <si>
    <t>BKS</t>
  </si>
  <si>
    <t>MUHAMMAD ABDUL ROZAQ (NDOG BAKAR)</t>
  </si>
  <si>
    <t>3321060212950001</t>
  </si>
  <si>
    <t>DESA KERANGKULON RT 01 RW 03</t>
  </si>
  <si>
    <t>081228233889</t>
  </si>
  <si>
    <t>MAKANAN TELUR ASIN BAKAR</t>
  </si>
  <si>
    <t>FADILIA RAHARDIAN (AYAM GEPUK MAWAR DUA)</t>
  </si>
  <si>
    <t>3321114401900001</t>
  </si>
  <si>
    <t>PERUM WIKU II GANG MAWAR 2 RT 01 RW 05 KATONSARI</t>
  </si>
  <si>
    <t>082394929237</t>
  </si>
  <si>
    <t>PURHAYATI (KERIPIK PISANG)</t>
  </si>
  <si>
    <t>3321114506720002</t>
  </si>
  <si>
    <t>081225022001</t>
  </si>
  <si>
    <t>DEMAK</t>
  </si>
  <si>
    <t>YENI (AINI SNACK)</t>
  </si>
  <si>
    <t>3305126311860002</t>
  </si>
  <si>
    <t xml:space="preserve">DS. BUMIHARJO RT 01 RW 03 </t>
  </si>
  <si>
    <t>081575204822</t>
  </si>
  <si>
    <t>ANEKA STIK &amp; KEMBANG GOYANG</t>
  </si>
  <si>
    <t>SITI MUSTAFIDAH (MANDIRI SNACK)</t>
  </si>
  <si>
    <t>3321144102860001</t>
  </si>
  <si>
    <t>DESA KLAMPOK LOR RT 01 RW 02</t>
  </si>
  <si>
    <t>081329212081</t>
  </si>
  <si>
    <t>ARIS SETIANI (YASMIN EGG)</t>
  </si>
  <si>
    <t>3321064709890004</t>
  </si>
  <si>
    <t>DS. KUNCIR KEC. WONOSALAM</t>
  </si>
  <si>
    <t>082324051603</t>
  </si>
  <si>
    <t>ANEKA TELUR ASIN</t>
  </si>
  <si>
    <t>WAHYUDI (GETHUK GORENG)</t>
  </si>
  <si>
    <t>3321022103970001</t>
  </si>
  <si>
    <t>DS. TLOGOREJO RT 02 RW 12</t>
  </si>
  <si>
    <t>085725764376</t>
  </si>
  <si>
    <t>GETHUK GORENG</t>
  </si>
  <si>
    <t>3321111106840002</t>
  </si>
  <si>
    <t>PUAYAH (ALAM CATERING)</t>
  </si>
  <si>
    <t>3321084605720001</t>
  </si>
  <si>
    <t>DS. BANJARSARI RT 02 RW 03</t>
  </si>
  <si>
    <t>085290528559</t>
  </si>
  <si>
    <t>Ds.Ngemplik Wetan  RT 06 RW 01 Karanganyar</t>
  </si>
  <si>
    <t>HANDICRAFT</t>
  </si>
  <si>
    <t>NOVI NURUL HIDAYATI (MAK NDUT)</t>
  </si>
  <si>
    <t>3374034511720004</t>
  </si>
  <si>
    <t>DESA KEBONBATUR RT 08 RW 06</t>
  </si>
  <si>
    <t>088215052902</t>
  </si>
  <si>
    <t>ANEKA MAKANAN</t>
  </si>
  <si>
    <t>JUNIARSI PILI HASTUTI (TAHU BAKSO PEDE)</t>
  </si>
  <si>
    <t>3321016906710002</t>
  </si>
  <si>
    <t>AHMAD SUKEMI (TIGA PUTRA)</t>
  </si>
  <si>
    <t>3321120607700011</t>
  </si>
  <si>
    <t>DS. KRAJANBOGO RT 04 RW 04</t>
  </si>
  <si>
    <t>085328772893</t>
  </si>
  <si>
    <t>3321074309690002</t>
  </si>
  <si>
    <t>MOH. KANAFI (WAYANG MODEM)</t>
  </si>
  <si>
    <t>3321060702940004</t>
  </si>
  <si>
    <t>DS. MOJODEMAK RT 07 RW O2</t>
  </si>
  <si>
    <t>087742022440</t>
  </si>
  <si>
    <t>MUDHOFAR (BU TEMU)</t>
  </si>
  <si>
    <t>3321132307740004</t>
  </si>
  <si>
    <t>DS. BUKO RT 02 RW 04</t>
  </si>
  <si>
    <t>082135935111</t>
  </si>
  <si>
    <t>PETIS UDANG</t>
  </si>
  <si>
    <t>DS. WONOAGUNG RT 01 RW 01</t>
  </si>
  <si>
    <t>KUE KERING</t>
  </si>
  <si>
    <t>SITI MUSLIKAH (MEKAR AGUNG)</t>
  </si>
  <si>
    <t>3321055109800003</t>
  </si>
  <si>
    <t>089537708383</t>
  </si>
  <si>
    <t>AIMATUS SUADA (TWINS KITCHEN)</t>
  </si>
  <si>
    <t>3321065507920003</t>
  </si>
  <si>
    <t>081228177759</t>
  </si>
  <si>
    <t>ASIH SOFIYATUN (ASLI)</t>
  </si>
  <si>
    <t>3321065212820002</t>
  </si>
  <si>
    <t>DS. WONOSALAM RT 04 RW 06</t>
  </si>
  <si>
    <t>082133449982</t>
  </si>
  <si>
    <t>FAROCHA THAURISIA (BANAROS)</t>
  </si>
  <si>
    <t>3321115106720002</t>
  </si>
  <si>
    <t>KUWOLO RT 01 RW 02 KEL. KALICILIK</t>
  </si>
  <si>
    <t>081391384314</t>
  </si>
  <si>
    <t>Stik sayur, pisang krispi</t>
  </si>
  <si>
    <t>SOFIYANTI (YANTI SNACK)</t>
  </si>
  <si>
    <t>NURYATI (CIK NEILY)</t>
  </si>
  <si>
    <t>3319034606690001</t>
  </si>
  <si>
    <t xml:space="preserve">DESA MLEKANG RT 01 RW 01 </t>
  </si>
  <si>
    <t>GAJAH</t>
  </si>
  <si>
    <t>081228598687</t>
  </si>
  <si>
    <t>SHOFIATUN (CATERING SHOFIE)</t>
  </si>
  <si>
    <t>3321096109760001</t>
  </si>
  <si>
    <t>3321095002720003</t>
  </si>
  <si>
    <t>Budi Nursanah (BUDI JAYA)</t>
  </si>
  <si>
    <t>MIRZA PAHLEVI (MCC CHIFON)</t>
  </si>
  <si>
    <t>3327095111900016</t>
  </si>
  <si>
    <t>DESA JATISONO RT 01 RW 02</t>
  </si>
  <si>
    <t>082242443133</t>
  </si>
  <si>
    <t>CAKE &amp; COOKIES</t>
  </si>
  <si>
    <t>KIR WAHYUNI (NOOR W)</t>
  </si>
  <si>
    <t>3321035004760003</t>
  </si>
  <si>
    <t>DS. WONOREJO RT 07 RW 02</t>
  </si>
  <si>
    <t>081391416834</t>
  </si>
  <si>
    <t>SANTI MEILA WATI (AGRO JAMUR)</t>
  </si>
  <si>
    <t>1812036105890001</t>
  </si>
  <si>
    <t xml:space="preserve">PAMONGAN RT 03 RW 20  </t>
  </si>
  <si>
    <t>085799384424</t>
  </si>
  <si>
    <t>AGRO JAMUR</t>
  </si>
  <si>
    <t>RONDHIYAH (LESTARI)</t>
  </si>
  <si>
    <t>3321134202740002</t>
  </si>
  <si>
    <t>Ds. Berahan Wetan Kec. Wedung</t>
  </si>
  <si>
    <t>082329763171</t>
  </si>
  <si>
    <t>Kripik Kerang</t>
  </si>
  <si>
    <t>MUSYAPAAH</t>
  </si>
  <si>
    <t>3321145404810003</t>
  </si>
  <si>
    <t>SITI MUSTIKOATUN (SENDANG MULYO)</t>
  </si>
  <si>
    <t>3321146010820001</t>
  </si>
  <si>
    <t xml:space="preserve">Ds. Mangunan Lor Rt 08 RW 02 </t>
  </si>
  <si>
    <t>088215037650</t>
  </si>
  <si>
    <t>keripik tempe</t>
  </si>
  <si>
    <t>RATIH MUJAYANAH (RASYA DONUTS)</t>
  </si>
  <si>
    <t>3321114702920001</t>
  </si>
  <si>
    <t>SARI BARU RT 06 RW 01 KATONSARI</t>
  </si>
  <si>
    <t>082138404040</t>
  </si>
  <si>
    <t>DONATS</t>
  </si>
  <si>
    <t>1. Produksi/Non Pertanian</t>
  </si>
  <si>
    <t>2. Pertanian</t>
  </si>
  <si>
    <t>3. Perdagangan</t>
  </si>
  <si>
    <t>4. Jasa</t>
  </si>
  <si>
    <t>a.n. Kepala Dinas Perdagangan, Koperasi, UKM</t>
  </si>
  <si>
    <t>Kabid Koperasi dan UMKM</t>
  </si>
  <si>
    <t>BUDIYONO, SE</t>
  </si>
  <si>
    <t>Pembina</t>
  </si>
  <si>
    <t>NIP. 19630629 199203 1 004</t>
  </si>
  <si>
    <t>DINAS PERDAGANGAN, KOPERASI, USAHA KECIL DAN MENENGAH KAB. DEMAK</t>
  </si>
  <si>
    <t>HALAL</t>
  </si>
  <si>
    <t>PIRT</t>
  </si>
  <si>
    <t>KHOIRI (MITRA JAYA)</t>
  </si>
  <si>
    <t>3321032201710001</t>
  </si>
  <si>
    <t>DESA SUKOREJO RT 05 RW 02</t>
  </si>
  <si>
    <t>GUNTUR</t>
  </si>
  <si>
    <t>081326781773</t>
  </si>
  <si>
    <t>KACANG SANGRAI DAN KACANG OVEN</t>
  </si>
  <si>
    <t>DATA UMKM BINAAN MEMPUNYAI PIRT DAN HALAL</t>
  </si>
  <si>
    <t>TAHUN 2020</t>
  </si>
  <si>
    <t>Demak,       Januari 2020</t>
  </si>
  <si>
    <t>KEPALA DINDAGKOP UKM</t>
  </si>
  <si>
    <t>KAB. DEMAK</t>
  </si>
  <si>
    <t>Drs. ISKANDAR ZULKARNAIN, MM</t>
  </si>
  <si>
    <t>Pembina Tingkat I</t>
  </si>
  <si>
    <t>NIP. 19670602 199303 1 015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</si>
</sst>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21]dd\ mmmm\ yyyy;@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color rgb="FFFF0000"/>
      <name val="Arial"/>
      <family val="2"/>
    </font>
    <font>
      <sz val="11"/>
      <color theme="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9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164" fontId="3" fillId="0" borderId="0" xfId="0" applyNumberFormat="1" applyFont="1" applyFill="1" applyAlignment="1">
      <alignment horizontal="left" vertical="top"/>
    </xf>
    <xf numFmtId="3" fontId="3" fillId="0" borderId="0" xfId="0" applyNumberFormat="1" applyFont="1" applyFill="1" applyAlignment="1">
      <alignment horizontal="left" vertical="top"/>
    </xf>
    <xf numFmtId="3" fontId="3" fillId="0" borderId="0" xfId="0" applyNumberFormat="1" applyFont="1" applyFill="1" applyAlignment="1">
      <alignment horizontal="right" vertical="top"/>
    </xf>
    <xf numFmtId="164" fontId="3" fillId="0" borderId="0" xfId="0" applyNumberFormat="1" applyFont="1" applyFill="1" applyAlignment="1">
      <alignment horizontal="center" vertical="top"/>
    </xf>
    <xf numFmtId="3" fontId="3" fillId="0" borderId="0" xfId="0" applyNumberFormat="1" applyFont="1" applyFill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3" fontId="5" fillId="0" borderId="7" xfId="0" applyNumberFormat="1" applyFont="1" applyFill="1" applyBorder="1" applyAlignment="1">
      <alignment horizontal="center" vertical="top" wrapText="1"/>
    </xf>
    <xf numFmtId="3" fontId="5" fillId="0" borderId="7" xfId="0" applyNumberFormat="1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3" fontId="5" fillId="0" borderId="4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vertical="top"/>
    </xf>
    <xf numFmtId="0" fontId="6" fillId="0" borderId="0" xfId="0" applyFont="1" applyFill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/>
    </xf>
    <xf numFmtId="3" fontId="5" fillId="2" borderId="7" xfId="0" applyNumberFormat="1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0" fontId="6" fillId="0" borderId="0" xfId="0" applyFont="1" applyFill="1" applyAlignment="1">
      <alignment vertical="top"/>
    </xf>
    <xf numFmtId="0" fontId="6" fillId="0" borderId="7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vertical="top"/>
    </xf>
    <xf numFmtId="164" fontId="6" fillId="0" borderId="7" xfId="0" applyNumberFormat="1" applyFont="1" applyFill="1" applyBorder="1" applyAlignment="1">
      <alignment horizontal="left" vertical="top"/>
    </xf>
    <xf numFmtId="3" fontId="6" fillId="0" borderId="7" xfId="0" applyNumberFormat="1" applyFont="1" applyFill="1" applyBorder="1" applyAlignment="1">
      <alignment horizontal="left" vertical="top"/>
    </xf>
    <xf numFmtId="3" fontId="6" fillId="0" borderId="7" xfId="0" applyNumberFormat="1" applyFont="1" applyFill="1" applyBorder="1" applyAlignment="1">
      <alignment horizontal="right" vertical="top"/>
    </xf>
    <xf numFmtId="3" fontId="6" fillId="0" borderId="7" xfId="0" applyNumberFormat="1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7" xfId="0" quotePrefix="1" applyFont="1" applyFill="1" applyBorder="1" applyAlignment="1">
      <alignment vertical="top" wrapText="1"/>
    </xf>
    <xf numFmtId="0" fontId="7" fillId="0" borderId="7" xfId="0" applyFont="1" applyBorder="1" applyAlignment="1">
      <alignment horizontal="left" vertical="top" wrapText="1"/>
    </xf>
    <xf numFmtId="3" fontId="6" fillId="0" borderId="7" xfId="0" applyNumberFormat="1" applyFont="1" applyFill="1" applyBorder="1" applyAlignment="1">
      <alignment horizontal="center" vertical="top" wrapText="1"/>
    </xf>
    <xf numFmtId="3" fontId="6" fillId="0" borderId="7" xfId="0" applyNumberFormat="1" applyFont="1" applyFill="1" applyBorder="1" applyAlignment="1">
      <alignment horizontal="right" vertical="top" wrapText="1"/>
    </xf>
    <xf numFmtId="3" fontId="6" fillId="0" borderId="7" xfId="0" quotePrefix="1" applyNumberFormat="1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vertical="top"/>
    </xf>
    <xf numFmtId="0" fontId="6" fillId="0" borderId="7" xfId="0" quotePrefix="1" applyFont="1" applyFill="1" applyBorder="1" applyAlignment="1">
      <alignment vertical="top"/>
    </xf>
    <xf numFmtId="0" fontId="7" fillId="0" borderId="7" xfId="0" applyFont="1" applyBorder="1" applyAlignment="1">
      <alignment vertical="top" wrapText="1"/>
    </xf>
    <xf numFmtId="0" fontId="7" fillId="0" borderId="7" xfId="0" applyFont="1" applyBorder="1" applyAlignment="1">
      <alignment horizontal="center" vertical="top" wrapText="1"/>
    </xf>
    <xf numFmtId="3" fontId="7" fillId="0" borderId="7" xfId="0" applyNumberFormat="1" applyFont="1" applyBorder="1" applyAlignment="1">
      <alignment horizontal="right" vertical="top" wrapText="1"/>
    </xf>
    <xf numFmtId="0" fontId="6" fillId="0" borderId="0" xfId="0" applyFont="1" applyFill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8" fillId="0" borderId="7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left" vertical="top" wrapText="1"/>
    </xf>
    <xf numFmtId="3" fontId="7" fillId="0" borderId="7" xfId="0" applyNumberFormat="1" applyFont="1" applyFill="1" applyBorder="1" applyAlignment="1">
      <alignment horizontal="center" vertical="top" wrapText="1"/>
    </xf>
    <xf numFmtId="3" fontId="7" fillId="0" borderId="7" xfId="0" applyNumberFormat="1" applyFont="1" applyFill="1" applyBorder="1" applyAlignment="1">
      <alignment horizontal="right" vertical="top" wrapText="1"/>
    </xf>
    <xf numFmtId="3" fontId="7" fillId="0" borderId="7" xfId="0" quotePrefix="1" applyNumberFormat="1" applyFont="1" applyFill="1" applyBorder="1" applyAlignment="1">
      <alignment horizontal="center" vertical="top" wrapText="1"/>
    </xf>
    <xf numFmtId="0" fontId="7" fillId="0" borderId="7" xfId="0" quotePrefix="1" applyFont="1" applyFill="1" applyBorder="1" applyAlignment="1">
      <alignment vertical="top" wrapText="1"/>
    </xf>
    <xf numFmtId="3" fontId="6" fillId="0" borderId="7" xfId="0" applyNumberFormat="1" applyFont="1" applyFill="1" applyBorder="1" applyAlignment="1">
      <alignment vertical="top" wrapText="1"/>
    </xf>
    <xf numFmtId="164" fontId="6" fillId="0" borderId="7" xfId="0" applyNumberFormat="1" applyFont="1" applyFill="1" applyBorder="1" applyAlignment="1">
      <alignment horizontal="left" vertical="top" wrapText="1"/>
    </xf>
    <xf numFmtId="0" fontId="7" fillId="0" borderId="7" xfId="0" quotePrefix="1" applyFont="1" applyFill="1" applyBorder="1" applyAlignment="1">
      <alignment horizontal="left" vertical="top"/>
    </xf>
    <xf numFmtId="164" fontId="5" fillId="0" borderId="7" xfId="0" applyNumberFormat="1" applyFont="1" applyFill="1" applyBorder="1" applyAlignment="1">
      <alignment horizontal="left" vertical="top"/>
    </xf>
    <xf numFmtId="3" fontId="5" fillId="0" borderId="7" xfId="0" applyNumberFormat="1" applyFont="1" applyFill="1" applyBorder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3" fontId="9" fillId="0" borderId="0" xfId="0" applyNumberFormat="1" applyFont="1" applyAlignment="1">
      <alignment vertical="top"/>
    </xf>
    <xf numFmtId="3" fontId="9" fillId="0" borderId="0" xfId="0" applyNumberFormat="1" applyFont="1" applyAlignment="1">
      <alignment horizontal="right" vertical="top"/>
    </xf>
    <xf numFmtId="3" fontId="9" fillId="0" borderId="0" xfId="0" applyNumberFormat="1" applyFont="1" applyAlignment="1">
      <alignment horizontal="center" vertical="top"/>
    </xf>
    <xf numFmtId="0" fontId="5" fillId="0" borderId="0" xfId="0" applyFont="1" applyFill="1" applyAlignment="1">
      <alignment vertical="top"/>
    </xf>
    <xf numFmtId="3" fontId="8" fillId="2" borderId="0" xfId="1" quotePrefix="1" applyNumberFormat="1" applyFont="1" applyFill="1" applyAlignment="1">
      <alignment horizontal="left"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vertical="top"/>
    </xf>
    <xf numFmtId="0" fontId="5" fillId="0" borderId="1" xfId="0" applyFont="1" applyFill="1" applyBorder="1" applyAlignment="1">
      <alignment horizontal="center" vertical="top" wrapText="1"/>
    </xf>
    <xf numFmtId="0" fontId="7" fillId="0" borderId="7" xfId="0" quotePrefix="1" applyFont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1" fontId="7" fillId="0" borderId="7" xfId="0" quotePrefix="1" applyNumberFormat="1" applyFont="1" applyBorder="1" applyAlignment="1">
      <alignment vertical="top"/>
    </xf>
    <xf numFmtId="3" fontId="6" fillId="0" borderId="9" xfId="0" applyNumberFormat="1" applyFont="1" applyFill="1" applyBorder="1" applyAlignment="1">
      <alignment horizontal="center" vertical="top" wrapText="1"/>
    </xf>
    <xf numFmtId="3" fontId="6" fillId="0" borderId="7" xfId="0" applyNumberFormat="1" applyFont="1" applyFill="1" applyBorder="1" applyAlignment="1">
      <alignment horizontal="left" vertical="top" wrapText="1"/>
    </xf>
    <xf numFmtId="0" fontId="8" fillId="0" borderId="7" xfId="0" quotePrefix="1" applyFont="1" applyFill="1" applyBorder="1" applyAlignment="1">
      <alignment vertical="top" wrapText="1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left" vertical="top"/>
    </xf>
    <xf numFmtId="0" fontId="17" fillId="0" borderId="0" xfId="0" applyFont="1" applyFill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18" fillId="0" borderId="0" xfId="0" applyFont="1" applyAlignment="1">
      <alignment vertical="top"/>
    </xf>
    <xf numFmtId="0" fontId="19" fillId="2" borderId="0" xfId="1" applyFont="1" applyFill="1" applyAlignment="1">
      <alignment vertical="top"/>
    </xf>
    <xf numFmtId="0" fontId="18" fillId="0" borderId="0" xfId="0" applyFont="1" applyAlignment="1">
      <alignment horizontal="center" vertical="top"/>
    </xf>
    <xf numFmtId="3" fontId="18" fillId="0" borderId="0" xfId="0" applyNumberFormat="1" applyFont="1" applyAlignment="1">
      <alignment horizontal="right" vertical="top"/>
    </xf>
    <xf numFmtId="3" fontId="18" fillId="0" borderId="0" xfId="0" applyNumberFormat="1" applyFont="1" applyAlignment="1">
      <alignment horizontal="center" vertical="top"/>
    </xf>
    <xf numFmtId="0" fontId="20" fillId="2" borderId="0" xfId="1" quotePrefix="1" applyNumberFormat="1" applyFont="1" applyFill="1" applyAlignment="1">
      <alignment horizontal="left" vertical="top"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21" fillId="0" borderId="0" xfId="0" applyFont="1" applyAlignment="1">
      <alignment vertical="top"/>
    </xf>
    <xf numFmtId="3" fontId="20" fillId="2" borderId="0" xfId="1" quotePrefix="1" applyNumberFormat="1" applyFont="1" applyFill="1" applyAlignment="1">
      <alignment horizontal="left" vertical="top"/>
    </xf>
    <xf numFmtId="0" fontId="5" fillId="2" borderId="8" xfId="0" applyFont="1" applyFill="1" applyBorder="1" applyAlignment="1">
      <alignment horizontal="center" vertical="top"/>
    </xf>
    <xf numFmtId="0" fontId="5" fillId="2" borderId="9" xfId="0" applyFont="1" applyFill="1" applyBorder="1" applyAlignment="1">
      <alignment horizontal="center" vertical="top"/>
    </xf>
    <xf numFmtId="3" fontId="5" fillId="0" borderId="8" xfId="0" applyNumberFormat="1" applyFont="1" applyFill="1" applyBorder="1" applyAlignment="1">
      <alignment horizontal="center" vertical="top"/>
    </xf>
    <xf numFmtId="3" fontId="5" fillId="0" borderId="9" xfId="0" applyNumberFormat="1" applyFont="1" applyFill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0" fontId="23" fillId="2" borderId="0" xfId="1" applyFont="1" applyFill="1" applyAlignment="1">
      <alignment vertical="top"/>
    </xf>
    <xf numFmtId="3" fontId="13" fillId="0" borderId="0" xfId="0" applyNumberFormat="1" applyFont="1" applyAlignment="1">
      <alignment horizontal="right" vertical="top"/>
    </xf>
    <xf numFmtId="3" fontId="13" fillId="0" borderId="0" xfId="0" applyNumberFormat="1" applyFont="1" applyAlignment="1">
      <alignment horizontal="center" vertical="top"/>
    </xf>
    <xf numFmtId="3" fontId="13" fillId="0" borderId="0" xfId="0" applyNumberFormat="1" applyFont="1" applyAlignment="1">
      <alignment vertical="top"/>
    </xf>
    <xf numFmtId="0" fontId="8" fillId="2" borderId="0" xfId="1" quotePrefix="1" applyNumberFormat="1" applyFont="1" applyFill="1" applyAlignment="1">
      <alignment horizontal="left" vertical="top"/>
    </xf>
    <xf numFmtId="3" fontId="13" fillId="2" borderId="0" xfId="1" quotePrefix="1" applyNumberFormat="1" applyFont="1" applyFill="1" applyAlignment="1">
      <alignment horizontal="left" vertical="top"/>
    </xf>
    <xf numFmtId="0" fontId="24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4" fillId="0" borderId="0" xfId="0" applyFont="1" applyAlignment="1">
      <alignment vertical="top"/>
    </xf>
  </cellXfs>
  <cellStyles count="2">
    <cellStyle name="Normal" xfId="0" builtinId="0"/>
    <cellStyle name="Normal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5"/>
  <sheetViews>
    <sheetView tabSelected="1" view="pageBreakPreview" topLeftCell="C1" zoomScale="80" zoomScaleNormal="85" zoomScaleSheetLayoutView="80" workbookViewId="0">
      <pane xSplit="2355" ySplit="1860" topLeftCell="A169" activePane="bottomRight"/>
      <selection activeCell="C4" sqref="C4:W4"/>
      <selection pane="topRight" activeCell="C3" sqref="C3:V3"/>
      <selection pane="bottomLeft" activeCell="C82" sqref="A82:XFD82"/>
      <selection pane="bottomRight" activeCell="J189" sqref="J189"/>
    </sheetView>
  </sheetViews>
  <sheetFormatPr defaultRowHeight="14.25" x14ac:dyDescent="0.25"/>
  <cols>
    <col min="1" max="1" width="1.85546875" style="61" customWidth="1"/>
    <col min="2" max="2" width="1.5703125" style="61" customWidth="1"/>
    <col min="3" max="3" width="4.7109375" style="61" customWidth="1"/>
    <col min="4" max="4" width="15.5703125" style="61" customWidth="1"/>
    <col min="5" max="5" width="15" style="61" customWidth="1"/>
    <col min="6" max="7" width="4.85546875" style="62" customWidth="1"/>
    <col min="8" max="8" width="15.5703125" style="61" customWidth="1"/>
    <col min="9" max="9" width="10.42578125" style="61" customWidth="1"/>
    <col min="10" max="10" width="10.28515625" style="61" customWidth="1"/>
    <col min="11" max="12" width="14" style="61" customWidth="1"/>
    <col min="13" max="13" width="10.7109375" style="62" hidden="1" customWidth="1"/>
    <col min="14" max="14" width="6.7109375" style="63" hidden="1" customWidth="1"/>
    <col min="15" max="15" width="4.7109375" style="63" hidden="1" customWidth="1"/>
    <col min="16" max="16" width="13.140625" style="64" hidden="1" customWidth="1"/>
    <col min="17" max="17" width="13.42578125" style="64" hidden="1" customWidth="1"/>
    <col min="18" max="19" width="5" style="62" hidden="1" customWidth="1"/>
    <col min="20" max="20" width="11.28515625" style="62" hidden="1" customWidth="1"/>
    <col min="21" max="21" width="9" style="65" hidden="1" customWidth="1"/>
    <col min="22" max="22" width="12.5703125" style="61" customWidth="1"/>
    <col min="23" max="16384" width="9.140625" style="61"/>
  </cols>
  <sheetData>
    <row r="1" spans="1:22" s="1" customFormat="1" ht="18" x14ac:dyDescent="0.25">
      <c r="C1" s="103" t="s">
        <v>845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1:22" s="2" customFormat="1" ht="20.25" x14ac:dyDescent="0.25">
      <c r="C2" s="104" t="s">
        <v>836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2" s="2" customFormat="1" ht="20.25" x14ac:dyDescent="0.25">
      <c r="C3" s="104" t="s">
        <v>846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</row>
    <row r="4" spans="1:22" s="2" customFormat="1" ht="20.25" x14ac:dyDescent="0.25"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</row>
    <row r="5" spans="1:22" s="2" customFormat="1" ht="20.25" x14ac:dyDescent="0.25">
      <c r="C5" s="84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</row>
    <row r="6" spans="1:22" s="2" customFormat="1" ht="20.25" x14ac:dyDescent="0.25">
      <c r="C6" s="3"/>
      <c r="F6" s="4"/>
      <c r="G6" s="4"/>
      <c r="L6" s="5"/>
      <c r="M6" s="4"/>
      <c r="N6" s="6"/>
      <c r="O6" s="6"/>
      <c r="P6" s="7"/>
      <c r="Q6" s="7"/>
      <c r="R6" s="8"/>
      <c r="S6" s="8"/>
      <c r="T6" s="8"/>
      <c r="U6" s="9"/>
    </row>
    <row r="7" spans="1:22" s="15" customFormat="1" ht="35.25" customHeight="1" x14ac:dyDescent="0.25">
      <c r="A7" s="10"/>
      <c r="B7" s="10"/>
      <c r="C7" s="114" t="s">
        <v>0</v>
      </c>
      <c r="D7" s="106" t="s">
        <v>454</v>
      </c>
      <c r="E7" s="106" t="s">
        <v>455</v>
      </c>
      <c r="F7" s="108" t="s">
        <v>456</v>
      </c>
      <c r="G7" s="109"/>
      <c r="H7" s="116" t="s">
        <v>1</v>
      </c>
      <c r="I7" s="117"/>
      <c r="J7" s="106" t="s">
        <v>2</v>
      </c>
      <c r="K7" s="110" t="s">
        <v>3</v>
      </c>
      <c r="L7" s="106" t="s">
        <v>457</v>
      </c>
      <c r="M7" s="73" t="s">
        <v>466</v>
      </c>
      <c r="N7" s="110" t="s">
        <v>467</v>
      </c>
      <c r="O7" s="112"/>
      <c r="P7" s="11" t="s">
        <v>458</v>
      </c>
      <c r="Q7" s="11" t="s">
        <v>460</v>
      </c>
      <c r="R7" s="108" t="s">
        <v>464</v>
      </c>
      <c r="S7" s="109"/>
      <c r="T7" s="106" t="s">
        <v>461</v>
      </c>
      <c r="U7" s="12" t="s">
        <v>463</v>
      </c>
      <c r="V7" s="14" t="s">
        <v>465</v>
      </c>
    </row>
    <row r="8" spans="1:22" s="15" customFormat="1" ht="13.5" customHeight="1" x14ac:dyDescent="0.25">
      <c r="A8" s="10"/>
      <c r="B8" s="10"/>
      <c r="C8" s="115"/>
      <c r="D8" s="107"/>
      <c r="E8" s="107"/>
      <c r="F8" s="16" t="s">
        <v>5</v>
      </c>
      <c r="G8" s="17" t="s">
        <v>10</v>
      </c>
      <c r="H8" s="118"/>
      <c r="I8" s="119"/>
      <c r="J8" s="107"/>
      <c r="K8" s="111"/>
      <c r="L8" s="107" t="s">
        <v>4</v>
      </c>
      <c r="M8" s="13" t="s">
        <v>462</v>
      </c>
      <c r="N8" s="111"/>
      <c r="O8" s="113"/>
      <c r="P8" s="18" t="s">
        <v>459</v>
      </c>
      <c r="Q8" s="18" t="s">
        <v>459</v>
      </c>
      <c r="R8" s="16" t="s">
        <v>5</v>
      </c>
      <c r="S8" s="75" t="s">
        <v>10</v>
      </c>
      <c r="T8" s="107"/>
      <c r="U8" s="18" t="s">
        <v>470</v>
      </c>
      <c r="V8" s="19"/>
    </row>
    <row r="9" spans="1:22" s="20" customFormat="1" ht="11.25" x14ac:dyDescent="0.25">
      <c r="A9" s="20" t="s">
        <v>142</v>
      </c>
      <c r="C9" s="21">
        <v>1</v>
      </c>
      <c r="D9" s="22">
        <v>2</v>
      </c>
      <c r="E9" s="21">
        <v>3</v>
      </c>
      <c r="F9" s="99">
        <v>4</v>
      </c>
      <c r="G9" s="100"/>
      <c r="H9" s="99">
        <v>5</v>
      </c>
      <c r="I9" s="100"/>
      <c r="J9" s="21">
        <f>+H9+1</f>
        <v>6</v>
      </c>
      <c r="K9" s="23">
        <f t="shared" ref="K9:R9" si="0">+J9+1</f>
        <v>7</v>
      </c>
      <c r="L9" s="21">
        <v>8</v>
      </c>
      <c r="M9" s="21">
        <f t="shared" si="0"/>
        <v>9</v>
      </c>
      <c r="N9" s="99">
        <f t="shared" si="0"/>
        <v>10</v>
      </c>
      <c r="O9" s="100"/>
      <c r="P9" s="24">
        <f>+N9+1</f>
        <v>11</v>
      </c>
      <c r="Q9" s="24">
        <f>+P9+1</f>
        <v>12</v>
      </c>
      <c r="R9" s="99">
        <f t="shared" si="0"/>
        <v>13</v>
      </c>
      <c r="S9" s="100"/>
      <c r="T9" s="21">
        <v>14</v>
      </c>
      <c r="U9" s="24">
        <f>T9+1</f>
        <v>15</v>
      </c>
      <c r="V9" s="25">
        <v>16</v>
      </c>
    </row>
    <row r="10" spans="1:22" s="26" customFormat="1" ht="11.25" x14ac:dyDescent="0.25">
      <c r="C10" s="27"/>
      <c r="D10" s="28"/>
      <c r="E10" s="28"/>
      <c r="F10" s="25"/>
      <c r="G10" s="25"/>
      <c r="H10" s="28"/>
      <c r="I10" s="28"/>
      <c r="J10" s="28"/>
      <c r="K10" s="28"/>
      <c r="L10" s="29"/>
      <c r="M10" s="27"/>
      <c r="N10" s="30"/>
      <c r="O10" s="30"/>
      <c r="P10" s="31"/>
      <c r="Q10" s="31"/>
      <c r="R10" s="32"/>
      <c r="S10" s="32"/>
      <c r="T10" s="32"/>
      <c r="U10" s="32"/>
      <c r="V10" s="19"/>
    </row>
    <row r="11" spans="1:22" s="26" customFormat="1" ht="34.5" customHeight="1" x14ac:dyDescent="0.25">
      <c r="C11" s="27">
        <v>1</v>
      </c>
      <c r="D11" s="34" t="s">
        <v>621</v>
      </c>
      <c r="E11" s="42" t="s">
        <v>622</v>
      </c>
      <c r="F11" s="27"/>
      <c r="G11" s="27" t="s">
        <v>10</v>
      </c>
      <c r="H11" s="34" t="s">
        <v>623</v>
      </c>
      <c r="I11" s="41" t="s">
        <v>6</v>
      </c>
      <c r="J11" s="41" t="s">
        <v>7</v>
      </c>
      <c r="K11" s="42" t="s">
        <v>624</v>
      </c>
      <c r="L11" s="29" t="s">
        <v>625</v>
      </c>
      <c r="M11" s="33">
        <v>1</v>
      </c>
      <c r="N11" s="32">
        <v>10</v>
      </c>
      <c r="O11" s="30" t="s">
        <v>18</v>
      </c>
      <c r="P11" s="31">
        <v>7000000</v>
      </c>
      <c r="Q11" s="31">
        <v>3500000</v>
      </c>
      <c r="R11" s="32">
        <v>0</v>
      </c>
      <c r="S11" s="32">
        <v>2</v>
      </c>
      <c r="T11" s="32" t="s">
        <v>31</v>
      </c>
      <c r="U11" s="32">
        <v>3</v>
      </c>
      <c r="V11" s="19" t="s">
        <v>837</v>
      </c>
    </row>
    <row r="12" spans="1:22" s="26" customFormat="1" ht="34.5" customHeight="1" x14ac:dyDescent="0.25">
      <c r="C12" s="27">
        <v>2</v>
      </c>
      <c r="D12" s="34" t="s">
        <v>692</v>
      </c>
      <c r="E12" s="42" t="s">
        <v>693</v>
      </c>
      <c r="F12" s="27" t="s">
        <v>5</v>
      </c>
      <c r="G12" s="27"/>
      <c r="H12" s="34" t="s">
        <v>694</v>
      </c>
      <c r="I12" s="41" t="s">
        <v>6</v>
      </c>
      <c r="J12" s="41" t="s">
        <v>7</v>
      </c>
      <c r="K12" s="42" t="s">
        <v>695</v>
      </c>
      <c r="L12" s="57" t="s">
        <v>696</v>
      </c>
      <c r="M12" s="33">
        <v>1</v>
      </c>
      <c r="N12" s="32">
        <v>2000</v>
      </c>
      <c r="O12" s="81" t="s">
        <v>72</v>
      </c>
      <c r="P12" s="31">
        <v>85000000</v>
      </c>
      <c r="Q12" s="31">
        <v>50000000</v>
      </c>
      <c r="R12" s="32">
        <v>2</v>
      </c>
      <c r="S12" s="32">
        <v>5</v>
      </c>
      <c r="T12" s="32" t="s">
        <v>35</v>
      </c>
      <c r="U12" s="32">
        <v>3</v>
      </c>
      <c r="V12" s="19" t="s">
        <v>837</v>
      </c>
    </row>
    <row r="13" spans="1:22" s="26" customFormat="1" ht="34.5" customHeight="1" x14ac:dyDescent="0.25">
      <c r="C13" s="27">
        <v>3</v>
      </c>
      <c r="D13" s="34" t="s">
        <v>755</v>
      </c>
      <c r="E13" s="42" t="s">
        <v>756</v>
      </c>
      <c r="F13" s="27" t="s">
        <v>5</v>
      </c>
      <c r="G13" s="27"/>
      <c r="H13" s="34" t="s">
        <v>757</v>
      </c>
      <c r="I13" s="41" t="s">
        <v>6</v>
      </c>
      <c r="J13" s="41" t="s">
        <v>7</v>
      </c>
      <c r="K13" s="42" t="s">
        <v>758</v>
      </c>
      <c r="L13" s="57" t="s">
        <v>635</v>
      </c>
      <c r="M13" s="33">
        <v>1</v>
      </c>
      <c r="N13" s="32">
        <v>30</v>
      </c>
      <c r="O13" s="81" t="s">
        <v>120</v>
      </c>
      <c r="P13" s="31">
        <v>65000000</v>
      </c>
      <c r="Q13" s="31">
        <v>24000000</v>
      </c>
      <c r="R13" s="32">
        <v>1</v>
      </c>
      <c r="S13" s="32">
        <v>4</v>
      </c>
      <c r="T13" s="32" t="s">
        <v>31</v>
      </c>
      <c r="U13" s="32">
        <v>3</v>
      </c>
      <c r="V13" s="19" t="s">
        <v>838</v>
      </c>
    </row>
    <row r="14" spans="1:22" s="26" customFormat="1" ht="24" customHeight="1" x14ac:dyDescent="0.25">
      <c r="C14" s="27">
        <v>4</v>
      </c>
      <c r="D14" s="34" t="s">
        <v>648</v>
      </c>
      <c r="E14" s="36" t="s">
        <v>649</v>
      </c>
      <c r="F14" s="33" t="s">
        <v>5</v>
      </c>
      <c r="G14" s="33"/>
      <c r="H14" s="35" t="s">
        <v>650</v>
      </c>
      <c r="I14" s="35" t="s">
        <v>6</v>
      </c>
      <c r="J14" s="34" t="s">
        <v>7</v>
      </c>
      <c r="K14" s="36" t="s">
        <v>651</v>
      </c>
      <c r="L14" s="37" t="s">
        <v>635</v>
      </c>
      <c r="M14" s="33">
        <v>1</v>
      </c>
      <c r="N14" s="38">
        <v>100</v>
      </c>
      <c r="O14" s="38" t="s">
        <v>18</v>
      </c>
      <c r="P14" s="39">
        <v>45000000</v>
      </c>
      <c r="Q14" s="39">
        <v>10000000</v>
      </c>
      <c r="R14" s="38">
        <v>1</v>
      </c>
      <c r="S14" s="38">
        <v>3</v>
      </c>
      <c r="T14" s="38" t="s">
        <v>31</v>
      </c>
      <c r="U14" s="40">
        <v>3</v>
      </c>
      <c r="V14" s="41" t="s">
        <v>838</v>
      </c>
    </row>
    <row r="15" spans="1:22" s="26" customFormat="1" ht="22.5" x14ac:dyDescent="0.25">
      <c r="C15" s="27">
        <v>5</v>
      </c>
      <c r="D15" s="34" t="s">
        <v>484</v>
      </c>
      <c r="E15" s="41"/>
      <c r="F15" s="27" t="s">
        <v>5</v>
      </c>
      <c r="G15" s="27"/>
      <c r="H15" s="34" t="s">
        <v>13</v>
      </c>
      <c r="I15" s="41" t="s">
        <v>6</v>
      </c>
      <c r="J15" s="41" t="s">
        <v>7</v>
      </c>
      <c r="K15" s="42" t="s">
        <v>14</v>
      </c>
      <c r="L15" s="29" t="s">
        <v>58</v>
      </c>
      <c r="M15" s="33">
        <v>1</v>
      </c>
      <c r="N15" s="32">
        <v>80</v>
      </c>
      <c r="O15" s="32" t="s">
        <v>8</v>
      </c>
      <c r="P15" s="31">
        <v>48000000</v>
      </c>
      <c r="Q15" s="31">
        <v>24000000</v>
      </c>
      <c r="R15" s="32">
        <v>2</v>
      </c>
      <c r="S15" s="32"/>
      <c r="T15" s="32" t="s">
        <v>7</v>
      </c>
      <c r="U15" s="32">
        <v>3</v>
      </c>
      <c r="V15" s="41" t="s">
        <v>838</v>
      </c>
    </row>
    <row r="16" spans="1:22" s="26" customFormat="1" ht="22.5" x14ac:dyDescent="0.25">
      <c r="C16" s="27">
        <v>6</v>
      </c>
      <c r="D16" s="34" t="s">
        <v>488</v>
      </c>
      <c r="E16" s="36" t="s">
        <v>485</v>
      </c>
      <c r="F16" s="33" t="s">
        <v>5</v>
      </c>
      <c r="G16" s="33"/>
      <c r="H16" s="35" t="s">
        <v>487</v>
      </c>
      <c r="I16" s="35" t="s">
        <v>6</v>
      </c>
      <c r="J16" s="34" t="s">
        <v>7</v>
      </c>
      <c r="K16" s="36" t="s">
        <v>486</v>
      </c>
      <c r="L16" s="37" t="s">
        <v>300</v>
      </c>
      <c r="M16" s="33">
        <v>1</v>
      </c>
      <c r="N16" s="38"/>
      <c r="O16" s="38"/>
      <c r="P16" s="39">
        <v>36000000</v>
      </c>
      <c r="Q16" s="39">
        <v>18000000</v>
      </c>
      <c r="R16" s="38">
        <v>1</v>
      </c>
      <c r="S16" s="38">
        <v>2</v>
      </c>
      <c r="T16" s="38" t="s">
        <v>7</v>
      </c>
      <c r="U16" s="40">
        <v>3</v>
      </c>
      <c r="V16" s="41" t="s">
        <v>838</v>
      </c>
    </row>
    <row r="17" spans="3:22" s="26" customFormat="1" ht="22.5" x14ac:dyDescent="0.25">
      <c r="C17" s="27">
        <v>7</v>
      </c>
      <c r="D17" s="34" t="s">
        <v>491</v>
      </c>
      <c r="E17" s="34"/>
      <c r="F17" s="33"/>
      <c r="G17" s="33" t="s">
        <v>10</v>
      </c>
      <c r="H17" s="35" t="s">
        <v>20</v>
      </c>
      <c r="I17" s="35" t="s">
        <v>6</v>
      </c>
      <c r="J17" s="34" t="s">
        <v>7</v>
      </c>
      <c r="K17" s="36" t="s">
        <v>21</v>
      </c>
      <c r="L17" s="37" t="s">
        <v>58</v>
      </c>
      <c r="M17" s="33">
        <v>1</v>
      </c>
      <c r="N17" s="38">
        <v>50</v>
      </c>
      <c r="O17" s="38" t="s">
        <v>8</v>
      </c>
      <c r="P17" s="39">
        <v>6000000</v>
      </c>
      <c r="Q17" s="39">
        <v>3600000</v>
      </c>
      <c r="R17" s="38"/>
      <c r="S17" s="38">
        <v>3</v>
      </c>
      <c r="T17" s="38" t="s">
        <v>7</v>
      </c>
      <c r="U17" s="40">
        <v>3</v>
      </c>
      <c r="V17" s="41" t="s">
        <v>838</v>
      </c>
    </row>
    <row r="18" spans="3:22" s="26" customFormat="1" ht="22.5" x14ac:dyDescent="0.25">
      <c r="C18" s="27">
        <v>8</v>
      </c>
      <c r="D18" s="34" t="s">
        <v>492</v>
      </c>
      <c r="E18" s="36" t="s">
        <v>500</v>
      </c>
      <c r="F18" s="33"/>
      <c r="G18" s="33" t="s">
        <v>10</v>
      </c>
      <c r="H18" s="35" t="s">
        <v>22</v>
      </c>
      <c r="I18" s="35" t="s">
        <v>6</v>
      </c>
      <c r="J18" s="34" t="s">
        <v>7</v>
      </c>
      <c r="K18" s="36" t="s">
        <v>23</v>
      </c>
      <c r="L18" s="37" t="s">
        <v>58</v>
      </c>
      <c r="M18" s="33">
        <v>1</v>
      </c>
      <c r="N18" s="38">
        <v>150</v>
      </c>
      <c r="O18" s="38" t="s">
        <v>8</v>
      </c>
      <c r="P18" s="39">
        <v>120000000</v>
      </c>
      <c r="Q18" s="39">
        <v>30000000</v>
      </c>
      <c r="R18" s="38">
        <v>1</v>
      </c>
      <c r="S18" s="38">
        <v>4</v>
      </c>
      <c r="T18" s="38" t="s">
        <v>7</v>
      </c>
      <c r="U18" s="40">
        <v>3</v>
      </c>
      <c r="V18" s="41" t="s">
        <v>838</v>
      </c>
    </row>
    <row r="19" spans="3:22" s="26" customFormat="1" ht="22.5" x14ac:dyDescent="0.25">
      <c r="C19" s="27">
        <v>9</v>
      </c>
      <c r="D19" s="34" t="s">
        <v>493</v>
      </c>
      <c r="E19" s="34"/>
      <c r="F19" s="33"/>
      <c r="G19" s="33" t="s">
        <v>10</v>
      </c>
      <c r="H19" s="35" t="s">
        <v>24</v>
      </c>
      <c r="I19" s="35" t="s">
        <v>6</v>
      </c>
      <c r="J19" s="34" t="s">
        <v>7</v>
      </c>
      <c r="K19" s="36" t="s">
        <v>25</v>
      </c>
      <c r="L19" s="37" t="s">
        <v>58</v>
      </c>
      <c r="M19" s="33">
        <v>1</v>
      </c>
      <c r="N19" s="38">
        <v>750</v>
      </c>
      <c r="O19" s="38" t="s">
        <v>8</v>
      </c>
      <c r="P19" s="39">
        <v>36000000</v>
      </c>
      <c r="Q19" s="39">
        <v>24000000</v>
      </c>
      <c r="R19" s="38">
        <v>8</v>
      </c>
      <c r="S19" s="38">
        <v>2</v>
      </c>
      <c r="T19" s="38" t="s">
        <v>483</v>
      </c>
      <c r="U19" s="40">
        <v>3</v>
      </c>
      <c r="V19" s="41" t="s">
        <v>837</v>
      </c>
    </row>
    <row r="20" spans="3:22" s="26" customFormat="1" ht="21.75" customHeight="1" x14ac:dyDescent="0.25">
      <c r="C20" s="27">
        <v>10</v>
      </c>
      <c r="D20" s="34" t="s">
        <v>640</v>
      </c>
      <c r="E20" s="36" t="s">
        <v>641</v>
      </c>
      <c r="F20" s="33"/>
      <c r="G20" s="33" t="s">
        <v>10</v>
      </c>
      <c r="H20" s="35" t="s">
        <v>642</v>
      </c>
      <c r="I20" s="35" t="s">
        <v>6</v>
      </c>
      <c r="J20" s="34" t="s">
        <v>7</v>
      </c>
      <c r="K20" s="36" t="s">
        <v>643</v>
      </c>
      <c r="L20" s="37" t="s">
        <v>644</v>
      </c>
      <c r="M20" s="33">
        <v>1</v>
      </c>
      <c r="N20" s="38">
        <v>100</v>
      </c>
      <c r="O20" s="38" t="s">
        <v>18</v>
      </c>
      <c r="P20" s="39">
        <v>10000000</v>
      </c>
      <c r="Q20" s="39">
        <v>7500000</v>
      </c>
      <c r="R20" s="38"/>
      <c r="S20" s="38">
        <v>2</v>
      </c>
      <c r="T20" s="38" t="s">
        <v>31</v>
      </c>
      <c r="U20" s="40">
        <v>3</v>
      </c>
      <c r="V20" s="41" t="s">
        <v>838</v>
      </c>
    </row>
    <row r="21" spans="3:22" s="26" customFormat="1" ht="22.5" x14ac:dyDescent="0.25">
      <c r="C21" s="27">
        <v>11</v>
      </c>
      <c r="D21" s="34" t="s">
        <v>495</v>
      </c>
      <c r="E21" s="34"/>
      <c r="F21" s="33"/>
      <c r="G21" s="33" t="s">
        <v>10</v>
      </c>
      <c r="H21" s="35" t="s">
        <v>32</v>
      </c>
      <c r="I21" s="35" t="s">
        <v>6</v>
      </c>
      <c r="J21" s="34" t="s">
        <v>7</v>
      </c>
      <c r="K21" s="36" t="s">
        <v>33</v>
      </c>
      <c r="L21" s="37" t="s">
        <v>30</v>
      </c>
      <c r="M21" s="33">
        <v>1</v>
      </c>
      <c r="N21" s="38">
        <v>48</v>
      </c>
      <c r="O21" s="38" t="s">
        <v>8</v>
      </c>
      <c r="P21" s="39">
        <v>120000000</v>
      </c>
      <c r="Q21" s="39">
        <v>52800000</v>
      </c>
      <c r="R21" s="38"/>
      <c r="S21" s="38">
        <v>10</v>
      </c>
      <c r="T21" s="38" t="s">
        <v>483</v>
      </c>
      <c r="U21" s="40">
        <v>1</v>
      </c>
      <c r="V21" s="41" t="s">
        <v>838</v>
      </c>
    </row>
    <row r="22" spans="3:22" s="46" customFormat="1" ht="22.5" x14ac:dyDescent="0.25">
      <c r="C22" s="27">
        <v>12</v>
      </c>
      <c r="D22" s="34" t="s">
        <v>496</v>
      </c>
      <c r="E22" s="34"/>
      <c r="F22" s="33"/>
      <c r="G22" s="33" t="s">
        <v>10</v>
      </c>
      <c r="H22" s="35" t="s">
        <v>37</v>
      </c>
      <c r="I22" s="35" t="s">
        <v>6</v>
      </c>
      <c r="J22" s="34" t="s">
        <v>7</v>
      </c>
      <c r="K22" s="36" t="s">
        <v>38</v>
      </c>
      <c r="L22" s="37" t="s">
        <v>58</v>
      </c>
      <c r="M22" s="33">
        <v>1</v>
      </c>
      <c r="N22" s="38">
        <v>15</v>
      </c>
      <c r="O22" s="38" t="s">
        <v>18</v>
      </c>
      <c r="P22" s="39">
        <v>36000000</v>
      </c>
      <c r="Q22" s="39">
        <v>72000000</v>
      </c>
      <c r="R22" s="38"/>
      <c r="S22" s="38">
        <v>2</v>
      </c>
      <c r="T22" s="38" t="s">
        <v>7</v>
      </c>
      <c r="U22" s="40">
        <v>3</v>
      </c>
      <c r="V22" s="34" t="s">
        <v>837</v>
      </c>
    </row>
    <row r="23" spans="3:22" s="46" customFormat="1" ht="22.5" x14ac:dyDescent="0.25">
      <c r="C23" s="27">
        <v>13</v>
      </c>
      <c r="D23" s="34" t="s">
        <v>497</v>
      </c>
      <c r="E23" s="34"/>
      <c r="F23" s="33"/>
      <c r="G23" s="33" t="s">
        <v>10</v>
      </c>
      <c r="H23" s="35" t="s">
        <v>40</v>
      </c>
      <c r="I23" s="35" t="s">
        <v>6</v>
      </c>
      <c r="J23" s="34" t="s">
        <v>7</v>
      </c>
      <c r="K23" s="36" t="s">
        <v>41</v>
      </c>
      <c r="L23" s="37" t="s">
        <v>42</v>
      </c>
      <c r="M23" s="33">
        <v>1</v>
      </c>
      <c r="N23" s="38">
        <v>25</v>
      </c>
      <c r="O23" s="38" t="s">
        <v>18</v>
      </c>
      <c r="P23" s="39">
        <v>96000000</v>
      </c>
      <c r="Q23" s="39">
        <v>60000000</v>
      </c>
      <c r="R23" s="38"/>
      <c r="S23" s="38">
        <v>3</v>
      </c>
      <c r="T23" s="38" t="s">
        <v>7</v>
      </c>
      <c r="U23" s="40">
        <v>1</v>
      </c>
      <c r="V23" s="34" t="s">
        <v>838</v>
      </c>
    </row>
    <row r="24" spans="3:22" s="46" customFormat="1" ht="24" customHeight="1" x14ac:dyDescent="0.25">
      <c r="C24" s="27">
        <v>14</v>
      </c>
      <c r="D24" s="34" t="s">
        <v>471</v>
      </c>
      <c r="E24" s="36" t="s">
        <v>494</v>
      </c>
      <c r="F24" s="33"/>
      <c r="G24" s="33" t="s">
        <v>10</v>
      </c>
      <c r="H24" s="35" t="s">
        <v>43</v>
      </c>
      <c r="I24" s="35" t="s">
        <v>6</v>
      </c>
      <c r="J24" s="34" t="s">
        <v>7</v>
      </c>
      <c r="K24" s="36" t="s">
        <v>44</v>
      </c>
      <c r="L24" s="37" t="s">
        <v>45</v>
      </c>
      <c r="M24" s="33">
        <v>1</v>
      </c>
      <c r="N24" s="38">
        <v>60</v>
      </c>
      <c r="O24" s="38" t="s">
        <v>8</v>
      </c>
      <c r="P24" s="39">
        <v>24000000</v>
      </c>
      <c r="Q24" s="39">
        <v>18000000</v>
      </c>
      <c r="R24" s="38">
        <v>1</v>
      </c>
      <c r="S24" s="38">
        <v>1</v>
      </c>
      <c r="T24" s="38" t="s">
        <v>7</v>
      </c>
      <c r="U24" s="40">
        <v>3</v>
      </c>
      <c r="V24" s="34" t="s">
        <v>837</v>
      </c>
    </row>
    <row r="25" spans="3:22" s="46" customFormat="1" ht="22.5" x14ac:dyDescent="0.25">
      <c r="C25" s="27">
        <v>15</v>
      </c>
      <c r="D25" s="34" t="s">
        <v>498</v>
      </c>
      <c r="E25" s="34"/>
      <c r="F25" s="33"/>
      <c r="G25" s="33" t="s">
        <v>10</v>
      </c>
      <c r="H25" s="35" t="s">
        <v>46</v>
      </c>
      <c r="I25" s="35" t="s">
        <v>6</v>
      </c>
      <c r="J25" s="34" t="s">
        <v>7</v>
      </c>
      <c r="K25" s="36" t="s">
        <v>47</v>
      </c>
      <c r="L25" s="37" t="s">
        <v>26</v>
      </c>
      <c r="M25" s="33">
        <v>1</v>
      </c>
      <c r="N25" s="38">
        <v>300</v>
      </c>
      <c r="O25" s="38" t="s">
        <v>499</v>
      </c>
      <c r="P25" s="39">
        <v>120000000</v>
      </c>
      <c r="Q25" s="39">
        <v>17280000</v>
      </c>
      <c r="R25" s="38">
        <v>0</v>
      </c>
      <c r="S25" s="38">
        <v>3</v>
      </c>
      <c r="T25" s="38" t="s">
        <v>7</v>
      </c>
      <c r="U25" s="40">
        <v>3</v>
      </c>
      <c r="V25" s="34" t="s">
        <v>838</v>
      </c>
    </row>
    <row r="26" spans="3:22" s="46" customFormat="1" ht="33.75" x14ac:dyDescent="0.25">
      <c r="C26" s="27">
        <v>16</v>
      </c>
      <c r="D26" s="34" t="s">
        <v>781</v>
      </c>
      <c r="E26" s="36" t="s">
        <v>782</v>
      </c>
      <c r="F26" s="33"/>
      <c r="G26" s="33" t="s">
        <v>10</v>
      </c>
      <c r="H26" s="35" t="s">
        <v>783</v>
      </c>
      <c r="I26" s="35" t="s">
        <v>7</v>
      </c>
      <c r="J26" s="34" t="s">
        <v>7</v>
      </c>
      <c r="K26" s="36" t="s">
        <v>784</v>
      </c>
      <c r="L26" s="37" t="s">
        <v>785</v>
      </c>
      <c r="M26" s="33">
        <v>1</v>
      </c>
      <c r="N26" s="38">
        <v>30</v>
      </c>
      <c r="O26" s="38" t="s">
        <v>18</v>
      </c>
      <c r="P26" s="39">
        <f>12*1000000</f>
        <v>12000000</v>
      </c>
      <c r="Q26" s="39">
        <v>2400000</v>
      </c>
      <c r="R26" s="38">
        <v>0</v>
      </c>
      <c r="S26" s="38">
        <v>2</v>
      </c>
      <c r="T26" s="38" t="s">
        <v>31</v>
      </c>
      <c r="U26" s="40">
        <v>3</v>
      </c>
      <c r="V26" s="34" t="s">
        <v>838</v>
      </c>
    </row>
    <row r="27" spans="3:22" s="46" customFormat="1" ht="22.5" x14ac:dyDescent="0.25">
      <c r="C27" s="27">
        <v>17</v>
      </c>
      <c r="D27" s="34" t="s">
        <v>718</v>
      </c>
      <c r="E27" s="36" t="s">
        <v>719</v>
      </c>
      <c r="F27" s="33"/>
      <c r="G27" s="33" t="s">
        <v>10</v>
      </c>
      <c r="H27" s="35" t="s">
        <v>74</v>
      </c>
      <c r="I27" s="35" t="s">
        <v>7</v>
      </c>
      <c r="J27" s="34" t="s">
        <v>7</v>
      </c>
      <c r="K27" s="36" t="s">
        <v>720</v>
      </c>
      <c r="L27" s="37" t="s">
        <v>686</v>
      </c>
      <c r="M27" s="33">
        <v>1</v>
      </c>
      <c r="N27" s="38">
        <v>100</v>
      </c>
      <c r="O27" s="38" t="s">
        <v>120</v>
      </c>
      <c r="P27" s="39">
        <v>35000000</v>
      </c>
      <c r="Q27" s="39">
        <v>17000000</v>
      </c>
      <c r="R27" s="38">
        <v>1</v>
      </c>
      <c r="S27" s="38">
        <v>1</v>
      </c>
      <c r="T27" s="38" t="s">
        <v>721</v>
      </c>
      <c r="U27" s="40">
        <v>6</v>
      </c>
      <c r="V27" s="34" t="s">
        <v>838</v>
      </c>
    </row>
    <row r="28" spans="3:22" s="46" customFormat="1" ht="45" x14ac:dyDescent="0.25">
      <c r="C28" s="27">
        <v>18</v>
      </c>
      <c r="D28" s="34" t="s">
        <v>714</v>
      </c>
      <c r="E28" s="36" t="s">
        <v>715</v>
      </c>
      <c r="F28" s="33"/>
      <c r="G28" s="33" t="s">
        <v>10</v>
      </c>
      <c r="H28" s="35" t="s">
        <v>716</v>
      </c>
      <c r="I28" s="35" t="s">
        <v>7</v>
      </c>
      <c r="J28" s="34" t="s">
        <v>7</v>
      </c>
      <c r="K28" s="36" t="s">
        <v>717</v>
      </c>
      <c r="L28" s="37" t="s">
        <v>104</v>
      </c>
      <c r="M28" s="33">
        <v>3</v>
      </c>
      <c r="N28" s="38">
        <v>100</v>
      </c>
      <c r="O28" s="38" t="s">
        <v>120</v>
      </c>
      <c r="P28" s="39">
        <v>36000000</v>
      </c>
      <c r="Q28" s="39">
        <v>12000000</v>
      </c>
      <c r="R28" s="38">
        <v>1</v>
      </c>
      <c r="S28" s="38">
        <v>3</v>
      </c>
      <c r="T28" s="38" t="s">
        <v>31</v>
      </c>
      <c r="U28" s="40">
        <v>6</v>
      </c>
      <c r="V28" s="34" t="s">
        <v>838</v>
      </c>
    </row>
    <row r="29" spans="3:22" s="46" customFormat="1" ht="33.75" x14ac:dyDescent="0.25">
      <c r="C29" s="27">
        <v>19</v>
      </c>
      <c r="D29" s="34" t="s">
        <v>701</v>
      </c>
      <c r="E29" s="42"/>
      <c r="F29" s="27"/>
      <c r="G29" s="27" t="s">
        <v>10</v>
      </c>
      <c r="H29" s="34" t="s">
        <v>702</v>
      </c>
      <c r="I29" s="41" t="s">
        <v>7</v>
      </c>
      <c r="J29" s="41" t="s">
        <v>7</v>
      </c>
      <c r="K29" s="42"/>
      <c r="L29" s="29" t="s">
        <v>63</v>
      </c>
      <c r="M29" s="33">
        <v>1</v>
      </c>
      <c r="N29" s="30">
        <v>500</v>
      </c>
      <c r="O29" s="30" t="s">
        <v>698</v>
      </c>
      <c r="P29" s="31">
        <v>60000000</v>
      </c>
      <c r="Q29" s="31">
        <v>20000000</v>
      </c>
      <c r="R29" s="32">
        <v>1</v>
      </c>
      <c r="S29" s="32">
        <v>3</v>
      </c>
      <c r="T29" s="38" t="s">
        <v>31</v>
      </c>
      <c r="U29" s="32">
        <v>3</v>
      </c>
      <c r="V29" s="34" t="s">
        <v>838</v>
      </c>
    </row>
    <row r="30" spans="3:22" s="46" customFormat="1" ht="22.5" x14ac:dyDescent="0.25">
      <c r="C30" s="27">
        <v>20</v>
      </c>
      <c r="D30" s="34" t="s">
        <v>49</v>
      </c>
      <c r="E30" s="34"/>
      <c r="F30" s="33" t="s">
        <v>5</v>
      </c>
      <c r="G30" s="33"/>
      <c r="H30" s="35" t="s">
        <v>50</v>
      </c>
      <c r="I30" s="35" t="s">
        <v>7</v>
      </c>
      <c r="J30" s="34" t="s">
        <v>7</v>
      </c>
      <c r="K30" s="36" t="s">
        <v>51</v>
      </c>
      <c r="L30" s="37" t="s">
        <v>58</v>
      </c>
      <c r="M30" s="33">
        <v>1</v>
      </c>
      <c r="N30" s="38"/>
      <c r="O30" s="38"/>
      <c r="P30" s="39"/>
      <c r="Q30" s="39"/>
      <c r="R30" s="38">
        <v>1</v>
      </c>
      <c r="S30" s="38"/>
      <c r="T30" s="38" t="s">
        <v>7</v>
      </c>
      <c r="U30" s="40">
        <v>3</v>
      </c>
      <c r="V30" s="34" t="s">
        <v>838</v>
      </c>
    </row>
    <row r="31" spans="3:22" s="46" customFormat="1" ht="22.5" x14ac:dyDescent="0.25">
      <c r="C31" s="27">
        <v>21</v>
      </c>
      <c r="D31" s="34" t="s">
        <v>53</v>
      </c>
      <c r="E31" s="74" t="s">
        <v>552</v>
      </c>
      <c r="F31" s="44"/>
      <c r="G31" s="44" t="s">
        <v>10</v>
      </c>
      <c r="H31" s="37" t="s">
        <v>54</v>
      </c>
      <c r="I31" s="37" t="s">
        <v>7</v>
      </c>
      <c r="J31" s="34" t="s">
        <v>7</v>
      </c>
      <c r="K31" s="36" t="s">
        <v>55</v>
      </c>
      <c r="L31" s="37" t="s">
        <v>56</v>
      </c>
      <c r="M31" s="44">
        <v>1</v>
      </c>
      <c r="N31" s="38"/>
      <c r="O31" s="38" t="s">
        <v>8</v>
      </c>
      <c r="P31" s="39">
        <v>45000000</v>
      </c>
      <c r="Q31" s="45">
        <v>20000000</v>
      </c>
      <c r="R31" s="38">
        <v>2</v>
      </c>
      <c r="S31" s="38">
        <v>1</v>
      </c>
      <c r="T31" s="44" t="s">
        <v>7</v>
      </c>
      <c r="U31" s="40">
        <v>3</v>
      </c>
      <c r="V31" s="34" t="s">
        <v>837</v>
      </c>
    </row>
    <row r="32" spans="3:22" s="46" customFormat="1" ht="22.5" x14ac:dyDescent="0.25">
      <c r="C32" s="27">
        <v>22</v>
      </c>
      <c r="D32" s="34" t="s">
        <v>59</v>
      </c>
      <c r="E32" s="34"/>
      <c r="F32" s="33"/>
      <c r="G32" s="33" t="s">
        <v>10</v>
      </c>
      <c r="H32" s="35" t="s">
        <v>60</v>
      </c>
      <c r="I32" s="35" t="s">
        <v>7</v>
      </c>
      <c r="J32" s="34" t="s">
        <v>7</v>
      </c>
      <c r="K32" s="36" t="s">
        <v>61</v>
      </c>
      <c r="L32" s="37" t="s">
        <v>62</v>
      </c>
      <c r="M32" s="33">
        <v>1</v>
      </c>
      <c r="N32" s="38">
        <v>400</v>
      </c>
      <c r="O32" s="38" t="s">
        <v>8</v>
      </c>
      <c r="P32" s="39">
        <v>12000000</v>
      </c>
      <c r="Q32" s="39">
        <v>7500000</v>
      </c>
      <c r="R32" s="38">
        <v>10</v>
      </c>
      <c r="S32" s="38"/>
      <c r="T32" s="38" t="s">
        <v>9</v>
      </c>
      <c r="U32" s="40">
        <v>3</v>
      </c>
      <c r="V32" s="34" t="s">
        <v>838</v>
      </c>
    </row>
    <row r="33" spans="3:22" s="46" customFormat="1" ht="22.5" x14ac:dyDescent="0.25">
      <c r="C33" s="27">
        <v>23</v>
      </c>
      <c r="D33" s="34" t="s">
        <v>66</v>
      </c>
      <c r="E33" s="43"/>
      <c r="F33" s="44" t="s">
        <v>5</v>
      </c>
      <c r="G33" s="44"/>
      <c r="H33" s="37" t="s">
        <v>67</v>
      </c>
      <c r="I33" s="37" t="s">
        <v>7</v>
      </c>
      <c r="J33" s="34" t="s">
        <v>7</v>
      </c>
      <c r="K33" s="36" t="s">
        <v>68</v>
      </c>
      <c r="L33" s="37" t="s">
        <v>69</v>
      </c>
      <c r="M33" s="33">
        <v>1</v>
      </c>
      <c r="N33" s="38">
        <f>6*12</f>
        <v>72</v>
      </c>
      <c r="O33" s="38" t="s">
        <v>18</v>
      </c>
      <c r="P33" s="39">
        <v>20000000</v>
      </c>
      <c r="Q33" s="45">
        <v>10000000</v>
      </c>
      <c r="R33" s="44">
        <v>3</v>
      </c>
      <c r="S33" s="44"/>
      <c r="T33" s="44" t="s">
        <v>12</v>
      </c>
      <c r="U33" s="40">
        <v>2</v>
      </c>
      <c r="V33" s="34" t="s">
        <v>838</v>
      </c>
    </row>
    <row r="34" spans="3:22" s="46" customFormat="1" ht="36" customHeight="1" x14ac:dyDescent="0.25">
      <c r="C34" s="27">
        <v>24</v>
      </c>
      <c r="D34" s="34" t="s">
        <v>596</v>
      </c>
      <c r="E34" s="36" t="s">
        <v>597</v>
      </c>
      <c r="F34" s="33"/>
      <c r="G34" s="33" t="s">
        <v>10</v>
      </c>
      <c r="H34" s="35" t="s">
        <v>598</v>
      </c>
      <c r="I34" s="35" t="s">
        <v>7</v>
      </c>
      <c r="J34" s="34" t="s">
        <v>7</v>
      </c>
      <c r="K34" s="36" t="s">
        <v>599</v>
      </c>
      <c r="L34" s="37" t="s">
        <v>600</v>
      </c>
      <c r="M34" s="33">
        <v>1</v>
      </c>
      <c r="N34" s="38">
        <v>500</v>
      </c>
      <c r="O34" s="38" t="s">
        <v>601</v>
      </c>
      <c r="P34" s="39">
        <v>50000000</v>
      </c>
      <c r="Q34" s="39">
        <v>30000000</v>
      </c>
      <c r="R34" s="38">
        <v>0</v>
      </c>
      <c r="S34" s="38">
        <v>2</v>
      </c>
      <c r="T34" s="38" t="s">
        <v>12</v>
      </c>
      <c r="U34" s="40">
        <v>3</v>
      </c>
      <c r="V34" s="34" t="s">
        <v>838</v>
      </c>
    </row>
    <row r="35" spans="3:22" s="46" customFormat="1" ht="22.5" x14ac:dyDescent="0.25">
      <c r="C35" s="27">
        <v>25</v>
      </c>
      <c r="D35" s="34" t="s">
        <v>80</v>
      </c>
      <c r="E35" s="34"/>
      <c r="F35" s="33"/>
      <c r="G35" s="33" t="s">
        <v>10</v>
      </c>
      <c r="H35" s="35" t="s">
        <v>81</v>
      </c>
      <c r="I35" s="35" t="s">
        <v>7</v>
      </c>
      <c r="J35" s="34" t="s">
        <v>7</v>
      </c>
      <c r="K35" s="36" t="s">
        <v>82</v>
      </c>
      <c r="L35" s="37" t="s">
        <v>83</v>
      </c>
      <c r="M35" s="33">
        <v>1</v>
      </c>
      <c r="N35" s="38">
        <v>5000</v>
      </c>
      <c r="O35" s="38" t="s">
        <v>36</v>
      </c>
      <c r="P35" s="39">
        <v>1500000</v>
      </c>
      <c r="Q35" s="39">
        <v>10000000</v>
      </c>
      <c r="R35" s="38">
        <v>2</v>
      </c>
      <c r="S35" s="38"/>
      <c r="T35" s="38" t="s">
        <v>9</v>
      </c>
      <c r="U35" s="40">
        <v>3</v>
      </c>
      <c r="V35" s="34" t="s">
        <v>838</v>
      </c>
    </row>
    <row r="36" spans="3:22" s="46" customFormat="1" ht="34.5" customHeight="1" x14ac:dyDescent="0.25">
      <c r="C36" s="27">
        <v>26</v>
      </c>
      <c r="D36" s="34" t="s">
        <v>592</v>
      </c>
      <c r="E36" s="34"/>
      <c r="F36" s="33"/>
      <c r="G36" s="33" t="s">
        <v>10</v>
      </c>
      <c r="H36" s="35" t="s">
        <v>593</v>
      </c>
      <c r="I36" s="35" t="s">
        <v>7</v>
      </c>
      <c r="J36" s="34" t="s">
        <v>7</v>
      </c>
      <c r="K36" s="36" t="s">
        <v>594</v>
      </c>
      <c r="L36" s="37" t="s">
        <v>595</v>
      </c>
      <c r="M36" s="33">
        <v>1</v>
      </c>
      <c r="N36" s="38">
        <v>100</v>
      </c>
      <c r="O36" s="38" t="s">
        <v>8</v>
      </c>
      <c r="P36" s="39">
        <v>35000000</v>
      </c>
      <c r="Q36" s="39">
        <v>15000000</v>
      </c>
      <c r="R36" s="38">
        <v>2</v>
      </c>
      <c r="S36" s="38">
        <v>1</v>
      </c>
      <c r="T36" s="38" t="s">
        <v>12</v>
      </c>
      <c r="U36" s="40">
        <v>3</v>
      </c>
      <c r="V36" s="34" t="s">
        <v>837</v>
      </c>
    </row>
    <row r="37" spans="3:22" s="46" customFormat="1" ht="22.5" x14ac:dyDescent="0.25">
      <c r="C37" s="27">
        <v>27</v>
      </c>
      <c r="D37" s="34" t="s">
        <v>84</v>
      </c>
      <c r="E37" s="43"/>
      <c r="F37" s="44"/>
      <c r="G37" s="44" t="s">
        <v>10</v>
      </c>
      <c r="H37" s="37" t="s">
        <v>85</v>
      </c>
      <c r="I37" s="37" t="s">
        <v>7</v>
      </c>
      <c r="J37" s="34" t="s">
        <v>7</v>
      </c>
      <c r="K37" s="36" t="s">
        <v>86</v>
      </c>
      <c r="L37" s="37" t="s">
        <v>76</v>
      </c>
      <c r="M37" s="33">
        <v>1</v>
      </c>
      <c r="N37" s="38">
        <v>20</v>
      </c>
      <c r="O37" s="38"/>
      <c r="P37" s="39">
        <v>15000000</v>
      </c>
      <c r="Q37" s="45"/>
      <c r="R37" s="44">
        <v>4</v>
      </c>
      <c r="S37" s="44"/>
      <c r="T37" s="44" t="s">
        <v>12</v>
      </c>
      <c r="U37" s="40">
        <v>3</v>
      </c>
      <c r="V37" s="34" t="s">
        <v>838</v>
      </c>
    </row>
    <row r="38" spans="3:22" s="46" customFormat="1" ht="33.75" x14ac:dyDescent="0.25">
      <c r="C38" s="27">
        <v>28</v>
      </c>
      <c r="D38" s="34" t="s">
        <v>612</v>
      </c>
      <c r="E38" s="36" t="s">
        <v>741</v>
      </c>
      <c r="F38" s="33" t="s">
        <v>5</v>
      </c>
      <c r="G38" s="33"/>
      <c r="H38" s="35" t="s">
        <v>613</v>
      </c>
      <c r="I38" s="35" t="s">
        <v>7</v>
      </c>
      <c r="J38" s="34" t="s">
        <v>7</v>
      </c>
      <c r="K38" s="36" t="s">
        <v>614</v>
      </c>
      <c r="L38" s="37" t="s">
        <v>615</v>
      </c>
      <c r="M38" s="33">
        <v>1</v>
      </c>
      <c r="N38" s="38">
        <v>10</v>
      </c>
      <c r="O38" s="38" t="s">
        <v>18</v>
      </c>
      <c r="P38" s="39">
        <v>30000000</v>
      </c>
      <c r="Q38" s="39">
        <v>10000000</v>
      </c>
      <c r="R38" s="38">
        <v>1</v>
      </c>
      <c r="S38" s="38">
        <v>1</v>
      </c>
      <c r="T38" s="38" t="s">
        <v>31</v>
      </c>
      <c r="U38" s="40">
        <v>3</v>
      </c>
      <c r="V38" s="34" t="s">
        <v>837</v>
      </c>
    </row>
    <row r="39" spans="3:22" s="46" customFormat="1" ht="22.5" x14ac:dyDescent="0.25">
      <c r="C39" s="27">
        <v>29</v>
      </c>
      <c r="D39" s="34" t="s">
        <v>87</v>
      </c>
      <c r="E39" s="34"/>
      <c r="F39" s="33" t="s">
        <v>5</v>
      </c>
      <c r="G39" s="33"/>
      <c r="H39" s="35" t="s">
        <v>88</v>
      </c>
      <c r="I39" s="35" t="s">
        <v>7</v>
      </c>
      <c r="J39" s="34" t="s">
        <v>7</v>
      </c>
      <c r="K39" s="36" t="s">
        <v>89</v>
      </c>
      <c r="L39" s="37" t="s">
        <v>65</v>
      </c>
      <c r="M39" s="33">
        <v>1</v>
      </c>
      <c r="N39" s="38"/>
      <c r="O39" s="38"/>
      <c r="P39" s="39">
        <v>1000000</v>
      </c>
      <c r="Q39" s="39">
        <v>5000000</v>
      </c>
      <c r="R39" s="38">
        <v>4</v>
      </c>
      <c r="S39" s="38"/>
      <c r="T39" s="38" t="s">
        <v>12</v>
      </c>
      <c r="U39" s="40">
        <v>3</v>
      </c>
      <c r="V39" s="34" t="s">
        <v>837</v>
      </c>
    </row>
    <row r="40" spans="3:22" s="46" customFormat="1" ht="43.5" customHeight="1" x14ac:dyDescent="0.25">
      <c r="C40" s="27">
        <v>30</v>
      </c>
      <c r="D40" s="34" t="s">
        <v>822</v>
      </c>
      <c r="E40" s="36" t="s">
        <v>823</v>
      </c>
      <c r="F40" s="33"/>
      <c r="G40" s="33" t="s">
        <v>10</v>
      </c>
      <c r="H40" s="35" t="s">
        <v>824</v>
      </c>
      <c r="I40" s="35" t="s">
        <v>7</v>
      </c>
      <c r="J40" s="34" t="s">
        <v>7</v>
      </c>
      <c r="K40" s="36" t="s">
        <v>825</v>
      </c>
      <c r="L40" s="37" t="s">
        <v>826</v>
      </c>
      <c r="M40" s="33">
        <v>1</v>
      </c>
      <c r="N40" s="38">
        <v>100</v>
      </c>
      <c r="O40" s="38" t="s">
        <v>48</v>
      </c>
      <c r="P40" s="39">
        <v>10000000</v>
      </c>
      <c r="Q40" s="39">
        <v>2000000</v>
      </c>
      <c r="R40" s="38">
        <v>0</v>
      </c>
      <c r="S40" s="38">
        <v>4</v>
      </c>
      <c r="T40" s="38" t="s">
        <v>666</v>
      </c>
      <c r="U40" s="40">
        <v>6</v>
      </c>
      <c r="V40" s="34" t="s">
        <v>838</v>
      </c>
    </row>
    <row r="41" spans="3:22" s="46" customFormat="1" ht="33.75" x14ac:dyDescent="0.25">
      <c r="C41" s="27">
        <v>31</v>
      </c>
      <c r="D41" s="34" t="s">
        <v>602</v>
      </c>
      <c r="E41" s="36" t="s">
        <v>604</v>
      </c>
      <c r="F41" s="33"/>
      <c r="G41" s="33" t="s">
        <v>10</v>
      </c>
      <c r="H41" s="35" t="s">
        <v>589</v>
      </c>
      <c r="I41" s="35" t="s">
        <v>90</v>
      </c>
      <c r="J41" s="34" t="s">
        <v>7</v>
      </c>
      <c r="K41" s="36" t="s">
        <v>605</v>
      </c>
      <c r="L41" s="37" t="s">
        <v>606</v>
      </c>
      <c r="M41" s="33">
        <v>1</v>
      </c>
      <c r="N41" s="38">
        <v>50</v>
      </c>
      <c r="O41" s="38" t="s">
        <v>18</v>
      </c>
      <c r="P41" s="39">
        <v>20000000</v>
      </c>
      <c r="Q41" s="39">
        <v>7000000</v>
      </c>
      <c r="R41" s="38">
        <v>1</v>
      </c>
      <c r="S41" s="38">
        <v>2</v>
      </c>
      <c r="T41" s="38" t="s">
        <v>607</v>
      </c>
      <c r="U41" s="40">
        <v>3</v>
      </c>
      <c r="V41" s="34" t="s">
        <v>838</v>
      </c>
    </row>
    <row r="42" spans="3:22" s="46" customFormat="1" ht="22.5" x14ac:dyDescent="0.25">
      <c r="C42" s="27">
        <v>32</v>
      </c>
      <c r="D42" s="34" t="s">
        <v>91</v>
      </c>
      <c r="E42" s="36" t="s">
        <v>759</v>
      </c>
      <c r="F42" s="33"/>
      <c r="G42" s="33" t="s">
        <v>10</v>
      </c>
      <c r="H42" s="35" t="s">
        <v>92</v>
      </c>
      <c r="I42" s="35" t="s">
        <v>90</v>
      </c>
      <c r="J42" s="34" t="s">
        <v>7</v>
      </c>
      <c r="K42" s="36" t="s">
        <v>93</v>
      </c>
      <c r="L42" s="37" t="s">
        <v>58</v>
      </c>
      <c r="M42" s="33">
        <v>1</v>
      </c>
      <c r="N42" s="38">
        <v>100</v>
      </c>
      <c r="O42" s="38" t="s">
        <v>8</v>
      </c>
      <c r="P42" s="39">
        <v>12000000</v>
      </c>
      <c r="Q42" s="39">
        <v>2000000</v>
      </c>
      <c r="R42" s="38">
        <v>0</v>
      </c>
      <c r="S42" s="38">
        <v>4</v>
      </c>
      <c r="T42" s="38" t="s">
        <v>9</v>
      </c>
      <c r="U42" s="38">
        <v>3</v>
      </c>
      <c r="V42" s="34" t="s">
        <v>838</v>
      </c>
    </row>
    <row r="43" spans="3:22" s="46" customFormat="1" ht="33.75" x14ac:dyDescent="0.25">
      <c r="C43" s="27">
        <v>33</v>
      </c>
      <c r="D43" s="34" t="s">
        <v>587</v>
      </c>
      <c r="E43" s="36" t="s">
        <v>588</v>
      </c>
      <c r="F43" s="33"/>
      <c r="G43" s="33" t="s">
        <v>10</v>
      </c>
      <c r="H43" s="35" t="s">
        <v>589</v>
      </c>
      <c r="I43" s="35" t="s">
        <v>90</v>
      </c>
      <c r="J43" s="34" t="s">
        <v>7</v>
      </c>
      <c r="K43" s="36" t="s">
        <v>590</v>
      </c>
      <c r="L43" s="37" t="s">
        <v>591</v>
      </c>
      <c r="M43" s="33">
        <v>1</v>
      </c>
      <c r="N43" s="38">
        <v>50</v>
      </c>
      <c r="O43" s="38" t="s">
        <v>18</v>
      </c>
      <c r="P43" s="39">
        <v>45000000</v>
      </c>
      <c r="Q43" s="39">
        <v>25000000</v>
      </c>
      <c r="R43" s="38">
        <v>0</v>
      </c>
      <c r="S43" s="38">
        <v>3</v>
      </c>
      <c r="T43" s="38" t="s">
        <v>12</v>
      </c>
      <c r="U43" s="38">
        <v>3</v>
      </c>
      <c r="V43" s="34" t="s">
        <v>838</v>
      </c>
    </row>
    <row r="44" spans="3:22" s="46" customFormat="1" ht="22.5" x14ac:dyDescent="0.25">
      <c r="C44" s="27">
        <v>34</v>
      </c>
      <c r="D44" s="34" t="s">
        <v>94</v>
      </c>
      <c r="E44" s="34"/>
      <c r="F44" s="33"/>
      <c r="G44" s="33" t="s">
        <v>10</v>
      </c>
      <c r="H44" s="35" t="s">
        <v>95</v>
      </c>
      <c r="I44" s="35" t="s">
        <v>90</v>
      </c>
      <c r="J44" s="34" t="s">
        <v>7</v>
      </c>
      <c r="K44" s="36" t="s">
        <v>96</v>
      </c>
      <c r="L44" s="37" t="s">
        <v>97</v>
      </c>
      <c r="M44" s="33">
        <v>1</v>
      </c>
      <c r="N44" s="38">
        <v>60</v>
      </c>
      <c r="O44" s="38" t="s">
        <v>8</v>
      </c>
      <c r="P44" s="39">
        <v>2000000</v>
      </c>
      <c r="Q44" s="39">
        <v>500000</v>
      </c>
      <c r="R44" s="38">
        <v>4</v>
      </c>
      <c r="S44" s="38"/>
      <c r="T44" s="38" t="s">
        <v>12</v>
      </c>
      <c r="U44" s="40">
        <v>3</v>
      </c>
      <c r="V44" s="34" t="s">
        <v>838</v>
      </c>
    </row>
    <row r="45" spans="3:22" s="46" customFormat="1" ht="22.5" x14ac:dyDescent="0.25">
      <c r="C45" s="27">
        <v>35</v>
      </c>
      <c r="D45" s="34" t="s">
        <v>98</v>
      </c>
      <c r="E45" s="36" t="s">
        <v>502</v>
      </c>
      <c r="F45" s="33"/>
      <c r="G45" s="33" t="s">
        <v>10</v>
      </c>
      <c r="H45" s="35" t="s">
        <v>99</v>
      </c>
      <c r="I45" s="35" t="s">
        <v>90</v>
      </c>
      <c r="J45" s="34" t="s">
        <v>7</v>
      </c>
      <c r="K45" s="36" t="s">
        <v>100</v>
      </c>
      <c r="L45" s="37" t="s">
        <v>58</v>
      </c>
      <c r="M45" s="33">
        <v>1</v>
      </c>
      <c r="N45" s="38">
        <v>100</v>
      </c>
      <c r="O45" s="38" t="s">
        <v>8</v>
      </c>
      <c r="P45" s="39">
        <f>2000000*12</f>
        <v>24000000</v>
      </c>
      <c r="Q45" s="39">
        <f>3000000*6</f>
        <v>18000000</v>
      </c>
      <c r="R45" s="38">
        <v>2</v>
      </c>
      <c r="S45" s="38">
        <v>1</v>
      </c>
      <c r="T45" s="38" t="s">
        <v>503</v>
      </c>
      <c r="U45" s="40">
        <v>3</v>
      </c>
      <c r="V45" s="34" t="s">
        <v>838</v>
      </c>
    </row>
    <row r="46" spans="3:22" s="46" customFormat="1" ht="22.5" x14ac:dyDescent="0.25">
      <c r="C46" s="27">
        <v>36</v>
      </c>
      <c r="D46" s="34" t="s">
        <v>101</v>
      </c>
      <c r="E46" s="36" t="s">
        <v>528</v>
      </c>
      <c r="F46" s="33" t="s">
        <v>5</v>
      </c>
      <c r="G46" s="33"/>
      <c r="H46" s="35" t="s">
        <v>102</v>
      </c>
      <c r="I46" s="35" t="s">
        <v>90</v>
      </c>
      <c r="J46" s="34" t="s">
        <v>7</v>
      </c>
      <c r="K46" s="36" t="s">
        <v>103</v>
      </c>
      <c r="L46" s="37" t="s">
        <v>104</v>
      </c>
      <c r="M46" s="33">
        <v>3</v>
      </c>
      <c r="N46" s="38">
        <v>400</v>
      </c>
      <c r="O46" s="38" t="s">
        <v>8</v>
      </c>
      <c r="P46" s="39">
        <v>18000000</v>
      </c>
      <c r="Q46" s="39">
        <v>8000000</v>
      </c>
      <c r="R46" s="38">
        <v>1</v>
      </c>
      <c r="S46" s="38">
        <v>2</v>
      </c>
      <c r="T46" s="38" t="s">
        <v>515</v>
      </c>
      <c r="U46" s="40">
        <v>3</v>
      </c>
      <c r="V46" s="34" t="s">
        <v>838</v>
      </c>
    </row>
    <row r="47" spans="3:22" s="46" customFormat="1" ht="24.75" customHeight="1" x14ac:dyDescent="0.25">
      <c r="C47" s="27">
        <v>37</v>
      </c>
      <c r="D47" s="34" t="s">
        <v>476</v>
      </c>
      <c r="E47" s="36" t="s">
        <v>477</v>
      </c>
      <c r="F47" s="33"/>
      <c r="G47" s="33" t="s">
        <v>10</v>
      </c>
      <c r="H47" s="35" t="s">
        <v>105</v>
      </c>
      <c r="I47" s="35" t="s">
        <v>106</v>
      </c>
      <c r="J47" s="34" t="s">
        <v>7</v>
      </c>
      <c r="K47" s="36" t="s">
        <v>107</v>
      </c>
      <c r="L47" s="37" t="s">
        <v>73</v>
      </c>
      <c r="M47" s="33">
        <v>1</v>
      </c>
      <c r="N47" s="38">
        <v>300</v>
      </c>
      <c r="O47" s="38" t="s">
        <v>8</v>
      </c>
      <c r="P47" s="39">
        <v>10000000</v>
      </c>
      <c r="Q47" s="39">
        <v>3000000</v>
      </c>
      <c r="R47" s="38">
        <v>2</v>
      </c>
      <c r="S47" s="38">
        <v>2</v>
      </c>
      <c r="T47" s="38" t="s">
        <v>9</v>
      </c>
      <c r="U47" s="40">
        <v>3</v>
      </c>
      <c r="V47" s="34" t="s">
        <v>837</v>
      </c>
    </row>
    <row r="48" spans="3:22" s="46" customFormat="1" ht="24.75" customHeight="1" x14ac:dyDescent="0.25">
      <c r="C48" s="27">
        <v>38</v>
      </c>
      <c r="D48" s="34" t="s">
        <v>567</v>
      </c>
      <c r="E48" s="36" t="s">
        <v>568</v>
      </c>
      <c r="F48" s="33"/>
      <c r="G48" s="33" t="s">
        <v>10</v>
      </c>
      <c r="H48" s="35" t="s">
        <v>569</v>
      </c>
      <c r="I48" s="35" t="s">
        <v>106</v>
      </c>
      <c r="J48" s="34" t="s">
        <v>7</v>
      </c>
      <c r="K48" s="36" t="s">
        <v>570</v>
      </c>
      <c r="L48" s="37" t="s">
        <v>536</v>
      </c>
      <c r="M48" s="33">
        <v>1</v>
      </c>
      <c r="N48" s="38">
        <v>120</v>
      </c>
      <c r="O48" s="38" t="s">
        <v>18</v>
      </c>
      <c r="P48" s="39">
        <f>12*1500000</f>
        <v>18000000</v>
      </c>
      <c r="Q48" s="39">
        <v>6000000</v>
      </c>
      <c r="R48" s="38">
        <v>1</v>
      </c>
      <c r="S48" s="38">
        <v>2</v>
      </c>
      <c r="T48" s="38" t="s">
        <v>12</v>
      </c>
      <c r="U48" s="40">
        <v>3</v>
      </c>
      <c r="V48" s="34" t="s">
        <v>838</v>
      </c>
    </row>
    <row r="49" spans="3:22" s="46" customFormat="1" ht="22.5" customHeight="1" x14ac:dyDescent="0.25">
      <c r="C49" s="27">
        <v>39</v>
      </c>
      <c r="D49" s="34" t="s">
        <v>108</v>
      </c>
      <c r="E49" s="34"/>
      <c r="F49" s="33"/>
      <c r="G49" s="33" t="s">
        <v>10</v>
      </c>
      <c r="H49" s="35" t="s">
        <v>109</v>
      </c>
      <c r="I49" s="35" t="s">
        <v>106</v>
      </c>
      <c r="J49" s="34" t="s">
        <v>7</v>
      </c>
      <c r="K49" s="36" t="s">
        <v>110</v>
      </c>
      <c r="L49" s="37" t="s">
        <v>111</v>
      </c>
      <c r="M49" s="33">
        <v>1</v>
      </c>
      <c r="N49" s="38">
        <v>50</v>
      </c>
      <c r="O49" s="38" t="s">
        <v>8</v>
      </c>
      <c r="P49" s="39">
        <v>15000000</v>
      </c>
      <c r="Q49" s="39">
        <v>20000000</v>
      </c>
      <c r="R49" s="38">
        <v>4</v>
      </c>
      <c r="S49" s="38"/>
      <c r="T49" s="38" t="s">
        <v>12</v>
      </c>
      <c r="U49" s="40">
        <v>3</v>
      </c>
      <c r="V49" s="34" t="s">
        <v>838</v>
      </c>
    </row>
    <row r="50" spans="3:22" s="46" customFormat="1" ht="22.5" customHeight="1" x14ac:dyDescent="0.25">
      <c r="C50" s="27">
        <v>40</v>
      </c>
      <c r="D50" s="34" t="s">
        <v>112</v>
      </c>
      <c r="E50" s="34"/>
      <c r="F50" s="33"/>
      <c r="G50" s="33" t="s">
        <v>10</v>
      </c>
      <c r="H50" s="35" t="s">
        <v>113</v>
      </c>
      <c r="I50" s="35" t="s">
        <v>106</v>
      </c>
      <c r="J50" s="34" t="s">
        <v>7</v>
      </c>
      <c r="K50" s="36" t="s">
        <v>114</v>
      </c>
      <c r="L50" s="37" t="s">
        <v>115</v>
      </c>
      <c r="M50" s="33">
        <v>1</v>
      </c>
      <c r="N50" s="38"/>
      <c r="O50" s="38"/>
      <c r="P50" s="39"/>
      <c r="Q50" s="39"/>
      <c r="R50" s="38">
        <v>2</v>
      </c>
      <c r="S50" s="38"/>
      <c r="T50" s="38" t="s">
        <v>12</v>
      </c>
      <c r="U50" s="40">
        <v>3</v>
      </c>
      <c r="V50" s="34" t="s">
        <v>838</v>
      </c>
    </row>
    <row r="51" spans="3:22" s="46" customFormat="1" ht="22.5" customHeight="1" x14ac:dyDescent="0.25">
      <c r="C51" s="27">
        <v>41</v>
      </c>
      <c r="D51" s="34" t="s">
        <v>116</v>
      </c>
      <c r="E51" s="36" t="s">
        <v>512</v>
      </c>
      <c r="F51" s="33" t="s">
        <v>5</v>
      </c>
      <c r="G51" s="33"/>
      <c r="H51" s="35" t="s">
        <v>117</v>
      </c>
      <c r="I51" s="35" t="s">
        <v>106</v>
      </c>
      <c r="J51" s="34" t="s">
        <v>7</v>
      </c>
      <c r="K51" s="36" t="s">
        <v>118</v>
      </c>
      <c r="L51" s="37" t="s">
        <v>119</v>
      </c>
      <c r="M51" s="33">
        <v>1</v>
      </c>
      <c r="N51" s="38"/>
      <c r="O51" s="38" t="s">
        <v>120</v>
      </c>
      <c r="P51" s="39">
        <f>5000000*18</f>
        <v>90000000</v>
      </c>
      <c r="Q51" s="39">
        <f>7000000*9</f>
        <v>63000000</v>
      </c>
      <c r="R51" s="38">
        <v>2</v>
      </c>
      <c r="S51" s="38">
        <v>2</v>
      </c>
      <c r="T51" s="38" t="s">
        <v>513</v>
      </c>
      <c r="U51" s="40">
        <v>3</v>
      </c>
      <c r="V51" s="34" t="s">
        <v>837</v>
      </c>
    </row>
    <row r="52" spans="3:22" s="46" customFormat="1" ht="22.5" customHeight="1" x14ac:dyDescent="0.25">
      <c r="C52" s="27">
        <v>42</v>
      </c>
      <c r="D52" s="34" t="s">
        <v>121</v>
      </c>
      <c r="E52" s="34"/>
      <c r="F52" s="33" t="s">
        <v>5</v>
      </c>
      <c r="G52" s="33"/>
      <c r="H52" s="35" t="s">
        <v>122</v>
      </c>
      <c r="I52" s="35" t="s">
        <v>106</v>
      </c>
      <c r="J52" s="34" t="s">
        <v>7</v>
      </c>
      <c r="K52" s="36" t="s">
        <v>123</v>
      </c>
      <c r="L52" s="37" t="s">
        <v>58</v>
      </c>
      <c r="M52" s="33">
        <v>1</v>
      </c>
      <c r="N52" s="38">
        <v>75</v>
      </c>
      <c r="O52" s="38" t="s">
        <v>8</v>
      </c>
      <c r="P52" s="39">
        <v>10000000</v>
      </c>
      <c r="Q52" s="39">
        <v>15000000</v>
      </c>
      <c r="R52" s="38">
        <v>2</v>
      </c>
      <c r="S52" s="38">
        <v>8</v>
      </c>
      <c r="T52" s="38" t="s">
        <v>9</v>
      </c>
      <c r="U52" s="40">
        <v>3</v>
      </c>
      <c r="V52" s="34" t="s">
        <v>838</v>
      </c>
    </row>
    <row r="53" spans="3:22" s="46" customFormat="1" ht="22.5" customHeight="1" x14ac:dyDescent="0.25">
      <c r="C53" s="27">
        <v>43</v>
      </c>
      <c r="D53" s="34" t="s">
        <v>124</v>
      </c>
      <c r="E53" s="34"/>
      <c r="F53" s="33" t="s">
        <v>5</v>
      </c>
      <c r="G53" s="33"/>
      <c r="H53" s="35" t="s">
        <v>125</v>
      </c>
      <c r="I53" s="35" t="s">
        <v>106</v>
      </c>
      <c r="J53" s="34" t="s">
        <v>7</v>
      </c>
      <c r="K53" s="36" t="s">
        <v>126</v>
      </c>
      <c r="L53" s="37" t="s">
        <v>127</v>
      </c>
      <c r="M53" s="33">
        <v>1</v>
      </c>
      <c r="N53" s="38">
        <v>1</v>
      </c>
      <c r="O53" s="38" t="s">
        <v>19</v>
      </c>
      <c r="P53" s="39">
        <v>4500000</v>
      </c>
      <c r="Q53" s="39">
        <v>12500000</v>
      </c>
      <c r="R53" s="38">
        <v>4</v>
      </c>
      <c r="S53" s="38"/>
      <c r="T53" s="38" t="s">
        <v>9</v>
      </c>
      <c r="U53" s="40">
        <v>3</v>
      </c>
      <c r="V53" s="34" t="s">
        <v>837</v>
      </c>
    </row>
    <row r="54" spans="3:22" s="46" customFormat="1" ht="23.25" customHeight="1" x14ac:dyDescent="0.25">
      <c r="C54" s="27">
        <v>44</v>
      </c>
      <c r="D54" s="34" t="s">
        <v>128</v>
      </c>
      <c r="E54" s="36" t="s">
        <v>525</v>
      </c>
      <c r="F54" s="33" t="s">
        <v>5</v>
      </c>
      <c r="G54" s="33"/>
      <c r="H54" s="35" t="s">
        <v>129</v>
      </c>
      <c r="I54" s="35" t="s">
        <v>106</v>
      </c>
      <c r="J54" s="34" t="s">
        <v>7</v>
      </c>
      <c r="K54" s="36" t="s">
        <v>130</v>
      </c>
      <c r="L54" s="37" t="s">
        <v>131</v>
      </c>
      <c r="M54" s="33">
        <v>1</v>
      </c>
      <c r="N54" s="38"/>
      <c r="O54" s="38" t="s">
        <v>8</v>
      </c>
      <c r="P54" s="39">
        <v>2000000</v>
      </c>
      <c r="Q54" s="39">
        <v>1500000</v>
      </c>
      <c r="R54" s="38">
        <v>3</v>
      </c>
      <c r="S54" s="38">
        <v>1</v>
      </c>
      <c r="T54" s="38" t="s">
        <v>505</v>
      </c>
      <c r="U54" s="40">
        <v>3</v>
      </c>
      <c r="V54" s="34" t="s">
        <v>838</v>
      </c>
    </row>
    <row r="55" spans="3:22" s="46" customFormat="1" ht="22.5" customHeight="1" x14ac:dyDescent="0.25">
      <c r="C55" s="27">
        <v>45</v>
      </c>
      <c r="D55" s="34" t="s">
        <v>132</v>
      </c>
      <c r="E55" s="36" t="s">
        <v>562</v>
      </c>
      <c r="F55" s="33"/>
      <c r="G55" s="33" t="s">
        <v>10</v>
      </c>
      <c r="H55" s="35" t="s">
        <v>133</v>
      </c>
      <c r="I55" s="35" t="s">
        <v>106</v>
      </c>
      <c r="J55" s="34" t="s">
        <v>7</v>
      </c>
      <c r="K55" s="36" t="s">
        <v>134</v>
      </c>
      <c r="L55" s="37" t="s">
        <v>135</v>
      </c>
      <c r="M55" s="33">
        <v>1</v>
      </c>
      <c r="N55" s="38">
        <v>30</v>
      </c>
      <c r="O55" s="38" t="s">
        <v>8</v>
      </c>
      <c r="P55" s="39">
        <v>3000000</v>
      </c>
      <c r="Q55" s="39">
        <v>1000000</v>
      </c>
      <c r="R55" s="38">
        <v>1</v>
      </c>
      <c r="S55" s="38">
        <v>2</v>
      </c>
      <c r="T55" s="38" t="s">
        <v>12</v>
      </c>
      <c r="U55" s="40">
        <v>3</v>
      </c>
      <c r="V55" s="34" t="s">
        <v>837</v>
      </c>
    </row>
    <row r="56" spans="3:22" s="46" customFormat="1" ht="22.5" x14ac:dyDescent="0.25">
      <c r="C56" s="27">
        <v>46</v>
      </c>
      <c r="D56" s="34" t="s">
        <v>136</v>
      </c>
      <c r="E56" s="34"/>
      <c r="F56" s="33"/>
      <c r="G56" s="33" t="s">
        <v>10</v>
      </c>
      <c r="H56" s="35" t="s">
        <v>137</v>
      </c>
      <c r="I56" s="35" t="s">
        <v>106</v>
      </c>
      <c r="J56" s="34" t="s">
        <v>7</v>
      </c>
      <c r="K56" s="36" t="s">
        <v>138</v>
      </c>
      <c r="L56" s="37" t="s">
        <v>135</v>
      </c>
      <c r="M56" s="33">
        <v>1</v>
      </c>
      <c r="N56" s="38"/>
      <c r="O56" s="38"/>
      <c r="P56" s="39">
        <v>2000000</v>
      </c>
      <c r="Q56" s="39">
        <v>3000000</v>
      </c>
      <c r="R56" s="38">
        <v>2</v>
      </c>
      <c r="S56" s="38"/>
      <c r="T56" s="38" t="s">
        <v>12</v>
      </c>
      <c r="U56" s="40">
        <v>3</v>
      </c>
      <c r="V56" s="34" t="s">
        <v>838</v>
      </c>
    </row>
    <row r="57" spans="3:22" s="46" customFormat="1" ht="22.5" x14ac:dyDescent="0.25">
      <c r="C57" s="27">
        <v>47</v>
      </c>
      <c r="D57" s="34" t="s">
        <v>139</v>
      </c>
      <c r="E57" s="36" t="s">
        <v>565</v>
      </c>
      <c r="F57" s="33" t="s">
        <v>5</v>
      </c>
      <c r="G57" s="33"/>
      <c r="H57" s="35" t="s">
        <v>140</v>
      </c>
      <c r="I57" s="35" t="s">
        <v>106</v>
      </c>
      <c r="J57" s="34" t="s">
        <v>7</v>
      </c>
      <c r="K57" s="36" t="s">
        <v>28</v>
      </c>
      <c r="L57" s="37" t="s">
        <v>141</v>
      </c>
      <c r="M57" s="33">
        <v>1</v>
      </c>
      <c r="N57" s="38">
        <v>2</v>
      </c>
      <c r="O57" s="38" t="s">
        <v>16</v>
      </c>
      <c r="P57" s="39">
        <v>2500000</v>
      </c>
      <c r="Q57" s="39"/>
      <c r="R57" s="38">
        <v>4</v>
      </c>
      <c r="S57" s="38"/>
      <c r="T57" s="38" t="s">
        <v>9</v>
      </c>
      <c r="U57" s="40">
        <v>3</v>
      </c>
      <c r="V57" s="34" t="s">
        <v>837</v>
      </c>
    </row>
    <row r="58" spans="3:22" s="46" customFormat="1" ht="33.75" x14ac:dyDescent="0.25">
      <c r="C58" s="27">
        <v>48</v>
      </c>
      <c r="D58" s="34" t="s">
        <v>616</v>
      </c>
      <c r="E58" s="36" t="s">
        <v>617</v>
      </c>
      <c r="F58" s="33"/>
      <c r="G58" s="33" t="s">
        <v>10</v>
      </c>
      <c r="H58" s="35" t="s">
        <v>618</v>
      </c>
      <c r="I58" s="35" t="s">
        <v>106</v>
      </c>
      <c r="J58" s="34" t="s">
        <v>7</v>
      </c>
      <c r="K58" s="36" t="s">
        <v>619</v>
      </c>
      <c r="L58" s="37" t="s">
        <v>620</v>
      </c>
      <c r="M58" s="33">
        <v>1</v>
      </c>
      <c r="N58" s="38">
        <v>15</v>
      </c>
      <c r="O58" s="38" t="s">
        <v>18</v>
      </c>
      <c r="P58" s="39">
        <v>7500000</v>
      </c>
      <c r="Q58" s="39">
        <v>5000000</v>
      </c>
      <c r="R58" s="38">
        <v>0</v>
      </c>
      <c r="S58" s="38">
        <v>2</v>
      </c>
      <c r="T58" s="38" t="s">
        <v>31</v>
      </c>
      <c r="U58" s="40">
        <v>3</v>
      </c>
      <c r="V58" s="34" t="s">
        <v>838</v>
      </c>
    </row>
    <row r="59" spans="3:22" s="46" customFormat="1" ht="22.5" x14ac:dyDescent="0.25">
      <c r="C59" s="27">
        <v>49</v>
      </c>
      <c r="D59" s="34" t="s">
        <v>144</v>
      </c>
      <c r="E59" s="34"/>
      <c r="F59" s="33"/>
      <c r="G59" s="33" t="s">
        <v>10</v>
      </c>
      <c r="H59" s="35" t="s">
        <v>145</v>
      </c>
      <c r="I59" s="35" t="s">
        <v>106</v>
      </c>
      <c r="J59" s="34" t="s">
        <v>7</v>
      </c>
      <c r="K59" s="36" t="s">
        <v>146</v>
      </c>
      <c r="L59" s="37" t="s">
        <v>147</v>
      </c>
      <c r="M59" s="33">
        <v>1</v>
      </c>
      <c r="N59" s="38"/>
      <c r="O59" s="38"/>
      <c r="P59" s="39"/>
      <c r="Q59" s="39"/>
      <c r="R59" s="38">
        <v>2</v>
      </c>
      <c r="S59" s="38"/>
      <c r="T59" s="38" t="s">
        <v>12</v>
      </c>
      <c r="U59" s="40">
        <v>3</v>
      </c>
      <c r="V59" s="34" t="s">
        <v>838</v>
      </c>
    </row>
    <row r="60" spans="3:22" s="46" customFormat="1" ht="22.5" x14ac:dyDescent="0.25">
      <c r="C60" s="27">
        <v>50</v>
      </c>
      <c r="D60" s="34" t="s">
        <v>557</v>
      </c>
      <c r="E60" s="36" t="s">
        <v>558</v>
      </c>
      <c r="F60" s="33"/>
      <c r="G60" s="33" t="s">
        <v>10</v>
      </c>
      <c r="H60" s="35" t="s">
        <v>559</v>
      </c>
      <c r="I60" s="35" t="s">
        <v>106</v>
      </c>
      <c r="J60" s="34" t="s">
        <v>7</v>
      </c>
      <c r="K60" s="36" t="s">
        <v>560</v>
      </c>
      <c r="L60" s="37" t="s">
        <v>561</v>
      </c>
      <c r="M60" s="33">
        <v>1</v>
      </c>
      <c r="N60" s="38">
        <v>100</v>
      </c>
      <c r="O60" s="38" t="s">
        <v>64</v>
      </c>
      <c r="P60" s="39">
        <f>4000000*12</f>
        <v>48000000</v>
      </c>
      <c r="Q60" s="39">
        <v>25000000</v>
      </c>
      <c r="R60" s="38">
        <v>1</v>
      </c>
      <c r="S60" s="38">
        <v>2</v>
      </c>
      <c r="T60" s="38" t="s">
        <v>12</v>
      </c>
      <c r="U60" s="40">
        <v>3</v>
      </c>
      <c r="V60" s="34" t="s">
        <v>838</v>
      </c>
    </row>
    <row r="61" spans="3:22" s="46" customFormat="1" ht="22.5" x14ac:dyDescent="0.25">
      <c r="C61" s="27">
        <v>51</v>
      </c>
      <c r="D61" s="34" t="s">
        <v>742</v>
      </c>
      <c r="E61" s="36" t="s">
        <v>743</v>
      </c>
      <c r="F61" s="33" t="s">
        <v>10</v>
      </c>
      <c r="G61" s="33"/>
      <c r="H61" s="35" t="s">
        <v>744</v>
      </c>
      <c r="I61" s="35" t="s">
        <v>106</v>
      </c>
      <c r="J61" s="34" t="s">
        <v>7</v>
      </c>
      <c r="K61" s="36" t="s">
        <v>745</v>
      </c>
      <c r="L61" s="37" t="s">
        <v>63</v>
      </c>
      <c r="M61" s="33">
        <v>1</v>
      </c>
      <c r="N61" s="38">
        <v>150</v>
      </c>
      <c r="O61" s="38" t="s">
        <v>120</v>
      </c>
      <c r="P61" s="39">
        <v>90000000</v>
      </c>
      <c r="Q61" s="39">
        <v>30000000</v>
      </c>
      <c r="R61" s="38">
        <v>1</v>
      </c>
      <c r="S61" s="38">
        <v>4</v>
      </c>
      <c r="T61" s="38" t="s">
        <v>12</v>
      </c>
      <c r="U61" s="40">
        <v>3</v>
      </c>
      <c r="V61" s="34" t="s">
        <v>838</v>
      </c>
    </row>
    <row r="62" spans="3:22" s="46" customFormat="1" ht="22.5" x14ac:dyDescent="0.25">
      <c r="C62" s="27">
        <v>52</v>
      </c>
      <c r="D62" s="34" t="s">
        <v>796</v>
      </c>
      <c r="E62" s="36" t="s">
        <v>797</v>
      </c>
      <c r="F62" s="33"/>
      <c r="G62" s="33" t="s">
        <v>10</v>
      </c>
      <c r="H62" s="35" t="s">
        <v>798</v>
      </c>
      <c r="I62" s="35" t="s">
        <v>106</v>
      </c>
      <c r="J62" s="34" t="s">
        <v>7</v>
      </c>
      <c r="K62" s="36" t="s">
        <v>799</v>
      </c>
      <c r="L62" s="37" t="s">
        <v>800</v>
      </c>
      <c r="M62" s="33">
        <v>1</v>
      </c>
      <c r="N62" s="38">
        <v>100</v>
      </c>
      <c r="O62" s="38" t="s">
        <v>48</v>
      </c>
      <c r="P62" s="39">
        <f>12*3000000</f>
        <v>36000000</v>
      </c>
      <c r="Q62" s="39">
        <v>10000000</v>
      </c>
      <c r="R62" s="38">
        <v>0</v>
      </c>
      <c r="S62" s="38">
        <v>2</v>
      </c>
      <c r="T62" s="38" t="s">
        <v>9</v>
      </c>
      <c r="U62" s="40">
        <v>3</v>
      </c>
      <c r="V62" s="34" t="s">
        <v>838</v>
      </c>
    </row>
    <row r="63" spans="3:22" s="46" customFormat="1" ht="22.5" x14ac:dyDescent="0.25">
      <c r="C63" s="27">
        <v>53</v>
      </c>
      <c r="D63" s="34" t="s">
        <v>148</v>
      </c>
      <c r="E63" s="34"/>
      <c r="F63" s="33" t="s">
        <v>5</v>
      </c>
      <c r="G63" s="33"/>
      <c r="H63" s="35" t="s">
        <v>149</v>
      </c>
      <c r="I63" s="35" t="s">
        <v>150</v>
      </c>
      <c r="J63" s="34" t="s">
        <v>7</v>
      </c>
      <c r="K63" s="36" t="s">
        <v>151</v>
      </c>
      <c r="L63" s="37" t="s">
        <v>152</v>
      </c>
      <c r="M63" s="33">
        <v>1</v>
      </c>
      <c r="N63" s="38">
        <v>50</v>
      </c>
      <c r="O63" s="38" t="s">
        <v>8</v>
      </c>
      <c r="P63" s="39">
        <v>2500000</v>
      </c>
      <c r="Q63" s="39">
        <v>2000000</v>
      </c>
      <c r="R63" s="38">
        <v>2</v>
      </c>
      <c r="S63" s="38"/>
      <c r="T63" s="38" t="s">
        <v>12</v>
      </c>
      <c r="U63" s="40">
        <v>3</v>
      </c>
      <c r="V63" s="34" t="s">
        <v>837</v>
      </c>
    </row>
    <row r="64" spans="3:22" s="46" customFormat="1" ht="33.75" x14ac:dyDescent="0.25">
      <c r="C64" s="27">
        <v>54</v>
      </c>
      <c r="D64" s="34" t="s">
        <v>645</v>
      </c>
      <c r="E64" s="36" t="s">
        <v>646</v>
      </c>
      <c r="F64" s="33" t="s">
        <v>5</v>
      </c>
      <c r="G64" s="33"/>
      <c r="H64" s="35" t="s">
        <v>197</v>
      </c>
      <c r="I64" s="35" t="s">
        <v>150</v>
      </c>
      <c r="J64" s="34" t="s">
        <v>7</v>
      </c>
      <c r="K64" s="36" t="s">
        <v>647</v>
      </c>
      <c r="L64" s="37" t="s">
        <v>58</v>
      </c>
      <c r="M64" s="33">
        <v>1</v>
      </c>
      <c r="N64" s="38">
        <v>100</v>
      </c>
      <c r="O64" s="38" t="s">
        <v>18</v>
      </c>
      <c r="P64" s="39">
        <v>14500000</v>
      </c>
      <c r="Q64" s="39">
        <v>10500000</v>
      </c>
      <c r="R64" s="38">
        <v>1</v>
      </c>
      <c r="S64" s="38">
        <v>4</v>
      </c>
      <c r="T64" s="38" t="s">
        <v>31</v>
      </c>
      <c r="U64" s="40">
        <v>3</v>
      </c>
      <c r="V64" s="34" t="s">
        <v>837</v>
      </c>
    </row>
    <row r="65" spans="3:22" s="46" customFormat="1" ht="22.5" x14ac:dyDescent="0.25">
      <c r="C65" s="27">
        <v>55</v>
      </c>
      <c r="D65" s="34" t="s">
        <v>154</v>
      </c>
      <c r="E65" s="34"/>
      <c r="F65" s="33" t="s">
        <v>5</v>
      </c>
      <c r="G65" s="33"/>
      <c r="H65" s="35" t="s">
        <v>155</v>
      </c>
      <c r="I65" s="35" t="s">
        <v>150</v>
      </c>
      <c r="J65" s="34" t="s">
        <v>7</v>
      </c>
      <c r="K65" s="36" t="s">
        <v>153</v>
      </c>
      <c r="L65" s="37" t="s">
        <v>156</v>
      </c>
      <c r="M65" s="33">
        <v>1</v>
      </c>
      <c r="N65" s="38">
        <f>200*30</f>
        <v>6000</v>
      </c>
      <c r="O65" s="38" t="s">
        <v>8</v>
      </c>
      <c r="P65" s="39">
        <v>12000000</v>
      </c>
      <c r="Q65" s="39">
        <v>10000000</v>
      </c>
      <c r="R65" s="38">
        <v>10</v>
      </c>
      <c r="S65" s="38"/>
      <c r="T65" s="38" t="s">
        <v>79</v>
      </c>
      <c r="U65" s="40">
        <v>3</v>
      </c>
      <c r="V65" s="34" t="s">
        <v>838</v>
      </c>
    </row>
    <row r="66" spans="3:22" s="46" customFormat="1" ht="22.5" x14ac:dyDescent="0.25">
      <c r="C66" s="27">
        <v>56</v>
      </c>
      <c r="D66" s="34" t="s">
        <v>157</v>
      </c>
      <c r="E66" s="34"/>
      <c r="F66" s="33"/>
      <c r="G66" s="33" t="s">
        <v>10</v>
      </c>
      <c r="H66" s="35" t="s">
        <v>158</v>
      </c>
      <c r="I66" s="35" t="s">
        <v>150</v>
      </c>
      <c r="J66" s="34" t="s">
        <v>7</v>
      </c>
      <c r="K66" s="36" t="s">
        <v>159</v>
      </c>
      <c r="L66" s="37" t="s">
        <v>160</v>
      </c>
      <c r="M66" s="33">
        <v>1</v>
      </c>
      <c r="N66" s="38">
        <v>200</v>
      </c>
      <c r="O66" s="38" t="s">
        <v>52</v>
      </c>
      <c r="P66" s="39">
        <v>500000</v>
      </c>
      <c r="Q66" s="39">
        <v>200000</v>
      </c>
      <c r="R66" s="38">
        <v>2</v>
      </c>
      <c r="S66" s="38"/>
      <c r="T66" s="38" t="s">
        <v>12</v>
      </c>
      <c r="U66" s="40">
        <v>3</v>
      </c>
      <c r="V66" s="34" t="s">
        <v>838</v>
      </c>
    </row>
    <row r="67" spans="3:22" s="46" customFormat="1" ht="22.5" x14ac:dyDescent="0.25">
      <c r="C67" s="27">
        <v>57</v>
      </c>
      <c r="D67" s="34" t="s">
        <v>162</v>
      </c>
      <c r="E67" s="34"/>
      <c r="F67" s="33"/>
      <c r="G67" s="33" t="s">
        <v>10</v>
      </c>
      <c r="H67" s="35" t="s">
        <v>163</v>
      </c>
      <c r="I67" s="35" t="s">
        <v>150</v>
      </c>
      <c r="J67" s="34" t="s">
        <v>7</v>
      </c>
      <c r="K67" s="36">
        <v>85641392692</v>
      </c>
      <c r="L67" s="37" t="s">
        <v>164</v>
      </c>
      <c r="M67" s="33">
        <v>1</v>
      </c>
      <c r="N67" s="38">
        <v>50</v>
      </c>
      <c r="O67" s="38" t="s">
        <v>8</v>
      </c>
      <c r="P67" s="39">
        <v>3000000</v>
      </c>
      <c r="Q67" s="39">
        <v>2000000</v>
      </c>
      <c r="R67" s="38">
        <v>3</v>
      </c>
      <c r="S67" s="38"/>
      <c r="T67" s="38" t="s">
        <v>12</v>
      </c>
      <c r="U67" s="40">
        <v>3</v>
      </c>
      <c r="V67" s="34" t="s">
        <v>838</v>
      </c>
    </row>
    <row r="68" spans="3:22" s="46" customFormat="1" ht="22.5" x14ac:dyDescent="0.25">
      <c r="C68" s="27">
        <v>58</v>
      </c>
      <c r="D68" s="34" t="s">
        <v>165</v>
      </c>
      <c r="E68" s="36" t="s">
        <v>683</v>
      </c>
      <c r="F68" s="33"/>
      <c r="G68" s="33" t="s">
        <v>10</v>
      </c>
      <c r="H68" s="35" t="s">
        <v>166</v>
      </c>
      <c r="I68" s="35" t="s">
        <v>150</v>
      </c>
      <c r="J68" s="34" t="s">
        <v>7</v>
      </c>
      <c r="K68" s="36" t="s">
        <v>167</v>
      </c>
      <c r="L68" s="37" t="s">
        <v>168</v>
      </c>
      <c r="M68" s="33">
        <v>1</v>
      </c>
      <c r="N68" s="38">
        <v>90</v>
      </c>
      <c r="O68" s="38" t="s">
        <v>8</v>
      </c>
      <c r="P68" s="39">
        <v>4200000</v>
      </c>
      <c r="Q68" s="39">
        <v>6000000</v>
      </c>
      <c r="R68" s="38">
        <v>4</v>
      </c>
      <c r="S68" s="38"/>
      <c r="T68" s="38" t="s">
        <v>79</v>
      </c>
      <c r="U68" s="40">
        <v>3</v>
      </c>
      <c r="V68" s="34" t="s">
        <v>838</v>
      </c>
    </row>
    <row r="69" spans="3:22" s="46" customFormat="1" ht="22.5" x14ac:dyDescent="0.25">
      <c r="C69" s="27">
        <v>59</v>
      </c>
      <c r="D69" s="34" t="s">
        <v>169</v>
      </c>
      <c r="E69" s="36" t="s">
        <v>681</v>
      </c>
      <c r="F69" s="33" t="s">
        <v>5</v>
      </c>
      <c r="G69" s="33"/>
      <c r="H69" s="35" t="s">
        <v>170</v>
      </c>
      <c r="I69" s="35" t="s">
        <v>150</v>
      </c>
      <c r="J69" s="34" t="s">
        <v>7</v>
      </c>
      <c r="K69" s="36" t="s">
        <v>171</v>
      </c>
      <c r="L69" s="37" t="s">
        <v>172</v>
      </c>
      <c r="M69" s="33">
        <v>1</v>
      </c>
      <c r="N69" s="38">
        <v>450</v>
      </c>
      <c r="O69" s="38" t="s">
        <v>8</v>
      </c>
      <c r="P69" s="39">
        <v>3000000</v>
      </c>
      <c r="Q69" s="39">
        <v>1650000</v>
      </c>
      <c r="R69" s="38">
        <v>2</v>
      </c>
      <c r="S69" s="38"/>
      <c r="T69" s="38" t="s">
        <v>9</v>
      </c>
      <c r="U69" s="40">
        <v>3</v>
      </c>
      <c r="V69" s="34" t="s">
        <v>838</v>
      </c>
    </row>
    <row r="70" spans="3:22" s="46" customFormat="1" ht="22.5" x14ac:dyDescent="0.25">
      <c r="C70" s="27">
        <v>60</v>
      </c>
      <c r="D70" s="34" t="s">
        <v>173</v>
      </c>
      <c r="E70" s="34"/>
      <c r="F70" s="33"/>
      <c r="G70" s="33" t="s">
        <v>10</v>
      </c>
      <c r="H70" s="35" t="s">
        <v>174</v>
      </c>
      <c r="I70" s="35" t="s">
        <v>150</v>
      </c>
      <c r="J70" s="34" t="s">
        <v>7</v>
      </c>
      <c r="K70" s="36" t="s">
        <v>175</v>
      </c>
      <c r="L70" s="37" t="s">
        <v>135</v>
      </c>
      <c r="M70" s="33">
        <v>1</v>
      </c>
      <c r="N70" s="38">
        <v>30</v>
      </c>
      <c r="O70" s="38" t="s">
        <v>8</v>
      </c>
      <c r="P70" s="39"/>
      <c r="Q70" s="39"/>
      <c r="R70" s="38">
        <v>0</v>
      </c>
      <c r="S70" s="38">
        <v>2</v>
      </c>
      <c r="T70" s="38" t="s">
        <v>12</v>
      </c>
      <c r="U70" s="40">
        <v>3</v>
      </c>
      <c r="V70" s="34" t="s">
        <v>838</v>
      </c>
    </row>
    <row r="71" spans="3:22" s="46" customFormat="1" ht="22.5" x14ac:dyDescent="0.25">
      <c r="C71" s="27">
        <v>61</v>
      </c>
      <c r="D71" s="34" t="s">
        <v>178</v>
      </c>
      <c r="E71" s="36" t="s">
        <v>521</v>
      </c>
      <c r="F71" s="33"/>
      <c r="G71" s="33" t="s">
        <v>10</v>
      </c>
      <c r="H71" s="35" t="s">
        <v>179</v>
      </c>
      <c r="I71" s="35" t="s">
        <v>150</v>
      </c>
      <c r="J71" s="34" t="s">
        <v>7</v>
      </c>
      <c r="K71" s="36" t="s">
        <v>180</v>
      </c>
      <c r="L71" s="37" t="s">
        <v>15</v>
      </c>
      <c r="M71" s="33">
        <v>1</v>
      </c>
      <c r="N71" s="38">
        <v>180</v>
      </c>
      <c r="O71" s="38" t="s">
        <v>8</v>
      </c>
      <c r="P71" s="39">
        <v>2000000</v>
      </c>
      <c r="Q71" s="39">
        <v>12000000</v>
      </c>
      <c r="R71" s="38">
        <v>2</v>
      </c>
      <c r="S71" s="38">
        <v>1</v>
      </c>
      <c r="T71" s="38" t="s">
        <v>515</v>
      </c>
      <c r="U71" s="40">
        <v>3</v>
      </c>
      <c r="V71" s="34" t="s">
        <v>837</v>
      </c>
    </row>
    <row r="72" spans="3:22" s="46" customFormat="1" ht="22.5" x14ac:dyDescent="0.25">
      <c r="C72" s="27">
        <v>62</v>
      </c>
      <c r="D72" s="34" t="s">
        <v>181</v>
      </c>
      <c r="E72" s="36" t="s">
        <v>534</v>
      </c>
      <c r="F72" s="33" t="s">
        <v>5</v>
      </c>
      <c r="G72" s="33"/>
      <c r="H72" s="35" t="s">
        <v>182</v>
      </c>
      <c r="I72" s="35" t="s">
        <v>150</v>
      </c>
      <c r="J72" s="34" t="s">
        <v>7</v>
      </c>
      <c r="K72" s="36" t="s">
        <v>183</v>
      </c>
      <c r="L72" s="37" t="s">
        <v>184</v>
      </c>
      <c r="M72" s="33">
        <v>1</v>
      </c>
      <c r="N72" s="38"/>
      <c r="O72" s="38"/>
      <c r="P72" s="39">
        <v>7500000</v>
      </c>
      <c r="Q72" s="39">
        <v>10000000</v>
      </c>
      <c r="R72" s="38">
        <v>4</v>
      </c>
      <c r="S72" s="38"/>
      <c r="T72" s="38" t="s">
        <v>9</v>
      </c>
      <c r="U72" s="40">
        <v>3</v>
      </c>
      <c r="V72" s="34" t="s">
        <v>837</v>
      </c>
    </row>
    <row r="73" spans="3:22" s="46" customFormat="1" ht="22.5" x14ac:dyDescent="0.25">
      <c r="C73" s="27">
        <v>63</v>
      </c>
      <c r="D73" s="34" t="s">
        <v>185</v>
      </c>
      <c r="E73" s="36" t="s">
        <v>520</v>
      </c>
      <c r="F73" s="33" t="s">
        <v>5</v>
      </c>
      <c r="G73" s="33"/>
      <c r="H73" s="35" t="s">
        <v>174</v>
      </c>
      <c r="I73" s="35" t="s">
        <v>150</v>
      </c>
      <c r="J73" s="34" t="s">
        <v>7</v>
      </c>
      <c r="K73" s="36" t="s">
        <v>186</v>
      </c>
      <c r="L73" s="37" t="s">
        <v>58</v>
      </c>
      <c r="M73" s="33">
        <v>1</v>
      </c>
      <c r="N73" s="38">
        <v>35</v>
      </c>
      <c r="O73" s="38" t="s">
        <v>8</v>
      </c>
      <c r="P73" s="39">
        <v>2500000</v>
      </c>
      <c r="Q73" s="39">
        <v>6000000</v>
      </c>
      <c r="R73" s="38">
        <v>1</v>
      </c>
      <c r="S73" s="38">
        <v>1</v>
      </c>
      <c r="T73" s="38" t="s">
        <v>515</v>
      </c>
      <c r="U73" s="40">
        <v>3</v>
      </c>
      <c r="V73" s="34" t="s">
        <v>837</v>
      </c>
    </row>
    <row r="74" spans="3:22" s="46" customFormat="1" ht="22.5" x14ac:dyDescent="0.25">
      <c r="C74" s="27">
        <v>64</v>
      </c>
      <c r="D74" s="34" t="s">
        <v>188</v>
      </c>
      <c r="E74" s="36" t="s">
        <v>544</v>
      </c>
      <c r="F74" s="33"/>
      <c r="G74" s="33" t="s">
        <v>10</v>
      </c>
      <c r="H74" s="35" t="s">
        <v>189</v>
      </c>
      <c r="I74" s="35" t="s">
        <v>150</v>
      </c>
      <c r="J74" s="34" t="s">
        <v>7</v>
      </c>
      <c r="K74" s="36" t="s">
        <v>190</v>
      </c>
      <c r="L74" s="37" t="s">
        <v>191</v>
      </c>
      <c r="M74" s="33">
        <v>1</v>
      </c>
      <c r="N74" s="38">
        <v>45</v>
      </c>
      <c r="O74" s="38" t="s">
        <v>8</v>
      </c>
      <c r="P74" s="39">
        <v>3000000</v>
      </c>
      <c r="Q74" s="39">
        <v>7000000</v>
      </c>
      <c r="R74" s="38">
        <v>1</v>
      </c>
      <c r="S74" s="38">
        <v>4</v>
      </c>
      <c r="T74" s="38" t="s">
        <v>12</v>
      </c>
      <c r="U74" s="40">
        <v>3</v>
      </c>
      <c r="V74" s="34" t="s">
        <v>838</v>
      </c>
    </row>
    <row r="75" spans="3:22" s="46" customFormat="1" ht="22.5" x14ac:dyDescent="0.25">
      <c r="C75" s="27">
        <v>65</v>
      </c>
      <c r="D75" s="34" t="s">
        <v>192</v>
      </c>
      <c r="E75" s="34"/>
      <c r="F75" s="33"/>
      <c r="G75" s="33" t="s">
        <v>10</v>
      </c>
      <c r="H75" s="35" t="s">
        <v>174</v>
      </c>
      <c r="I75" s="35" t="s">
        <v>150</v>
      </c>
      <c r="J75" s="34" t="s">
        <v>7</v>
      </c>
      <c r="K75" s="36" t="s">
        <v>193</v>
      </c>
      <c r="L75" s="37" t="s">
        <v>194</v>
      </c>
      <c r="M75" s="33">
        <v>1</v>
      </c>
      <c r="N75" s="38">
        <v>30</v>
      </c>
      <c r="O75" s="38" t="s">
        <v>8</v>
      </c>
      <c r="P75" s="39"/>
      <c r="Q75" s="39"/>
      <c r="R75" s="38" t="s">
        <v>176</v>
      </c>
      <c r="S75" s="38"/>
      <c r="T75" s="38" t="s">
        <v>12</v>
      </c>
      <c r="U75" s="40">
        <v>3</v>
      </c>
      <c r="V75" s="34" t="s">
        <v>838</v>
      </c>
    </row>
    <row r="76" spans="3:22" s="46" customFormat="1" ht="22.5" x14ac:dyDescent="0.25">
      <c r="C76" s="27">
        <v>66</v>
      </c>
      <c r="D76" s="34" t="s">
        <v>195</v>
      </c>
      <c r="E76" s="34"/>
      <c r="F76" s="33" t="s">
        <v>5</v>
      </c>
      <c r="G76" s="33"/>
      <c r="H76" s="35" t="s">
        <v>161</v>
      </c>
      <c r="I76" s="35" t="s">
        <v>150</v>
      </c>
      <c r="J76" s="34" t="s">
        <v>7</v>
      </c>
      <c r="K76" s="36" t="s">
        <v>187</v>
      </c>
      <c r="L76" s="37" t="s">
        <v>196</v>
      </c>
      <c r="M76" s="33">
        <v>1</v>
      </c>
      <c r="N76" s="38">
        <v>12000</v>
      </c>
      <c r="O76" s="38" t="s">
        <v>52</v>
      </c>
      <c r="P76" s="39">
        <v>5000000</v>
      </c>
      <c r="Q76" s="39">
        <v>25000000</v>
      </c>
      <c r="R76" s="38">
        <v>5</v>
      </c>
      <c r="S76" s="38"/>
      <c r="T76" s="38" t="s">
        <v>79</v>
      </c>
      <c r="U76" s="40">
        <v>3</v>
      </c>
      <c r="V76" s="34" t="s">
        <v>838</v>
      </c>
    </row>
    <row r="77" spans="3:22" s="46" customFormat="1" ht="36.75" customHeight="1" x14ac:dyDescent="0.25">
      <c r="C77" s="27">
        <v>67</v>
      </c>
      <c r="D77" s="34" t="s">
        <v>631</v>
      </c>
      <c r="E77" s="36" t="s">
        <v>632</v>
      </c>
      <c r="F77" s="33"/>
      <c r="G77" s="33" t="s">
        <v>10</v>
      </c>
      <c r="H77" s="35" t="s">
        <v>633</v>
      </c>
      <c r="I77" s="35" t="s">
        <v>150</v>
      </c>
      <c r="J77" s="34" t="s">
        <v>7</v>
      </c>
      <c r="K77" s="36" t="s">
        <v>634</v>
      </c>
      <c r="L77" s="37" t="s">
        <v>635</v>
      </c>
      <c r="M77" s="33">
        <v>1</v>
      </c>
      <c r="N77" s="38">
        <v>15</v>
      </c>
      <c r="O77" s="38" t="s">
        <v>18</v>
      </c>
      <c r="P77" s="39">
        <v>4500000</v>
      </c>
      <c r="Q77" s="39">
        <v>4000000</v>
      </c>
      <c r="R77" s="38">
        <v>0</v>
      </c>
      <c r="S77" s="38">
        <v>2</v>
      </c>
      <c r="T77" s="38" t="s">
        <v>12</v>
      </c>
      <c r="U77" s="40">
        <v>3</v>
      </c>
      <c r="V77" s="34" t="s">
        <v>838</v>
      </c>
    </row>
    <row r="78" spans="3:22" s="46" customFormat="1" ht="22.5" x14ac:dyDescent="0.25">
      <c r="C78" s="27">
        <v>68</v>
      </c>
      <c r="D78" s="34" t="s">
        <v>626</v>
      </c>
      <c r="E78" s="36" t="s">
        <v>627</v>
      </c>
      <c r="F78" s="33"/>
      <c r="G78" s="33" t="s">
        <v>10</v>
      </c>
      <c r="H78" s="35" t="s">
        <v>628</v>
      </c>
      <c r="I78" s="35" t="s">
        <v>150</v>
      </c>
      <c r="J78" s="34" t="s">
        <v>7</v>
      </c>
      <c r="K78" s="36" t="s">
        <v>629</v>
      </c>
      <c r="L78" s="37" t="s">
        <v>630</v>
      </c>
      <c r="M78" s="33">
        <v>1</v>
      </c>
      <c r="N78" s="38">
        <v>120</v>
      </c>
      <c r="O78" s="38" t="s">
        <v>64</v>
      </c>
      <c r="P78" s="39">
        <v>6000000</v>
      </c>
      <c r="Q78" s="39">
        <v>3500000</v>
      </c>
      <c r="R78" s="38">
        <v>1</v>
      </c>
      <c r="S78" s="38">
        <v>2</v>
      </c>
      <c r="T78" s="38" t="s">
        <v>12</v>
      </c>
      <c r="U78" s="40">
        <v>3</v>
      </c>
      <c r="V78" s="34" t="s">
        <v>838</v>
      </c>
    </row>
    <row r="79" spans="3:22" s="46" customFormat="1" ht="22.5" x14ac:dyDescent="0.25">
      <c r="C79" s="27">
        <v>69</v>
      </c>
      <c r="D79" s="34" t="s">
        <v>636</v>
      </c>
      <c r="E79" s="36" t="s">
        <v>637</v>
      </c>
      <c r="F79" s="33"/>
      <c r="G79" s="33" t="s">
        <v>10</v>
      </c>
      <c r="H79" s="35" t="s">
        <v>638</v>
      </c>
      <c r="I79" s="35" t="s">
        <v>150</v>
      </c>
      <c r="J79" s="34" t="s">
        <v>7</v>
      </c>
      <c r="K79" s="36" t="s">
        <v>639</v>
      </c>
      <c r="L79" s="37" t="s">
        <v>630</v>
      </c>
      <c r="M79" s="33">
        <v>1</v>
      </c>
      <c r="N79" s="38">
        <v>100</v>
      </c>
      <c r="O79" s="38" t="s">
        <v>18</v>
      </c>
      <c r="P79" s="39">
        <v>6000000</v>
      </c>
      <c r="Q79" s="39">
        <v>3500000</v>
      </c>
      <c r="R79" s="38">
        <v>1</v>
      </c>
      <c r="S79" s="38">
        <v>2</v>
      </c>
      <c r="T79" s="38" t="s">
        <v>12</v>
      </c>
      <c r="U79" s="40">
        <v>3</v>
      </c>
      <c r="V79" s="34" t="s">
        <v>838</v>
      </c>
    </row>
    <row r="80" spans="3:22" s="46" customFormat="1" ht="22.5" x14ac:dyDescent="0.25">
      <c r="C80" s="27">
        <v>70</v>
      </c>
      <c r="D80" s="34" t="s">
        <v>98</v>
      </c>
      <c r="E80" s="36" t="s">
        <v>506</v>
      </c>
      <c r="F80" s="33"/>
      <c r="G80" s="33" t="s">
        <v>10</v>
      </c>
      <c r="H80" s="35" t="s">
        <v>197</v>
      </c>
      <c r="I80" s="35" t="s">
        <v>150</v>
      </c>
      <c r="J80" s="34" t="s">
        <v>7</v>
      </c>
      <c r="K80" s="36" t="s">
        <v>198</v>
      </c>
      <c r="L80" s="37" t="s">
        <v>73</v>
      </c>
      <c r="M80" s="33">
        <v>1</v>
      </c>
      <c r="N80" s="38">
        <v>90</v>
      </c>
      <c r="O80" s="38" t="s">
        <v>8</v>
      </c>
      <c r="P80" s="39">
        <f>2000000*12</f>
        <v>24000000</v>
      </c>
      <c r="Q80" s="39">
        <f>3000000*8</f>
        <v>24000000</v>
      </c>
      <c r="R80" s="38">
        <v>2</v>
      </c>
      <c r="S80" s="38"/>
      <c r="T80" s="38" t="s">
        <v>7</v>
      </c>
      <c r="U80" s="40">
        <v>3</v>
      </c>
      <c r="V80" s="34" t="s">
        <v>838</v>
      </c>
    </row>
    <row r="81" spans="3:22" s="46" customFormat="1" ht="22.5" x14ac:dyDescent="0.25">
      <c r="C81" s="27">
        <v>71</v>
      </c>
      <c r="D81" s="34" t="s">
        <v>199</v>
      </c>
      <c r="E81" s="36" t="s">
        <v>682</v>
      </c>
      <c r="F81" s="33"/>
      <c r="G81" s="33" t="s">
        <v>10</v>
      </c>
      <c r="H81" s="35" t="s">
        <v>200</v>
      </c>
      <c r="I81" s="35" t="s">
        <v>150</v>
      </c>
      <c r="J81" s="34" t="s">
        <v>7</v>
      </c>
      <c r="K81" s="36" t="s">
        <v>201</v>
      </c>
      <c r="L81" s="37" t="s">
        <v>202</v>
      </c>
      <c r="M81" s="33">
        <v>1</v>
      </c>
      <c r="N81" s="38">
        <v>30</v>
      </c>
      <c r="O81" s="38" t="s">
        <v>8</v>
      </c>
      <c r="P81" s="39">
        <v>2000000</v>
      </c>
      <c r="Q81" s="39">
        <v>5000000</v>
      </c>
      <c r="R81" s="38">
        <v>2</v>
      </c>
      <c r="S81" s="38"/>
      <c r="T81" s="38" t="s">
        <v>12</v>
      </c>
      <c r="U81" s="40">
        <v>3</v>
      </c>
      <c r="V81" s="34" t="s">
        <v>838</v>
      </c>
    </row>
    <row r="82" spans="3:22" s="85" customFormat="1" ht="33.75" x14ac:dyDescent="0.25">
      <c r="C82" s="27">
        <v>72</v>
      </c>
      <c r="D82" s="34" t="s">
        <v>839</v>
      </c>
      <c r="E82" s="36" t="s">
        <v>840</v>
      </c>
      <c r="F82" s="33" t="s">
        <v>5</v>
      </c>
      <c r="G82" s="33"/>
      <c r="H82" s="35" t="s">
        <v>841</v>
      </c>
      <c r="I82" s="35" t="s">
        <v>842</v>
      </c>
      <c r="J82" s="34" t="s">
        <v>7</v>
      </c>
      <c r="K82" s="36" t="s">
        <v>843</v>
      </c>
      <c r="L82" s="37" t="s">
        <v>844</v>
      </c>
      <c r="M82" s="33">
        <v>1</v>
      </c>
      <c r="N82" s="38">
        <v>70000</v>
      </c>
      <c r="O82" s="80" t="s">
        <v>72</v>
      </c>
      <c r="P82" s="39">
        <v>350000000</v>
      </c>
      <c r="Q82" s="39">
        <v>100000000</v>
      </c>
      <c r="R82" s="38">
        <v>3</v>
      </c>
      <c r="S82" s="38">
        <v>4</v>
      </c>
      <c r="T82" s="38" t="s">
        <v>9</v>
      </c>
      <c r="U82" s="40">
        <v>3</v>
      </c>
      <c r="V82" s="86" t="s">
        <v>837</v>
      </c>
    </row>
    <row r="83" spans="3:22" s="46" customFormat="1" ht="34.5" customHeight="1" x14ac:dyDescent="0.25">
      <c r="C83" s="27">
        <v>73</v>
      </c>
      <c r="D83" s="34" t="s">
        <v>685</v>
      </c>
      <c r="E83" s="36" t="s">
        <v>535</v>
      </c>
      <c r="F83" s="33" t="s">
        <v>5</v>
      </c>
      <c r="G83" s="33"/>
      <c r="H83" s="35" t="s">
        <v>684</v>
      </c>
      <c r="I83" s="35" t="s">
        <v>150</v>
      </c>
      <c r="J83" s="34" t="s">
        <v>7</v>
      </c>
      <c r="K83" s="36" t="s">
        <v>177</v>
      </c>
      <c r="L83" s="37" t="s">
        <v>686</v>
      </c>
      <c r="M83" s="33">
        <v>1</v>
      </c>
      <c r="N83" s="38">
        <v>300</v>
      </c>
      <c r="O83" s="38" t="s">
        <v>143</v>
      </c>
      <c r="P83" s="39">
        <v>100000000</v>
      </c>
      <c r="Q83" s="39">
        <v>30000000</v>
      </c>
      <c r="R83" s="38">
        <v>1</v>
      </c>
      <c r="S83" s="38">
        <v>4</v>
      </c>
      <c r="T83" s="38" t="s">
        <v>9</v>
      </c>
      <c r="U83" s="40">
        <v>3</v>
      </c>
      <c r="V83" s="34" t="s">
        <v>837</v>
      </c>
    </row>
    <row r="84" spans="3:22" s="46" customFormat="1" ht="33.75" x14ac:dyDescent="0.25">
      <c r="C84" s="27">
        <v>74</v>
      </c>
      <c r="D84" s="34" t="s">
        <v>687</v>
      </c>
      <c r="E84" s="36" t="s">
        <v>688</v>
      </c>
      <c r="F84" s="33"/>
      <c r="G84" s="33" t="s">
        <v>10</v>
      </c>
      <c r="H84" s="35" t="s">
        <v>689</v>
      </c>
      <c r="I84" s="35" t="s">
        <v>150</v>
      </c>
      <c r="J84" s="34" t="s">
        <v>7</v>
      </c>
      <c r="K84" s="36" t="s">
        <v>690</v>
      </c>
      <c r="L84" s="37" t="s">
        <v>691</v>
      </c>
      <c r="M84" s="33">
        <v>1</v>
      </c>
      <c r="N84" s="38">
        <v>300</v>
      </c>
      <c r="O84" s="38" t="s">
        <v>143</v>
      </c>
      <c r="P84" s="39">
        <f>30000000</f>
        <v>30000000</v>
      </c>
      <c r="Q84" s="39">
        <v>10000000</v>
      </c>
      <c r="R84" s="38">
        <v>1</v>
      </c>
      <c r="S84" s="38">
        <v>3</v>
      </c>
      <c r="T84" s="38" t="s">
        <v>79</v>
      </c>
      <c r="U84" s="40">
        <v>3</v>
      </c>
      <c r="V84" s="34" t="s">
        <v>838</v>
      </c>
    </row>
    <row r="85" spans="3:22" s="46" customFormat="1" ht="33.75" x14ac:dyDescent="0.25">
      <c r="C85" s="27">
        <v>75</v>
      </c>
      <c r="D85" s="34" t="s">
        <v>722</v>
      </c>
      <c r="E85" s="36" t="s">
        <v>723</v>
      </c>
      <c r="F85" s="33"/>
      <c r="G85" s="33" t="s">
        <v>10</v>
      </c>
      <c r="H85" s="35" t="s">
        <v>724</v>
      </c>
      <c r="I85" s="35" t="s">
        <v>150</v>
      </c>
      <c r="J85" s="34" t="s">
        <v>7</v>
      </c>
      <c r="K85" s="36" t="s">
        <v>725</v>
      </c>
      <c r="L85" s="37" t="s">
        <v>726</v>
      </c>
      <c r="M85" s="33">
        <v>1</v>
      </c>
      <c r="N85" s="38">
        <v>30</v>
      </c>
      <c r="O85" s="38" t="s">
        <v>120</v>
      </c>
      <c r="P85" s="39">
        <v>17000000</v>
      </c>
      <c r="Q85" s="39">
        <v>5000000</v>
      </c>
      <c r="R85" s="38">
        <v>0</v>
      </c>
      <c r="S85" s="38">
        <v>2</v>
      </c>
      <c r="T85" s="38" t="s">
        <v>12</v>
      </c>
      <c r="U85" s="40">
        <v>3</v>
      </c>
      <c r="V85" s="34" t="s">
        <v>838</v>
      </c>
    </row>
    <row r="86" spans="3:22" s="46" customFormat="1" ht="22.5" x14ac:dyDescent="0.25">
      <c r="C86" s="27">
        <v>76</v>
      </c>
      <c r="D86" s="34" t="s">
        <v>801</v>
      </c>
      <c r="E86" s="36" t="s">
        <v>802</v>
      </c>
      <c r="F86" s="33"/>
      <c r="G86" s="33" t="s">
        <v>10</v>
      </c>
      <c r="H86" s="35" t="s">
        <v>803</v>
      </c>
      <c r="I86" s="35" t="s">
        <v>150</v>
      </c>
      <c r="J86" s="34" t="s">
        <v>7</v>
      </c>
      <c r="K86" s="36" t="s">
        <v>804</v>
      </c>
      <c r="L86" s="37" t="s">
        <v>747</v>
      </c>
      <c r="M86" s="33">
        <v>4</v>
      </c>
      <c r="N86" s="38">
        <v>45</v>
      </c>
      <c r="O86" s="38" t="s">
        <v>57</v>
      </c>
      <c r="P86" s="39">
        <f>12*1000000</f>
        <v>12000000</v>
      </c>
      <c r="Q86" s="39">
        <v>5000000</v>
      </c>
      <c r="R86" s="38">
        <v>1</v>
      </c>
      <c r="S86" s="38">
        <v>2</v>
      </c>
      <c r="T86" s="38" t="s">
        <v>12</v>
      </c>
      <c r="U86" s="40">
        <v>6</v>
      </c>
      <c r="V86" s="34" t="s">
        <v>838</v>
      </c>
    </row>
    <row r="87" spans="3:22" s="46" customFormat="1" ht="22.5" x14ac:dyDescent="0.25">
      <c r="C87" s="27">
        <v>77</v>
      </c>
      <c r="D87" s="34" t="s">
        <v>805</v>
      </c>
      <c r="E87" s="36" t="s">
        <v>806</v>
      </c>
      <c r="F87" s="33"/>
      <c r="G87" s="33" t="s">
        <v>10</v>
      </c>
      <c r="H87" s="35" t="s">
        <v>807</v>
      </c>
      <c r="I87" s="35" t="s">
        <v>150</v>
      </c>
      <c r="J87" s="34" t="s">
        <v>7</v>
      </c>
      <c r="K87" s="36" t="s">
        <v>808</v>
      </c>
      <c r="L87" s="37" t="s">
        <v>809</v>
      </c>
      <c r="M87" s="33">
        <v>2</v>
      </c>
      <c r="N87" s="38">
        <v>100</v>
      </c>
      <c r="O87" s="38" t="s">
        <v>120</v>
      </c>
      <c r="P87" s="39">
        <f>5500000*12</f>
        <v>66000000</v>
      </c>
      <c r="Q87" s="39">
        <v>30000000</v>
      </c>
      <c r="R87" s="38">
        <v>0</v>
      </c>
      <c r="S87" s="38">
        <v>2</v>
      </c>
      <c r="T87" s="38" t="s">
        <v>12</v>
      </c>
      <c r="U87" s="40">
        <v>6</v>
      </c>
      <c r="V87" s="34" t="s">
        <v>838</v>
      </c>
    </row>
    <row r="88" spans="3:22" s="46" customFormat="1" ht="22.5" x14ac:dyDescent="0.25">
      <c r="C88" s="27">
        <v>78</v>
      </c>
      <c r="D88" s="34" t="s">
        <v>656</v>
      </c>
      <c r="E88" s="36" t="s">
        <v>657</v>
      </c>
      <c r="F88" s="33" t="s">
        <v>5</v>
      </c>
      <c r="G88" s="33"/>
      <c r="H88" s="35" t="s">
        <v>658</v>
      </c>
      <c r="I88" s="35" t="s">
        <v>203</v>
      </c>
      <c r="J88" s="34" t="s">
        <v>7</v>
      </c>
      <c r="K88" s="36" t="s">
        <v>659</v>
      </c>
      <c r="L88" s="37" t="s">
        <v>660</v>
      </c>
      <c r="M88" s="33">
        <v>1</v>
      </c>
      <c r="N88" s="38">
        <v>1000</v>
      </c>
      <c r="O88" s="38" t="s">
        <v>64</v>
      </c>
      <c r="P88" s="39">
        <v>35000000</v>
      </c>
      <c r="Q88" s="39">
        <v>17500000</v>
      </c>
      <c r="R88" s="38">
        <v>1</v>
      </c>
      <c r="S88" s="38">
        <v>1</v>
      </c>
      <c r="T88" s="38" t="s">
        <v>12</v>
      </c>
      <c r="U88" s="40">
        <v>3</v>
      </c>
      <c r="V88" s="34" t="s">
        <v>838</v>
      </c>
    </row>
    <row r="89" spans="3:22" s="46" customFormat="1" ht="22.5" x14ac:dyDescent="0.25">
      <c r="C89" s="27">
        <v>79</v>
      </c>
      <c r="D89" s="34" t="s">
        <v>204</v>
      </c>
      <c r="E89" s="34"/>
      <c r="F89" s="33" t="s">
        <v>5</v>
      </c>
      <c r="G89" s="33"/>
      <c r="H89" s="35" t="s">
        <v>205</v>
      </c>
      <c r="I89" s="35" t="s">
        <v>203</v>
      </c>
      <c r="J89" s="34" t="s">
        <v>7</v>
      </c>
      <c r="K89" s="36" t="s">
        <v>206</v>
      </c>
      <c r="L89" s="37" t="s">
        <v>207</v>
      </c>
      <c r="M89" s="33">
        <v>1</v>
      </c>
      <c r="N89" s="38">
        <v>200</v>
      </c>
      <c r="O89" s="38" t="s">
        <v>8</v>
      </c>
      <c r="P89" s="39">
        <v>4000000</v>
      </c>
      <c r="Q89" s="39">
        <v>10000000</v>
      </c>
      <c r="R89" s="38">
        <v>5</v>
      </c>
      <c r="S89" s="38"/>
      <c r="T89" s="38" t="s">
        <v>12</v>
      </c>
      <c r="U89" s="40">
        <v>3</v>
      </c>
      <c r="V89" s="34" t="s">
        <v>838</v>
      </c>
    </row>
    <row r="90" spans="3:22" s="46" customFormat="1" ht="22.5" x14ac:dyDescent="0.25">
      <c r="C90" s="27">
        <v>80</v>
      </c>
      <c r="D90" s="34" t="s">
        <v>209</v>
      </c>
      <c r="E90" s="34"/>
      <c r="F90" s="33" t="s">
        <v>5</v>
      </c>
      <c r="G90" s="33"/>
      <c r="H90" s="35" t="s">
        <v>210</v>
      </c>
      <c r="I90" s="35" t="s">
        <v>203</v>
      </c>
      <c r="J90" s="34" t="s">
        <v>7</v>
      </c>
      <c r="K90" s="36" t="s">
        <v>211</v>
      </c>
      <c r="L90" s="37" t="s">
        <v>212</v>
      </c>
      <c r="M90" s="33">
        <v>1</v>
      </c>
      <c r="N90" s="38">
        <v>5</v>
      </c>
      <c r="O90" s="38" t="s">
        <v>19</v>
      </c>
      <c r="P90" s="39">
        <v>6000000</v>
      </c>
      <c r="Q90" s="39">
        <v>10000000</v>
      </c>
      <c r="R90" s="38">
        <v>2</v>
      </c>
      <c r="S90" s="38"/>
      <c r="T90" s="38" t="s">
        <v>9</v>
      </c>
      <c r="U90" s="40">
        <v>4</v>
      </c>
      <c r="V90" s="34" t="s">
        <v>837</v>
      </c>
    </row>
    <row r="91" spans="3:22" s="46" customFormat="1" ht="22.5" x14ac:dyDescent="0.25">
      <c r="C91" s="27">
        <v>81</v>
      </c>
      <c r="D91" s="34" t="s">
        <v>213</v>
      </c>
      <c r="E91" s="36" t="s">
        <v>509</v>
      </c>
      <c r="F91" s="33"/>
      <c r="G91" s="33" t="s">
        <v>10</v>
      </c>
      <c r="H91" s="35" t="s">
        <v>214</v>
      </c>
      <c r="I91" s="35" t="s">
        <v>203</v>
      </c>
      <c r="J91" s="34" t="s">
        <v>7</v>
      </c>
      <c r="K91" s="36" t="s">
        <v>510</v>
      </c>
      <c r="L91" s="37" t="s">
        <v>215</v>
      </c>
      <c r="M91" s="33">
        <v>1</v>
      </c>
      <c r="N91" s="38"/>
      <c r="O91" s="38" t="s">
        <v>8</v>
      </c>
      <c r="P91" s="39">
        <f>2000000*18</f>
        <v>36000000</v>
      </c>
      <c r="Q91" s="39">
        <f>2000000*12</f>
        <v>24000000</v>
      </c>
      <c r="R91" s="38">
        <v>2</v>
      </c>
      <c r="S91" s="38">
        <v>1</v>
      </c>
      <c r="T91" s="38" t="s">
        <v>7</v>
      </c>
      <c r="U91" s="40">
        <v>3</v>
      </c>
      <c r="V91" s="34" t="s">
        <v>838</v>
      </c>
    </row>
    <row r="92" spans="3:22" s="46" customFormat="1" ht="33.75" x14ac:dyDescent="0.25">
      <c r="C92" s="27">
        <v>82</v>
      </c>
      <c r="D92" s="34" t="s">
        <v>216</v>
      </c>
      <c r="E92" s="36" t="s">
        <v>526</v>
      </c>
      <c r="F92" s="33"/>
      <c r="G92" s="33" t="s">
        <v>10</v>
      </c>
      <c r="H92" s="35" t="s">
        <v>217</v>
      </c>
      <c r="I92" s="35" t="s">
        <v>203</v>
      </c>
      <c r="J92" s="34" t="s">
        <v>7</v>
      </c>
      <c r="K92" s="36" t="s">
        <v>218</v>
      </c>
      <c r="L92" s="37" t="s">
        <v>219</v>
      </c>
      <c r="M92" s="33">
        <v>1</v>
      </c>
      <c r="N92" s="38">
        <v>200</v>
      </c>
      <c r="O92" s="38" t="s">
        <v>8</v>
      </c>
      <c r="P92" s="39">
        <v>10000000</v>
      </c>
      <c r="Q92" s="39">
        <v>30000000</v>
      </c>
      <c r="R92" s="38">
        <v>7</v>
      </c>
      <c r="S92" s="38">
        <v>7</v>
      </c>
      <c r="T92" s="38" t="s">
        <v>527</v>
      </c>
      <c r="U92" s="40">
        <v>3</v>
      </c>
      <c r="V92" s="34" t="s">
        <v>837</v>
      </c>
    </row>
    <row r="93" spans="3:22" s="46" customFormat="1" ht="22.5" x14ac:dyDescent="0.25">
      <c r="C93" s="27">
        <v>83</v>
      </c>
      <c r="D93" s="34" t="s">
        <v>220</v>
      </c>
      <c r="E93" s="34"/>
      <c r="F93" s="33"/>
      <c r="G93" s="33" t="s">
        <v>10</v>
      </c>
      <c r="H93" s="35" t="s">
        <v>221</v>
      </c>
      <c r="I93" s="35" t="s">
        <v>203</v>
      </c>
      <c r="J93" s="34" t="s">
        <v>7</v>
      </c>
      <c r="K93" s="36" t="s">
        <v>222</v>
      </c>
      <c r="L93" s="37" t="s">
        <v>223</v>
      </c>
      <c r="M93" s="33">
        <v>1</v>
      </c>
      <c r="N93" s="38">
        <v>600</v>
      </c>
      <c r="O93" s="38" t="s">
        <v>52</v>
      </c>
      <c r="P93" s="39">
        <v>30000000</v>
      </c>
      <c r="Q93" s="39">
        <v>20000000</v>
      </c>
      <c r="R93" s="38">
        <v>8</v>
      </c>
      <c r="S93" s="38"/>
      <c r="T93" s="38" t="s">
        <v>12</v>
      </c>
      <c r="U93" s="40">
        <v>3</v>
      </c>
      <c r="V93" s="34" t="s">
        <v>838</v>
      </c>
    </row>
    <row r="94" spans="3:22" s="46" customFormat="1" ht="22.5" x14ac:dyDescent="0.25">
      <c r="C94" s="27">
        <v>84</v>
      </c>
      <c r="D94" s="34" t="s">
        <v>224</v>
      </c>
      <c r="E94" s="36" t="s">
        <v>699</v>
      </c>
      <c r="F94" s="33"/>
      <c r="G94" s="33" t="s">
        <v>10</v>
      </c>
      <c r="H94" s="35" t="s">
        <v>225</v>
      </c>
      <c r="I94" s="35" t="s">
        <v>203</v>
      </c>
      <c r="J94" s="34" t="s">
        <v>7</v>
      </c>
      <c r="K94" s="36" t="s">
        <v>226</v>
      </c>
      <c r="L94" s="37" t="s">
        <v>227</v>
      </c>
      <c r="M94" s="33">
        <v>1</v>
      </c>
      <c r="N94" s="38">
        <v>200</v>
      </c>
      <c r="O94" s="38" t="s">
        <v>8</v>
      </c>
      <c r="P94" s="39">
        <v>2500000</v>
      </c>
      <c r="Q94" s="39">
        <v>5000000</v>
      </c>
      <c r="R94" s="38">
        <v>4</v>
      </c>
      <c r="S94" s="38"/>
      <c r="T94" s="38" t="s">
        <v>12</v>
      </c>
      <c r="U94" s="40">
        <v>3</v>
      </c>
      <c r="V94" s="34" t="s">
        <v>838</v>
      </c>
    </row>
    <row r="95" spans="3:22" s="46" customFormat="1" ht="22.5" x14ac:dyDescent="0.25">
      <c r="C95" s="27">
        <v>85</v>
      </c>
      <c r="D95" s="34" t="s">
        <v>228</v>
      </c>
      <c r="E95" s="36" t="s">
        <v>700</v>
      </c>
      <c r="F95" s="33" t="s">
        <v>5</v>
      </c>
      <c r="G95" s="33"/>
      <c r="H95" s="35" t="s">
        <v>208</v>
      </c>
      <c r="I95" s="35" t="s">
        <v>203</v>
      </c>
      <c r="J95" s="34" t="s">
        <v>7</v>
      </c>
      <c r="K95" s="36" t="s">
        <v>229</v>
      </c>
      <c r="L95" s="37" t="s">
        <v>11</v>
      </c>
      <c r="M95" s="33">
        <v>1</v>
      </c>
      <c r="N95" s="38">
        <v>750</v>
      </c>
      <c r="O95" s="38" t="s">
        <v>8</v>
      </c>
      <c r="P95" s="39">
        <v>5000000</v>
      </c>
      <c r="Q95" s="39">
        <v>2000000</v>
      </c>
      <c r="R95" s="38">
        <v>5</v>
      </c>
      <c r="S95" s="38"/>
      <c r="T95" s="38" t="s">
        <v>79</v>
      </c>
      <c r="U95" s="40">
        <v>3</v>
      </c>
      <c r="V95" s="34" t="s">
        <v>838</v>
      </c>
    </row>
    <row r="96" spans="3:22" s="46" customFormat="1" ht="22.5" x14ac:dyDescent="0.25">
      <c r="C96" s="27">
        <v>86</v>
      </c>
      <c r="D96" s="34" t="s">
        <v>230</v>
      </c>
      <c r="E96" s="34"/>
      <c r="F96" s="33"/>
      <c r="G96" s="33" t="s">
        <v>10</v>
      </c>
      <c r="H96" s="35" t="s">
        <v>231</v>
      </c>
      <c r="I96" s="35" t="s">
        <v>203</v>
      </c>
      <c r="J96" s="34" t="s">
        <v>7</v>
      </c>
      <c r="K96" s="36" t="s">
        <v>232</v>
      </c>
      <c r="L96" s="37" t="s">
        <v>115</v>
      </c>
      <c r="M96" s="33">
        <v>1</v>
      </c>
      <c r="N96" s="38">
        <v>50</v>
      </c>
      <c r="O96" s="38" t="s">
        <v>233</v>
      </c>
      <c r="P96" s="39">
        <v>1500000</v>
      </c>
      <c r="Q96" s="39">
        <v>15000000</v>
      </c>
      <c r="R96" s="38">
        <v>4</v>
      </c>
      <c r="S96" s="38"/>
      <c r="T96" s="38" t="s">
        <v>9</v>
      </c>
      <c r="U96" s="40">
        <v>3</v>
      </c>
      <c r="V96" s="34" t="s">
        <v>838</v>
      </c>
    </row>
    <row r="97" spans="3:22" s="46" customFormat="1" ht="33.75" x14ac:dyDescent="0.25">
      <c r="C97" s="27">
        <v>87</v>
      </c>
      <c r="D97" s="34" t="s">
        <v>582</v>
      </c>
      <c r="E97" s="36" t="s">
        <v>583</v>
      </c>
      <c r="F97" s="33"/>
      <c r="G97" s="33" t="s">
        <v>10</v>
      </c>
      <c r="H97" s="35" t="s">
        <v>584</v>
      </c>
      <c r="I97" s="35" t="s">
        <v>203</v>
      </c>
      <c r="J97" s="34" t="s">
        <v>7</v>
      </c>
      <c r="K97" s="36" t="s">
        <v>585</v>
      </c>
      <c r="L97" s="37" t="s">
        <v>586</v>
      </c>
      <c r="M97" s="33">
        <v>1</v>
      </c>
      <c r="N97" s="38">
        <v>50</v>
      </c>
      <c r="O97" s="38" t="s">
        <v>18</v>
      </c>
      <c r="P97" s="39">
        <v>25000000</v>
      </c>
      <c r="Q97" s="39">
        <v>34000000</v>
      </c>
      <c r="R97" s="38">
        <v>1</v>
      </c>
      <c r="S97" s="38">
        <v>2</v>
      </c>
      <c r="T97" s="38" t="s">
        <v>12</v>
      </c>
      <c r="U97" s="40">
        <v>3</v>
      </c>
      <c r="V97" s="34" t="s">
        <v>838</v>
      </c>
    </row>
    <row r="98" spans="3:22" s="46" customFormat="1" ht="22.5" x14ac:dyDescent="0.25">
      <c r="C98" s="27">
        <v>88</v>
      </c>
      <c r="D98" s="34" t="s">
        <v>703</v>
      </c>
      <c r="E98" s="36" t="s">
        <v>704</v>
      </c>
      <c r="F98" s="33"/>
      <c r="G98" s="33" t="s">
        <v>10</v>
      </c>
      <c r="H98" s="35" t="s">
        <v>705</v>
      </c>
      <c r="I98" s="35" t="s">
        <v>203</v>
      </c>
      <c r="J98" s="34" t="s">
        <v>7</v>
      </c>
      <c r="K98" s="36" t="s">
        <v>706</v>
      </c>
      <c r="L98" s="37" t="s">
        <v>707</v>
      </c>
      <c r="M98" s="33">
        <v>1</v>
      </c>
      <c r="N98" s="38">
        <v>100</v>
      </c>
      <c r="O98" s="38" t="s">
        <v>708</v>
      </c>
      <c r="P98" s="39">
        <v>7000000</v>
      </c>
      <c r="Q98" s="39">
        <v>2000000</v>
      </c>
      <c r="R98" s="38">
        <v>0</v>
      </c>
      <c r="S98" s="38">
        <v>2</v>
      </c>
      <c r="T98" s="38" t="s">
        <v>12</v>
      </c>
      <c r="U98" s="40">
        <v>3</v>
      </c>
      <c r="V98" s="34" t="s">
        <v>838</v>
      </c>
    </row>
    <row r="99" spans="3:22" s="46" customFormat="1" ht="22.5" x14ac:dyDescent="0.25">
      <c r="C99" s="27">
        <v>89</v>
      </c>
      <c r="D99" s="34" t="s">
        <v>736</v>
      </c>
      <c r="E99" s="36" t="s">
        <v>737</v>
      </c>
      <c r="F99" s="33" t="s">
        <v>5</v>
      </c>
      <c r="G99" s="33"/>
      <c r="H99" s="35" t="s">
        <v>738</v>
      </c>
      <c r="I99" s="35" t="s">
        <v>203</v>
      </c>
      <c r="J99" s="34" t="s">
        <v>7</v>
      </c>
      <c r="K99" s="36" t="s">
        <v>739</v>
      </c>
      <c r="L99" s="37" t="s">
        <v>740</v>
      </c>
      <c r="M99" s="33">
        <v>1</v>
      </c>
      <c r="N99" s="38">
        <v>20</v>
      </c>
      <c r="O99" s="38" t="s">
        <v>120</v>
      </c>
      <c r="P99" s="39">
        <v>15000000</v>
      </c>
      <c r="Q99" s="39">
        <v>8000000</v>
      </c>
      <c r="R99" s="38">
        <v>1</v>
      </c>
      <c r="S99" s="38">
        <v>1</v>
      </c>
      <c r="T99" s="38" t="s">
        <v>12</v>
      </c>
      <c r="U99" s="40">
        <v>3</v>
      </c>
      <c r="V99" s="34" t="s">
        <v>838</v>
      </c>
    </row>
    <row r="100" spans="3:22" s="46" customFormat="1" ht="22.5" x14ac:dyDescent="0.25">
      <c r="C100" s="27">
        <v>90</v>
      </c>
      <c r="D100" s="34" t="s">
        <v>771</v>
      </c>
      <c r="E100" s="36" t="s">
        <v>772</v>
      </c>
      <c r="F100" s="33"/>
      <c r="G100" s="33" t="s">
        <v>10</v>
      </c>
      <c r="H100" s="35" t="s">
        <v>769</v>
      </c>
      <c r="I100" s="35" t="s">
        <v>541</v>
      </c>
      <c r="J100" s="34" t="s">
        <v>7</v>
      </c>
      <c r="K100" s="36" t="s">
        <v>773</v>
      </c>
      <c r="L100" s="37" t="s">
        <v>697</v>
      </c>
      <c r="M100" s="33">
        <v>1</v>
      </c>
      <c r="N100" s="38">
        <v>15</v>
      </c>
      <c r="O100" s="38" t="s">
        <v>120</v>
      </c>
      <c r="P100" s="39">
        <v>7500000</v>
      </c>
      <c r="Q100" s="39">
        <v>2500000</v>
      </c>
      <c r="R100" s="38">
        <v>0</v>
      </c>
      <c r="S100" s="38">
        <v>4</v>
      </c>
      <c r="T100" s="38" t="s">
        <v>12</v>
      </c>
      <c r="U100" s="40">
        <v>3</v>
      </c>
      <c r="V100" s="34" t="s">
        <v>838</v>
      </c>
    </row>
    <row r="101" spans="3:22" s="46" customFormat="1" ht="22.5" x14ac:dyDescent="0.25">
      <c r="C101" s="27">
        <v>91</v>
      </c>
      <c r="D101" s="34" t="s">
        <v>235</v>
      </c>
      <c r="E101" s="36" t="s">
        <v>563</v>
      </c>
      <c r="F101" s="33"/>
      <c r="G101" s="33" t="s">
        <v>10</v>
      </c>
      <c r="H101" s="35" t="s">
        <v>236</v>
      </c>
      <c r="I101" s="35" t="s">
        <v>234</v>
      </c>
      <c r="J101" s="34" t="s">
        <v>7</v>
      </c>
      <c r="K101" s="36" t="s">
        <v>237</v>
      </c>
      <c r="L101" s="37" t="s">
        <v>238</v>
      </c>
      <c r="M101" s="33">
        <v>1</v>
      </c>
      <c r="N101" s="38">
        <v>350</v>
      </c>
      <c r="O101" s="38" t="s">
        <v>239</v>
      </c>
      <c r="P101" s="39">
        <v>15000000</v>
      </c>
      <c r="Q101" s="39">
        <v>5000000</v>
      </c>
      <c r="R101" s="38">
        <v>2</v>
      </c>
      <c r="S101" s="38"/>
      <c r="T101" s="38" t="s">
        <v>9</v>
      </c>
      <c r="U101" s="40">
        <v>1</v>
      </c>
      <c r="V101" s="34" t="s">
        <v>837</v>
      </c>
    </row>
    <row r="102" spans="3:22" s="46" customFormat="1" ht="22.5" x14ac:dyDescent="0.25">
      <c r="C102" s="27">
        <v>92</v>
      </c>
      <c r="D102" s="34" t="s">
        <v>240</v>
      </c>
      <c r="E102" s="36" t="s">
        <v>537</v>
      </c>
      <c r="F102" s="33"/>
      <c r="G102" s="33" t="s">
        <v>10</v>
      </c>
      <c r="H102" s="35" t="s">
        <v>241</v>
      </c>
      <c r="I102" s="35" t="s">
        <v>234</v>
      </c>
      <c r="J102" s="34" t="s">
        <v>7</v>
      </c>
      <c r="K102" s="36" t="s">
        <v>242</v>
      </c>
      <c r="L102" s="37" t="s">
        <v>115</v>
      </c>
      <c r="M102" s="33">
        <v>1</v>
      </c>
      <c r="N102" s="38"/>
      <c r="O102" s="38" t="s">
        <v>8</v>
      </c>
      <c r="P102" s="39"/>
      <c r="Q102" s="39"/>
      <c r="R102" s="38">
        <v>2</v>
      </c>
      <c r="S102" s="38"/>
      <c r="T102" s="38" t="s">
        <v>12</v>
      </c>
      <c r="U102" s="40">
        <v>3</v>
      </c>
      <c r="V102" s="34" t="s">
        <v>838</v>
      </c>
    </row>
    <row r="103" spans="3:22" s="46" customFormat="1" ht="22.5" x14ac:dyDescent="0.25">
      <c r="C103" s="27">
        <v>93</v>
      </c>
      <c r="D103" s="34" t="s">
        <v>243</v>
      </c>
      <c r="E103" s="36" t="s">
        <v>501</v>
      </c>
      <c r="F103" s="33"/>
      <c r="G103" s="33" t="s">
        <v>10</v>
      </c>
      <c r="H103" s="35" t="s">
        <v>244</v>
      </c>
      <c r="I103" s="35" t="s">
        <v>234</v>
      </c>
      <c r="J103" s="34" t="s">
        <v>7</v>
      </c>
      <c r="K103" s="36" t="s">
        <v>245</v>
      </c>
      <c r="L103" s="37" t="s">
        <v>246</v>
      </c>
      <c r="M103" s="33">
        <v>1</v>
      </c>
      <c r="N103" s="38"/>
      <c r="O103" s="38"/>
      <c r="P103" s="39"/>
      <c r="Q103" s="39"/>
      <c r="R103" s="38">
        <v>2</v>
      </c>
      <c r="S103" s="38"/>
      <c r="T103" s="38" t="s">
        <v>12</v>
      </c>
      <c r="U103" s="40">
        <v>3</v>
      </c>
      <c r="V103" s="34" t="s">
        <v>838</v>
      </c>
    </row>
    <row r="104" spans="3:22" s="46" customFormat="1" ht="33.75" x14ac:dyDescent="0.25">
      <c r="C104" s="27">
        <v>94</v>
      </c>
      <c r="D104" s="34" t="s">
        <v>539</v>
      </c>
      <c r="E104" s="36" t="s">
        <v>540</v>
      </c>
      <c r="F104" s="33"/>
      <c r="G104" s="33" t="s">
        <v>10</v>
      </c>
      <c r="H104" s="35" t="s">
        <v>542</v>
      </c>
      <c r="I104" s="35" t="s">
        <v>541</v>
      </c>
      <c r="J104" s="34" t="s">
        <v>7</v>
      </c>
      <c r="K104" s="36" t="s">
        <v>543</v>
      </c>
      <c r="L104" s="37" t="s">
        <v>536</v>
      </c>
      <c r="M104" s="33">
        <v>1</v>
      </c>
      <c r="N104" s="38">
        <v>75</v>
      </c>
      <c r="O104" s="38" t="s">
        <v>8</v>
      </c>
      <c r="P104" s="39">
        <f>5000000*12</f>
        <v>60000000</v>
      </c>
      <c r="Q104" s="39">
        <v>20000000</v>
      </c>
      <c r="R104" s="38">
        <v>2</v>
      </c>
      <c r="S104" s="38">
        <v>2</v>
      </c>
      <c r="T104" s="38" t="s">
        <v>12</v>
      </c>
      <c r="U104" s="40">
        <v>3</v>
      </c>
      <c r="V104" s="34" t="s">
        <v>837</v>
      </c>
    </row>
    <row r="105" spans="3:22" s="46" customFormat="1" ht="33.75" x14ac:dyDescent="0.25">
      <c r="C105" s="27">
        <v>95</v>
      </c>
      <c r="D105" s="34" t="s">
        <v>553</v>
      </c>
      <c r="E105" s="36" t="s">
        <v>554</v>
      </c>
      <c r="F105" s="33"/>
      <c r="G105" s="33" t="s">
        <v>10</v>
      </c>
      <c r="H105" s="35" t="s">
        <v>555</v>
      </c>
      <c r="I105" s="35" t="s">
        <v>541</v>
      </c>
      <c r="J105" s="34" t="s">
        <v>7</v>
      </c>
      <c r="K105" s="36" t="s">
        <v>556</v>
      </c>
      <c r="L105" s="37" t="s">
        <v>39</v>
      </c>
      <c r="M105" s="33">
        <v>1</v>
      </c>
      <c r="N105" s="38">
        <v>60</v>
      </c>
      <c r="O105" s="38" t="s">
        <v>18</v>
      </c>
      <c r="P105" s="39">
        <f>5000000*12</f>
        <v>60000000</v>
      </c>
      <c r="Q105" s="39">
        <v>36000000</v>
      </c>
      <c r="R105" s="38">
        <v>2</v>
      </c>
      <c r="S105" s="38">
        <v>2</v>
      </c>
      <c r="T105" s="38" t="s">
        <v>79</v>
      </c>
      <c r="U105" s="40">
        <v>3</v>
      </c>
      <c r="V105" s="34" t="s">
        <v>837</v>
      </c>
    </row>
    <row r="106" spans="3:22" s="46" customFormat="1" ht="22.5" x14ac:dyDescent="0.25">
      <c r="C106" s="27">
        <v>96</v>
      </c>
      <c r="D106" s="34" t="s">
        <v>248</v>
      </c>
      <c r="E106" s="34"/>
      <c r="F106" s="33"/>
      <c r="G106" s="33" t="s">
        <v>10</v>
      </c>
      <c r="H106" s="35" t="s">
        <v>249</v>
      </c>
      <c r="I106" s="35" t="s">
        <v>247</v>
      </c>
      <c r="J106" s="34" t="s">
        <v>7</v>
      </c>
      <c r="K106" s="36" t="s">
        <v>250</v>
      </c>
      <c r="L106" s="37" t="s">
        <v>58</v>
      </c>
      <c r="M106" s="33">
        <v>1</v>
      </c>
      <c r="N106" s="38"/>
      <c r="O106" s="38" t="s">
        <v>8</v>
      </c>
      <c r="P106" s="39">
        <v>1000000</v>
      </c>
      <c r="Q106" s="39">
        <v>5000000</v>
      </c>
      <c r="R106" s="38">
        <v>2</v>
      </c>
      <c r="S106" s="38"/>
      <c r="T106" s="38" t="s">
        <v>12</v>
      </c>
      <c r="U106" s="40">
        <v>3</v>
      </c>
      <c r="V106" s="34" t="s">
        <v>838</v>
      </c>
    </row>
    <row r="107" spans="3:22" s="46" customFormat="1" ht="22.5" x14ac:dyDescent="0.25">
      <c r="C107" s="27">
        <v>97</v>
      </c>
      <c r="D107" s="34" t="s">
        <v>251</v>
      </c>
      <c r="E107" s="34"/>
      <c r="F107" s="33" t="s">
        <v>5</v>
      </c>
      <c r="G107" s="33"/>
      <c r="H107" s="35" t="s">
        <v>252</v>
      </c>
      <c r="I107" s="35" t="s">
        <v>247</v>
      </c>
      <c r="J107" s="34" t="s">
        <v>7</v>
      </c>
      <c r="K107" s="36" t="s">
        <v>253</v>
      </c>
      <c r="L107" s="37" t="s">
        <v>141</v>
      </c>
      <c r="M107" s="33">
        <v>1</v>
      </c>
      <c r="N107" s="38"/>
      <c r="O107" s="38"/>
      <c r="P107" s="39">
        <v>3000000</v>
      </c>
      <c r="Q107" s="39">
        <v>10000000</v>
      </c>
      <c r="R107" s="38">
        <v>2</v>
      </c>
      <c r="S107" s="38"/>
      <c r="T107" s="38" t="s">
        <v>12</v>
      </c>
      <c r="U107" s="40">
        <v>3</v>
      </c>
      <c r="V107" s="34" t="s">
        <v>837</v>
      </c>
    </row>
    <row r="108" spans="3:22" s="46" customFormat="1" ht="22.5" x14ac:dyDescent="0.25">
      <c r="C108" s="27">
        <v>98</v>
      </c>
      <c r="D108" s="34" t="s">
        <v>815</v>
      </c>
      <c r="E108" s="36" t="s">
        <v>816</v>
      </c>
      <c r="F108" s="33"/>
      <c r="G108" s="33" t="s">
        <v>10</v>
      </c>
      <c r="H108" s="35" t="s">
        <v>254</v>
      </c>
      <c r="I108" s="35" t="s">
        <v>247</v>
      </c>
      <c r="J108" s="34" t="s">
        <v>7</v>
      </c>
      <c r="K108" s="36" t="s">
        <v>255</v>
      </c>
      <c r="L108" s="37" t="s">
        <v>58</v>
      </c>
      <c r="M108" s="33">
        <v>1</v>
      </c>
      <c r="N108" s="38">
        <v>150</v>
      </c>
      <c r="O108" s="38" t="s">
        <v>708</v>
      </c>
      <c r="P108" s="39">
        <v>10000000</v>
      </c>
      <c r="Q108" s="39">
        <v>2000000</v>
      </c>
      <c r="R108" s="38">
        <v>1</v>
      </c>
      <c r="S108" s="38">
        <v>2</v>
      </c>
      <c r="T108" s="38" t="s">
        <v>12</v>
      </c>
      <c r="U108" s="40">
        <v>3</v>
      </c>
      <c r="V108" s="34" t="s">
        <v>838</v>
      </c>
    </row>
    <row r="109" spans="3:22" s="46" customFormat="1" ht="22.5" x14ac:dyDescent="0.25">
      <c r="C109" s="27">
        <v>99</v>
      </c>
      <c r="D109" s="34" t="s">
        <v>727</v>
      </c>
      <c r="E109" s="36" t="s">
        <v>728</v>
      </c>
      <c r="F109" s="33"/>
      <c r="G109" s="33" t="s">
        <v>10</v>
      </c>
      <c r="H109" s="35" t="s">
        <v>729</v>
      </c>
      <c r="I109" s="35" t="s">
        <v>247</v>
      </c>
      <c r="J109" s="34" t="s">
        <v>7</v>
      </c>
      <c r="K109" s="36" t="s">
        <v>730</v>
      </c>
      <c r="L109" s="37" t="s">
        <v>697</v>
      </c>
      <c r="M109" s="33">
        <v>1</v>
      </c>
      <c r="N109" s="38">
        <v>30</v>
      </c>
      <c r="O109" s="38" t="s">
        <v>120</v>
      </c>
      <c r="P109" s="39">
        <v>7500000</v>
      </c>
      <c r="Q109" s="39">
        <v>2000000</v>
      </c>
      <c r="R109" s="38">
        <v>0</v>
      </c>
      <c r="S109" s="38">
        <v>1</v>
      </c>
      <c r="T109" s="38" t="s">
        <v>12</v>
      </c>
      <c r="U109" s="40">
        <v>3</v>
      </c>
      <c r="V109" s="34" t="s">
        <v>838</v>
      </c>
    </row>
    <row r="110" spans="3:22" s="46" customFormat="1" ht="22.5" x14ac:dyDescent="0.25">
      <c r="C110" s="27">
        <v>100</v>
      </c>
      <c r="D110" s="34" t="s">
        <v>256</v>
      </c>
      <c r="E110" s="47"/>
      <c r="F110" s="48"/>
      <c r="G110" s="48" t="s">
        <v>10</v>
      </c>
      <c r="H110" s="35" t="s">
        <v>257</v>
      </c>
      <c r="I110" s="35" t="s">
        <v>247</v>
      </c>
      <c r="J110" s="34" t="s">
        <v>7</v>
      </c>
      <c r="K110" s="36" t="s">
        <v>258</v>
      </c>
      <c r="L110" s="37" t="s">
        <v>259</v>
      </c>
      <c r="M110" s="33">
        <v>1</v>
      </c>
      <c r="N110" s="38"/>
      <c r="O110" s="38" t="s">
        <v>8</v>
      </c>
      <c r="P110" s="39"/>
      <c r="Q110" s="39"/>
      <c r="R110" s="38">
        <v>5</v>
      </c>
      <c r="S110" s="38"/>
      <c r="T110" s="38" t="s">
        <v>9</v>
      </c>
      <c r="U110" s="40">
        <v>3</v>
      </c>
      <c r="V110" s="34" t="s">
        <v>838</v>
      </c>
    </row>
    <row r="111" spans="3:22" s="46" customFormat="1" ht="46.5" customHeight="1" x14ac:dyDescent="0.25">
      <c r="C111" s="27">
        <v>101</v>
      </c>
      <c r="D111" s="34" t="s">
        <v>817</v>
      </c>
      <c r="E111" s="82" t="s">
        <v>818</v>
      </c>
      <c r="F111" s="48"/>
      <c r="G111" s="48" t="s">
        <v>10</v>
      </c>
      <c r="H111" s="35" t="s">
        <v>819</v>
      </c>
      <c r="I111" s="35" t="s">
        <v>247</v>
      </c>
      <c r="J111" s="34" t="s">
        <v>7</v>
      </c>
      <c r="K111" s="36" t="s">
        <v>820</v>
      </c>
      <c r="L111" s="37" t="s">
        <v>821</v>
      </c>
      <c r="M111" s="33">
        <v>1</v>
      </c>
      <c r="N111" s="38">
        <v>100</v>
      </c>
      <c r="O111" s="38" t="s">
        <v>18</v>
      </c>
      <c r="P111" s="39">
        <v>10000000</v>
      </c>
      <c r="Q111" s="39">
        <v>2000000</v>
      </c>
      <c r="R111" s="38">
        <v>0</v>
      </c>
      <c r="S111" s="38">
        <v>3</v>
      </c>
      <c r="T111" s="38" t="s">
        <v>12</v>
      </c>
      <c r="U111" s="40">
        <v>6</v>
      </c>
      <c r="V111" s="34" t="s">
        <v>838</v>
      </c>
    </row>
    <row r="112" spans="3:22" s="46" customFormat="1" ht="24" x14ac:dyDescent="0.25">
      <c r="C112" s="27">
        <v>102</v>
      </c>
      <c r="D112" s="34" t="s">
        <v>787</v>
      </c>
      <c r="E112" s="82" t="s">
        <v>788</v>
      </c>
      <c r="F112" s="48"/>
      <c r="G112" s="48" t="s">
        <v>10</v>
      </c>
      <c r="H112" s="35" t="s">
        <v>789</v>
      </c>
      <c r="I112" s="35" t="s">
        <v>790</v>
      </c>
      <c r="J112" s="34" t="s">
        <v>7</v>
      </c>
      <c r="K112" s="36" t="s">
        <v>791</v>
      </c>
      <c r="L112" s="37" t="s">
        <v>263</v>
      </c>
      <c r="M112" s="33">
        <v>1</v>
      </c>
      <c r="N112" s="38">
        <v>30</v>
      </c>
      <c r="O112" s="38" t="s">
        <v>120</v>
      </c>
      <c r="P112" s="39">
        <f>12*1000000</f>
        <v>12000000</v>
      </c>
      <c r="Q112" s="39">
        <v>2400000</v>
      </c>
      <c r="R112" s="38">
        <v>0</v>
      </c>
      <c r="S112" s="38">
        <v>1</v>
      </c>
      <c r="T112" s="38" t="s">
        <v>12</v>
      </c>
      <c r="U112" s="40">
        <v>3</v>
      </c>
      <c r="V112" s="34" t="s">
        <v>838</v>
      </c>
    </row>
    <row r="113" spans="3:22" s="46" customFormat="1" ht="22.5" x14ac:dyDescent="0.25">
      <c r="C113" s="27">
        <v>103</v>
      </c>
      <c r="D113" s="34" t="s">
        <v>795</v>
      </c>
      <c r="E113" s="36" t="s">
        <v>794</v>
      </c>
      <c r="F113" s="33"/>
      <c r="G113" s="33" t="s">
        <v>10</v>
      </c>
      <c r="H113" s="35" t="s">
        <v>261</v>
      </c>
      <c r="I113" s="35" t="s">
        <v>260</v>
      </c>
      <c r="J113" s="34" t="s">
        <v>7</v>
      </c>
      <c r="K113" s="36" t="s">
        <v>262</v>
      </c>
      <c r="L113" s="37" t="s">
        <v>263</v>
      </c>
      <c r="M113" s="33">
        <v>1</v>
      </c>
      <c r="N113" s="38">
        <v>150</v>
      </c>
      <c r="O113" s="38" t="s">
        <v>8</v>
      </c>
      <c r="P113" s="39">
        <v>3600000</v>
      </c>
      <c r="Q113" s="39">
        <v>8000000</v>
      </c>
      <c r="R113" s="38">
        <v>3</v>
      </c>
      <c r="S113" s="38"/>
      <c r="T113" s="38" t="s">
        <v>12</v>
      </c>
      <c r="U113" s="40">
        <v>3</v>
      </c>
      <c r="V113" s="34" t="s">
        <v>838</v>
      </c>
    </row>
    <row r="114" spans="3:22" s="46" customFormat="1" ht="22.5" x14ac:dyDescent="0.25">
      <c r="C114" s="27">
        <v>104</v>
      </c>
      <c r="D114" s="34" t="s">
        <v>264</v>
      </c>
      <c r="E114" s="34"/>
      <c r="F114" s="33"/>
      <c r="G114" s="33" t="s">
        <v>10</v>
      </c>
      <c r="H114" s="35" t="s">
        <v>265</v>
      </c>
      <c r="I114" s="35" t="s">
        <v>260</v>
      </c>
      <c r="J114" s="34" t="s">
        <v>7</v>
      </c>
      <c r="K114" s="36" t="s">
        <v>266</v>
      </c>
      <c r="L114" s="37" t="s">
        <v>267</v>
      </c>
      <c r="M114" s="33">
        <v>1</v>
      </c>
      <c r="N114" s="38">
        <v>80</v>
      </c>
      <c r="O114" s="38" t="s">
        <v>8</v>
      </c>
      <c r="P114" s="39">
        <v>8000000</v>
      </c>
      <c r="Q114" s="39">
        <v>10000000</v>
      </c>
      <c r="R114" s="38">
        <v>10</v>
      </c>
      <c r="S114" s="38"/>
      <c r="T114" s="38" t="s">
        <v>12</v>
      </c>
      <c r="U114" s="40">
        <v>3</v>
      </c>
      <c r="V114" s="34" t="s">
        <v>838</v>
      </c>
    </row>
    <row r="115" spans="3:22" s="46" customFormat="1" ht="22.5" x14ac:dyDescent="0.25">
      <c r="C115" s="27">
        <v>105</v>
      </c>
      <c r="D115" s="34" t="s">
        <v>268</v>
      </c>
      <c r="E115" s="34"/>
      <c r="F115" s="33"/>
      <c r="G115" s="33" t="s">
        <v>10</v>
      </c>
      <c r="H115" s="35" t="s">
        <v>269</v>
      </c>
      <c r="I115" s="35" t="s">
        <v>260</v>
      </c>
      <c r="J115" s="34" t="s">
        <v>7</v>
      </c>
      <c r="K115" s="36" t="s">
        <v>270</v>
      </c>
      <c r="L115" s="37" t="s">
        <v>271</v>
      </c>
      <c r="M115" s="33">
        <v>1</v>
      </c>
      <c r="N115" s="38">
        <v>300</v>
      </c>
      <c r="O115" s="38" t="s">
        <v>8</v>
      </c>
      <c r="P115" s="39">
        <v>5000000</v>
      </c>
      <c r="Q115" s="39">
        <v>1500000</v>
      </c>
      <c r="R115" s="38">
        <v>4</v>
      </c>
      <c r="S115" s="38"/>
      <c r="T115" s="38" t="s">
        <v>9</v>
      </c>
      <c r="U115" s="40">
        <v>3</v>
      </c>
      <c r="V115" s="34" t="s">
        <v>838</v>
      </c>
    </row>
    <row r="116" spans="3:22" s="46" customFormat="1" ht="22.5" x14ac:dyDescent="0.25">
      <c r="C116" s="27">
        <v>106</v>
      </c>
      <c r="D116" s="34" t="s">
        <v>272</v>
      </c>
      <c r="E116" s="36" t="s">
        <v>504</v>
      </c>
      <c r="F116" s="33"/>
      <c r="G116" s="33" t="s">
        <v>10</v>
      </c>
      <c r="H116" s="35" t="s">
        <v>273</v>
      </c>
      <c r="I116" s="35" t="s">
        <v>260</v>
      </c>
      <c r="J116" s="34" t="s">
        <v>7</v>
      </c>
      <c r="K116" s="36" t="s">
        <v>274</v>
      </c>
      <c r="L116" s="37" t="s">
        <v>275</v>
      </c>
      <c r="M116" s="33">
        <v>1</v>
      </c>
      <c r="N116" s="38">
        <v>20</v>
      </c>
      <c r="O116" s="38" t="s">
        <v>276</v>
      </c>
      <c r="P116" s="39">
        <f>2000000*12</f>
        <v>24000000</v>
      </c>
      <c r="Q116" s="39">
        <f>3500000*12</f>
        <v>42000000</v>
      </c>
      <c r="R116" s="38">
        <v>2</v>
      </c>
      <c r="S116" s="38">
        <v>1</v>
      </c>
      <c r="T116" s="38" t="s">
        <v>505</v>
      </c>
      <c r="U116" s="40">
        <v>3</v>
      </c>
      <c r="V116" s="34" t="s">
        <v>838</v>
      </c>
    </row>
    <row r="117" spans="3:22" s="46" customFormat="1" ht="33.75" x14ac:dyDescent="0.25">
      <c r="C117" s="27">
        <v>107</v>
      </c>
      <c r="D117" s="34" t="s">
        <v>277</v>
      </c>
      <c r="E117" s="34"/>
      <c r="F117" s="33"/>
      <c r="G117" s="33" t="s">
        <v>10</v>
      </c>
      <c r="H117" s="35" t="s">
        <v>278</v>
      </c>
      <c r="I117" s="35" t="s">
        <v>260</v>
      </c>
      <c r="J117" s="34" t="s">
        <v>7</v>
      </c>
      <c r="K117" s="36" t="s">
        <v>279</v>
      </c>
      <c r="L117" s="37" t="s">
        <v>280</v>
      </c>
      <c r="M117" s="33">
        <v>1</v>
      </c>
      <c r="N117" s="38"/>
      <c r="O117" s="38"/>
      <c r="P117" s="39"/>
      <c r="Q117" s="39"/>
      <c r="R117" s="38">
        <v>2</v>
      </c>
      <c r="S117" s="38"/>
      <c r="T117" s="38" t="s">
        <v>12</v>
      </c>
      <c r="U117" s="40">
        <v>3</v>
      </c>
      <c r="V117" s="34" t="s">
        <v>838</v>
      </c>
    </row>
    <row r="118" spans="3:22" s="46" customFormat="1" ht="22.5" x14ac:dyDescent="0.25">
      <c r="C118" s="27">
        <v>108</v>
      </c>
      <c r="D118" s="34" t="s">
        <v>281</v>
      </c>
      <c r="E118" s="36" t="s">
        <v>551</v>
      </c>
      <c r="F118" s="33"/>
      <c r="G118" s="33" t="s">
        <v>10</v>
      </c>
      <c r="H118" s="35" t="s">
        <v>282</v>
      </c>
      <c r="I118" s="35" t="s">
        <v>260</v>
      </c>
      <c r="J118" s="34" t="s">
        <v>7</v>
      </c>
      <c r="K118" s="36" t="s">
        <v>283</v>
      </c>
      <c r="L118" s="37" t="s">
        <v>284</v>
      </c>
      <c r="M118" s="33">
        <v>1</v>
      </c>
      <c r="N118" s="38">
        <v>125</v>
      </c>
      <c r="O118" s="38" t="s">
        <v>8</v>
      </c>
      <c r="P118" s="39">
        <v>750000</v>
      </c>
      <c r="Q118" s="39">
        <v>2000000</v>
      </c>
      <c r="R118" s="38">
        <v>4</v>
      </c>
      <c r="S118" s="38"/>
      <c r="T118" s="38" t="s">
        <v>9</v>
      </c>
      <c r="U118" s="40">
        <v>3</v>
      </c>
      <c r="V118" s="34" t="s">
        <v>838</v>
      </c>
    </row>
    <row r="119" spans="3:22" s="46" customFormat="1" ht="22.5" x14ac:dyDescent="0.25">
      <c r="C119" s="27">
        <v>109</v>
      </c>
      <c r="D119" s="34" t="s">
        <v>285</v>
      </c>
      <c r="E119" s="34"/>
      <c r="F119" s="33"/>
      <c r="G119" s="33" t="s">
        <v>10</v>
      </c>
      <c r="H119" s="35" t="s">
        <v>286</v>
      </c>
      <c r="I119" s="35" t="s">
        <v>260</v>
      </c>
      <c r="J119" s="34" t="s">
        <v>7</v>
      </c>
      <c r="K119" s="36" t="s">
        <v>287</v>
      </c>
      <c r="L119" s="37" t="s">
        <v>288</v>
      </c>
      <c r="M119" s="33">
        <v>1</v>
      </c>
      <c r="N119" s="38">
        <v>50</v>
      </c>
      <c r="O119" s="38" t="s">
        <v>8</v>
      </c>
      <c r="P119" s="39">
        <v>6000000</v>
      </c>
      <c r="Q119" s="39">
        <v>2000000</v>
      </c>
      <c r="R119" s="38">
        <v>3</v>
      </c>
      <c r="S119" s="38"/>
      <c r="T119" s="38" t="s">
        <v>12</v>
      </c>
      <c r="U119" s="40">
        <v>3</v>
      </c>
      <c r="V119" s="34" t="s">
        <v>838</v>
      </c>
    </row>
    <row r="120" spans="3:22" s="46" customFormat="1" ht="22.5" x14ac:dyDescent="0.25">
      <c r="C120" s="27">
        <v>110</v>
      </c>
      <c r="D120" s="34" t="s">
        <v>289</v>
      </c>
      <c r="E120" s="34"/>
      <c r="F120" s="33" t="s">
        <v>5</v>
      </c>
      <c r="G120" s="33"/>
      <c r="H120" s="35" t="s">
        <v>290</v>
      </c>
      <c r="I120" s="35" t="s">
        <v>260</v>
      </c>
      <c r="J120" s="34" t="s">
        <v>7</v>
      </c>
      <c r="K120" s="36" t="s">
        <v>291</v>
      </c>
      <c r="L120" s="37" t="s">
        <v>292</v>
      </c>
      <c r="M120" s="33">
        <v>1</v>
      </c>
      <c r="N120" s="38">
        <v>6</v>
      </c>
      <c r="O120" s="38" t="s">
        <v>19</v>
      </c>
      <c r="P120" s="39">
        <v>15000000</v>
      </c>
      <c r="Q120" s="39">
        <v>20000000</v>
      </c>
      <c r="R120" s="38">
        <v>9</v>
      </c>
      <c r="S120" s="38"/>
      <c r="T120" s="38" t="s">
        <v>9</v>
      </c>
      <c r="U120" s="40">
        <v>3</v>
      </c>
      <c r="V120" s="34" t="s">
        <v>838</v>
      </c>
    </row>
    <row r="121" spans="3:22" s="46" customFormat="1" ht="33.75" x14ac:dyDescent="0.25">
      <c r="C121" s="27">
        <v>111</v>
      </c>
      <c r="D121" s="34" t="s">
        <v>480</v>
      </c>
      <c r="E121" s="36"/>
      <c r="F121" s="33" t="s">
        <v>5</v>
      </c>
      <c r="G121" s="33"/>
      <c r="H121" s="35" t="s">
        <v>481</v>
      </c>
      <c r="I121" s="35" t="s">
        <v>260</v>
      </c>
      <c r="J121" s="34" t="s">
        <v>7</v>
      </c>
      <c r="K121" s="36" t="s">
        <v>482</v>
      </c>
      <c r="L121" s="37" t="s">
        <v>58</v>
      </c>
      <c r="M121" s="33">
        <v>1</v>
      </c>
      <c r="N121" s="38">
        <v>150</v>
      </c>
      <c r="O121" s="38" t="s">
        <v>8</v>
      </c>
      <c r="P121" s="39">
        <v>66000000</v>
      </c>
      <c r="Q121" s="39">
        <v>16500000</v>
      </c>
      <c r="R121" s="38">
        <v>2</v>
      </c>
      <c r="S121" s="38"/>
      <c r="T121" s="38" t="s">
        <v>12</v>
      </c>
      <c r="U121" s="40">
        <v>3</v>
      </c>
      <c r="V121" s="34" t="s">
        <v>837</v>
      </c>
    </row>
    <row r="122" spans="3:22" s="46" customFormat="1" ht="33.75" x14ac:dyDescent="0.25">
      <c r="C122" s="27">
        <v>112</v>
      </c>
      <c r="D122" s="34" t="s">
        <v>293</v>
      </c>
      <c r="E122" s="36" t="s">
        <v>511</v>
      </c>
      <c r="F122" s="33"/>
      <c r="G122" s="33" t="s">
        <v>10</v>
      </c>
      <c r="H122" s="35" t="s">
        <v>746</v>
      </c>
      <c r="I122" s="35" t="s">
        <v>260</v>
      </c>
      <c r="J122" s="34" t="s">
        <v>7</v>
      </c>
      <c r="K122" s="36" t="s">
        <v>294</v>
      </c>
      <c r="L122" s="34" t="s">
        <v>295</v>
      </c>
      <c r="M122" s="33">
        <v>1</v>
      </c>
      <c r="N122" s="38">
        <v>70</v>
      </c>
      <c r="O122" s="38" t="s">
        <v>8</v>
      </c>
      <c r="P122" s="39">
        <f>2500000*15</f>
        <v>37500000</v>
      </c>
      <c r="Q122" s="39">
        <v>5000000</v>
      </c>
      <c r="R122" s="38">
        <v>1</v>
      </c>
      <c r="S122" s="38">
        <v>3</v>
      </c>
      <c r="T122" s="38" t="s">
        <v>12</v>
      </c>
      <c r="U122" s="40">
        <v>3</v>
      </c>
      <c r="V122" s="34" t="s">
        <v>837</v>
      </c>
    </row>
    <row r="123" spans="3:22" s="46" customFormat="1" ht="22.5" x14ac:dyDescent="0.25">
      <c r="C123" s="27">
        <v>113</v>
      </c>
      <c r="D123" s="34" t="s">
        <v>296</v>
      </c>
      <c r="E123" s="34"/>
      <c r="F123" s="33"/>
      <c r="G123" s="33" t="s">
        <v>10</v>
      </c>
      <c r="H123" s="35" t="s">
        <v>297</v>
      </c>
      <c r="I123" s="35" t="s">
        <v>260</v>
      </c>
      <c r="J123" s="34" t="s">
        <v>7</v>
      </c>
      <c r="K123" s="36" t="s">
        <v>298</v>
      </c>
      <c r="L123" s="37" t="s">
        <v>299</v>
      </c>
      <c r="M123" s="33">
        <v>1</v>
      </c>
      <c r="N123" s="38">
        <v>6000</v>
      </c>
      <c r="O123" s="38" t="s">
        <v>72</v>
      </c>
      <c r="P123" s="39">
        <v>4800000</v>
      </c>
      <c r="Q123" s="39">
        <v>1500000</v>
      </c>
      <c r="R123" s="38">
        <v>3</v>
      </c>
      <c r="S123" s="38"/>
      <c r="T123" s="38" t="s">
        <v>12</v>
      </c>
      <c r="U123" s="40">
        <v>3</v>
      </c>
      <c r="V123" s="34" t="s">
        <v>838</v>
      </c>
    </row>
    <row r="124" spans="3:22" s="46" customFormat="1" ht="33" customHeight="1" x14ac:dyDescent="0.25">
      <c r="C124" s="27">
        <v>114</v>
      </c>
      <c r="D124" s="34" t="s">
        <v>792</v>
      </c>
      <c r="E124" s="36" t="s">
        <v>793</v>
      </c>
      <c r="F124" s="33"/>
      <c r="G124" s="33" t="s">
        <v>10</v>
      </c>
      <c r="H124" s="35" t="s">
        <v>301</v>
      </c>
      <c r="I124" s="35" t="s">
        <v>302</v>
      </c>
      <c r="J124" s="34" t="s">
        <v>7</v>
      </c>
      <c r="K124" s="36" t="s">
        <v>303</v>
      </c>
      <c r="L124" s="37" t="s">
        <v>304</v>
      </c>
      <c r="M124" s="33">
        <v>1</v>
      </c>
      <c r="N124" s="38">
        <v>200</v>
      </c>
      <c r="O124" s="38" t="s">
        <v>8</v>
      </c>
      <c r="P124" s="39">
        <v>5000000</v>
      </c>
      <c r="Q124" s="39">
        <v>7000000</v>
      </c>
      <c r="R124" s="38">
        <v>3</v>
      </c>
      <c r="S124" s="38"/>
      <c r="T124" s="38" t="s">
        <v>12</v>
      </c>
      <c r="U124" s="40">
        <v>3</v>
      </c>
      <c r="V124" s="34" t="s">
        <v>838</v>
      </c>
    </row>
    <row r="125" spans="3:22" s="46" customFormat="1" ht="22.5" x14ac:dyDescent="0.25">
      <c r="C125" s="27">
        <v>115</v>
      </c>
      <c r="D125" s="34" t="s">
        <v>305</v>
      </c>
      <c r="E125" s="34"/>
      <c r="F125" s="33"/>
      <c r="G125" s="33" t="s">
        <v>10</v>
      </c>
      <c r="H125" s="35" t="s">
        <v>306</v>
      </c>
      <c r="I125" s="35" t="s">
        <v>260</v>
      </c>
      <c r="J125" s="34" t="s">
        <v>7</v>
      </c>
      <c r="K125" s="36" t="s">
        <v>307</v>
      </c>
      <c r="L125" s="37" t="s">
        <v>58</v>
      </c>
      <c r="M125" s="33">
        <v>1</v>
      </c>
      <c r="N125" s="38"/>
      <c r="O125" s="38"/>
      <c r="P125" s="39"/>
      <c r="Q125" s="39"/>
      <c r="R125" s="38">
        <v>2</v>
      </c>
      <c r="S125" s="38"/>
      <c r="T125" s="38" t="s">
        <v>12</v>
      </c>
      <c r="U125" s="40">
        <v>3</v>
      </c>
      <c r="V125" s="34" t="s">
        <v>838</v>
      </c>
    </row>
    <row r="126" spans="3:22" s="46" customFormat="1" ht="28.5" customHeight="1" x14ac:dyDescent="0.25">
      <c r="C126" s="27">
        <v>116</v>
      </c>
      <c r="D126" s="34" t="s">
        <v>786</v>
      </c>
      <c r="E126" s="36" t="s">
        <v>516</v>
      </c>
      <c r="F126" s="33"/>
      <c r="G126" s="33" t="s">
        <v>10</v>
      </c>
      <c r="H126" s="35" t="s">
        <v>308</v>
      </c>
      <c r="I126" s="35" t="s">
        <v>260</v>
      </c>
      <c r="J126" s="34" t="s">
        <v>7</v>
      </c>
      <c r="K126" s="36" t="s">
        <v>309</v>
      </c>
      <c r="L126" s="37" t="s">
        <v>310</v>
      </c>
      <c r="M126" s="33">
        <v>1</v>
      </c>
      <c r="N126" s="38">
        <v>100</v>
      </c>
      <c r="O126" s="38" t="s">
        <v>8</v>
      </c>
      <c r="P126" s="39">
        <v>6000000</v>
      </c>
      <c r="Q126" s="39">
        <v>4000000</v>
      </c>
      <c r="R126" s="38">
        <v>1</v>
      </c>
      <c r="S126" s="38">
        <v>1</v>
      </c>
      <c r="T126" s="38" t="s">
        <v>12</v>
      </c>
      <c r="U126" s="40">
        <v>3</v>
      </c>
      <c r="V126" s="34" t="s">
        <v>838</v>
      </c>
    </row>
    <row r="127" spans="3:22" s="46" customFormat="1" ht="22.5" x14ac:dyDescent="0.25">
      <c r="C127" s="27">
        <v>117</v>
      </c>
      <c r="D127" s="34" t="s">
        <v>311</v>
      </c>
      <c r="E127" s="34"/>
      <c r="F127" s="33"/>
      <c r="G127" s="33" t="s">
        <v>10</v>
      </c>
      <c r="H127" s="35" t="s">
        <v>312</v>
      </c>
      <c r="I127" s="35" t="s">
        <v>260</v>
      </c>
      <c r="J127" s="34" t="s">
        <v>7</v>
      </c>
      <c r="K127" s="36" t="s">
        <v>313</v>
      </c>
      <c r="L127" s="37" t="s">
        <v>17</v>
      </c>
      <c r="M127" s="33">
        <v>1</v>
      </c>
      <c r="N127" s="38">
        <v>500</v>
      </c>
      <c r="O127" s="38" t="s">
        <v>8</v>
      </c>
      <c r="P127" s="39">
        <v>60000000</v>
      </c>
      <c r="Q127" s="39">
        <v>25000000</v>
      </c>
      <c r="R127" s="38">
        <v>3</v>
      </c>
      <c r="S127" s="38">
        <v>5</v>
      </c>
      <c r="T127" s="38" t="s">
        <v>9</v>
      </c>
      <c r="U127" s="40">
        <v>3</v>
      </c>
      <c r="V127" s="34" t="s">
        <v>838</v>
      </c>
    </row>
    <row r="128" spans="3:22" s="46" customFormat="1" ht="22.5" x14ac:dyDescent="0.25">
      <c r="C128" s="27">
        <v>118</v>
      </c>
      <c r="D128" s="34" t="s">
        <v>315</v>
      </c>
      <c r="E128" s="34"/>
      <c r="F128" s="33"/>
      <c r="G128" s="33" t="s">
        <v>10</v>
      </c>
      <c r="H128" s="35" t="s">
        <v>316</v>
      </c>
      <c r="I128" s="35" t="s">
        <v>314</v>
      </c>
      <c r="J128" s="34" t="s">
        <v>7</v>
      </c>
      <c r="K128" s="36" t="s">
        <v>317</v>
      </c>
      <c r="L128" s="37" t="s">
        <v>267</v>
      </c>
      <c r="M128" s="33">
        <v>1</v>
      </c>
      <c r="N128" s="38">
        <v>150</v>
      </c>
      <c r="O128" s="38" t="s">
        <v>8</v>
      </c>
      <c r="P128" s="39">
        <v>4000000</v>
      </c>
      <c r="Q128" s="39">
        <v>5000000</v>
      </c>
      <c r="R128" s="38">
        <v>4</v>
      </c>
      <c r="S128" s="38"/>
      <c r="T128" s="38" t="s">
        <v>12</v>
      </c>
      <c r="U128" s="40">
        <v>3</v>
      </c>
      <c r="V128" s="34" t="s">
        <v>838</v>
      </c>
    </row>
    <row r="129" spans="3:22" s="46" customFormat="1" ht="22.5" x14ac:dyDescent="0.25">
      <c r="C129" s="27">
        <v>119</v>
      </c>
      <c r="D129" s="34" t="s">
        <v>318</v>
      </c>
      <c r="E129" s="34"/>
      <c r="F129" s="33"/>
      <c r="G129" s="33" t="s">
        <v>10</v>
      </c>
      <c r="H129" s="35" t="s">
        <v>319</v>
      </c>
      <c r="I129" s="35" t="s">
        <v>314</v>
      </c>
      <c r="J129" s="34" t="s">
        <v>7</v>
      </c>
      <c r="K129" s="36" t="s">
        <v>320</v>
      </c>
      <c r="L129" s="37" t="s">
        <v>321</v>
      </c>
      <c r="M129" s="33">
        <v>1</v>
      </c>
      <c r="N129" s="38">
        <v>250</v>
      </c>
      <c r="O129" s="38" t="s">
        <v>8</v>
      </c>
      <c r="P129" s="39">
        <v>3750000</v>
      </c>
      <c r="Q129" s="39">
        <v>7000000</v>
      </c>
      <c r="R129" s="38">
        <v>5</v>
      </c>
      <c r="S129" s="38"/>
      <c r="T129" s="38" t="s">
        <v>12</v>
      </c>
      <c r="U129" s="40">
        <v>3</v>
      </c>
      <c r="V129" s="34" t="s">
        <v>838</v>
      </c>
    </row>
    <row r="130" spans="3:22" s="46" customFormat="1" ht="22.5" x14ac:dyDescent="0.25">
      <c r="C130" s="27">
        <v>120</v>
      </c>
      <c r="D130" s="34" t="s">
        <v>322</v>
      </c>
      <c r="E130" s="36" t="s">
        <v>517</v>
      </c>
      <c r="F130" s="33"/>
      <c r="G130" s="33" t="s">
        <v>10</v>
      </c>
      <c r="H130" s="35" t="s">
        <v>323</v>
      </c>
      <c r="I130" s="35" t="s">
        <v>314</v>
      </c>
      <c r="J130" s="34" t="s">
        <v>7</v>
      </c>
      <c r="K130" s="36" t="s">
        <v>324</v>
      </c>
      <c r="L130" s="37" t="s">
        <v>325</v>
      </c>
      <c r="M130" s="33">
        <v>1</v>
      </c>
      <c r="N130" s="38">
        <v>80</v>
      </c>
      <c r="O130" s="38" t="s">
        <v>8</v>
      </c>
      <c r="P130" s="39">
        <v>2500000</v>
      </c>
      <c r="Q130" s="39">
        <v>6000000</v>
      </c>
      <c r="R130" s="38">
        <v>2</v>
      </c>
      <c r="S130" s="38">
        <v>1</v>
      </c>
      <c r="T130" s="38" t="s">
        <v>9</v>
      </c>
      <c r="U130" s="40">
        <v>3</v>
      </c>
      <c r="V130" s="34" t="s">
        <v>837</v>
      </c>
    </row>
    <row r="131" spans="3:22" s="46" customFormat="1" ht="22.5" x14ac:dyDescent="0.25">
      <c r="C131" s="27">
        <v>121</v>
      </c>
      <c r="D131" s="49" t="s">
        <v>326</v>
      </c>
      <c r="E131" s="49"/>
      <c r="F131" s="50" t="s">
        <v>5</v>
      </c>
      <c r="G131" s="50"/>
      <c r="H131" s="51" t="s">
        <v>327</v>
      </c>
      <c r="I131" s="51" t="s">
        <v>314</v>
      </c>
      <c r="J131" s="49" t="s">
        <v>7</v>
      </c>
      <c r="K131" s="55" t="s">
        <v>328</v>
      </c>
      <c r="L131" s="37" t="s">
        <v>329</v>
      </c>
      <c r="M131" s="50">
        <v>1</v>
      </c>
      <c r="N131" s="52">
        <v>30</v>
      </c>
      <c r="O131" s="52" t="s">
        <v>8</v>
      </c>
      <c r="P131" s="53">
        <v>3000000</v>
      </c>
      <c r="Q131" s="53">
        <v>2000000</v>
      </c>
      <c r="R131" s="52">
        <v>1</v>
      </c>
      <c r="S131" s="52"/>
      <c r="T131" s="52" t="s">
        <v>12</v>
      </c>
      <c r="U131" s="54">
        <v>3</v>
      </c>
      <c r="V131" s="34" t="s">
        <v>838</v>
      </c>
    </row>
    <row r="132" spans="3:22" s="46" customFormat="1" ht="22.5" x14ac:dyDescent="0.25">
      <c r="C132" s="27">
        <v>122</v>
      </c>
      <c r="D132" s="34" t="s">
        <v>331</v>
      </c>
      <c r="E132" s="34"/>
      <c r="F132" s="33"/>
      <c r="G132" s="33" t="s">
        <v>10</v>
      </c>
      <c r="H132" s="35" t="s">
        <v>332</v>
      </c>
      <c r="I132" s="35" t="s">
        <v>314</v>
      </c>
      <c r="J132" s="34" t="s">
        <v>7</v>
      </c>
      <c r="K132" s="36" t="s">
        <v>333</v>
      </c>
      <c r="L132" s="37" t="s">
        <v>334</v>
      </c>
      <c r="M132" s="33">
        <v>1</v>
      </c>
      <c r="N132" s="38">
        <v>250</v>
      </c>
      <c r="O132" s="38" t="s">
        <v>8</v>
      </c>
      <c r="P132" s="39">
        <v>10000000</v>
      </c>
      <c r="Q132" s="39">
        <v>50000000</v>
      </c>
      <c r="R132" s="38">
        <v>10</v>
      </c>
      <c r="S132" s="38"/>
      <c r="T132" s="38" t="s">
        <v>12</v>
      </c>
      <c r="U132" s="40">
        <v>3</v>
      </c>
      <c r="V132" s="34" t="s">
        <v>838</v>
      </c>
    </row>
    <row r="133" spans="3:22" s="46" customFormat="1" ht="22.5" x14ac:dyDescent="0.25">
      <c r="C133" s="27">
        <v>123</v>
      </c>
      <c r="D133" s="34" t="s">
        <v>335</v>
      </c>
      <c r="E133" s="36" t="s">
        <v>518</v>
      </c>
      <c r="F133" s="33"/>
      <c r="G133" s="33" t="s">
        <v>10</v>
      </c>
      <c r="H133" s="35" t="s">
        <v>336</v>
      </c>
      <c r="I133" s="35" t="s">
        <v>314</v>
      </c>
      <c r="J133" s="34" t="s">
        <v>7</v>
      </c>
      <c r="K133" s="36" t="s">
        <v>337</v>
      </c>
      <c r="L133" s="37" t="s">
        <v>338</v>
      </c>
      <c r="M133" s="33">
        <v>1</v>
      </c>
      <c r="N133" s="38">
        <v>20</v>
      </c>
      <c r="O133" s="38" t="s">
        <v>8</v>
      </c>
      <c r="P133" s="39">
        <v>1500000</v>
      </c>
      <c r="Q133" s="39">
        <v>750000</v>
      </c>
      <c r="R133" s="38">
        <v>0</v>
      </c>
      <c r="S133" s="38">
        <v>2</v>
      </c>
      <c r="T133" s="38" t="s">
        <v>519</v>
      </c>
      <c r="U133" s="40">
        <v>3</v>
      </c>
      <c r="V133" s="34" t="s">
        <v>837</v>
      </c>
    </row>
    <row r="134" spans="3:22" s="46" customFormat="1" ht="22.5" x14ac:dyDescent="0.25">
      <c r="C134" s="27">
        <v>124</v>
      </c>
      <c r="D134" s="34" t="s">
        <v>339</v>
      </c>
      <c r="E134" s="34"/>
      <c r="F134" s="33"/>
      <c r="G134" s="33" t="s">
        <v>10</v>
      </c>
      <c r="H134" s="35" t="s">
        <v>340</v>
      </c>
      <c r="I134" s="35" t="s">
        <v>314</v>
      </c>
      <c r="J134" s="34" t="s">
        <v>7</v>
      </c>
      <c r="K134" s="34" t="s">
        <v>341</v>
      </c>
      <c r="L134" s="37" t="s">
        <v>342</v>
      </c>
      <c r="M134" s="33">
        <v>1</v>
      </c>
      <c r="N134" s="38"/>
      <c r="O134" s="38"/>
      <c r="P134" s="39"/>
      <c r="Q134" s="39"/>
      <c r="R134" s="38"/>
      <c r="S134" s="38"/>
      <c r="T134" s="38" t="s">
        <v>79</v>
      </c>
      <c r="U134" s="40">
        <v>3</v>
      </c>
      <c r="V134" s="34" t="s">
        <v>838</v>
      </c>
    </row>
    <row r="135" spans="3:22" s="46" customFormat="1" ht="22.5" x14ac:dyDescent="0.25">
      <c r="C135" s="27">
        <v>125</v>
      </c>
      <c r="D135" s="34" t="s">
        <v>343</v>
      </c>
      <c r="E135" s="34"/>
      <c r="F135" s="33" t="s">
        <v>5</v>
      </c>
      <c r="G135" s="33"/>
      <c r="H135" s="35" t="s">
        <v>344</v>
      </c>
      <c r="I135" s="35" t="s">
        <v>314</v>
      </c>
      <c r="J135" s="34" t="s">
        <v>7</v>
      </c>
      <c r="K135" s="36" t="s">
        <v>345</v>
      </c>
      <c r="L135" s="37" t="s">
        <v>346</v>
      </c>
      <c r="M135" s="33">
        <v>1</v>
      </c>
      <c r="N135" s="38">
        <f>5*30</f>
        <v>150</v>
      </c>
      <c r="O135" s="38" t="s">
        <v>8</v>
      </c>
      <c r="P135" s="39">
        <v>3000000</v>
      </c>
      <c r="Q135" s="39">
        <v>5000000</v>
      </c>
      <c r="R135" s="38" t="s">
        <v>142</v>
      </c>
      <c r="S135" s="38"/>
      <c r="T135" s="38" t="s">
        <v>79</v>
      </c>
      <c r="U135" s="40">
        <v>3</v>
      </c>
      <c r="V135" s="34" t="s">
        <v>838</v>
      </c>
    </row>
    <row r="136" spans="3:22" s="46" customFormat="1" ht="45" x14ac:dyDescent="0.25">
      <c r="C136" s="27">
        <v>126</v>
      </c>
      <c r="D136" s="34" t="s">
        <v>545</v>
      </c>
      <c r="E136" s="36" t="s">
        <v>546</v>
      </c>
      <c r="F136" s="33"/>
      <c r="G136" s="33" t="s">
        <v>10</v>
      </c>
      <c r="H136" s="35" t="s">
        <v>547</v>
      </c>
      <c r="I136" s="35" t="s">
        <v>314</v>
      </c>
      <c r="J136" s="34" t="s">
        <v>7</v>
      </c>
      <c r="K136" s="36" t="s">
        <v>548</v>
      </c>
      <c r="L136" s="37" t="s">
        <v>549</v>
      </c>
      <c r="M136" s="33">
        <v>1</v>
      </c>
      <c r="N136" s="38">
        <v>60</v>
      </c>
      <c r="O136" s="38" t="s">
        <v>8</v>
      </c>
      <c r="P136" s="39">
        <f>12*4000000</f>
        <v>48000000</v>
      </c>
      <c r="Q136" s="39">
        <v>9000000</v>
      </c>
      <c r="R136" s="38">
        <v>2</v>
      </c>
      <c r="S136" s="38">
        <v>2</v>
      </c>
      <c r="T136" s="38" t="s">
        <v>12</v>
      </c>
      <c r="U136" s="40">
        <v>3</v>
      </c>
      <c r="V136" s="34" t="s">
        <v>838</v>
      </c>
    </row>
    <row r="137" spans="3:22" s="46" customFormat="1" ht="22.5" x14ac:dyDescent="0.25">
      <c r="C137" s="27">
        <v>127</v>
      </c>
      <c r="D137" s="34" t="s">
        <v>652</v>
      </c>
      <c r="E137" s="36" t="s">
        <v>653</v>
      </c>
      <c r="F137" s="33" t="s">
        <v>5</v>
      </c>
      <c r="G137" s="33"/>
      <c r="H137" s="35" t="s">
        <v>654</v>
      </c>
      <c r="I137" s="35" t="s">
        <v>347</v>
      </c>
      <c r="J137" s="34" t="s">
        <v>7</v>
      </c>
      <c r="K137" s="36" t="s">
        <v>655</v>
      </c>
      <c r="L137" s="37" t="s">
        <v>280</v>
      </c>
      <c r="M137" s="33">
        <v>1</v>
      </c>
      <c r="N137" s="38"/>
      <c r="O137" s="38"/>
      <c r="P137" s="39"/>
      <c r="Q137" s="39"/>
      <c r="R137" s="38"/>
      <c r="S137" s="38"/>
      <c r="T137" s="38"/>
      <c r="U137" s="40"/>
      <c r="V137" s="34" t="s">
        <v>838</v>
      </c>
    </row>
    <row r="138" spans="3:22" s="46" customFormat="1" ht="22.5" x14ac:dyDescent="0.25">
      <c r="C138" s="27">
        <v>128</v>
      </c>
      <c r="D138" s="34" t="s">
        <v>348</v>
      </c>
      <c r="E138" s="34"/>
      <c r="F138" s="33" t="s">
        <v>5</v>
      </c>
      <c r="G138" s="33"/>
      <c r="H138" s="35" t="s">
        <v>349</v>
      </c>
      <c r="I138" s="35" t="s">
        <v>347</v>
      </c>
      <c r="J138" s="34" t="s">
        <v>7</v>
      </c>
      <c r="K138" s="36" t="s">
        <v>350</v>
      </c>
      <c r="L138" s="37" t="s">
        <v>351</v>
      </c>
      <c r="M138" s="33">
        <v>1</v>
      </c>
      <c r="N138" s="38"/>
      <c r="O138" s="38"/>
      <c r="P138" s="39">
        <v>2500000</v>
      </c>
      <c r="Q138" s="39">
        <v>1000000</v>
      </c>
      <c r="R138" s="38">
        <v>3</v>
      </c>
      <c r="S138" s="38"/>
      <c r="T138" s="38" t="s">
        <v>9</v>
      </c>
      <c r="U138" s="40">
        <v>3</v>
      </c>
      <c r="V138" s="34" t="s">
        <v>837</v>
      </c>
    </row>
    <row r="139" spans="3:22" s="46" customFormat="1" ht="33.75" x14ac:dyDescent="0.25">
      <c r="C139" s="27">
        <v>129</v>
      </c>
      <c r="D139" s="34" t="s">
        <v>661</v>
      </c>
      <c r="E139" s="36" t="s">
        <v>662</v>
      </c>
      <c r="F139" s="33"/>
      <c r="G139" s="33" t="s">
        <v>29</v>
      </c>
      <c r="H139" s="35" t="s">
        <v>663</v>
      </c>
      <c r="I139" s="35" t="s">
        <v>347</v>
      </c>
      <c r="J139" s="34" t="s">
        <v>7</v>
      </c>
      <c r="K139" s="36" t="s">
        <v>664</v>
      </c>
      <c r="L139" s="37" t="s">
        <v>665</v>
      </c>
      <c r="M139" s="33">
        <v>1</v>
      </c>
      <c r="N139" s="38"/>
      <c r="O139" s="38"/>
      <c r="P139" s="39"/>
      <c r="Q139" s="39"/>
      <c r="R139" s="38">
        <v>1</v>
      </c>
      <c r="S139" s="38">
        <v>2</v>
      </c>
      <c r="T139" s="38" t="s">
        <v>607</v>
      </c>
      <c r="U139" s="40">
        <v>3</v>
      </c>
      <c r="V139" s="34" t="s">
        <v>837</v>
      </c>
    </row>
    <row r="140" spans="3:22" s="46" customFormat="1" ht="33.75" x14ac:dyDescent="0.25">
      <c r="C140" s="27">
        <v>130</v>
      </c>
      <c r="D140" s="34" t="s">
        <v>667</v>
      </c>
      <c r="E140" s="36" t="s">
        <v>668</v>
      </c>
      <c r="F140" s="33"/>
      <c r="G140" s="33" t="s">
        <v>10</v>
      </c>
      <c r="H140" s="35" t="s">
        <v>669</v>
      </c>
      <c r="I140" s="35" t="s">
        <v>347</v>
      </c>
      <c r="J140" s="34" t="s">
        <v>7</v>
      </c>
      <c r="K140" s="36" t="s">
        <v>670</v>
      </c>
      <c r="L140" s="37" t="s">
        <v>671</v>
      </c>
      <c r="M140" s="33">
        <v>1</v>
      </c>
      <c r="N140" s="38"/>
      <c r="O140" s="38"/>
      <c r="P140" s="39"/>
      <c r="Q140" s="39"/>
      <c r="R140" s="38"/>
      <c r="S140" s="38"/>
      <c r="T140" s="38"/>
      <c r="U140" s="40"/>
      <c r="V140" s="34" t="s">
        <v>838</v>
      </c>
    </row>
    <row r="141" spans="3:22" s="46" customFormat="1" ht="22.5" customHeight="1" x14ac:dyDescent="0.25">
      <c r="C141" s="27">
        <v>131</v>
      </c>
      <c r="D141" s="34" t="s">
        <v>352</v>
      </c>
      <c r="E141" s="36" t="s">
        <v>507</v>
      </c>
      <c r="F141" s="33"/>
      <c r="G141" s="33" t="s">
        <v>10</v>
      </c>
      <c r="H141" s="35" t="s">
        <v>353</v>
      </c>
      <c r="I141" s="35" t="s">
        <v>347</v>
      </c>
      <c r="J141" s="34" t="s">
        <v>7</v>
      </c>
      <c r="K141" s="36" t="s">
        <v>354</v>
      </c>
      <c r="L141" s="37" t="s">
        <v>472</v>
      </c>
      <c r="M141" s="33">
        <v>1</v>
      </c>
      <c r="N141" s="38">
        <v>90</v>
      </c>
      <c r="O141" s="38" t="s">
        <v>8</v>
      </c>
      <c r="P141" s="39">
        <f>6000000*12</f>
        <v>72000000</v>
      </c>
      <c r="Q141" s="39">
        <f>10000000*5</f>
        <v>50000000</v>
      </c>
      <c r="R141" s="38">
        <v>1</v>
      </c>
      <c r="S141" s="38">
        <v>2</v>
      </c>
      <c r="T141" s="38" t="s">
        <v>508</v>
      </c>
      <c r="U141" s="40">
        <v>3</v>
      </c>
      <c r="V141" s="34" t="s">
        <v>837</v>
      </c>
    </row>
    <row r="142" spans="3:22" s="46" customFormat="1" ht="33.75" x14ac:dyDescent="0.25">
      <c r="C142" s="27">
        <v>132</v>
      </c>
      <c r="D142" s="34" t="s">
        <v>577</v>
      </c>
      <c r="E142" s="36" t="s">
        <v>580</v>
      </c>
      <c r="F142" s="33"/>
      <c r="G142" s="33" t="s">
        <v>10</v>
      </c>
      <c r="H142" s="35" t="s">
        <v>578</v>
      </c>
      <c r="I142" s="35" t="s">
        <v>347</v>
      </c>
      <c r="J142" s="34" t="s">
        <v>7</v>
      </c>
      <c r="K142" s="36" t="s">
        <v>579</v>
      </c>
      <c r="L142" s="37" t="s">
        <v>581</v>
      </c>
      <c r="M142" s="33">
        <v>1</v>
      </c>
      <c r="N142" s="38">
        <v>100</v>
      </c>
      <c r="O142" s="38" t="s">
        <v>18</v>
      </c>
      <c r="P142" s="39">
        <v>4000000</v>
      </c>
      <c r="Q142" s="39">
        <v>8000000</v>
      </c>
      <c r="R142" s="38">
        <v>0</v>
      </c>
      <c r="S142" s="38">
        <v>2</v>
      </c>
      <c r="T142" s="38" t="s">
        <v>12</v>
      </c>
      <c r="U142" s="40">
        <v>3</v>
      </c>
      <c r="V142" s="34" t="s">
        <v>838</v>
      </c>
    </row>
    <row r="143" spans="3:22" s="46" customFormat="1" ht="33.75" x14ac:dyDescent="0.25">
      <c r="C143" s="27">
        <v>133</v>
      </c>
      <c r="D143" s="34" t="s">
        <v>573</v>
      </c>
      <c r="E143" s="36" t="s">
        <v>574</v>
      </c>
      <c r="F143" s="33"/>
      <c r="G143" s="33" t="s">
        <v>10</v>
      </c>
      <c r="H143" s="35" t="s">
        <v>575</v>
      </c>
      <c r="I143" s="35" t="s">
        <v>347</v>
      </c>
      <c r="J143" s="34" t="s">
        <v>7</v>
      </c>
      <c r="K143" s="36" t="s">
        <v>576</v>
      </c>
      <c r="L143" s="37" t="s">
        <v>360</v>
      </c>
      <c r="M143" s="33">
        <v>1</v>
      </c>
      <c r="N143" s="38">
        <v>100</v>
      </c>
      <c r="O143" s="38" t="s">
        <v>72</v>
      </c>
      <c r="P143" s="39">
        <v>15000000</v>
      </c>
      <c r="Q143" s="39">
        <v>8000000</v>
      </c>
      <c r="R143" s="38">
        <v>0</v>
      </c>
      <c r="S143" s="38">
        <v>3</v>
      </c>
      <c r="T143" s="38" t="s">
        <v>12</v>
      </c>
      <c r="U143" s="40">
        <v>3</v>
      </c>
      <c r="V143" s="34" t="s">
        <v>838</v>
      </c>
    </row>
    <row r="144" spans="3:22" s="46" customFormat="1" ht="22.5" x14ac:dyDescent="0.25">
      <c r="C144" s="27">
        <v>134</v>
      </c>
      <c r="D144" s="34" t="s">
        <v>356</v>
      </c>
      <c r="E144" s="34"/>
      <c r="F144" s="33"/>
      <c r="G144" s="33" t="s">
        <v>10</v>
      </c>
      <c r="H144" s="35" t="s">
        <v>357</v>
      </c>
      <c r="I144" s="35" t="s">
        <v>347</v>
      </c>
      <c r="J144" s="34" t="s">
        <v>7</v>
      </c>
      <c r="K144" s="36" t="s">
        <v>358</v>
      </c>
      <c r="L144" s="37" t="s">
        <v>359</v>
      </c>
      <c r="M144" s="33">
        <v>1</v>
      </c>
      <c r="N144" s="38">
        <v>1000</v>
      </c>
      <c r="O144" s="38" t="s">
        <v>36</v>
      </c>
      <c r="P144" s="39">
        <v>20000000</v>
      </c>
      <c r="Q144" s="39">
        <v>30000000</v>
      </c>
      <c r="R144" s="38">
        <v>5</v>
      </c>
      <c r="S144" s="38"/>
      <c r="T144" s="38" t="s">
        <v>12</v>
      </c>
      <c r="U144" s="40">
        <v>3</v>
      </c>
      <c r="V144" s="34" t="s">
        <v>838</v>
      </c>
    </row>
    <row r="145" spans="3:22" s="46" customFormat="1" ht="33.75" x14ac:dyDescent="0.25">
      <c r="C145" s="27">
        <v>135</v>
      </c>
      <c r="D145" s="34" t="s">
        <v>361</v>
      </c>
      <c r="E145" s="36" t="s">
        <v>572</v>
      </c>
      <c r="F145" s="33" t="s">
        <v>5</v>
      </c>
      <c r="G145" s="33"/>
      <c r="H145" s="35" t="s">
        <v>362</v>
      </c>
      <c r="I145" s="35" t="s">
        <v>347</v>
      </c>
      <c r="J145" s="34" t="s">
        <v>7</v>
      </c>
      <c r="K145" s="36" t="s">
        <v>363</v>
      </c>
      <c r="L145" s="37" t="s">
        <v>364</v>
      </c>
      <c r="M145" s="33">
        <v>1</v>
      </c>
      <c r="N145" s="38">
        <v>6000</v>
      </c>
      <c r="O145" s="38" t="s">
        <v>70</v>
      </c>
      <c r="P145" s="39">
        <v>10000000</v>
      </c>
      <c r="Q145" s="39">
        <v>20000000</v>
      </c>
      <c r="R145" s="38">
        <v>5</v>
      </c>
      <c r="S145" s="38"/>
      <c r="T145" s="38" t="s">
        <v>9</v>
      </c>
      <c r="U145" s="40">
        <v>3</v>
      </c>
      <c r="V145" s="34" t="s">
        <v>837</v>
      </c>
    </row>
    <row r="146" spans="3:22" s="46" customFormat="1" ht="22.5" x14ac:dyDescent="0.25">
      <c r="C146" s="27">
        <v>136</v>
      </c>
      <c r="D146" s="34" t="s">
        <v>365</v>
      </c>
      <c r="E146" s="34"/>
      <c r="F146" s="33"/>
      <c r="G146" s="33" t="s">
        <v>10</v>
      </c>
      <c r="H146" s="35" t="s">
        <v>366</v>
      </c>
      <c r="I146" s="35" t="s">
        <v>347</v>
      </c>
      <c r="J146" s="34" t="s">
        <v>7</v>
      </c>
      <c r="K146" s="36" t="s">
        <v>367</v>
      </c>
      <c r="L146" s="37" t="s">
        <v>368</v>
      </c>
      <c r="M146" s="33">
        <v>1</v>
      </c>
      <c r="N146" s="38">
        <v>510</v>
      </c>
      <c r="O146" s="38" t="s">
        <v>8</v>
      </c>
      <c r="P146" s="39">
        <v>40000000</v>
      </c>
      <c r="Q146" s="39">
        <v>25000000</v>
      </c>
      <c r="R146" s="38">
        <v>3</v>
      </c>
      <c r="S146" s="38"/>
      <c r="T146" s="38" t="s">
        <v>9</v>
      </c>
      <c r="U146" s="40">
        <v>3</v>
      </c>
      <c r="V146" s="34" t="s">
        <v>837</v>
      </c>
    </row>
    <row r="147" spans="3:22" s="46" customFormat="1" ht="22.5" x14ac:dyDescent="0.25">
      <c r="C147" s="27">
        <v>137</v>
      </c>
      <c r="D147" s="34" t="s">
        <v>369</v>
      </c>
      <c r="E147" s="34"/>
      <c r="F147" s="33"/>
      <c r="G147" s="33" t="s">
        <v>10</v>
      </c>
      <c r="H147" s="35" t="s">
        <v>370</v>
      </c>
      <c r="I147" s="35" t="s">
        <v>347</v>
      </c>
      <c r="J147" s="34" t="s">
        <v>7</v>
      </c>
      <c r="K147" s="36" t="s">
        <v>371</v>
      </c>
      <c r="L147" s="37" t="s">
        <v>58</v>
      </c>
      <c r="M147" s="33">
        <v>1</v>
      </c>
      <c r="N147" s="38">
        <v>70</v>
      </c>
      <c r="O147" s="38" t="s">
        <v>8</v>
      </c>
      <c r="P147" s="39">
        <v>10000000</v>
      </c>
      <c r="Q147" s="39">
        <v>15000000</v>
      </c>
      <c r="R147" s="38">
        <v>2</v>
      </c>
      <c r="S147" s="38"/>
      <c r="T147" s="38" t="s">
        <v>12</v>
      </c>
      <c r="U147" s="40">
        <v>3</v>
      </c>
      <c r="V147" s="34" t="s">
        <v>838</v>
      </c>
    </row>
    <row r="148" spans="3:22" s="46" customFormat="1" ht="22.5" x14ac:dyDescent="0.25">
      <c r="C148" s="27">
        <v>138</v>
      </c>
      <c r="D148" s="34" t="s">
        <v>372</v>
      </c>
      <c r="E148" s="36" t="s">
        <v>514</v>
      </c>
      <c r="F148" s="33"/>
      <c r="G148" s="33" t="s">
        <v>10</v>
      </c>
      <c r="H148" s="35" t="s">
        <v>373</v>
      </c>
      <c r="I148" s="35" t="s">
        <v>347</v>
      </c>
      <c r="J148" s="34" t="s">
        <v>7</v>
      </c>
      <c r="K148" s="36" t="s">
        <v>374</v>
      </c>
      <c r="L148" s="37" t="s">
        <v>375</v>
      </c>
      <c r="M148" s="33">
        <v>1</v>
      </c>
      <c r="N148" s="38">
        <v>10</v>
      </c>
      <c r="O148" s="38" t="s">
        <v>16</v>
      </c>
      <c r="P148" s="39">
        <f>12*20000000</f>
        <v>240000000</v>
      </c>
      <c r="Q148" s="39">
        <f>12*10000000</f>
        <v>120000000</v>
      </c>
      <c r="R148" s="38">
        <v>1</v>
      </c>
      <c r="S148" s="38">
        <v>2</v>
      </c>
      <c r="T148" s="38" t="s">
        <v>515</v>
      </c>
      <c r="U148" s="40">
        <v>3</v>
      </c>
      <c r="V148" s="34" t="s">
        <v>837</v>
      </c>
    </row>
    <row r="149" spans="3:22" s="46" customFormat="1" ht="22.5" x14ac:dyDescent="0.25">
      <c r="C149" s="27">
        <v>139</v>
      </c>
      <c r="D149" s="34" t="s">
        <v>376</v>
      </c>
      <c r="E149" s="36" t="s">
        <v>566</v>
      </c>
      <c r="F149" s="33" t="s">
        <v>5</v>
      </c>
      <c r="G149" s="33"/>
      <c r="H149" s="35" t="s">
        <v>377</v>
      </c>
      <c r="I149" s="35" t="s">
        <v>347</v>
      </c>
      <c r="J149" s="34" t="s">
        <v>7</v>
      </c>
      <c r="K149" s="36" t="s">
        <v>378</v>
      </c>
      <c r="L149" s="37" t="s">
        <v>379</v>
      </c>
      <c r="M149" s="33">
        <v>1</v>
      </c>
      <c r="N149" s="38">
        <v>45</v>
      </c>
      <c r="O149" s="38" t="s">
        <v>8</v>
      </c>
      <c r="P149" s="39">
        <v>3000000</v>
      </c>
      <c r="Q149" s="39">
        <v>4000000</v>
      </c>
      <c r="R149" s="38">
        <v>1</v>
      </c>
      <c r="S149" s="38">
        <v>2</v>
      </c>
      <c r="T149" s="38" t="s">
        <v>12</v>
      </c>
      <c r="U149" s="40">
        <v>3</v>
      </c>
      <c r="V149" s="34" t="s">
        <v>838</v>
      </c>
    </row>
    <row r="150" spans="3:22" s="46" customFormat="1" ht="22.5" x14ac:dyDescent="0.25">
      <c r="C150" s="27">
        <v>140</v>
      </c>
      <c r="D150" s="34" t="s">
        <v>380</v>
      </c>
      <c r="E150" s="36" t="s">
        <v>571</v>
      </c>
      <c r="F150" s="33"/>
      <c r="G150" s="33" t="s">
        <v>10</v>
      </c>
      <c r="H150" s="35" t="s">
        <v>381</v>
      </c>
      <c r="I150" s="35" t="s">
        <v>347</v>
      </c>
      <c r="J150" s="34" t="s">
        <v>7</v>
      </c>
      <c r="K150" s="36" t="s">
        <v>382</v>
      </c>
      <c r="L150" s="37" t="s">
        <v>17</v>
      </c>
      <c r="M150" s="33">
        <v>1</v>
      </c>
      <c r="N150" s="38">
        <v>400</v>
      </c>
      <c r="O150" s="38" t="s">
        <v>8</v>
      </c>
      <c r="P150" s="39">
        <v>4000000</v>
      </c>
      <c r="Q150" s="39">
        <v>1500000</v>
      </c>
      <c r="R150" s="38">
        <v>4</v>
      </c>
      <c r="S150" s="38"/>
      <c r="T150" s="38" t="s">
        <v>12</v>
      </c>
      <c r="U150" s="40">
        <v>3</v>
      </c>
      <c r="V150" s="34" t="s">
        <v>837</v>
      </c>
    </row>
    <row r="151" spans="3:22" s="46" customFormat="1" ht="33.75" x14ac:dyDescent="0.25">
      <c r="C151" s="27">
        <v>141</v>
      </c>
      <c r="D151" s="34" t="s">
        <v>383</v>
      </c>
      <c r="E151" s="34"/>
      <c r="F151" s="33"/>
      <c r="G151" s="33" t="s">
        <v>10</v>
      </c>
      <c r="H151" s="35" t="s">
        <v>384</v>
      </c>
      <c r="I151" s="35" t="s">
        <v>347</v>
      </c>
      <c r="J151" s="34" t="s">
        <v>7</v>
      </c>
      <c r="K151" s="36" t="s">
        <v>385</v>
      </c>
      <c r="L151" s="37" t="s">
        <v>386</v>
      </c>
      <c r="M151" s="33">
        <v>1</v>
      </c>
      <c r="N151" s="38"/>
      <c r="O151" s="38"/>
      <c r="P151" s="39">
        <v>3000000</v>
      </c>
      <c r="Q151" s="39">
        <v>8000000</v>
      </c>
      <c r="R151" s="38">
        <v>5</v>
      </c>
      <c r="S151" s="38"/>
      <c r="T151" s="38" t="s">
        <v>12</v>
      </c>
      <c r="U151" s="40">
        <v>3</v>
      </c>
      <c r="V151" s="34" t="s">
        <v>838</v>
      </c>
    </row>
    <row r="152" spans="3:22" s="46" customFormat="1" ht="33.75" x14ac:dyDescent="0.25">
      <c r="C152" s="27">
        <v>142</v>
      </c>
      <c r="D152" s="34" t="s">
        <v>753</v>
      </c>
      <c r="E152" s="36"/>
      <c r="F152" s="33"/>
      <c r="G152" s="33"/>
      <c r="H152" s="35"/>
      <c r="I152" s="35"/>
      <c r="J152" s="34"/>
      <c r="K152" s="36" t="s">
        <v>754</v>
      </c>
      <c r="L152" s="37" t="s">
        <v>355</v>
      </c>
      <c r="M152" s="33">
        <v>1</v>
      </c>
      <c r="N152" s="38">
        <v>200</v>
      </c>
      <c r="O152" s="38" t="s">
        <v>57</v>
      </c>
      <c r="P152" s="39">
        <v>24000000</v>
      </c>
      <c r="Q152" s="39">
        <v>12000000</v>
      </c>
      <c r="R152" s="38">
        <v>2</v>
      </c>
      <c r="S152" s="38">
        <v>1</v>
      </c>
      <c r="T152" s="38" t="s">
        <v>12</v>
      </c>
      <c r="U152" s="40">
        <v>3</v>
      </c>
      <c r="V152" s="34" t="s">
        <v>838</v>
      </c>
    </row>
    <row r="153" spans="3:22" s="46" customFormat="1" ht="33.75" x14ac:dyDescent="0.25">
      <c r="C153" s="27">
        <v>143</v>
      </c>
      <c r="D153" s="34" t="s">
        <v>748</v>
      </c>
      <c r="E153" s="36" t="s">
        <v>749</v>
      </c>
      <c r="F153" s="33"/>
      <c r="G153" s="33" t="s">
        <v>10</v>
      </c>
      <c r="H153" s="35" t="s">
        <v>750</v>
      </c>
      <c r="I153" s="35" t="s">
        <v>347</v>
      </c>
      <c r="J153" s="34" t="s">
        <v>7</v>
      </c>
      <c r="K153" s="36" t="s">
        <v>751</v>
      </c>
      <c r="L153" s="37" t="s">
        <v>752</v>
      </c>
      <c r="M153" s="33">
        <v>1</v>
      </c>
      <c r="N153" s="38">
        <v>100</v>
      </c>
      <c r="O153" s="38" t="s">
        <v>120</v>
      </c>
      <c r="P153" s="39">
        <v>55000000</v>
      </c>
      <c r="Q153" s="39">
        <v>25000000</v>
      </c>
      <c r="R153" s="38">
        <v>1</v>
      </c>
      <c r="S153" s="38">
        <v>2</v>
      </c>
      <c r="T153" s="38" t="s">
        <v>12</v>
      </c>
      <c r="U153" s="40">
        <v>3</v>
      </c>
      <c r="V153" s="34" t="s">
        <v>838</v>
      </c>
    </row>
    <row r="154" spans="3:22" s="46" customFormat="1" ht="22.5" x14ac:dyDescent="0.25">
      <c r="C154" s="27">
        <v>144</v>
      </c>
      <c r="D154" s="34" t="s">
        <v>478</v>
      </c>
      <c r="E154" s="36" t="s">
        <v>523</v>
      </c>
      <c r="F154" s="33" t="s">
        <v>5</v>
      </c>
      <c r="G154" s="33"/>
      <c r="H154" s="34" t="s">
        <v>387</v>
      </c>
      <c r="I154" s="34" t="s">
        <v>347</v>
      </c>
      <c r="J154" s="34" t="s">
        <v>7</v>
      </c>
      <c r="K154" s="36" t="s">
        <v>479</v>
      </c>
      <c r="L154" s="34" t="s">
        <v>58</v>
      </c>
      <c r="M154" s="33">
        <v>1</v>
      </c>
      <c r="N154" s="38">
        <v>100</v>
      </c>
      <c r="O154" s="33" t="s">
        <v>8</v>
      </c>
      <c r="P154" s="56">
        <v>20000000</v>
      </c>
      <c r="Q154" s="56">
        <v>10000000</v>
      </c>
      <c r="R154" s="33">
        <v>1</v>
      </c>
      <c r="S154" s="33">
        <v>4</v>
      </c>
      <c r="T154" s="33" t="s">
        <v>524</v>
      </c>
      <c r="U154" s="33">
        <v>3</v>
      </c>
      <c r="V154" s="34" t="s">
        <v>837</v>
      </c>
    </row>
    <row r="155" spans="3:22" s="46" customFormat="1" ht="33.75" x14ac:dyDescent="0.25">
      <c r="C155" s="27">
        <v>145</v>
      </c>
      <c r="D155" s="34" t="s">
        <v>675</v>
      </c>
      <c r="E155" s="36" t="s">
        <v>676</v>
      </c>
      <c r="F155" s="33" t="s">
        <v>5</v>
      </c>
      <c r="G155" s="33"/>
      <c r="H155" s="34" t="s">
        <v>677</v>
      </c>
      <c r="I155" s="34" t="s">
        <v>388</v>
      </c>
      <c r="J155" s="34" t="s">
        <v>7</v>
      </c>
      <c r="K155" s="36" t="s">
        <v>678</v>
      </c>
      <c r="L155" s="34" t="s">
        <v>75</v>
      </c>
      <c r="M155" s="33">
        <v>1</v>
      </c>
      <c r="N155" s="38">
        <v>300</v>
      </c>
      <c r="O155" s="33" t="s">
        <v>34</v>
      </c>
      <c r="P155" s="56">
        <f>2500000*12</f>
        <v>30000000</v>
      </c>
      <c r="Q155" s="56">
        <v>5000000</v>
      </c>
      <c r="R155" s="33">
        <v>0</v>
      </c>
      <c r="S155" s="33">
        <v>2</v>
      </c>
      <c r="T155" s="33" t="s">
        <v>674</v>
      </c>
      <c r="U155" s="33">
        <v>3</v>
      </c>
      <c r="V155" s="34" t="s">
        <v>838</v>
      </c>
    </row>
    <row r="156" spans="3:22" s="46" customFormat="1" ht="22.5" x14ac:dyDescent="0.25">
      <c r="C156" s="27">
        <v>146</v>
      </c>
      <c r="D156" s="34" t="s">
        <v>389</v>
      </c>
      <c r="E156" s="36" t="s">
        <v>550</v>
      </c>
      <c r="F156" s="33"/>
      <c r="G156" s="33" t="s">
        <v>10</v>
      </c>
      <c r="H156" s="35" t="s">
        <v>390</v>
      </c>
      <c r="I156" s="35" t="s">
        <v>388</v>
      </c>
      <c r="J156" s="34" t="s">
        <v>7</v>
      </c>
      <c r="K156" s="36" t="s">
        <v>391</v>
      </c>
      <c r="L156" s="37" t="s">
        <v>392</v>
      </c>
      <c r="M156" s="33">
        <v>1</v>
      </c>
      <c r="N156" s="38"/>
      <c r="O156" s="38" t="s">
        <v>8</v>
      </c>
      <c r="P156" s="39">
        <v>1500000</v>
      </c>
      <c r="Q156" s="39">
        <v>5000000</v>
      </c>
      <c r="R156" s="38">
        <v>1</v>
      </c>
      <c r="S156" s="38"/>
      <c r="T156" s="38" t="s">
        <v>12</v>
      </c>
      <c r="U156" s="40">
        <v>3</v>
      </c>
      <c r="V156" s="34" t="s">
        <v>837</v>
      </c>
    </row>
    <row r="157" spans="3:22" s="46" customFormat="1" ht="33.75" x14ac:dyDescent="0.25">
      <c r="C157" s="27">
        <v>147</v>
      </c>
      <c r="D157" s="34" t="s">
        <v>393</v>
      </c>
      <c r="E157" s="34"/>
      <c r="F157" s="33"/>
      <c r="G157" s="33" t="s">
        <v>10</v>
      </c>
      <c r="H157" s="35" t="s">
        <v>394</v>
      </c>
      <c r="I157" s="35" t="s">
        <v>388</v>
      </c>
      <c r="J157" s="34" t="s">
        <v>7</v>
      </c>
      <c r="K157" s="36" t="s">
        <v>395</v>
      </c>
      <c r="L157" s="37" t="s">
        <v>396</v>
      </c>
      <c r="M157" s="33">
        <v>1</v>
      </c>
      <c r="N157" s="38">
        <v>25</v>
      </c>
      <c r="O157" s="38" t="s">
        <v>8</v>
      </c>
      <c r="P157" s="39">
        <v>2000000</v>
      </c>
      <c r="Q157" s="39"/>
      <c r="R157" s="38">
        <v>2</v>
      </c>
      <c r="S157" s="38"/>
      <c r="T157" s="38" t="s">
        <v>9</v>
      </c>
      <c r="U157" s="40">
        <v>3</v>
      </c>
      <c r="V157" s="34" t="s">
        <v>838</v>
      </c>
    </row>
    <row r="158" spans="3:22" s="46" customFormat="1" ht="22.5" x14ac:dyDescent="0.25">
      <c r="C158" s="27">
        <v>148</v>
      </c>
      <c r="D158" s="34" t="s">
        <v>397</v>
      </c>
      <c r="E158" s="36" t="s">
        <v>538</v>
      </c>
      <c r="F158" s="33"/>
      <c r="G158" s="33" t="s">
        <v>10</v>
      </c>
      <c r="H158" s="35" t="s">
        <v>398</v>
      </c>
      <c r="I158" s="35" t="s">
        <v>388</v>
      </c>
      <c r="J158" s="34" t="s">
        <v>7</v>
      </c>
      <c r="K158" s="36" t="s">
        <v>399</v>
      </c>
      <c r="L158" s="37" t="s">
        <v>39</v>
      </c>
      <c r="M158" s="33">
        <v>1</v>
      </c>
      <c r="N158" s="38">
        <v>100</v>
      </c>
      <c r="O158" s="38" t="s">
        <v>8</v>
      </c>
      <c r="P158" s="39">
        <v>2000000</v>
      </c>
      <c r="Q158" s="39">
        <v>5000000</v>
      </c>
      <c r="R158" s="38">
        <v>1</v>
      </c>
      <c r="S158" s="38">
        <v>5</v>
      </c>
      <c r="T158" s="38" t="s">
        <v>9</v>
      </c>
      <c r="U158" s="40">
        <v>3</v>
      </c>
      <c r="V158" s="34" t="s">
        <v>837</v>
      </c>
    </row>
    <row r="159" spans="3:22" s="46" customFormat="1" ht="51" customHeight="1" x14ac:dyDescent="0.25">
      <c r="C159" s="27">
        <v>149</v>
      </c>
      <c r="D159" s="34" t="s">
        <v>680</v>
      </c>
      <c r="E159" s="36" t="s">
        <v>679</v>
      </c>
      <c r="F159" s="33"/>
      <c r="G159" s="33" t="s">
        <v>10</v>
      </c>
      <c r="H159" s="35" t="s">
        <v>400</v>
      </c>
      <c r="I159" s="35" t="s">
        <v>388</v>
      </c>
      <c r="J159" s="34" t="s">
        <v>7</v>
      </c>
      <c r="K159" s="36"/>
      <c r="L159" s="37" t="s">
        <v>78</v>
      </c>
      <c r="M159" s="33">
        <v>1</v>
      </c>
      <c r="N159" s="38">
        <v>750</v>
      </c>
      <c r="O159" s="38" t="s">
        <v>18</v>
      </c>
      <c r="P159" s="39">
        <v>45000000</v>
      </c>
      <c r="Q159" s="39">
        <v>30000000</v>
      </c>
      <c r="R159" s="38"/>
      <c r="S159" s="38"/>
      <c r="T159" s="38" t="s">
        <v>9</v>
      </c>
      <c r="U159" s="40">
        <v>3</v>
      </c>
      <c r="V159" s="34" t="s">
        <v>837</v>
      </c>
    </row>
    <row r="160" spans="3:22" s="46" customFormat="1" ht="22.5" x14ac:dyDescent="0.25">
      <c r="C160" s="27">
        <v>150</v>
      </c>
      <c r="D160" s="34" t="s">
        <v>401</v>
      </c>
      <c r="E160" s="36" t="s">
        <v>522</v>
      </c>
      <c r="F160" s="33" t="s">
        <v>5</v>
      </c>
      <c r="G160" s="33"/>
      <c r="H160" s="35" t="s">
        <v>402</v>
      </c>
      <c r="I160" s="35" t="s">
        <v>388</v>
      </c>
      <c r="J160" s="34" t="s">
        <v>7</v>
      </c>
      <c r="K160" s="36" t="s">
        <v>403</v>
      </c>
      <c r="L160" s="37" t="s">
        <v>78</v>
      </c>
      <c r="M160" s="33">
        <v>1</v>
      </c>
      <c r="N160" s="38">
        <v>230</v>
      </c>
      <c r="O160" s="38" t="s">
        <v>8</v>
      </c>
      <c r="P160" s="39">
        <v>4500000</v>
      </c>
      <c r="Q160" s="39">
        <v>6000000</v>
      </c>
      <c r="R160" s="38">
        <v>2</v>
      </c>
      <c r="S160" s="38">
        <v>2</v>
      </c>
      <c r="T160" s="38" t="s">
        <v>515</v>
      </c>
      <c r="U160" s="40">
        <v>3</v>
      </c>
      <c r="V160" s="34" t="s">
        <v>837</v>
      </c>
    </row>
    <row r="161" spans="3:22" s="46" customFormat="1" ht="22.5" x14ac:dyDescent="0.25">
      <c r="C161" s="27">
        <v>151</v>
      </c>
      <c r="D161" s="34" t="s">
        <v>489</v>
      </c>
      <c r="E161" s="36" t="s">
        <v>490</v>
      </c>
      <c r="F161" s="33" t="s">
        <v>5</v>
      </c>
      <c r="G161" s="33"/>
      <c r="H161" s="35" t="s">
        <v>404</v>
      </c>
      <c r="I161" s="35" t="s">
        <v>388</v>
      </c>
      <c r="J161" s="34" t="s">
        <v>7</v>
      </c>
      <c r="K161" s="36" t="s">
        <v>405</v>
      </c>
      <c r="L161" s="34" t="s">
        <v>58</v>
      </c>
      <c r="M161" s="33">
        <v>1</v>
      </c>
      <c r="N161" s="38">
        <v>120</v>
      </c>
      <c r="O161" s="38" t="s">
        <v>8</v>
      </c>
      <c r="P161" s="39">
        <v>72000000</v>
      </c>
      <c r="Q161" s="39">
        <v>60000000</v>
      </c>
      <c r="R161" s="38">
        <v>1</v>
      </c>
      <c r="S161" s="38">
        <v>2</v>
      </c>
      <c r="T161" s="38" t="s">
        <v>483</v>
      </c>
      <c r="U161" s="40">
        <v>3</v>
      </c>
      <c r="V161" s="34" t="s">
        <v>837</v>
      </c>
    </row>
    <row r="162" spans="3:22" s="46" customFormat="1" ht="22.5" x14ac:dyDescent="0.25">
      <c r="C162" s="27">
        <v>152</v>
      </c>
      <c r="D162" s="34" t="s">
        <v>407</v>
      </c>
      <c r="E162" s="34"/>
      <c r="F162" s="33"/>
      <c r="G162" s="33" t="s">
        <v>10</v>
      </c>
      <c r="H162" s="35" t="s">
        <v>408</v>
      </c>
      <c r="I162" s="35" t="s">
        <v>406</v>
      </c>
      <c r="J162" s="34" t="s">
        <v>7</v>
      </c>
      <c r="K162" s="36"/>
      <c r="L162" s="37" t="s">
        <v>409</v>
      </c>
      <c r="M162" s="33">
        <v>1</v>
      </c>
      <c r="N162" s="38">
        <v>15</v>
      </c>
      <c r="O162" s="38" t="s">
        <v>18</v>
      </c>
      <c r="P162" s="39">
        <f>12*3600000</f>
        <v>43200000</v>
      </c>
      <c r="Q162" s="39">
        <v>3600000</v>
      </c>
      <c r="R162" s="38">
        <v>1</v>
      </c>
      <c r="S162" s="38">
        <v>1</v>
      </c>
      <c r="T162" s="38" t="s">
        <v>12</v>
      </c>
      <c r="U162" s="40">
        <v>3</v>
      </c>
      <c r="V162" s="34" t="s">
        <v>838</v>
      </c>
    </row>
    <row r="163" spans="3:22" s="46" customFormat="1" ht="22.5" x14ac:dyDescent="0.25">
      <c r="C163" s="27">
        <v>153</v>
      </c>
      <c r="D163" s="34" t="s">
        <v>410</v>
      </c>
      <c r="E163" s="34"/>
      <c r="F163" s="33"/>
      <c r="G163" s="33" t="s">
        <v>10</v>
      </c>
      <c r="H163" s="35" t="s">
        <v>411</v>
      </c>
      <c r="I163" s="35" t="s">
        <v>406</v>
      </c>
      <c r="J163" s="34" t="s">
        <v>7</v>
      </c>
      <c r="K163" s="36" t="s">
        <v>28</v>
      </c>
      <c r="L163" s="37" t="s">
        <v>77</v>
      </c>
      <c r="M163" s="33">
        <v>1</v>
      </c>
      <c r="N163" s="38"/>
      <c r="O163" s="38"/>
      <c r="P163" s="39">
        <v>1350000</v>
      </c>
      <c r="Q163" s="39">
        <v>8500000</v>
      </c>
      <c r="R163" s="38">
        <v>2</v>
      </c>
      <c r="S163" s="38">
        <v>1</v>
      </c>
      <c r="T163" s="38" t="s">
        <v>12</v>
      </c>
      <c r="U163" s="40">
        <v>3</v>
      </c>
      <c r="V163" s="34" t="s">
        <v>838</v>
      </c>
    </row>
    <row r="164" spans="3:22" s="46" customFormat="1" ht="22.5" x14ac:dyDescent="0.25">
      <c r="C164" s="27">
        <v>154</v>
      </c>
      <c r="D164" s="34" t="s">
        <v>412</v>
      </c>
      <c r="E164" s="34"/>
      <c r="F164" s="33"/>
      <c r="G164" s="33" t="s">
        <v>10</v>
      </c>
      <c r="H164" s="35" t="s">
        <v>413</v>
      </c>
      <c r="I164" s="35" t="s">
        <v>406</v>
      </c>
      <c r="J164" s="34" t="s">
        <v>7</v>
      </c>
      <c r="K164" s="36"/>
      <c r="L164" s="37" t="s">
        <v>65</v>
      </c>
      <c r="M164" s="33">
        <v>1</v>
      </c>
      <c r="N164" s="38">
        <v>150</v>
      </c>
      <c r="O164" s="38" t="s">
        <v>8</v>
      </c>
      <c r="P164" s="39"/>
      <c r="Q164" s="39">
        <v>1000000</v>
      </c>
      <c r="R164" s="38">
        <v>2</v>
      </c>
      <c r="S164" s="38">
        <v>1</v>
      </c>
      <c r="T164" s="38" t="s">
        <v>12</v>
      </c>
      <c r="U164" s="40">
        <v>3</v>
      </c>
      <c r="V164" s="34" t="s">
        <v>838</v>
      </c>
    </row>
    <row r="165" spans="3:22" s="46" customFormat="1" ht="22.5" x14ac:dyDescent="0.25">
      <c r="C165" s="27">
        <v>155</v>
      </c>
      <c r="D165" s="34" t="s">
        <v>414</v>
      </c>
      <c r="E165" s="34"/>
      <c r="F165" s="33"/>
      <c r="G165" s="33" t="s">
        <v>10</v>
      </c>
      <c r="H165" s="35" t="s">
        <v>415</v>
      </c>
      <c r="I165" s="35" t="s">
        <v>406</v>
      </c>
      <c r="J165" s="34" t="s">
        <v>7</v>
      </c>
      <c r="K165" s="36" t="s">
        <v>416</v>
      </c>
      <c r="L165" s="37" t="s">
        <v>417</v>
      </c>
      <c r="M165" s="33">
        <v>1</v>
      </c>
      <c r="N165" s="38"/>
      <c r="O165" s="38"/>
      <c r="P165" s="39"/>
      <c r="Q165" s="39"/>
      <c r="R165" s="38"/>
      <c r="S165" s="38">
        <v>2</v>
      </c>
      <c r="T165" s="38" t="s">
        <v>9</v>
      </c>
      <c r="U165" s="40">
        <v>3</v>
      </c>
      <c r="V165" s="34" t="s">
        <v>838</v>
      </c>
    </row>
    <row r="166" spans="3:22" s="46" customFormat="1" ht="22.5" x14ac:dyDescent="0.25">
      <c r="C166" s="27">
        <v>156</v>
      </c>
      <c r="D166" s="34" t="s">
        <v>418</v>
      </c>
      <c r="E166" s="34"/>
      <c r="F166" s="33"/>
      <c r="G166" s="33" t="s">
        <v>10</v>
      </c>
      <c r="H166" s="35" t="s">
        <v>419</v>
      </c>
      <c r="I166" s="35" t="s">
        <v>406</v>
      </c>
      <c r="J166" s="34" t="s">
        <v>7</v>
      </c>
      <c r="K166" s="36"/>
      <c r="L166" s="37" t="s">
        <v>27</v>
      </c>
      <c r="M166" s="33">
        <v>1</v>
      </c>
      <c r="N166" s="38">
        <v>400</v>
      </c>
      <c r="O166" s="38" t="s">
        <v>8</v>
      </c>
      <c r="P166" s="39">
        <v>3000000</v>
      </c>
      <c r="Q166" s="39">
        <v>8500000</v>
      </c>
      <c r="R166" s="38">
        <v>2</v>
      </c>
      <c r="S166" s="38">
        <v>2</v>
      </c>
      <c r="T166" s="38" t="s">
        <v>9</v>
      </c>
      <c r="U166" s="40">
        <v>3</v>
      </c>
      <c r="V166" s="34" t="s">
        <v>838</v>
      </c>
    </row>
    <row r="167" spans="3:22" s="46" customFormat="1" ht="22.5" x14ac:dyDescent="0.25">
      <c r="C167" s="27">
        <v>157</v>
      </c>
      <c r="D167" s="34" t="s">
        <v>420</v>
      </c>
      <c r="E167" s="34"/>
      <c r="F167" s="33"/>
      <c r="G167" s="33" t="s">
        <v>10</v>
      </c>
      <c r="H167" s="35" t="s">
        <v>421</v>
      </c>
      <c r="I167" s="35" t="s">
        <v>406</v>
      </c>
      <c r="J167" s="34" t="s">
        <v>7</v>
      </c>
      <c r="K167" s="36" t="s">
        <v>422</v>
      </c>
      <c r="L167" s="37" t="s">
        <v>423</v>
      </c>
      <c r="M167" s="33">
        <v>1</v>
      </c>
      <c r="N167" s="38">
        <v>625</v>
      </c>
      <c r="O167" s="38" t="s">
        <v>8</v>
      </c>
      <c r="P167" s="39">
        <v>8000000</v>
      </c>
      <c r="Q167" s="39">
        <v>5000000</v>
      </c>
      <c r="R167" s="38">
        <v>3</v>
      </c>
      <c r="S167" s="38">
        <v>3</v>
      </c>
      <c r="T167" s="38" t="s">
        <v>9</v>
      </c>
      <c r="U167" s="40">
        <v>3</v>
      </c>
      <c r="V167" s="34" t="s">
        <v>838</v>
      </c>
    </row>
    <row r="168" spans="3:22" s="46" customFormat="1" ht="36.75" customHeight="1" x14ac:dyDescent="0.25">
      <c r="C168" s="27">
        <v>158</v>
      </c>
      <c r="D168" s="43" t="s">
        <v>764</v>
      </c>
      <c r="E168" s="79" t="s">
        <v>765</v>
      </c>
      <c r="F168" s="33" t="s">
        <v>5</v>
      </c>
      <c r="G168" s="33"/>
      <c r="H168" s="35" t="s">
        <v>766</v>
      </c>
      <c r="I168" s="35" t="s">
        <v>406</v>
      </c>
      <c r="J168" s="34" t="s">
        <v>7</v>
      </c>
      <c r="K168" s="36" t="s">
        <v>767</v>
      </c>
      <c r="L168" s="37" t="s">
        <v>768</v>
      </c>
      <c r="M168" s="33">
        <v>1</v>
      </c>
      <c r="N168" s="38">
        <v>100</v>
      </c>
      <c r="O168" s="38" t="s">
        <v>120</v>
      </c>
      <c r="P168" s="39">
        <v>15000000</v>
      </c>
      <c r="Q168" s="39">
        <v>10000000</v>
      </c>
      <c r="R168" s="38">
        <v>1</v>
      </c>
      <c r="S168" s="38">
        <v>2</v>
      </c>
      <c r="T168" s="38" t="s">
        <v>9</v>
      </c>
      <c r="U168" s="40">
        <v>3</v>
      </c>
      <c r="V168" s="34" t="s">
        <v>837</v>
      </c>
    </row>
    <row r="169" spans="3:22" s="46" customFormat="1" ht="36.75" customHeight="1" x14ac:dyDescent="0.25">
      <c r="C169" s="27">
        <v>159</v>
      </c>
      <c r="D169" s="43" t="s">
        <v>810</v>
      </c>
      <c r="E169" s="79" t="s">
        <v>811</v>
      </c>
      <c r="F169" s="33"/>
      <c r="G169" s="33" t="s">
        <v>10</v>
      </c>
      <c r="H169" s="35" t="s">
        <v>812</v>
      </c>
      <c r="I169" s="35" t="s">
        <v>406</v>
      </c>
      <c r="J169" s="34" t="s">
        <v>7</v>
      </c>
      <c r="K169" s="36" t="s">
        <v>813</v>
      </c>
      <c r="L169" s="37" t="s">
        <v>814</v>
      </c>
      <c r="M169" s="33">
        <v>1</v>
      </c>
      <c r="N169" s="38">
        <v>50</v>
      </c>
      <c r="O169" s="38" t="s">
        <v>64</v>
      </c>
      <c r="P169" s="39">
        <f>12*1850000</f>
        <v>22200000</v>
      </c>
      <c r="Q169" s="39">
        <f>3250000</f>
        <v>3250000</v>
      </c>
      <c r="R169" s="38">
        <v>0</v>
      </c>
      <c r="S169" s="38">
        <v>2</v>
      </c>
      <c r="T169" s="38" t="s">
        <v>9</v>
      </c>
      <c r="U169" s="40">
        <v>6</v>
      </c>
      <c r="V169" s="34" t="s">
        <v>838</v>
      </c>
    </row>
    <row r="170" spans="3:22" s="46" customFormat="1" ht="22.5" x14ac:dyDescent="0.25">
      <c r="C170" s="27">
        <v>160</v>
      </c>
      <c r="D170" s="34" t="s">
        <v>425</v>
      </c>
      <c r="E170" s="34"/>
      <c r="F170" s="33"/>
      <c r="G170" s="33" t="s">
        <v>10</v>
      </c>
      <c r="H170" s="35" t="s">
        <v>426</v>
      </c>
      <c r="I170" s="35" t="s">
        <v>424</v>
      </c>
      <c r="J170" s="34" t="s">
        <v>7</v>
      </c>
      <c r="K170" s="34" t="s">
        <v>427</v>
      </c>
      <c r="L170" s="37" t="s">
        <v>141</v>
      </c>
      <c r="M170" s="33">
        <v>1</v>
      </c>
      <c r="N170" s="38">
        <v>960</v>
      </c>
      <c r="O170" s="38" t="s">
        <v>70</v>
      </c>
      <c r="P170" s="39">
        <v>1500000</v>
      </c>
      <c r="Q170" s="39">
        <v>1000000</v>
      </c>
      <c r="R170" s="38">
        <v>2</v>
      </c>
      <c r="S170" s="38"/>
      <c r="T170" s="38" t="s">
        <v>9</v>
      </c>
      <c r="U170" s="40">
        <v>3</v>
      </c>
      <c r="V170" s="34" t="s">
        <v>837</v>
      </c>
    </row>
    <row r="171" spans="3:22" s="46" customFormat="1" ht="33.75" x14ac:dyDescent="0.25">
      <c r="C171" s="27">
        <v>161</v>
      </c>
      <c r="D171" s="34" t="s">
        <v>608</v>
      </c>
      <c r="E171" s="36" t="s">
        <v>603</v>
      </c>
      <c r="F171" s="33" t="s">
        <v>5</v>
      </c>
      <c r="G171" s="33"/>
      <c r="H171" s="35" t="s">
        <v>609</v>
      </c>
      <c r="I171" s="35" t="s">
        <v>424</v>
      </c>
      <c r="J171" s="34" t="s">
        <v>7</v>
      </c>
      <c r="K171" s="36" t="s">
        <v>610</v>
      </c>
      <c r="L171" s="37" t="s">
        <v>611</v>
      </c>
      <c r="M171" s="33">
        <v>1</v>
      </c>
      <c r="N171" s="38">
        <v>25</v>
      </c>
      <c r="O171" s="38" t="s">
        <v>18</v>
      </c>
      <c r="P171" s="39">
        <v>17000000</v>
      </c>
      <c r="Q171" s="39">
        <v>9500000</v>
      </c>
      <c r="R171" s="38">
        <v>1</v>
      </c>
      <c r="S171" s="38">
        <v>1</v>
      </c>
      <c r="T171" s="38" t="s">
        <v>12</v>
      </c>
      <c r="U171" s="40">
        <v>3</v>
      </c>
      <c r="V171" s="34" t="s">
        <v>838</v>
      </c>
    </row>
    <row r="172" spans="3:22" s="46" customFormat="1" ht="22.5" x14ac:dyDescent="0.25">
      <c r="C172" s="27">
        <v>162</v>
      </c>
      <c r="D172" s="34" t="s">
        <v>428</v>
      </c>
      <c r="E172" s="34"/>
      <c r="F172" s="33"/>
      <c r="G172" s="33" t="s">
        <v>10</v>
      </c>
      <c r="H172" s="35" t="s">
        <v>429</v>
      </c>
      <c r="I172" s="35" t="s">
        <v>424</v>
      </c>
      <c r="J172" s="34" t="s">
        <v>7</v>
      </c>
      <c r="K172" s="36" t="s">
        <v>430</v>
      </c>
      <c r="L172" s="37" t="s">
        <v>71</v>
      </c>
      <c r="M172" s="33">
        <v>1</v>
      </c>
      <c r="N172" s="38">
        <v>20</v>
      </c>
      <c r="O172" s="38" t="s">
        <v>18</v>
      </c>
      <c r="P172" s="39">
        <v>5000000</v>
      </c>
      <c r="Q172" s="39">
        <v>3000000</v>
      </c>
      <c r="R172" s="38">
        <v>5</v>
      </c>
      <c r="S172" s="38"/>
      <c r="T172" s="38" t="s">
        <v>9</v>
      </c>
      <c r="U172" s="40">
        <v>3</v>
      </c>
      <c r="V172" s="34" t="s">
        <v>837</v>
      </c>
    </row>
    <row r="173" spans="3:22" s="46" customFormat="1" ht="22.5" x14ac:dyDescent="0.25">
      <c r="C173" s="27">
        <v>163</v>
      </c>
      <c r="D173" s="34" t="s">
        <v>475</v>
      </c>
      <c r="E173" s="36" t="s">
        <v>473</v>
      </c>
      <c r="F173" s="33" t="s">
        <v>142</v>
      </c>
      <c r="G173" s="33" t="s">
        <v>10</v>
      </c>
      <c r="H173" s="35" t="s">
        <v>431</v>
      </c>
      <c r="I173" s="35" t="s">
        <v>424</v>
      </c>
      <c r="J173" s="34" t="s">
        <v>7</v>
      </c>
      <c r="K173" s="36" t="s">
        <v>474</v>
      </c>
      <c r="L173" s="37" t="s">
        <v>432</v>
      </c>
      <c r="M173" s="33">
        <v>1</v>
      </c>
      <c r="N173" s="38">
        <v>100</v>
      </c>
      <c r="O173" s="38" t="s">
        <v>8</v>
      </c>
      <c r="P173" s="39">
        <f>5000000*12</f>
        <v>60000000</v>
      </c>
      <c r="Q173" s="39">
        <v>1000000</v>
      </c>
      <c r="R173" s="38">
        <v>1</v>
      </c>
      <c r="S173" s="38">
        <v>2</v>
      </c>
      <c r="T173" s="38" t="s">
        <v>12</v>
      </c>
      <c r="U173" s="40">
        <v>3</v>
      </c>
      <c r="V173" s="34" t="s">
        <v>837</v>
      </c>
    </row>
    <row r="174" spans="3:22" s="46" customFormat="1" ht="22.5" x14ac:dyDescent="0.25">
      <c r="C174" s="27">
        <v>164</v>
      </c>
      <c r="D174" s="34" t="s">
        <v>433</v>
      </c>
      <c r="E174" s="34"/>
      <c r="F174" s="33"/>
      <c r="G174" s="33" t="s">
        <v>10</v>
      </c>
      <c r="H174" s="35" t="s">
        <v>434</v>
      </c>
      <c r="I174" s="35" t="s">
        <v>424</v>
      </c>
      <c r="J174" s="34" t="s">
        <v>7</v>
      </c>
      <c r="K174" s="36" t="s">
        <v>435</v>
      </c>
      <c r="L174" s="37" t="s">
        <v>58</v>
      </c>
      <c r="M174" s="33">
        <v>1</v>
      </c>
      <c r="N174" s="38">
        <v>50</v>
      </c>
      <c r="O174" s="38" t="s">
        <v>8</v>
      </c>
      <c r="P174" s="39">
        <v>10000000</v>
      </c>
      <c r="Q174" s="39">
        <v>20000000</v>
      </c>
      <c r="R174" s="38">
        <v>6</v>
      </c>
      <c r="S174" s="38"/>
      <c r="T174" s="38" t="s">
        <v>9</v>
      </c>
      <c r="U174" s="40">
        <v>3</v>
      </c>
      <c r="V174" s="34" t="s">
        <v>838</v>
      </c>
    </row>
    <row r="175" spans="3:22" s="46" customFormat="1" ht="22.5" x14ac:dyDescent="0.25">
      <c r="C175" s="27">
        <v>165</v>
      </c>
      <c r="D175" s="34" t="s">
        <v>436</v>
      </c>
      <c r="E175" s="34"/>
      <c r="F175" s="33"/>
      <c r="G175" s="33" t="s">
        <v>10</v>
      </c>
      <c r="H175" s="35" t="s">
        <v>437</v>
      </c>
      <c r="I175" s="35" t="s">
        <v>424</v>
      </c>
      <c r="J175" s="34" t="s">
        <v>7</v>
      </c>
      <c r="K175" s="36" t="s">
        <v>438</v>
      </c>
      <c r="L175" s="37" t="s">
        <v>284</v>
      </c>
      <c r="M175" s="33">
        <v>1</v>
      </c>
      <c r="N175" s="38">
        <v>40</v>
      </c>
      <c r="O175" s="38" t="s">
        <v>8</v>
      </c>
      <c r="P175" s="39">
        <v>30000000</v>
      </c>
      <c r="Q175" s="39">
        <v>5000000</v>
      </c>
      <c r="R175" s="38">
        <v>2</v>
      </c>
      <c r="S175" s="38"/>
      <c r="T175" s="38" t="s">
        <v>12</v>
      </c>
      <c r="U175" s="40">
        <v>3</v>
      </c>
      <c r="V175" s="34" t="s">
        <v>838</v>
      </c>
    </row>
    <row r="176" spans="3:22" s="46" customFormat="1" ht="22.5" x14ac:dyDescent="0.25">
      <c r="C176" s="27">
        <v>166</v>
      </c>
      <c r="D176" s="51" t="s">
        <v>673</v>
      </c>
      <c r="E176" s="58" t="s">
        <v>564</v>
      </c>
      <c r="F176" s="33"/>
      <c r="G176" s="33" t="s">
        <v>10</v>
      </c>
      <c r="H176" s="51" t="s">
        <v>439</v>
      </c>
      <c r="I176" s="35" t="s">
        <v>424</v>
      </c>
      <c r="J176" s="34" t="s">
        <v>7</v>
      </c>
      <c r="K176" s="58" t="s">
        <v>440</v>
      </c>
      <c r="L176" s="37" t="s">
        <v>441</v>
      </c>
      <c r="M176" s="33">
        <v>1</v>
      </c>
      <c r="N176" s="38">
        <v>30</v>
      </c>
      <c r="O176" s="38" t="s">
        <v>8</v>
      </c>
      <c r="P176" s="39">
        <v>20000000</v>
      </c>
      <c r="Q176" s="39">
        <v>7000000</v>
      </c>
      <c r="R176" s="38">
        <v>1</v>
      </c>
      <c r="S176" s="38">
        <v>2</v>
      </c>
      <c r="T176" s="38" t="s">
        <v>12</v>
      </c>
      <c r="U176" s="40">
        <v>3</v>
      </c>
      <c r="V176" s="34" t="s">
        <v>837</v>
      </c>
    </row>
    <row r="177" spans="2:22" s="46" customFormat="1" ht="22.5" x14ac:dyDescent="0.25">
      <c r="C177" s="27">
        <v>167</v>
      </c>
      <c r="D177" s="34" t="s">
        <v>777</v>
      </c>
      <c r="E177" s="36" t="s">
        <v>778</v>
      </c>
      <c r="F177" s="33"/>
      <c r="G177" s="33" t="s">
        <v>10</v>
      </c>
      <c r="H177" s="35" t="s">
        <v>779</v>
      </c>
      <c r="I177" s="35" t="s">
        <v>424</v>
      </c>
      <c r="J177" s="34" t="s">
        <v>7</v>
      </c>
      <c r="K177" s="36" t="s">
        <v>780</v>
      </c>
      <c r="L177" s="37" t="s">
        <v>259</v>
      </c>
      <c r="M177" s="33">
        <v>1</v>
      </c>
      <c r="N177" s="38">
        <v>30</v>
      </c>
      <c r="O177" s="38" t="s">
        <v>120</v>
      </c>
      <c r="P177" s="39">
        <f>12*850000</f>
        <v>10200000</v>
      </c>
      <c r="Q177" s="39">
        <f>12*450000</f>
        <v>5400000</v>
      </c>
      <c r="R177" s="38">
        <v>0</v>
      </c>
      <c r="S177" s="38">
        <v>2</v>
      </c>
      <c r="T177" s="38" t="s">
        <v>12</v>
      </c>
      <c r="U177" s="40">
        <v>3</v>
      </c>
      <c r="V177" s="34" t="s">
        <v>838</v>
      </c>
    </row>
    <row r="178" spans="2:22" s="46" customFormat="1" ht="33.75" x14ac:dyDescent="0.25">
      <c r="C178" s="27">
        <v>168</v>
      </c>
      <c r="D178" s="34" t="s">
        <v>774</v>
      </c>
      <c r="E178" s="36" t="s">
        <v>775</v>
      </c>
      <c r="F178" s="33"/>
      <c r="G178" s="33" t="s">
        <v>10</v>
      </c>
      <c r="H178" s="35" t="s">
        <v>609</v>
      </c>
      <c r="I178" s="35" t="s">
        <v>424</v>
      </c>
      <c r="J178" s="34" t="s">
        <v>7</v>
      </c>
      <c r="K178" s="36" t="s">
        <v>776</v>
      </c>
      <c r="L178" s="37" t="s">
        <v>770</v>
      </c>
      <c r="M178" s="33">
        <v>1</v>
      </c>
      <c r="N178" s="38">
        <v>20</v>
      </c>
      <c r="O178" s="38" t="s">
        <v>120</v>
      </c>
      <c r="P178" s="39">
        <f>12*700000</f>
        <v>8400000</v>
      </c>
      <c r="Q178" s="39">
        <f>12*400000</f>
        <v>4800000</v>
      </c>
      <c r="R178" s="38">
        <v>0</v>
      </c>
      <c r="S178" s="38">
        <v>3</v>
      </c>
      <c r="T178" s="38" t="s">
        <v>12</v>
      </c>
      <c r="U178" s="40">
        <v>6</v>
      </c>
      <c r="V178" s="34" t="s">
        <v>838</v>
      </c>
    </row>
    <row r="179" spans="2:22" s="46" customFormat="1" ht="22.5" x14ac:dyDescent="0.25">
      <c r="C179" s="27">
        <v>169</v>
      </c>
      <c r="D179" s="34" t="s">
        <v>760</v>
      </c>
      <c r="E179" s="36" t="s">
        <v>761</v>
      </c>
      <c r="F179" s="33" t="s">
        <v>5</v>
      </c>
      <c r="G179" s="33"/>
      <c r="H179" s="35" t="s">
        <v>762</v>
      </c>
      <c r="I179" s="35" t="s">
        <v>424</v>
      </c>
      <c r="J179" s="34" t="s">
        <v>7</v>
      </c>
      <c r="K179" s="36" t="s">
        <v>763</v>
      </c>
      <c r="L179" s="37" t="s">
        <v>697</v>
      </c>
      <c r="M179" s="33">
        <v>1</v>
      </c>
      <c r="N179" s="38">
        <v>45</v>
      </c>
      <c r="O179" s="38" t="s">
        <v>120</v>
      </c>
      <c r="P179" s="39">
        <v>50000000</v>
      </c>
      <c r="Q179" s="39">
        <v>21000000</v>
      </c>
      <c r="R179" s="38">
        <v>3</v>
      </c>
      <c r="S179" s="38">
        <v>0</v>
      </c>
      <c r="T179" s="38" t="s">
        <v>12</v>
      </c>
      <c r="U179" s="40">
        <v>3</v>
      </c>
      <c r="V179" s="34" t="s">
        <v>838</v>
      </c>
    </row>
    <row r="180" spans="2:22" s="46" customFormat="1" ht="22.5" x14ac:dyDescent="0.25">
      <c r="C180" s="27">
        <v>170</v>
      </c>
      <c r="D180" s="34" t="s">
        <v>731</v>
      </c>
      <c r="E180" s="36" t="s">
        <v>732</v>
      </c>
      <c r="F180" s="33"/>
      <c r="G180" s="33" t="s">
        <v>10</v>
      </c>
      <c r="H180" s="35" t="s">
        <v>733</v>
      </c>
      <c r="I180" s="35" t="s">
        <v>424</v>
      </c>
      <c r="J180" s="34" t="s">
        <v>7</v>
      </c>
      <c r="K180" s="36" t="s">
        <v>734</v>
      </c>
      <c r="L180" s="37" t="s">
        <v>735</v>
      </c>
      <c r="M180" s="33">
        <v>1</v>
      </c>
      <c r="N180" s="38">
        <v>200</v>
      </c>
      <c r="O180" s="38" t="s">
        <v>330</v>
      </c>
      <c r="P180" s="39">
        <v>7500000</v>
      </c>
      <c r="Q180" s="39">
        <v>2500000</v>
      </c>
      <c r="R180" s="38">
        <v>1</v>
      </c>
      <c r="S180" s="38">
        <v>2</v>
      </c>
      <c r="T180" s="38" t="s">
        <v>12</v>
      </c>
      <c r="U180" s="40">
        <v>3</v>
      </c>
      <c r="V180" s="34" t="s">
        <v>838</v>
      </c>
    </row>
    <row r="181" spans="2:22" s="46" customFormat="1" ht="33.75" x14ac:dyDescent="0.25">
      <c r="C181" s="27">
        <v>171</v>
      </c>
      <c r="D181" s="34" t="s">
        <v>709</v>
      </c>
      <c r="E181" s="36" t="s">
        <v>710</v>
      </c>
      <c r="F181" s="33" t="s">
        <v>5</v>
      </c>
      <c r="G181" s="33"/>
      <c r="H181" s="35" t="s">
        <v>711</v>
      </c>
      <c r="I181" s="35" t="s">
        <v>424</v>
      </c>
      <c r="J181" s="34" t="s">
        <v>7</v>
      </c>
      <c r="K181" s="36" t="s">
        <v>712</v>
      </c>
      <c r="L181" s="37" t="s">
        <v>713</v>
      </c>
      <c r="M181" s="33">
        <v>1</v>
      </c>
      <c r="N181" s="38">
        <v>300</v>
      </c>
      <c r="O181" s="38" t="s">
        <v>330</v>
      </c>
      <c r="P181" s="39">
        <f>1200000*12</f>
        <v>14400000</v>
      </c>
      <c r="Q181" s="39">
        <v>2500000</v>
      </c>
      <c r="R181" s="38">
        <v>3</v>
      </c>
      <c r="S181" s="38">
        <v>0</v>
      </c>
      <c r="T181" s="38" t="s">
        <v>12</v>
      </c>
      <c r="U181" s="40">
        <v>6</v>
      </c>
      <c r="V181" s="34" t="s">
        <v>838</v>
      </c>
    </row>
    <row r="182" spans="2:22" s="46" customFormat="1" ht="28.5" customHeight="1" x14ac:dyDescent="0.25">
      <c r="C182" s="33"/>
      <c r="D182" s="28"/>
      <c r="E182" s="28" t="s">
        <v>442</v>
      </c>
      <c r="F182" s="25"/>
      <c r="G182" s="25"/>
      <c r="H182" s="28"/>
      <c r="I182" s="28" t="s">
        <v>443</v>
      </c>
      <c r="J182" s="28"/>
      <c r="K182" s="28"/>
      <c r="L182" s="59"/>
      <c r="M182" s="25"/>
      <c r="N182" s="101">
        <f>SUM(N22:N176)</f>
        <v>124966</v>
      </c>
      <c r="O182" s="102"/>
      <c r="P182" s="60">
        <f>SUM(P11:P181)</f>
        <v>4039850000</v>
      </c>
      <c r="Q182" s="60">
        <f>SUM(Q11:Q181)</f>
        <v>2208130000</v>
      </c>
      <c r="R182" s="60">
        <f>SUM(R11:R181)</f>
        <v>351</v>
      </c>
      <c r="S182" s="60">
        <f>SUM(S11:S181)</f>
        <v>239</v>
      </c>
      <c r="T182" s="60"/>
      <c r="U182" s="60"/>
      <c r="V182" s="34"/>
    </row>
    <row r="183" spans="2:22" s="66" customFormat="1" x14ac:dyDescent="0.25">
      <c r="C183" s="61"/>
      <c r="D183" s="61"/>
      <c r="E183" s="61"/>
      <c r="F183" s="62"/>
      <c r="G183" s="62"/>
      <c r="H183" s="61"/>
      <c r="I183" s="61"/>
      <c r="J183" s="61"/>
      <c r="K183" s="61"/>
      <c r="L183" s="61"/>
      <c r="M183" s="62"/>
      <c r="N183" s="63"/>
      <c r="O183" s="63"/>
      <c r="P183" s="64"/>
      <c r="Q183" s="61"/>
      <c r="R183" s="62"/>
      <c r="S183" s="62"/>
      <c r="T183" s="62"/>
      <c r="U183" s="65"/>
    </row>
    <row r="184" spans="2:22" x14ac:dyDescent="0.25">
      <c r="B184" s="87"/>
      <c r="C184" s="88" t="s">
        <v>469</v>
      </c>
      <c r="D184" s="87"/>
      <c r="E184" s="87"/>
      <c r="F184" s="89"/>
      <c r="G184" s="89"/>
      <c r="H184" s="87"/>
      <c r="I184" s="87"/>
      <c r="J184" s="77"/>
      <c r="K184" s="77"/>
      <c r="L184" s="76" t="s">
        <v>847</v>
      </c>
      <c r="M184" s="76"/>
      <c r="N184" s="77"/>
      <c r="O184" s="120" t="s">
        <v>529</v>
      </c>
      <c r="P184" s="121"/>
      <c r="Q184" s="77"/>
      <c r="R184" s="77"/>
      <c r="S184" s="77"/>
      <c r="T184" s="77"/>
      <c r="U184" s="122"/>
      <c r="V184" s="77"/>
    </row>
    <row r="185" spans="2:22" x14ac:dyDescent="0.25">
      <c r="B185" s="87"/>
      <c r="C185" s="92" t="s">
        <v>827</v>
      </c>
      <c r="D185" s="87"/>
      <c r="E185" s="87"/>
      <c r="F185" s="89"/>
      <c r="G185" s="89"/>
      <c r="H185" s="87"/>
      <c r="I185" s="87"/>
      <c r="J185" s="77"/>
      <c r="K185" s="77"/>
      <c r="L185" s="76" t="s">
        <v>848</v>
      </c>
      <c r="M185" s="76"/>
      <c r="N185" s="77"/>
      <c r="O185" s="123" t="s">
        <v>530</v>
      </c>
      <c r="P185" s="121"/>
      <c r="Q185" s="77"/>
      <c r="R185" s="77"/>
      <c r="S185" s="77"/>
      <c r="T185" s="77"/>
      <c r="U185" s="122"/>
      <c r="V185" s="77"/>
    </row>
    <row r="186" spans="2:22" x14ac:dyDescent="0.25">
      <c r="B186" s="87"/>
      <c r="C186" s="92" t="s">
        <v>828</v>
      </c>
      <c r="D186" s="87"/>
      <c r="E186" s="87"/>
      <c r="F186" s="89"/>
      <c r="G186" s="89"/>
      <c r="H186" s="87"/>
      <c r="I186" s="87"/>
      <c r="J186" s="77"/>
      <c r="K186" s="77"/>
      <c r="L186" s="76" t="s">
        <v>849</v>
      </c>
      <c r="M186" s="76"/>
      <c r="N186" s="77"/>
      <c r="O186" s="123" t="s">
        <v>531</v>
      </c>
      <c r="P186" s="121"/>
      <c r="Q186" s="77"/>
      <c r="R186" s="77"/>
      <c r="S186" s="77"/>
      <c r="T186" s="77"/>
      <c r="U186" s="122"/>
      <c r="V186" s="77"/>
    </row>
    <row r="187" spans="2:22" x14ac:dyDescent="0.25">
      <c r="B187" s="87"/>
      <c r="C187" s="92" t="s">
        <v>829</v>
      </c>
      <c r="D187" s="87"/>
      <c r="E187" s="87"/>
      <c r="F187" s="89"/>
      <c r="G187" s="89"/>
      <c r="H187" s="87"/>
      <c r="I187" s="87"/>
      <c r="J187" s="77"/>
      <c r="K187" s="77"/>
      <c r="L187" s="76"/>
      <c r="M187" s="76"/>
      <c r="N187" s="77"/>
      <c r="O187" s="123" t="s">
        <v>532</v>
      </c>
      <c r="P187" s="121"/>
      <c r="Q187" s="121"/>
      <c r="R187" s="77"/>
      <c r="S187" s="77"/>
      <c r="T187" s="77"/>
      <c r="U187" s="122"/>
      <c r="V187" s="77"/>
    </row>
    <row r="188" spans="2:22" x14ac:dyDescent="0.25">
      <c r="B188" s="87"/>
      <c r="C188" s="92" t="s">
        <v>830</v>
      </c>
      <c r="D188" s="87"/>
      <c r="E188" s="87"/>
      <c r="F188" s="89"/>
      <c r="G188" s="89"/>
      <c r="H188" s="87"/>
      <c r="I188" s="87"/>
      <c r="J188" s="77"/>
      <c r="K188" s="77"/>
      <c r="L188" s="76"/>
      <c r="M188" s="76"/>
      <c r="N188" s="77"/>
      <c r="O188" s="123" t="s">
        <v>533</v>
      </c>
      <c r="P188" s="121"/>
      <c r="Q188" s="121"/>
      <c r="R188" s="77"/>
      <c r="S188" s="77"/>
      <c r="T188" s="77"/>
      <c r="U188" s="122"/>
      <c r="V188" s="77"/>
    </row>
    <row r="189" spans="2:22" x14ac:dyDescent="0.25">
      <c r="B189" s="87"/>
      <c r="C189" s="87"/>
      <c r="D189" s="87"/>
      <c r="E189" s="93"/>
      <c r="F189" s="94"/>
      <c r="G189" s="94"/>
      <c r="H189" s="87"/>
      <c r="I189" s="87"/>
      <c r="J189" s="124"/>
      <c r="K189" s="77"/>
      <c r="L189" s="76"/>
      <c r="M189" s="76"/>
      <c r="N189" s="77"/>
      <c r="O189" s="125" t="s">
        <v>445</v>
      </c>
      <c r="P189" s="121"/>
      <c r="Q189" s="121"/>
      <c r="R189" s="77"/>
      <c r="S189" s="77"/>
      <c r="T189" s="77"/>
      <c r="U189" s="122"/>
      <c r="V189" s="77"/>
    </row>
    <row r="190" spans="2:22" ht="15" x14ac:dyDescent="0.25">
      <c r="B190" s="87"/>
      <c r="C190" s="87"/>
      <c r="D190" s="87"/>
      <c r="E190" s="93"/>
      <c r="F190" s="94"/>
      <c r="G190" s="94"/>
      <c r="H190" s="87"/>
      <c r="I190" s="87"/>
      <c r="J190" s="124"/>
      <c r="K190" s="77"/>
      <c r="L190" s="78" t="s">
        <v>850</v>
      </c>
      <c r="M190" s="76"/>
      <c r="N190" s="77"/>
      <c r="O190" s="125" t="s">
        <v>447</v>
      </c>
      <c r="P190" s="121"/>
      <c r="Q190" s="121"/>
      <c r="R190" s="77"/>
      <c r="S190" s="77"/>
      <c r="T190" s="77"/>
      <c r="U190" s="122"/>
      <c r="V190" s="77"/>
    </row>
    <row r="191" spans="2:22" x14ac:dyDescent="0.25">
      <c r="B191" s="87"/>
      <c r="C191" s="88" t="s">
        <v>468</v>
      </c>
      <c r="D191" s="87"/>
      <c r="E191" s="93"/>
      <c r="F191" s="94"/>
      <c r="G191" s="94"/>
      <c r="H191" s="87"/>
      <c r="I191" s="87"/>
      <c r="J191" s="124"/>
      <c r="K191" s="77"/>
      <c r="L191" s="76" t="s">
        <v>851</v>
      </c>
      <c r="M191" s="76"/>
      <c r="N191" s="77"/>
      <c r="O191" s="125" t="s">
        <v>449</v>
      </c>
      <c r="P191" s="121"/>
      <c r="Q191" s="121"/>
      <c r="R191" s="77"/>
      <c r="S191" s="77"/>
      <c r="T191" s="77"/>
      <c r="U191" s="122"/>
      <c r="V191" s="77"/>
    </row>
    <row r="192" spans="2:22" ht="15" x14ac:dyDescent="0.25">
      <c r="B192" s="87"/>
      <c r="C192" s="92" t="s">
        <v>444</v>
      </c>
      <c r="D192" s="87"/>
      <c r="E192" s="93"/>
      <c r="F192" s="94"/>
      <c r="G192" s="94"/>
      <c r="H192" s="87"/>
      <c r="I192" s="95"/>
      <c r="J192" s="126"/>
      <c r="K192" s="127"/>
      <c r="L192" s="126" t="s">
        <v>852</v>
      </c>
      <c r="M192" s="76"/>
      <c r="N192" s="77"/>
      <c r="O192" s="125" t="s">
        <v>451</v>
      </c>
      <c r="P192" s="121"/>
      <c r="Q192" s="121"/>
      <c r="R192" s="77"/>
      <c r="S192" s="77"/>
      <c r="T192" s="77"/>
      <c r="U192" s="122"/>
      <c r="V192" s="77"/>
    </row>
    <row r="193" spans="2:22" ht="15" x14ac:dyDescent="0.25">
      <c r="B193" s="87"/>
      <c r="C193" s="92" t="s">
        <v>446</v>
      </c>
      <c r="D193" s="87"/>
      <c r="E193" s="93"/>
      <c r="F193" s="94"/>
      <c r="G193" s="94"/>
      <c r="H193" s="87"/>
      <c r="I193" s="95"/>
      <c r="J193" s="126"/>
      <c r="K193" s="127"/>
      <c r="L193" s="128"/>
      <c r="M193" s="76"/>
      <c r="N193" s="77"/>
      <c r="O193" s="125" t="s">
        <v>452</v>
      </c>
      <c r="P193" s="121"/>
      <c r="Q193" s="121"/>
      <c r="R193" s="77"/>
      <c r="S193" s="77"/>
      <c r="T193" s="77"/>
      <c r="U193" s="122"/>
      <c r="V193" s="77"/>
    </row>
    <row r="194" spans="2:22" ht="15" x14ac:dyDescent="0.25">
      <c r="B194" s="87"/>
      <c r="C194" s="92" t="s">
        <v>448</v>
      </c>
      <c r="D194" s="87"/>
      <c r="E194" s="93"/>
      <c r="F194" s="94"/>
      <c r="G194" s="94"/>
      <c r="H194" s="87"/>
      <c r="I194" s="95"/>
      <c r="J194" s="126"/>
      <c r="K194" s="127"/>
      <c r="L194" s="128"/>
      <c r="M194" s="76"/>
      <c r="N194" s="77"/>
      <c r="O194" s="67"/>
      <c r="P194" s="122"/>
      <c r="Q194" s="121"/>
      <c r="R194" s="77"/>
      <c r="S194" s="77"/>
      <c r="T194" s="77"/>
      <c r="U194" s="122"/>
      <c r="V194" s="77"/>
    </row>
    <row r="195" spans="2:22" ht="15" x14ac:dyDescent="0.25">
      <c r="B195" s="87"/>
      <c r="C195" s="92" t="s">
        <v>450</v>
      </c>
      <c r="D195" s="96"/>
      <c r="E195" s="93"/>
      <c r="F195" s="94"/>
      <c r="G195" s="94"/>
      <c r="H195" s="87"/>
      <c r="I195" s="95"/>
      <c r="J195" s="95"/>
      <c r="K195" s="96"/>
      <c r="L195" s="97"/>
      <c r="M195" s="89"/>
      <c r="N195" s="87"/>
      <c r="O195" s="98"/>
      <c r="P195" s="90"/>
      <c r="Q195" s="90"/>
      <c r="R195" s="87"/>
      <c r="S195" s="87"/>
      <c r="T195" s="87"/>
      <c r="U195" s="91"/>
      <c r="V195" s="87"/>
    </row>
    <row r="196" spans="2:22" ht="15" x14ac:dyDescent="0.25">
      <c r="B196" s="87"/>
      <c r="C196" s="87"/>
      <c r="D196" s="96"/>
      <c r="E196" s="93"/>
      <c r="F196" s="94"/>
      <c r="G196" s="94"/>
      <c r="H196" s="87"/>
      <c r="I196" s="95"/>
      <c r="J196" s="95"/>
      <c r="K196" s="96"/>
      <c r="L196" s="97"/>
      <c r="M196" s="89"/>
      <c r="N196" s="98"/>
      <c r="O196" s="98"/>
      <c r="P196" s="90"/>
      <c r="Q196" s="89" t="s">
        <v>672</v>
      </c>
      <c r="R196" s="87"/>
      <c r="S196" s="87"/>
      <c r="T196" s="87"/>
      <c r="U196" s="91"/>
      <c r="V196" s="87"/>
    </row>
    <row r="197" spans="2:22" ht="15" x14ac:dyDescent="0.25">
      <c r="D197" s="71"/>
      <c r="E197" s="68"/>
      <c r="F197" s="69"/>
      <c r="G197" s="69"/>
      <c r="I197" s="70"/>
      <c r="J197" s="70"/>
      <c r="K197" s="71"/>
      <c r="L197" s="72"/>
      <c r="N197" s="67"/>
      <c r="O197" s="67"/>
      <c r="Q197" s="76" t="s">
        <v>831</v>
      </c>
      <c r="R197" s="61"/>
      <c r="S197" s="61"/>
      <c r="T197" s="61"/>
    </row>
    <row r="198" spans="2:22" ht="15" x14ac:dyDescent="0.25">
      <c r="D198" s="71"/>
      <c r="E198" s="68"/>
      <c r="F198" s="69"/>
      <c r="G198" s="69"/>
      <c r="I198" s="70"/>
      <c r="J198" s="70"/>
      <c r="K198" s="71"/>
      <c r="L198" s="72"/>
      <c r="N198" s="67"/>
      <c r="O198" s="67"/>
      <c r="Q198" s="76" t="s">
        <v>453</v>
      </c>
      <c r="R198" s="61"/>
      <c r="S198" s="61"/>
      <c r="T198" s="61"/>
    </row>
    <row r="199" spans="2:22" ht="15" x14ac:dyDescent="0.25">
      <c r="I199" s="70"/>
      <c r="J199" s="70"/>
      <c r="K199" s="71"/>
      <c r="L199" s="72"/>
      <c r="Q199" s="76" t="s">
        <v>832</v>
      </c>
    </row>
    <row r="200" spans="2:22" ht="15" x14ac:dyDescent="0.25">
      <c r="I200" s="70"/>
      <c r="J200" s="70"/>
      <c r="K200" s="71"/>
      <c r="L200" s="72"/>
      <c r="Q200" s="77"/>
    </row>
    <row r="201" spans="2:22" ht="15" x14ac:dyDescent="0.25">
      <c r="I201" s="70"/>
      <c r="J201" s="70"/>
      <c r="K201" s="71"/>
      <c r="L201" s="72"/>
      <c r="Q201" s="77"/>
    </row>
    <row r="202" spans="2:22" ht="15" x14ac:dyDescent="0.25">
      <c r="Q202" s="78"/>
    </row>
    <row r="203" spans="2:22" ht="15" x14ac:dyDescent="0.25">
      <c r="Q203" s="78" t="s">
        <v>833</v>
      </c>
    </row>
    <row r="204" spans="2:22" x14ac:dyDescent="0.25">
      <c r="Q204" s="76" t="s">
        <v>834</v>
      </c>
    </row>
    <row r="205" spans="2:22" x14ac:dyDescent="0.25">
      <c r="Q205" s="76" t="s">
        <v>835</v>
      </c>
    </row>
  </sheetData>
  <mergeCells count="20">
    <mergeCell ref="C1:V1"/>
    <mergeCell ref="C2:V2"/>
    <mergeCell ref="C3:V3"/>
    <mergeCell ref="C4:V4"/>
    <mergeCell ref="T7:T8"/>
    <mergeCell ref="R7:S7"/>
    <mergeCell ref="K7:K8"/>
    <mergeCell ref="L7:L8"/>
    <mergeCell ref="N7:O8"/>
    <mergeCell ref="C7:C8"/>
    <mergeCell ref="D7:D8"/>
    <mergeCell ref="E7:E8"/>
    <mergeCell ref="H7:I8"/>
    <mergeCell ref="J7:J8"/>
    <mergeCell ref="F7:G7"/>
    <mergeCell ref="F9:G9"/>
    <mergeCell ref="R9:S9"/>
    <mergeCell ref="H9:I9"/>
    <mergeCell ref="N9:O9"/>
    <mergeCell ref="N182:O182"/>
  </mergeCells>
  <pageMargins left="1.2598425196850394" right="0.11811023622047245" top="0.55118110236220474" bottom="0.51181102362204722" header="0.31496062992125984" footer="0.31496062992125984"/>
  <pageSetup paperSize="10000" orientation="landscape" horizontalDpi="4294967293" verticalDpi="0" r:id="rId1"/>
  <colBreaks count="1" manualBreakCount="1">
    <brk id="22" max="8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GIGOLO</dc:creator>
  <cp:lastModifiedBy>WIN10</cp:lastModifiedBy>
  <cp:lastPrinted>2020-01-16T07:25:07Z</cp:lastPrinted>
  <dcterms:created xsi:type="dcterms:W3CDTF">2017-10-04T03:16:39Z</dcterms:created>
  <dcterms:modified xsi:type="dcterms:W3CDTF">2020-01-16T07:44:48Z</dcterms:modified>
</cp:coreProperties>
</file>