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AA74" i="1"/>
  <c r="AA58" i="1" s="1"/>
  <c r="AA75" i="1" s="1"/>
  <c r="Y74" i="1"/>
  <c r="W74" i="1"/>
  <c r="W58" i="1" s="1"/>
  <c r="W75" i="1" s="1"/>
  <c r="S74" i="1"/>
  <c r="Q74" i="1"/>
  <c r="O74" i="1"/>
  <c r="M74" i="1"/>
  <c r="K74" i="1"/>
  <c r="G74" i="1"/>
  <c r="AA73" i="1"/>
  <c r="Y73" i="1"/>
  <c r="W73" i="1"/>
  <c r="U73" i="1"/>
  <c r="S73" i="1"/>
  <c r="Q73" i="1"/>
  <c r="O73" i="1"/>
  <c r="M73" i="1"/>
  <c r="K73" i="1"/>
  <c r="G73" i="1"/>
  <c r="AA72" i="1"/>
  <c r="Y72" i="1"/>
  <c r="W72" i="1"/>
  <c r="U72" i="1"/>
  <c r="S72" i="1"/>
  <c r="Q72" i="1"/>
  <c r="O72" i="1"/>
  <c r="M72" i="1"/>
  <c r="K72" i="1"/>
  <c r="G72" i="1"/>
  <c r="AA69" i="1"/>
  <c r="Y69" i="1"/>
  <c r="W69" i="1"/>
  <c r="U69" i="1"/>
  <c r="S69" i="1"/>
  <c r="Q69" i="1"/>
  <c r="O69" i="1"/>
  <c r="M69" i="1"/>
  <c r="K69" i="1"/>
  <c r="G69" i="1"/>
  <c r="AA68" i="1"/>
  <c r="Y68" i="1"/>
  <c r="W68" i="1"/>
  <c r="U68" i="1"/>
  <c r="S68" i="1"/>
  <c r="Q68" i="1"/>
  <c r="O68" i="1"/>
  <c r="M68" i="1"/>
  <c r="K68" i="1"/>
  <c r="G68" i="1"/>
  <c r="AA67" i="1"/>
  <c r="Y67" i="1"/>
  <c r="W67" i="1"/>
  <c r="U67" i="1"/>
  <c r="S67" i="1"/>
  <c r="Q67" i="1"/>
  <c r="O67" i="1"/>
  <c r="M67" i="1"/>
  <c r="K67" i="1"/>
  <c r="G67" i="1"/>
  <c r="AA66" i="1"/>
  <c r="Y66" i="1"/>
  <c r="W66" i="1"/>
  <c r="U66" i="1"/>
  <c r="S66" i="1"/>
  <c r="Q66" i="1"/>
  <c r="O66" i="1"/>
  <c r="M66" i="1"/>
  <c r="K66" i="1"/>
  <c r="G66" i="1"/>
  <c r="AA63" i="1"/>
  <c r="Y63" i="1"/>
  <c r="W63" i="1"/>
  <c r="U63" i="1"/>
  <c r="Q63" i="1"/>
  <c r="M63" i="1"/>
  <c r="K63" i="1"/>
  <c r="G63" i="1"/>
  <c r="S63" i="1" s="1"/>
  <c r="S58" i="1" s="1"/>
  <c r="S75" i="1" s="1"/>
  <c r="AA62" i="1"/>
  <c r="Y62" i="1"/>
  <c r="W62" i="1"/>
  <c r="U62" i="1"/>
  <c r="S62" i="1"/>
  <c r="Q62" i="1"/>
  <c r="M62" i="1"/>
  <c r="K62" i="1"/>
  <c r="G62" i="1"/>
  <c r="O62" i="1" s="1"/>
  <c r="AA61" i="1"/>
  <c r="Y61" i="1"/>
  <c r="W61" i="1"/>
  <c r="U61" i="1"/>
  <c r="S61" i="1"/>
  <c r="Q61" i="1"/>
  <c r="O61" i="1"/>
  <c r="M61" i="1"/>
  <c r="K61" i="1"/>
  <c r="G61" i="1"/>
  <c r="AA60" i="1"/>
  <c r="Y60" i="1"/>
  <c r="W60" i="1"/>
  <c r="U60" i="1"/>
  <c r="U74" i="1" s="1"/>
  <c r="S60" i="1"/>
  <c r="Q60" i="1"/>
  <c r="O60" i="1"/>
  <c r="M60" i="1"/>
  <c r="K60" i="1"/>
  <c r="G60" i="1"/>
  <c r="Y58" i="1"/>
  <c r="Y75" i="1" s="1"/>
  <c r="U58" i="1"/>
  <c r="U75" i="1" s="1"/>
  <c r="Q58" i="1"/>
  <c r="Q75" i="1" s="1"/>
  <c r="M58" i="1"/>
  <c r="M75" i="1" s="1"/>
  <c r="K58" i="1"/>
  <c r="K75" i="1" s="1"/>
  <c r="G58" i="1"/>
  <c r="C58" i="1"/>
  <c r="Z47" i="1"/>
  <c r="X47" i="1"/>
  <c r="V47" i="1"/>
  <c r="T47" i="1"/>
  <c r="R47" i="1"/>
  <c r="P47" i="1"/>
  <c r="N47" i="1"/>
  <c r="L47" i="1"/>
  <c r="J47" i="1"/>
  <c r="H47" i="1"/>
  <c r="F47" i="1"/>
  <c r="D47" i="1"/>
  <c r="Z46" i="1"/>
  <c r="X46" i="1"/>
  <c r="V46" i="1"/>
  <c r="T46" i="1"/>
  <c r="R46" i="1"/>
  <c r="P46" i="1"/>
  <c r="N46" i="1"/>
  <c r="L46" i="1"/>
  <c r="J46" i="1"/>
  <c r="H46" i="1"/>
  <c r="F46" i="1"/>
  <c r="D46" i="1"/>
  <c r="Z45" i="1"/>
  <c r="X45" i="1"/>
  <c r="V45" i="1"/>
  <c r="T45" i="1"/>
  <c r="R45" i="1"/>
  <c r="P45" i="1"/>
  <c r="N45" i="1"/>
  <c r="L45" i="1"/>
  <c r="J45" i="1"/>
  <c r="H45" i="1"/>
  <c r="F45" i="1"/>
  <c r="D45" i="1"/>
  <c r="Z44" i="1"/>
  <c r="X44" i="1"/>
  <c r="V44" i="1"/>
  <c r="T44" i="1"/>
  <c r="R44" i="1"/>
  <c r="P44" i="1"/>
  <c r="N44" i="1"/>
  <c r="L44" i="1"/>
  <c r="J44" i="1"/>
  <c r="H44" i="1"/>
  <c r="F44" i="1"/>
  <c r="D44" i="1"/>
  <c r="AB31" i="1"/>
  <c r="AA31" i="1"/>
  <c r="Y31" i="1"/>
  <c r="W31" i="1"/>
  <c r="U31" i="1"/>
  <c r="S31" i="1"/>
  <c r="Q31" i="1"/>
  <c r="O31" i="1"/>
  <c r="M31" i="1"/>
  <c r="K31" i="1"/>
  <c r="I31" i="1"/>
  <c r="G31" i="1"/>
  <c r="E31" i="1"/>
  <c r="AB30" i="1"/>
  <c r="AA30" i="1"/>
  <c r="Y30" i="1"/>
  <c r="W30" i="1"/>
  <c r="U30" i="1"/>
  <c r="S30" i="1"/>
  <c r="Q30" i="1"/>
  <c r="O30" i="1"/>
  <c r="M30" i="1"/>
  <c r="K30" i="1"/>
  <c r="I30" i="1"/>
  <c r="G30" i="1"/>
  <c r="E30" i="1"/>
  <c r="AB29" i="1"/>
  <c r="AA29" i="1"/>
  <c r="Y29" i="1"/>
  <c r="W29" i="1"/>
  <c r="U29" i="1"/>
  <c r="S29" i="1"/>
  <c r="Q29" i="1"/>
  <c r="O29" i="1"/>
  <c r="M29" i="1"/>
  <c r="K29" i="1"/>
  <c r="I29" i="1"/>
  <c r="G29" i="1"/>
  <c r="E29" i="1"/>
  <c r="AB28" i="1"/>
  <c r="AA28" i="1"/>
  <c r="Y28" i="1"/>
  <c r="W28" i="1"/>
  <c r="U28" i="1"/>
  <c r="S28" i="1"/>
  <c r="Q28" i="1"/>
  <c r="O28" i="1"/>
  <c r="M28" i="1"/>
  <c r="K28" i="1"/>
  <c r="I28" i="1"/>
  <c r="G28" i="1"/>
  <c r="E28" i="1"/>
  <c r="AB25" i="1"/>
  <c r="AA25" i="1"/>
  <c r="Y25" i="1"/>
  <c r="W25" i="1"/>
  <c r="U25" i="1"/>
  <c r="S25" i="1"/>
  <c r="Q25" i="1"/>
  <c r="O25" i="1"/>
  <c r="M25" i="1"/>
  <c r="K25" i="1"/>
  <c r="G25" i="1"/>
  <c r="E25" i="1"/>
  <c r="AB24" i="1"/>
  <c r="AA24" i="1"/>
  <c r="Y24" i="1"/>
  <c r="W24" i="1"/>
  <c r="U24" i="1"/>
  <c r="S24" i="1"/>
  <c r="Q24" i="1"/>
  <c r="O24" i="1"/>
  <c r="M24" i="1"/>
  <c r="K24" i="1"/>
  <c r="G24" i="1"/>
  <c r="E24" i="1"/>
  <c r="AB23" i="1"/>
  <c r="AA23" i="1"/>
  <c r="Y23" i="1"/>
  <c r="W23" i="1"/>
  <c r="U23" i="1"/>
  <c r="S23" i="1"/>
  <c r="Q23" i="1"/>
  <c r="O23" i="1"/>
  <c r="M23" i="1"/>
  <c r="K23" i="1"/>
  <c r="G23" i="1"/>
  <c r="E23" i="1"/>
  <c r="AB20" i="1"/>
  <c r="AA20" i="1"/>
  <c r="W20" i="1"/>
  <c r="AB19" i="1"/>
  <c r="AA19" i="1"/>
  <c r="Y19" i="1"/>
  <c r="W19" i="1"/>
  <c r="U19" i="1"/>
  <c r="S19" i="1"/>
  <c r="Q19" i="1"/>
  <c r="O19" i="1"/>
  <c r="M19" i="1"/>
  <c r="K19" i="1"/>
  <c r="I19" i="1"/>
  <c r="G19" i="1"/>
  <c r="E19" i="1"/>
  <c r="AB18" i="1"/>
  <c r="AA18" i="1"/>
  <c r="Y18" i="1"/>
  <c r="W18" i="1"/>
  <c r="U18" i="1"/>
  <c r="S18" i="1"/>
  <c r="Q18" i="1"/>
  <c r="O18" i="1"/>
  <c r="M18" i="1"/>
  <c r="K18" i="1"/>
  <c r="I18" i="1"/>
  <c r="G18" i="1"/>
  <c r="E18" i="1"/>
  <c r="AB17" i="1"/>
  <c r="AA17" i="1"/>
  <c r="Y17" i="1"/>
  <c r="W17" i="1"/>
  <c r="U17" i="1"/>
  <c r="S17" i="1"/>
  <c r="Q17" i="1"/>
  <c r="O17" i="1"/>
  <c r="M17" i="1"/>
  <c r="K17" i="1"/>
  <c r="I17" i="1"/>
  <c r="G17" i="1"/>
  <c r="E17" i="1"/>
  <c r="AB14" i="1"/>
  <c r="AA14" i="1"/>
  <c r="Y14" i="1"/>
  <c r="W14" i="1"/>
  <c r="U14" i="1"/>
  <c r="S14" i="1"/>
  <c r="Q14" i="1"/>
  <c r="O14" i="1"/>
  <c r="M14" i="1"/>
  <c r="K14" i="1"/>
  <c r="I14" i="1"/>
  <c r="G14" i="1"/>
  <c r="E14" i="1"/>
  <c r="AB13" i="1"/>
  <c r="AA13" i="1"/>
  <c r="Y13" i="1"/>
  <c r="W13" i="1"/>
  <c r="U13" i="1"/>
  <c r="S13" i="1"/>
  <c r="Q13" i="1"/>
  <c r="O13" i="1"/>
  <c r="M13" i="1"/>
  <c r="K13" i="1"/>
  <c r="I13" i="1"/>
  <c r="G13" i="1"/>
  <c r="E13" i="1"/>
  <c r="AB12" i="1"/>
  <c r="AA12" i="1"/>
  <c r="Y12" i="1"/>
  <c r="W12" i="1"/>
  <c r="U12" i="1"/>
  <c r="S12" i="1"/>
  <c r="Q12" i="1"/>
  <c r="O12" i="1"/>
  <c r="M12" i="1"/>
  <c r="K12" i="1"/>
  <c r="I12" i="1"/>
  <c r="G12" i="1"/>
  <c r="E12" i="1"/>
  <c r="AB11" i="1"/>
  <c r="AA11" i="1"/>
  <c r="Y11" i="1"/>
  <c r="W11" i="1"/>
  <c r="U11" i="1"/>
  <c r="S11" i="1"/>
  <c r="Q11" i="1"/>
  <c r="O11" i="1"/>
  <c r="M11" i="1"/>
  <c r="K11" i="1"/>
  <c r="I11" i="1"/>
  <c r="G11" i="1"/>
  <c r="E11" i="1"/>
  <c r="Z9" i="1"/>
  <c r="X9" i="1"/>
  <c r="V9" i="1"/>
  <c r="T9" i="1"/>
  <c r="R9" i="1"/>
  <c r="P9" i="1"/>
  <c r="N9" i="1"/>
  <c r="L9" i="1"/>
  <c r="J9" i="1"/>
  <c r="H9" i="1"/>
  <c r="F9" i="1"/>
  <c r="D9" i="1"/>
  <c r="C9" i="1"/>
  <c r="AB9" i="1" s="1"/>
  <c r="AB7" i="1"/>
  <c r="O63" i="1" l="1"/>
  <c r="O58" i="1" s="1"/>
  <c r="O75" i="1" s="1"/>
  <c r="E9" i="1"/>
  <c r="G9" i="1"/>
  <c r="I9" i="1"/>
  <c r="K9" i="1"/>
  <c r="M9" i="1"/>
  <c r="O9" i="1"/>
  <c r="Q9" i="1"/>
  <c r="S9" i="1"/>
  <c r="U9" i="1"/>
  <c r="W9" i="1"/>
  <c r="Y9" i="1"/>
  <c r="AA9" i="1"/>
</calcChain>
</file>

<file path=xl/sharedStrings.xml><?xml version="1.0" encoding="utf-8"?>
<sst xmlns="http://schemas.openxmlformats.org/spreadsheetml/2006/main" count="131" uniqueCount="75">
  <si>
    <t>REALISASI KINERJA PELAYANAN LABORATORIUM</t>
  </si>
  <si>
    <t>DI UPTD LABORATORIUM KESEHATAN DAERAH KABUPATEN DEMAK</t>
  </si>
  <si>
    <t>TAHUN 2019</t>
  </si>
  <si>
    <t>NO</t>
  </si>
  <si>
    <t xml:space="preserve">JENIS PELAYANAN </t>
  </si>
  <si>
    <t>TARGET</t>
  </si>
  <si>
    <t xml:space="preserve">REALISASI TIAP BULAN </t>
  </si>
  <si>
    <t>PROSENTASE</t>
  </si>
  <si>
    <t>JAN</t>
  </si>
  <si>
    <t>PEB</t>
  </si>
  <si>
    <t>MAR</t>
  </si>
  <si>
    <t>APRIL</t>
  </si>
  <si>
    <t>MEI</t>
  </si>
  <si>
    <t>JUNI</t>
  </si>
  <si>
    <t>JULI</t>
  </si>
  <si>
    <t>AGUST</t>
  </si>
  <si>
    <t>SEPT</t>
  </si>
  <si>
    <t>OKT</t>
  </si>
  <si>
    <t>NOP.</t>
  </si>
  <si>
    <t>DES.</t>
  </si>
  <si>
    <t>Pendapatan</t>
  </si>
  <si>
    <t>∑</t>
  </si>
  <si>
    <t>%</t>
  </si>
  <si>
    <t>REKAP PELAYANAN</t>
  </si>
  <si>
    <t>Pemeriksaan Air Minum:</t>
  </si>
  <si>
    <t>MPN coliform</t>
  </si>
  <si>
    <t>Fisik</t>
  </si>
  <si>
    <t>Kimia</t>
  </si>
  <si>
    <t>Escherichia coli</t>
  </si>
  <si>
    <t>Pemeriksaan Air Bersih:</t>
  </si>
  <si>
    <t>Pemeriksaan Mak.Min.:</t>
  </si>
  <si>
    <t>Pewarna</t>
  </si>
  <si>
    <t>Pemanis</t>
  </si>
  <si>
    <t>Pengawet</t>
  </si>
  <si>
    <t>Pemeriksaan Klinis:</t>
  </si>
  <si>
    <t>Kimia Klinik</t>
  </si>
  <si>
    <t>Hematologi</t>
  </si>
  <si>
    <t>Urinalisa</t>
  </si>
  <si>
    <t>Imunoserologi</t>
  </si>
  <si>
    <t xml:space="preserve">Demak ,  </t>
  </si>
  <si>
    <t xml:space="preserve">Kapala Laboratorium Kesehatan </t>
  </si>
  <si>
    <t>Kabupaten Demak</t>
  </si>
  <si>
    <t>Yanto Sugianto,SKM,S.Kep,MM</t>
  </si>
  <si>
    <t>NIP.19650107 198612 1001</t>
  </si>
  <si>
    <t xml:space="preserve"> CAPAIAN PEMERIKSAAN TIAP BULAN TAHUN 2019</t>
  </si>
  <si>
    <t>JENIS PEMERIKSAAN</t>
  </si>
  <si>
    <t>Jan</t>
  </si>
  <si>
    <t>Peb</t>
  </si>
  <si>
    <t>Mar</t>
  </si>
  <si>
    <t>Apr</t>
  </si>
  <si>
    <t>Mei</t>
  </si>
  <si>
    <t>Jun</t>
  </si>
  <si>
    <t>Jul</t>
  </si>
  <si>
    <t>Agus</t>
  </si>
  <si>
    <t>Sep</t>
  </si>
  <si>
    <t>Okt</t>
  </si>
  <si>
    <t>Nop</t>
  </si>
  <si>
    <t>Des</t>
  </si>
  <si>
    <t>Air minum</t>
  </si>
  <si>
    <t>Total/bln</t>
  </si>
  <si>
    <t>Air bersih</t>
  </si>
  <si>
    <t>Makanan/minuman</t>
  </si>
  <si>
    <t xml:space="preserve">Pemeriksaan Klinis  </t>
  </si>
  <si>
    <t>REALISASI  PENDAPATAN TH. 2019</t>
  </si>
  <si>
    <t>RINCIAN TARGET</t>
  </si>
  <si>
    <t>JAN.</t>
  </si>
  <si>
    <t>PEB.</t>
  </si>
  <si>
    <t>MAR.</t>
  </si>
  <si>
    <t>APR</t>
  </si>
  <si>
    <t>JUN.</t>
  </si>
  <si>
    <t>JUL.</t>
  </si>
  <si>
    <t>AGUS</t>
  </si>
  <si>
    <t>OKT.</t>
  </si>
  <si>
    <t>TARGET PENDAPATAN</t>
  </si>
  <si>
    <t>REALISASI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</si>
</sst>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[$-421]dd\ mmmm\ yy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41" fontId="0" fillId="0" borderId="1" xfId="0" applyNumberFormat="1" applyBorder="1"/>
    <xf numFmtId="41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/>
    <xf numFmtId="43" fontId="0" fillId="0" borderId="1" xfId="0" applyNumberFormat="1" applyBorder="1"/>
    <xf numFmtId="41" fontId="2" fillId="0" borderId="1" xfId="0" applyNumberFormat="1" applyFont="1" applyBorder="1"/>
    <xf numFmtId="0" fontId="2" fillId="0" borderId="1" xfId="0" applyFont="1" applyBorder="1"/>
    <xf numFmtId="41" fontId="6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Border="1"/>
    <xf numFmtId="41" fontId="0" fillId="0" borderId="5" xfId="0" applyNumberFormat="1" applyBorder="1" applyAlignment="1">
      <alignment vertical="center"/>
    </xf>
    <xf numFmtId="43" fontId="0" fillId="0" borderId="0" xfId="0" applyNumberFormat="1"/>
    <xf numFmtId="41" fontId="0" fillId="0" borderId="5" xfId="0" applyNumberFormat="1" applyBorder="1" applyAlignment="1">
      <alignment horizontal="center" vertical="center"/>
    </xf>
    <xf numFmtId="0" fontId="3" fillId="0" borderId="1" xfId="0" applyFont="1" applyBorder="1"/>
    <xf numFmtId="43" fontId="3" fillId="0" borderId="1" xfId="0" applyNumberFormat="1" applyFont="1" applyBorder="1"/>
    <xf numFmtId="41" fontId="3" fillId="2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43" fontId="6" fillId="2" borderId="1" xfId="0" applyNumberFormat="1" applyFont="1" applyFill="1" applyBorder="1"/>
    <xf numFmtId="4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41" fontId="0" fillId="2" borderId="1" xfId="0" applyNumberFormat="1" applyFont="1" applyFill="1" applyBorder="1"/>
    <xf numFmtId="43" fontId="0" fillId="0" borderId="1" xfId="0" applyNumberFormat="1" applyFont="1" applyBorder="1"/>
    <xf numFmtId="41" fontId="0" fillId="0" borderId="1" xfId="0" applyNumberFormat="1" applyFont="1" applyBorder="1"/>
    <xf numFmtId="0" fontId="0" fillId="0" borderId="1" xfId="0" applyFont="1" applyBorder="1"/>
    <xf numFmtId="0" fontId="0" fillId="2" borderId="1" xfId="0" applyFont="1" applyFill="1" applyBorder="1"/>
    <xf numFmtId="0" fontId="6" fillId="0" borderId="1" xfId="0" applyNumberFormat="1" applyFont="1" applyBorder="1"/>
    <xf numFmtId="0" fontId="0" fillId="0" borderId="1" xfId="0" applyNumberFormat="1" applyFont="1" applyBorder="1"/>
    <xf numFmtId="41" fontId="6" fillId="2" borderId="1" xfId="0" applyNumberFormat="1" applyFont="1" applyFill="1" applyBorder="1"/>
    <xf numFmtId="0" fontId="10" fillId="0" borderId="0" xfId="0" applyFont="1"/>
    <xf numFmtId="41" fontId="0" fillId="0" borderId="4" xfId="0" applyNumberFormat="1" applyBorder="1" applyAlignment="1">
      <alignment vertical="center"/>
    </xf>
    <xf numFmtId="0" fontId="4" fillId="0" borderId="0" xfId="0" applyFont="1" applyFill="1" applyBorder="1"/>
    <xf numFmtId="0" fontId="4" fillId="0" borderId="1" xfId="0" applyFont="1" applyFill="1" applyBorder="1"/>
    <xf numFmtId="41" fontId="5" fillId="0" borderId="1" xfId="0" applyNumberFormat="1" applyFont="1" applyBorder="1"/>
    <xf numFmtId="41" fontId="1" fillId="0" borderId="1" xfId="0" applyNumberFormat="1" applyFont="1" applyBorder="1"/>
    <xf numFmtId="41" fontId="2" fillId="0" borderId="0" xfId="0" applyNumberFormat="1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4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165" fontId="9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workbookViewId="0">
      <selection activeCell="A11" sqref="A11"/>
    </sheetView>
  </sheetViews>
  <sheetFormatPr defaultRowHeight="15" x14ac:dyDescent="0.25"/>
  <cols>
    <col min="1" max="1" width="4.42578125" customWidth="1"/>
    <col min="2" max="2" width="22.42578125" customWidth="1"/>
    <col min="3" max="3" width="11.28515625" customWidth="1"/>
    <col min="4" max="4" width="5.28515625" customWidth="1"/>
    <col min="5" max="5" width="9" customWidth="1"/>
    <col min="6" max="6" width="3.85546875" customWidth="1"/>
    <col min="7" max="7" width="9" bestFit="1" customWidth="1"/>
    <col min="8" max="8" width="5.28515625" customWidth="1"/>
    <col min="9" max="9" width="10.140625" bestFit="1" customWidth="1"/>
    <col min="10" max="10" width="5.28515625" customWidth="1"/>
    <col min="11" max="11" width="10.5703125" customWidth="1"/>
    <col min="12" max="12" width="5.7109375" customWidth="1"/>
    <col min="13" max="13" width="10.5703125" bestFit="1" customWidth="1"/>
    <col min="14" max="14" width="6.28515625" customWidth="1"/>
    <col min="15" max="15" width="11.28515625" customWidth="1"/>
    <col min="16" max="16" width="5.7109375" customWidth="1"/>
    <col min="17" max="17" width="11.5703125" customWidth="1"/>
    <col min="18" max="18" width="6.140625" customWidth="1"/>
    <col min="19" max="19" width="12" customWidth="1"/>
    <col min="20" max="20" width="6.5703125" customWidth="1"/>
    <col min="21" max="21" width="12" customWidth="1"/>
    <col min="22" max="22" width="10" customWidth="1"/>
    <col min="23" max="23" width="12.28515625" customWidth="1"/>
    <col min="24" max="24" width="6.85546875" customWidth="1"/>
    <col min="25" max="25" width="11" customWidth="1"/>
    <col min="26" max="26" width="5.5703125" customWidth="1"/>
    <col min="27" max="27" width="9.5703125" customWidth="1"/>
    <col min="28" max="28" width="12.42578125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44" t="s">
        <v>3</v>
      </c>
      <c r="B5" s="44" t="s">
        <v>4</v>
      </c>
      <c r="C5" s="44" t="s">
        <v>5</v>
      </c>
      <c r="D5" s="48" t="s">
        <v>6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 t="s">
        <v>7</v>
      </c>
    </row>
    <row r="6" spans="1:28" ht="15.75" x14ac:dyDescent="0.25">
      <c r="A6" s="45"/>
      <c r="B6" s="45"/>
      <c r="C6" s="45"/>
      <c r="D6" s="46" t="s">
        <v>8</v>
      </c>
      <c r="E6" s="47"/>
      <c r="F6" s="46" t="s">
        <v>9</v>
      </c>
      <c r="G6" s="47"/>
      <c r="H6" s="46" t="s">
        <v>10</v>
      </c>
      <c r="I6" s="47"/>
      <c r="J6" s="46" t="s">
        <v>11</v>
      </c>
      <c r="K6" s="47"/>
      <c r="L6" s="46" t="s">
        <v>12</v>
      </c>
      <c r="M6" s="47"/>
      <c r="N6" s="46" t="s">
        <v>13</v>
      </c>
      <c r="O6" s="47"/>
      <c r="P6" s="46" t="s">
        <v>14</v>
      </c>
      <c r="Q6" s="47"/>
      <c r="R6" s="46" t="s">
        <v>15</v>
      </c>
      <c r="S6" s="47"/>
      <c r="T6" s="46" t="s">
        <v>16</v>
      </c>
      <c r="U6" s="47"/>
      <c r="V6" s="46" t="s">
        <v>17</v>
      </c>
      <c r="W6" s="47"/>
      <c r="X6" s="46" t="s">
        <v>18</v>
      </c>
      <c r="Y6" s="47"/>
      <c r="Z6" s="46" t="s">
        <v>19</v>
      </c>
      <c r="AA6" s="47"/>
      <c r="AB6" s="50"/>
    </row>
    <row r="7" spans="1:28" x14ac:dyDescent="0.25">
      <c r="A7" s="5">
        <v>1</v>
      </c>
      <c r="B7" s="3" t="s">
        <v>20</v>
      </c>
      <c r="C7" s="11">
        <v>65037500</v>
      </c>
      <c r="D7" s="54">
        <v>7009000</v>
      </c>
      <c r="E7" s="55"/>
      <c r="F7" s="54">
        <v>3946000</v>
      </c>
      <c r="G7" s="55"/>
      <c r="H7" s="58">
        <v>5601000</v>
      </c>
      <c r="I7" s="59"/>
      <c r="J7" s="60">
        <v>3695000</v>
      </c>
      <c r="K7" s="61"/>
      <c r="L7" s="58">
        <v>6232000</v>
      </c>
      <c r="M7" s="59"/>
      <c r="N7" s="54">
        <v>3770000</v>
      </c>
      <c r="O7" s="55"/>
      <c r="P7" s="54">
        <v>11982000</v>
      </c>
      <c r="Q7" s="55"/>
      <c r="R7" s="54">
        <v>10107000</v>
      </c>
      <c r="S7" s="55"/>
      <c r="T7" s="54">
        <v>7658000</v>
      </c>
      <c r="U7" s="55"/>
      <c r="V7" s="56">
        <v>5577000</v>
      </c>
      <c r="W7" s="57"/>
      <c r="X7" s="52">
        <v>2838000</v>
      </c>
      <c r="Y7" s="53"/>
      <c r="Z7" s="52">
        <v>3162000</v>
      </c>
      <c r="AA7" s="53"/>
      <c r="AB7" s="10">
        <f>SUM(AC7/C7*100)</f>
        <v>0</v>
      </c>
    </row>
    <row r="8" spans="1:28" x14ac:dyDescent="0.25">
      <c r="A8" s="5"/>
      <c r="B8" s="3"/>
      <c r="C8" s="11"/>
      <c r="D8" s="25" t="s">
        <v>21</v>
      </c>
      <c r="E8" s="18" t="s">
        <v>22</v>
      </c>
      <c r="F8" s="25" t="s">
        <v>21</v>
      </c>
      <c r="G8" s="18" t="s">
        <v>22</v>
      </c>
      <c r="H8" s="25" t="s">
        <v>21</v>
      </c>
      <c r="I8" s="18" t="s">
        <v>22</v>
      </c>
      <c r="J8" s="25" t="s">
        <v>21</v>
      </c>
      <c r="K8" s="18" t="s">
        <v>22</v>
      </c>
      <c r="L8" s="25" t="s">
        <v>21</v>
      </c>
      <c r="M8" s="18" t="s">
        <v>22</v>
      </c>
      <c r="N8" s="25" t="s">
        <v>21</v>
      </c>
      <c r="O8" s="18" t="s">
        <v>22</v>
      </c>
      <c r="P8" s="25" t="s">
        <v>21</v>
      </c>
      <c r="Q8" s="18" t="s">
        <v>22</v>
      </c>
      <c r="R8" s="25" t="s">
        <v>21</v>
      </c>
      <c r="S8" s="18" t="s">
        <v>22</v>
      </c>
      <c r="T8" s="25" t="s">
        <v>21</v>
      </c>
      <c r="U8" s="18" t="s">
        <v>22</v>
      </c>
      <c r="V8" s="25" t="s">
        <v>21</v>
      </c>
      <c r="W8" s="18" t="s">
        <v>22</v>
      </c>
      <c r="X8" s="25" t="s">
        <v>21</v>
      </c>
      <c r="Y8" s="18" t="s">
        <v>22</v>
      </c>
      <c r="Z8" s="25" t="s">
        <v>21</v>
      </c>
      <c r="AA8" s="18" t="s">
        <v>22</v>
      </c>
      <c r="AB8" s="10"/>
    </row>
    <row r="9" spans="1:28" x14ac:dyDescent="0.25">
      <c r="A9" s="5"/>
      <c r="B9" s="3" t="s">
        <v>23</v>
      </c>
      <c r="C9" s="12">
        <f>SUM(C11:C31)</f>
        <v>2100</v>
      </c>
      <c r="D9" s="4">
        <f>SUM(D11:D31)</f>
        <v>284</v>
      </c>
      <c r="E9" s="22">
        <f>SUM(D9/C9*100)</f>
        <v>13.523809523809524</v>
      </c>
      <c r="F9" s="15">
        <f>SUM(F11:F31)</f>
        <v>141</v>
      </c>
      <c r="G9" s="14">
        <f t="shared" ref="G9:G14" si="0">SUM(F9/C9*100)</f>
        <v>6.7142857142857144</v>
      </c>
      <c r="H9" s="15">
        <f>SUM(H11:H31)</f>
        <v>200</v>
      </c>
      <c r="I9" s="14">
        <f>SUM(H9/C9*100)</f>
        <v>9.5238095238095237</v>
      </c>
      <c r="J9" s="15">
        <f>SUM(J11:J31)</f>
        <v>183</v>
      </c>
      <c r="K9" s="14">
        <f>SUM(J9/C9*100)</f>
        <v>8.7142857142857153</v>
      </c>
      <c r="L9" s="15">
        <f>SUM(L11:L31)</f>
        <v>206</v>
      </c>
      <c r="M9" s="14">
        <f>SUM(L9/C9*100)</f>
        <v>9.8095238095238102</v>
      </c>
      <c r="N9" s="15">
        <f>SUM(N11:N31)</f>
        <v>173</v>
      </c>
      <c r="O9" s="14">
        <f>SUM(N9/C9*100)</f>
        <v>8.2380952380952372</v>
      </c>
      <c r="P9" s="15">
        <f>SUM(P11:P31)</f>
        <v>412</v>
      </c>
      <c r="Q9" s="14">
        <f>SUM(P9/C9*100)</f>
        <v>19.61904761904762</v>
      </c>
      <c r="R9" s="15">
        <f>SUM(R11:R31)</f>
        <v>237</v>
      </c>
      <c r="S9" s="14">
        <f>SUM(R9/C9*100)</f>
        <v>11.285714285714285</v>
      </c>
      <c r="T9" s="15">
        <f>SUM(T11:T31)</f>
        <v>246</v>
      </c>
      <c r="U9" s="14">
        <f>SUM(T9/C9*100)</f>
        <v>11.714285714285715</v>
      </c>
      <c r="V9" s="15">
        <f>SUM(V11:V31)</f>
        <v>285</v>
      </c>
      <c r="W9" s="14">
        <f>SUM(V9/C9*100)</f>
        <v>13.571428571428571</v>
      </c>
      <c r="X9" s="15">
        <f>SUM(X11:X31)</f>
        <v>259</v>
      </c>
      <c r="Y9" s="14">
        <f>SUM(X9/C9*100)</f>
        <v>12.333333333333334</v>
      </c>
      <c r="Z9" s="15">
        <f>SUM(Z11:Z31)</f>
        <v>260</v>
      </c>
      <c r="AA9" s="14">
        <f>SUM(Z9/C9*100)</f>
        <v>12.380952380952381</v>
      </c>
      <c r="AB9" s="10">
        <f>SUM(AC9/C9)*100</f>
        <v>0</v>
      </c>
    </row>
    <row r="10" spans="1:28" x14ac:dyDescent="0.25">
      <c r="A10" s="5">
        <v>2</v>
      </c>
      <c r="B10" s="3" t="s">
        <v>24</v>
      </c>
      <c r="C10" s="12"/>
      <c r="D10" s="4"/>
      <c r="E10" s="22"/>
      <c r="F10" s="15"/>
      <c r="G10" s="14"/>
      <c r="H10" s="14"/>
      <c r="I10" s="23"/>
      <c r="J10" s="21"/>
      <c r="K10" s="20"/>
      <c r="L10" s="20"/>
      <c r="M10" s="19"/>
      <c r="N10" s="19"/>
      <c r="O10" s="19"/>
      <c r="P10" s="19"/>
      <c r="Q10" s="19"/>
      <c r="R10" s="20"/>
      <c r="S10" s="19"/>
      <c r="T10" s="19"/>
      <c r="U10" s="19"/>
      <c r="V10" s="20"/>
      <c r="W10" s="20"/>
      <c r="X10" s="19"/>
      <c r="Y10" s="19"/>
      <c r="Z10" s="19"/>
      <c r="AA10" s="19"/>
      <c r="AB10" s="4"/>
    </row>
    <row r="11" spans="1:28" x14ac:dyDescent="0.25">
      <c r="A11" s="5"/>
      <c r="B11" s="3" t="s">
        <v>25</v>
      </c>
      <c r="C11" s="12">
        <v>700</v>
      </c>
      <c r="D11" s="4">
        <v>73</v>
      </c>
      <c r="E11" s="22">
        <f>SUM(D11/C11*100)</f>
        <v>10.428571428571429</v>
      </c>
      <c r="F11" s="15">
        <v>2</v>
      </c>
      <c r="G11" s="14">
        <f t="shared" si="0"/>
        <v>0.2857142857142857</v>
      </c>
      <c r="H11" s="13">
        <v>24</v>
      </c>
      <c r="I11" s="14">
        <f>SUM(H11/C11*100)</f>
        <v>3.4285714285714288</v>
      </c>
      <c r="J11" s="28">
        <v>77</v>
      </c>
      <c r="K11" s="24">
        <f>SUM(J11/C11*100)</f>
        <v>11</v>
      </c>
      <c r="L11" s="30">
        <v>42</v>
      </c>
      <c r="M11" s="24">
        <f>SUM(L11/C11*100)</f>
        <v>6</v>
      </c>
      <c r="N11" s="30">
        <v>77</v>
      </c>
      <c r="O11" s="24">
        <f>SUM(N11/C11*100)</f>
        <v>11</v>
      </c>
      <c r="P11" s="30">
        <v>113</v>
      </c>
      <c r="Q11" s="24">
        <f>SUM(P11/C11*100)</f>
        <v>16.142857142857142</v>
      </c>
      <c r="R11" s="30">
        <v>72</v>
      </c>
      <c r="S11" s="24">
        <f>SUM(R11/C11*100)</f>
        <v>10.285714285714285</v>
      </c>
      <c r="T11" s="30">
        <v>58</v>
      </c>
      <c r="U11" s="24">
        <f>SUM(T11/C11*100)</f>
        <v>8.2857142857142847</v>
      </c>
      <c r="V11" s="13">
        <v>72</v>
      </c>
      <c r="W11" s="24">
        <f>SUM(V11/C11*100)</f>
        <v>10.285714285714285</v>
      </c>
      <c r="X11" s="15">
        <v>48</v>
      </c>
      <c r="Y11" s="24">
        <f>SUM(X11/C11*100)</f>
        <v>6.8571428571428577</v>
      </c>
      <c r="Z11" s="15">
        <v>69</v>
      </c>
      <c r="AA11" s="24">
        <f>SUM(Z11/C11*100)</f>
        <v>9.8571428571428577</v>
      </c>
      <c r="AB11" s="10">
        <f t="shared" ref="AB11:AB14" si="1">SUM(AC11/C11)*100</f>
        <v>0</v>
      </c>
    </row>
    <row r="12" spans="1:28" x14ac:dyDescent="0.25">
      <c r="A12" s="5"/>
      <c r="B12" s="3" t="s">
        <v>26</v>
      </c>
      <c r="C12" s="12">
        <v>70</v>
      </c>
      <c r="D12" s="4">
        <v>40</v>
      </c>
      <c r="E12" s="22">
        <f t="shared" ref="E12:E14" si="2">SUM(D12/C12*100)</f>
        <v>57.142857142857139</v>
      </c>
      <c r="F12" s="15">
        <v>1</v>
      </c>
      <c r="G12" s="14">
        <f t="shared" si="0"/>
        <v>1.4285714285714286</v>
      </c>
      <c r="H12" s="13">
        <v>4</v>
      </c>
      <c r="I12" s="14">
        <f>SUM(H12/C12*100)</f>
        <v>5.7142857142857144</v>
      </c>
      <c r="J12" s="28">
        <v>1</v>
      </c>
      <c r="K12" s="24">
        <f>SUM(J12/C12*100)</f>
        <v>1.4285714285714286</v>
      </c>
      <c r="L12" s="30">
        <v>1</v>
      </c>
      <c r="M12" s="24">
        <f>SUM(L12/C12*100)</f>
        <v>1.4285714285714286</v>
      </c>
      <c r="N12" s="30">
        <v>2</v>
      </c>
      <c r="O12" s="24">
        <f>SUM(N12/C12*100)</f>
        <v>2.8571428571428572</v>
      </c>
      <c r="P12" s="30">
        <v>3</v>
      </c>
      <c r="Q12" s="24">
        <f>SUM(P12/C12*100)</f>
        <v>4.2857142857142856</v>
      </c>
      <c r="R12" s="30">
        <v>0</v>
      </c>
      <c r="S12" s="24">
        <f>SUM(R12/C12*100)</f>
        <v>0</v>
      </c>
      <c r="T12" s="30">
        <v>12</v>
      </c>
      <c r="U12" s="24">
        <f>SUM(T12/C12*100)</f>
        <v>17.142857142857142</v>
      </c>
      <c r="V12" s="30">
        <v>2</v>
      </c>
      <c r="W12" s="24">
        <f>SUM(V12/C12*100)</f>
        <v>2.8571428571428572</v>
      </c>
      <c r="X12" s="31">
        <v>2</v>
      </c>
      <c r="Y12" s="24">
        <f>SUM(X12/C12*100)</f>
        <v>2.8571428571428572</v>
      </c>
      <c r="Z12" s="32">
        <v>1</v>
      </c>
      <c r="AA12" s="24">
        <f>SUM(Z12/C12*100)</f>
        <v>1.4285714285714286</v>
      </c>
      <c r="AB12" s="10">
        <f t="shared" si="1"/>
        <v>0</v>
      </c>
    </row>
    <row r="13" spans="1:28" x14ac:dyDescent="0.25">
      <c r="A13" s="5"/>
      <c r="B13" s="3" t="s">
        <v>27</v>
      </c>
      <c r="C13" s="12">
        <v>9</v>
      </c>
      <c r="D13" s="4">
        <v>2</v>
      </c>
      <c r="E13" s="22">
        <f t="shared" si="2"/>
        <v>22.222222222222221</v>
      </c>
      <c r="F13" s="15">
        <v>0</v>
      </c>
      <c r="G13" s="14">
        <f t="shared" si="0"/>
        <v>0</v>
      </c>
      <c r="H13" s="15">
        <v>0</v>
      </c>
      <c r="I13" s="14">
        <f>SUM(H13/C13*100)</f>
        <v>0</v>
      </c>
      <c r="J13" s="33">
        <v>0</v>
      </c>
      <c r="K13" s="24">
        <f>SUM(J13/C13*100)</f>
        <v>0</v>
      </c>
      <c r="L13" s="30">
        <v>1</v>
      </c>
      <c r="M13" s="24">
        <f>SUM(L13/C13*100)</f>
        <v>11.111111111111111</v>
      </c>
      <c r="N13" s="30">
        <v>2</v>
      </c>
      <c r="O13" s="24">
        <f>SUM(N13/C13*100)</f>
        <v>22.222222222222221</v>
      </c>
      <c r="P13" s="33">
        <v>0</v>
      </c>
      <c r="Q13" s="24">
        <f>SUM(P13/C13*100)</f>
        <v>0</v>
      </c>
      <c r="R13" s="30">
        <v>0</v>
      </c>
      <c r="S13" s="24">
        <f>SUM(R13/C13*100)</f>
        <v>0</v>
      </c>
      <c r="T13" s="30">
        <v>0</v>
      </c>
      <c r="U13" s="24">
        <f>SUM(T13/C13*100)</f>
        <v>0</v>
      </c>
      <c r="V13" s="13">
        <v>1</v>
      </c>
      <c r="W13" s="24">
        <f>SUM(V13/C13*100)</f>
        <v>11.111111111111111</v>
      </c>
      <c r="X13" s="15">
        <v>0</v>
      </c>
      <c r="Y13" s="24">
        <f>SUM(X13/C13*100)</f>
        <v>0</v>
      </c>
      <c r="Z13" s="22">
        <v>1</v>
      </c>
      <c r="AA13" s="24">
        <f>SUM(Z13/C13*100)</f>
        <v>11.111111111111111</v>
      </c>
      <c r="AB13" s="10">
        <f t="shared" si="1"/>
        <v>0</v>
      </c>
    </row>
    <row r="14" spans="1:28" x14ac:dyDescent="0.25">
      <c r="A14" s="5"/>
      <c r="B14" s="3" t="s">
        <v>28</v>
      </c>
      <c r="C14" s="12">
        <v>1</v>
      </c>
      <c r="D14" s="4">
        <v>0</v>
      </c>
      <c r="E14" s="22">
        <f t="shared" si="2"/>
        <v>0</v>
      </c>
      <c r="F14" s="15">
        <v>0</v>
      </c>
      <c r="G14" s="14">
        <f t="shared" si="0"/>
        <v>0</v>
      </c>
      <c r="H14" s="15">
        <v>0</v>
      </c>
      <c r="I14" s="14">
        <f>SUM(H14/C14*100)</f>
        <v>0</v>
      </c>
      <c r="J14" s="35">
        <v>1</v>
      </c>
      <c r="K14" s="24">
        <f>SUM(J14/C14*100)</f>
        <v>100</v>
      </c>
      <c r="L14" s="33">
        <v>0</v>
      </c>
      <c r="M14" s="24">
        <f>SUM(L14/C14*100)</f>
        <v>0</v>
      </c>
      <c r="N14" s="15">
        <v>0</v>
      </c>
      <c r="O14" s="24">
        <f>SUM(N14/C14*100)</f>
        <v>0</v>
      </c>
      <c r="P14" s="15">
        <v>50</v>
      </c>
      <c r="Q14" s="24">
        <f>SUM(P14/C14*100)</f>
        <v>5000</v>
      </c>
      <c r="R14" s="15">
        <v>36</v>
      </c>
      <c r="S14" s="24">
        <f>SUM(R14/C14*100)</f>
        <v>3600</v>
      </c>
      <c r="T14" s="15">
        <v>36</v>
      </c>
      <c r="U14" s="24">
        <f>SUM(T14/C14*100)</f>
        <v>3600</v>
      </c>
      <c r="V14" s="15">
        <v>36</v>
      </c>
      <c r="W14" s="24">
        <f>SUM(V14/C14*100)</f>
        <v>3600</v>
      </c>
      <c r="X14" s="15">
        <v>40</v>
      </c>
      <c r="Y14" s="24">
        <f>SUM(X14/C14*100)</f>
        <v>4000</v>
      </c>
      <c r="Z14" s="15">
        <v>26</v>
      </c>
      <c r="AA14" s="24">
        <f>SUM(Z14/C14*100)</f>
        <v>2600</v>
      </c>
      <c r="AB14" s="10">
        <f t="shared" si="1"/>
        <v>0</v>
      </c>
    </row>
    <row r="15" spans="1:28" x14ac:dyDescent="0.25">
      <c r="A15" s="5"/>
      <c r="B15" s="3"/>
      <c r="C15" s="12"/>
      <c r="D15" s="4"/>
      <c r="E15" s="22"/>
      <c r="F15" s="15"/>
      <c r="G15" s="14"/>
      <c r="H15" s="14"/>
      <c r="I15" s="15"/>
      <c r="J15" s="21"/>
      <c r="K15" s="19"/>
      <c r="L15" s="19"/>
      <c r="M15" s="19"/>
      <c r="N15" s="19"/>
      <c r="O15" s="19"/>
      <c r="P15" s="19"/>
      <c r="Q15" s="19"/>
      <c r="R15" s="20"/>
      <c r="S15" s="19"/>
      <c r="T15" s="20"/>
      <c r="U15" s="20"/>
      <c r="V15" s="20"/>
      <c r="W15" s="20"/>
      <c r="X15" s="19"/>
      <c r="Y15" s="19"/>
      <c r="Z15" s="19"/>
      <c r="AA15" s="19"/>
      <c r="AB15" s="4"/>
    </row>
    <row r="16" spans="1:28" x14ac:dyDescent="0.25">
      <c r="A16" s="5">
        <v>3</v>
      </c>
      <c r="B16" s="3" t="s">
        <v>29</v>
      </c>
      <c r="C16" s="12"/>
      <c r="D16" s="4"/>
      <c r="E16" s="22"/>
      <c r="F16" s="15"/>
      <c r="G16" s="14"/>
      <c r="H16" s="14"/>
      <c r="I16" s="15"/>
      <c r="J16" s="21"/>
      <c r="K16" s="19"/>
      <c r="L16" s="19"/>
      <c r="M16" s="19"/>
      <c r="N16" s="19"/>
      <c r="O16" s="19"/>
      <c r="P16" s="19"/>
      <c r="Q16" s="19"/>
      <c r="R16" s="20"/>
      <c r="S16" s="19"/>
      <c r="T16" s="20"/>
      <c r="U16" s="20"/>
      <c r="V16" s="20"/>
      <c r="W16" s="20"/>
      <c r="X16" s="19"/>
      <c r="Y16" s="19"/>
      <c r="Z16" s="19"/>
      <c r="AA16" s="19"/>
      <c r="AB16" s="4"/>
    </row>
    <row r="17" spans="1:28" x14ac:dyDescent="0.25">
      <c r="A17" s="5"/>
      <c r="B17" s="3" t="s">
        <v>25</v>
      </c>
      <c r="C17" s="12">
        <v>129</v>
      </c>
      <c r="D17" s="4">
        <v>14</v>
      </c>
      <c r="E17" s="22">
        <f t="shared" ref="E17:E19" si="3">SUM(D17/C17*100)</f>
        <v>10.852713178294573</v>
      </c>
      <c r="F17" s="15">
        <v>2</v>
      </c>
      <c r="G17" s="24">
        <f>SUM(F17/C17*100)</f>
        <v>1.5503875968992249</v>
      </c>
      <c r="H17" s="13">
        <v>29</v>
      </c>
      <c r="I17" s="24">
        <f>SUM(H17/C17*100)</f>
        <v>22.480620155038761</v>
      </c>
      <c r="J17" s="28">
        <v>1</v>
      </c>
      <c r="K17" s="24">
        <f>SUM(J17/C17*100)</f>
        <v>0.77519379844961245</v>
      </c>
      <c r="L17" s="30">
        <v>9</v>
      </c>
      <c r="M17" s="24">
        <f>SUM(L17/C17*100)</f>
        <v>6.9767441860465116</v>
      </c>
      <c r="N17" s="30">
        <v>3</v>
      </c>
      <c r="O17" s="24">
        <f>SUM(N17/C17*100)</f>
        <v>2.3255813953488373</v>
      </c>
      <c r="P17" s="30">
        <v>13</v>
      </c>
      <c r="Q17" s="24">
        <f>SUM(P17/C17*100)</f>
        <v>10.077519379844961</v>
      </c>
      <c r="R17" s="30">
        <v>17</v>
      </c>
      <c r="S17" s="24">
        <f>SUM(R17/C17*100)</f>
        <v>13.178294573643413</v>
      </c>
      <c r="T17" s="30">
        <v>22</v>
      </c>
      <c r="U17" s="24">
        <f>SUM(T17/C17*100)</f>
        <v>17.054263565891471</v>
      </c>
      <c r="V17" s="13">
        <v>17</v>
      </c>
      <c r="W17" s="24">
        <f>SUM(V17/C17*100)</f>
        <v>13.178294573643413</v>
      </c>
      <c r="X17" s="15">
        <v>15</v>
      </c>
      <c r="Y17" s="24">
        <f>SUM(X17/C17*100)</f>
        <v>11.627906976744185</v>
      </c>
      <c r="Z17" s="15">
        <v>17</v>
      </c>
      <c r="AA17" s="24">
        <f>SUM(Z17/C17*100)</f>
        <v>13.178294573643413</v>
      </c>
      <c r="AB17" s="10">
        <f t="shared" ref="AB17:AB20" si="4">SUM(AC17/C17)*100</f>
        <v>0</v>
      </c>
    </row>
    <row r="18" spans="1:28" x14ac:dyDescent="0.25">
      <c r="A18" s="5"/>
      <c r="B18" s="3" t="s">
        <v>26</v>
      </c>
      <c r="C18" s="12">
        <v>55</v>
      </c>
      <c r="D18" s="4">
        <v>9</v>
      </c>
      <c r="E18" s="22">
        <f t="shared" si="3"/>
        <v>16.363636363636363</v>
      </c>
      <c r="F18" s="15">
        <v>2</v>
      </c>
      <c r="G18" s="14">
        <f t="shared" ref="G18:G19" si="5">SUM(F18/C18*100)</f>
        <v>3.6363636363636362</v>
      </c>
      <c r="H18" s="13">
        <v>7</v>
      </c>
      <c r="I18" s="14">
        <f>SUM(H18/C18*100)</f>
        <v>12.727272727272727</v>
      </c>
      <c r="J18" s="28">
        <v>1</v>
      </c>
      <c r="K18" s="24">
        <f>SUM(J18/C18*100)</f>
        <v>1.8181818181818181</v>
      </c>
      <c r="L18" s="30">
        <v>8</v>
      </c>
      <c r="M18" s="24">
        <f>SUM(L18/C18*100)</f>
        <v>14.545454545454545</v>
      </c>
      <c r="N18" s="30">
        <v>3</v>
      </c>
      <c r="O18" s="24">
        <f>SUM(N18/C18*100)</f>
        <v>5.4545454545454541</v>
      </c>
      <c r="P18" s="30">
        <v>11</v>
      </c>
      <c r="Q18" s="24">
        <f>SUM(P18/C18*100)</f>
        <v>20</v>
      </c>
      <c r="R18" s="30">
        <v>10</v>
      </c>
      <c r="S18" s="24">
        <f>SUM(R18/C18*100)</f>
        <v>18.181818181818183</v>
      </c>
      <c r="T18" s="30">
        <v>19</v>
      </c>
      <c r="U18" s="24">
        <f>SUM(T18/C18*100)</f>
        <v>34.545454545454547</v>
      </c>
      <c r="V18" s="13">
        <v>16</v>
      </c>
      <c r="W18" s="24">
        <f>SUM(V18/C18*100)</f>
        <v>29.09090909090909</v>
      </c>
      <c r="X18" s="15">
        <v>9</v>
      </c>
      <c r="Y18" s="24">
        <f>SUM(X18/C18*100)</f>
        <v>16.363636363636363</v>
      </c>
      <c r="Z18" s="15">
        <v>15</v>
      </c>
      <c r="AA18" s="24">
        <f>SUM(Z18/C18*100)</f>
        <v>27.27272727272727</v>
      </c>
      <c r="AB18" s="10">
        <f t="shared" si="4"/>
        <v>0</v>
      </c>
    </row>
    <row r="19" spans="1:28" x14ac:dyDescent="0.25">
      <c r="A19" s="5"/>
      <c r="B19" s="3" t="s">
        <v>27</v>
      </c>
      <c r="C19" s="12">
        <v>15</v>
      </c>
      <c r="D19" s="4">
        <v>7</v>
      </c>
      <c r="E19" s="22">
        <f t="shared" si="3"/>
        <v>46.666666666666664</v>
      </c>
      <c r="F19" s="15">
        <v>2</v>
      </c>
      <c r="G19" s="14">
        <f t="shared" si="5"/>
        <v>13.333333333333334</v>
      </c>
      <c r="H19" s="13">
        <v>7</v>
      </c>
      <c r="I19" s="14">
        <f>SUM(H19/C19*100)</f>
        <v>46.666666666666664</v>
      </c>
      <c r="J19" s="28">
        <v>1</v>
      </c>
      <c r="K19" s="24">
        <f>SUM(J19/C19*100)</f>
        <v>6.666666666666667</v>
      </c>
      <c r="L19" s="30">
        <v>4</v>
      </c>
      <c r="M19" s="24">
        <f>SUM(L19/C19*100)</f>
        <v>26.666666666666668</v>
      </c>
      <c r="N19" s="30">
        <v>2</v>
      </c>
      <c r="O19" s="24">
        <f>SUM(N19/C19*100)</f>
        <v>13.333333333333334</v>
      </c>
      <c r="P19" s="30">
        <v>11</v>
      </c>
      <c r="Q19" s="24">
        <f>SUM(P19/C19*100)</f>
        <v>73.333333333333329</v>
      </c>
      <c r="R19" s="30">
        <v>10</v>
      </c>
      <c r="S19" s="24">
        <f>SUM(R19/C19*100)</f>
        <v>66.666666666666657</v>
      </c>
      <c r="T19" s="30">
        <v>19</v>
      </c>
      <c r="U19" s="24">
        <f>SUM(T19/C19*100)</f>
        <v>126.66666666666666</v>
      </c>
      <c r="V19" s="24">
        <v>15</v>
      </c>
      <c r="W19" s="24">
        <f>SUM(V19/C19*100)</f>
        <v>100</v>
      </c>
      <c r="X19" s="15">
        <v>9</v>
      </c>
      <c r="Y19" s="24">
        <f>SUM(X19/C19*100)</f>
        <v>60</v>
      </c>
      <c r="Z19" s="15">
        <v>15</v>
      </c>
      <c r="AA19" s="24">
        <f>SUM(Z19/C19*100)</f>
        <v>100</v>
      </c>
      <c r="AB19" s="10">
        <f t="shared" si="4"/>
        <v>0</v>
      </c>
    </row>
    <row r="20" spans="1:28" x14ac:dyDescent="0.25">
      <c r="A20" s="5"/>
      <c r="B20" s="3" t="s">
        <v>28</v>
      </c>
      <c r="C20" s="12">
        <v>1</v>
      </c>
      <c r="D20" s="4">
        <v>0</v>
      </c>
      <c r="E20" s="22"/>
      <c r="F20" s="15">
        <v>0</v>
      </c>
      <c r="G20" s="14"/>
      <c r="H20" s="15">
        <v>0</v>
      </c>
      <c r="I20" s="14"/>
      <c r="J20" s="15">
        <v>0</v>
      </c>
      <c r="K20" s="20"/>
      <c r="L20" s="15">
        <v>0</v>
      </c>
      <c r="M20" s="20"/>
      <c r="N20" s="15">
        <v>0</v>
      </c>
      <c r="O20" s="20"/>
      <c r="P20" s="15">
        <v>0</v>
      </c>
      <c r="Q20" s="20"/>
      <c r="R20" s="15">
        <v>0</v>
      </c>
      <c r="S20" s="20"/>
      <c r="T20" s="15">
        <v>0</v>
      </c>
      <c r="U20" s="20"/>
      <c r="V20" s="14">
        <v>1</v>
      </c>
      <c r="W20" s="24">
        <f>SUM(V20/C20*100)</f>
        <v>100</v>
      </c>
      <c r="X20" s="15">
        <v>0</v>
      </c>
      <c r="Y20" s="20"/>
      <c r="Z20" s="15">
        <v>1</v>
      </c>
      <c r="AA20" s="24">
        <f>SUM(Z20/C20*100)</f>
        <v>100</v>
      </c>
      <c r="AB20" s="10">
        <f t="shared" si="4"/>
        <v>0</v>
      </c>
    </row>
    <row r="21" spans="1:28" x14ac:dyDescent="0.25">
      <c r="A21" s="5"/>
      <c r="B21" s="3"/>
      <c r="C21" s="12"/>
      <c r="D21" s="4"/>
      <c r="E21" s="22"/>
      <c r="F21" s="15"/>
      <c r="G21" s="14"/>
      <c r="H21" s="14"/>
      <c r="I21" s="15"/>
      <c r="J21" s="21"/>
      <c r="K21" s="19"/>
      <c r="L21" s="19"/>
      <c r="M21" s="19"/>
      <c r="N21" s="19"/>
      <c r="O21" s="20"/>
      <c r="P21" s="20"/>
      <c r="Q21" s="19"/>
      <c r="R21" s="20"/>
      <c r="S21" s="19"/>
      <c r="T21" s="20"/>
      <c r="U21" s="20"/>
      <c r="V21" s="20"/>
      <c r="W21" s="20"/>
      <c r="X21" s="19"/>
      <c r="Y21" s="19"/>
      <c r="Z21" s="19"/>
      <c r="AA21" s="19"/>
      <c r="AB21" s="4"/>
    </row>
    <row r="22" spans="1:28" x14ac:dyDescent="0.25">
      <c r="A22" s="5">
        <v>4</v>
      </c>
      <c r="B22" s="3" t="s">
        <v>30</v>
      </c>
      <c r="C22" s="12"/>
      <c r="D22" s="4"/>
      <c r="E22" s="22"/>
      <c r="F22" s="15"/>
      <c r="G22" s="14"/>
      <c r="H22" s="14"/>
      <c r="I22" s="15"/>
      <c r="J22" s="21"/>
      <c r="K22" s="19"/>
      <c r="L22" s="19"/>
      <c r="M22" s="19"/>
      <c r="N22" s="19"/>
      <c r="O22" s="20"/>
      <c r="P22" s="20"/>
      <c r="Q22" s="19"/>
      <c r="R22" s="20"/>
      <c r="S22" s="19"/>
      <c r="T22" s="20"/>
      <c r="U22" s="20"/>
      <c r="V22" s="20"/>
      <c r="W22" s="20"/>
      <c r="X22" s="19"/>
      <c r="Y22" s="19"/>
      <c r="Z22" s="19"/>
      <c r="AA22" s="19"/>
      <c r="AB22" s="4"/>
    </row>
    <row r="23" spans="1:28" x14ac:dyDescent="0.25">
      <c r="A23" s="5"/>
      <c r="B23" s="3" t="s">
        <v>31</v>
      </c>
      <c r="C23" s="12">
        <v>8</v>
      </c>
      <c r="D23" s="4">
        <v>0</v>
      </c>
      <c r="E23" s="22">
        <f t="shared" ref="E23:E25" si="6">SUM(D23/C23*100)</f>
        <v>0</v>
      </c>
      <c r="F23" s="15">
        <v>0</v>
      </c>
      <c r="G23" s="14">
        <f t="shared" ref="G23:G25" si="7">SUM(F23/C23*100)</f>
        <v>0</v>
      </c>
      <c r="H23" s="33">
        <v>0</v>
      </c>
      <c r="I23" s="14">
        <v>0</v>
      </c>
      <c r="J23" s="33">
        <v>0</v>
      </c>
      <c r="K23" s="14">
        <f t="shared" ref="K23:K25" si="8">SUM(J23/C23*100)</f>
        <v>0</v>
      </c>
      <c r="L23" s="28">
        <v>15</v>
      </c>
      <c r="M23" s="24">
        <f>SUM(L23/C23*100)</f>
        <v>187.5</v>
      </c>
      <c r="N23" s="30">
        <v>15</v>
      </c>
      <c r="O23" s="14">
        <f>SUM(N23/C23*100)</f>
        <v>187.5</v>
      </c>
      <c r="P23" s="33">
        <v>0</v>
      </c>
      <c r="Q23" s="14">
        <f t="shared" ref="Q23:Q25" si="9">SUM(P23/C23*100)</f>
        <v>0</v>
      </c>
      <c r="R23" s="33">
        <v>0</v>
      </c>
      <c r="S23" s="24">
        <f t="shared" ref="S23:S25" si="10">SUM(R23/C23*100)</f>
        <v>0</v>
      </c>
      <c r="T23" s="29">
        <v>0</v>
      </c>
      <c r="U23" s="24">
        <f t="shared" ref="U23:U25" si="11">SUM(T23/C23*100)</f>
        <v>0</v>
      </c>
      <c r="V23" s="15">
        <v>0</v>
      </c>
      <c r="W23" s="24">
        <f t="shared" ref="W23:W25" si="12">SUM(V23/C23*100)</f>
        <v>0</v>
      </c>
      <c r="X23" s="15">
        <v>0</v>
      </c>
      <c r="Y23" s="24">
        <f t="shared" ref="Y23:Y25" si="13">SUM(X23/C23*100)</f>
        <v>0</v>
      </c>
      <c r="Z23" s="15">
        <v>5</v>
      </c>
      <c r="AA23" s="24">
        <f>SUM(Z23/C23*100)</f>
        <v>62.5</v>
      </c>
      <c r="AB23" s="10">
        <f t="shared" ref="AB23:AB25" si="14">SUM(AC23/C23)*100</f>
        <v>0</v>
      </c>
    </row>
    <row r="24" spans="1:28" x14ac:dyDescent="0.25">
      <c r="A24" s="5"/>
      <c r="B24" s="3" t="s">
        <v>32</v>
      </c>
      <c r="C24" s="12">
        <v>2</v>
      </c>
      <c r="D24" s="4">
        <v>0</v>
      </c>
      <c r="E24" s="22">
        <f t="shared" si="6"/>
        <v>0</v>
      </c>
      <c r="F24" s="15">
        <v>0</v>
      </c>
      <c r="G24" s="14">
        <f t="shared" si="7"/>
        <v>0</v>
      </c>
      <c r="H24" s="33">
        <v>0</v>
      </c>
      <c r="I24" s="14">
        <v>0</v>
      </c>
      <c r="J24" s="33">
        <v>0</v>
      </c>
      <c r="K24" s="14">
        <f t="shared" si="8"/>
        <v>0</v>
      </c>
      <c r="L24" s="33">
        <v>0</v>
      </c>
      <c r="M24" s="24">
        <f>SUM(L24/C24*100)</f>
        <v>0</v>
      </c>
      <c r="N24" s="33">
        <v>0</v>
      </c>
      <c r="O24" s="14">
        <f>SUM(N24/C24*100)</f>
        <v>0</v>
      </c>
      <c r="P24" s="33">
        <v>0</v>
      </c>
      <c r="Q24" s="14">
        <f t="shared" si="9"/>
        <v>0</v>
      </c>
      <c r="R24" s="33">
        <v>0</v>
      </c>
      <c r="S24" s="24">
        <f t="shared" si="10"/>
        <v>0</v>
      </c>
      <c r="T24" s="29">
        <v>0</v>
      </c>
      <c r="U24" s="24">
        <f t="shared" si="11"/>
        <v>0</v>
      </c>
      <c r="V24" s="15">
        <v>0</v>
      </c>
      <c r="W24" s="24">
        <f t="shared" si="12"/>
        <v>0</v>
      </c>
      <c r="X24" s="15">
        <v>0</v>
      </c>
      <c r="Y24" s="24">
        <f t="shared" si="13"/>
        <v>0</v>
      </c>
      <c r="Z24" s="15">
        <v>0</v>
      </c>
      <c r="AA24" s="24">
        <f>SUM(Z24/C24*100)</f>
        <v>0</v>
      </c>
      <c r="AB24" s="10">
        <f t="shared" si="14"/>
        <v>0</v>
      </c>
    </row>
    <row r="25" spans="1:28" x14ac:dyDescent="0.25">
      <c r="A25" s="5"/>
      <c r="B25" s="3" t="s">
        <v>33</v>
      </c>
      <c r="C25" s="12">
        <v>2</v>
      </c>
      <c r="D25" s="4">
        <v>0</v>
      </c>
      <c r="E25" s="22">
        <f t="shared" si="6"/>
        <v>0</v>
      </c>
      <c r="F25" s="15">
        <v>0</v>
      </c>
      <c r="G25" s="14">
        <f t="shared" si="7"/>
        <v>0</v>
      </c>
      <c r="H25" s="33">
        <v>0</v>
      </c>
      <c r="I25" s="14">
        <v>0</v>
      </c>
      <c r="J25" s="33">
        <v>0</v>
      </c>
      <c r="K25" s="14">
        <f t="shared" si="8"/>
        <v>0</v>
      </c>
      <c r="L25" s="28">
        <v>10</v>
      </c>
      <c r="M25" s="24">
        <f>SUM(L25/C25*100)</f>
        <v>500</v>
      </c>
      <c r="N25" s="30">
        <v>10</v>
      </c>
      <c r="O25" s="14">
        <f>SUM(N25/C25*100)</f>
        <v>500</v>
      </c>
      <c r="P25" s="33">
        <v>0</v>
      </c>
      <c r="Q25" s="14">
        <f t="shared" si="9"/>
        <v>0</v>
      </c>
      <c r="R25" s="33">
        <v>0</v>
      </c>
      <c r="S25" s="24">
        <f t="shared" si="10"/>
        <v>0</v>
      </c>
      <c r="T25" s="29">
        <v>3</v>
      </c>
      <c r="U25" s="24">
        <f t="shared" si="11"/>
        <v>150</v>
      </c>
      <c r="V25" s="15">
        <v>0</v>
      </c>
      <c r="W25" s="24">
        <f t="shared" si="12"/>
        <v>0</v>
      </c>
      <c r="X25" s="15">
        <v>0</v>
      </c>
      <c r="Y25" s="24">
        <f t="shared" si="13"/>
        <v>0</v>
      </c>
      <c r="Z25" s="15">
        <v>3</v>
      </c>
      <c r="AA25" s="24">
        <f>SUM(Z25/C25*100)</f>
        <v>150</v>
      </c>
      <c r="AB25" s="10">
        <f t="shared" si="14"/>
        <v>0</v>
      </c>
    </row>
    <row r="26" spans="1:28" x14ac:dyDescent="0.25">
      <c r="A26" s="5"/>
      <c r="B26" s="3"/>
      <c r="C26" s="12"/>
      <c r="D26" s="4"/>
      <c r="E26" s="22"/>
      <c r="F26" s="15"/>
      <c r="G26" s="14"/>
      <c r="H26" s="14"/>
      <c r="I26" s="15"/>
      <c r="J26" s="21"/>
      <c r="K26" s="19"/>
      <c r="L26" s="19"/>
      <c r="M26" s="19"/>
      <c r="N26" s="19"/>
      <c r="O26" s="20"/>
      <c r="P26" s="20"/>
      <c r="Q26" s="19"/>
      <c r="R26" s="20"/>
      <c r="S26" s="19"/>
      <c r="T26" s="20"/>
      <c r="U26" s="20"/>
      <c r="V26" s="20"/>
      <c r="W26" s="20"/>
      <c r="X26" s="19"/>
      <c r="Y26" s="19"/>
      <c r="Z26" s="19"/>
      <c r="AA26" s="19"/>
      <c r="AB26" s="4"/>
    </row>
    <row r="27" spans="1:28" x14ac:dyDescent="0.25">
      <c r="A27" s="5">
        <v>5</v>
      </c>
      <c r="B27" s="3" t="s">
        <v>34</v>
      </c>
      <c r="C27" s="12"/>
      <c r="D27" s="4"/>
      <c r="E27" s="22"/>
      <c r="F27" s="15"/>
      <c r="G27" s="14"/>
      <c r="H27" s="14"/>
      <c r="I27" s="15"/>
      <c r="J27" s="21"/>
      <c r="K27" s="19"/>
      <c r="L27" s="19"/>
      <c r="M27" s="19"/>
      <c r="N27" s="19"/>
      <c r="O27" s="20"/>
      <c r="P27" s="20"/>
      <c r="Q27" s="19"/>
      <c r="R27" s="20"/>
      <c r="S27" s="19"/>
      <c r="T27" s="20"/>
      <c r="U27" s="20"/>
      <c r="V27" s="20"/>
      <c r="W27" s="20"/>
      <c r="X27" s="19"/>
      <c r="Y27" s="19"/>
      <c r="Z27" s="19"/>
      <c r="AA27" s="19"/>
      <c r="AB27" s="4"/>
    </row>
    <row r="28" spans="1:28" x14ac:dyDescent="0.25">
      <c r="A28" s="5"/>
      <c r="B28" s="3" t="s">
        <v>35</v>
      </c>
      <c r="C28" s="12">
        <v>620</v>
      </c>
      <c r="D28" s="4">
        <v>96</v>
      </c>
      <c r="E28" s="22">
        <f t="shared" ref="E28:E31" si="15">SUM(D28/C28*100)</f>
        <v>15.483870967741936</v>
      </c>
      <c r="F28" s="15">
        <v>98</v>
      </c>
      <c r="G28" s="14">
        <f t="shared" ref="G28:G30" si="16">SUM(F28/C28*100)</f>
        <v>15.806451612903224</v>
      </c>
      <c r="H28" s="13">
        <v>74</v>
      </c>
      <c r="I28" s="14">
        <f>SUM(H28/C28*100)</f>
        <v>11.935483870967742</v>
      </c>
      <c r="J28" s="28">
        <v>53</v>
      </c>
      <c r="K28" s="14">
        <f>SUM(J28/C28*100)</f>
        <v>8.5483870967741939</v>
      </c>
      <c r="L28" s="30">
        <v>91</v>
      </c>
      <c r="M28" s="14">
        <f>SUM(L28/C28*100)</f>
        <v>14.677419354838708</v>
      </c>
      <c r="N28" s="30">
        <v>48</v>
      </c>
      <c r="O28" s="14">
        <f>SUM(N28/C28*100)</f>
        <v>7.741935483870968</v>
      </c>
      <c r="P28" s="30">
        <v>121</v>
      </c>
      <c r="Q28" s="14">
        <f>SUM(P28/C28*100)</f>
        <v>19.516129032258064</v>
      </c>
      <c r="R28" s="30">
        <v>79</v>
      </c>
      <c r="S28" s="24">
        <f>SUM(R28/C28*100)</f>
        <v>12.741935483870966</v>
      </c>
      <c r="T28" s="30">
        <v>61</v>
      </c>
      <c r="U28" s="24">
        <f>SUM(T28/C28*100)</f>
        <v>9.8387096774193559</v>
      </c>
      <c r="V28" s="13">
        <v>105</v>
      </c>
      <c r="W28" s="24">
        <f>SUM(V28/C28*100)</f>
        <v>16.93548387096774</v>
      </c>
      <c r="X28" s="15">
        <v>71</v>
      </c>
      <c r="Y28" s="24">
        <f>SUM(X28/C28*100)</f>
        <v>11.451612903225806</v>
      </c>
      <c r="Z28" s="15">
        <v>75</v>
      </c>
      <c r="AA28" s="24">
        <f>SUM(Z28/C28*100)</f>
        <v>12.096774193548388</v>
      </c>
      <c r="AB28" s="10">
        <f t="shared" ref="AB28:AB31" si="17">SUM(AC28/C28)*100</f>
        <v>0</v>
      </c>
    </row>
    <row r="29" spans="1:28" x14ac:dyDescent="0.25">
      <c r="A29" s="5"/>
      <c r="B29" s="3" t="s">
        <v>36</v>
      </c>
      <c r="C29" s="12">
        <v>430</v>
      </c>
      <c r="D29" s="4">
        <v>25</v>
      </c>
      <c r="E29" s="22">
        <f t="shared" si="15"/>
        <v>5.8139534883720927</v>
      </c>
      <c r="F29" s="15">
        <v>21</v>
      </c>
      <c r="G29" s="14">
        <f t="shared" si="16"/>
        <v>4.8837209302325579</v>
      </c>
      <c r="H29" s="13">
        <v>34</v>
      </c>
      <c r="I29" s="14">
        <f>SUM(H29/C29*100)</f>
        <v>7.9069767441860463</v>
      </c>
      <c r="J29" s="28">
        <v>28</v>
      </c>
      <c r="K29" s="14">
        <f>SUM(J29/C29*100)</f>
        <v>6.5116279069767442</v>
      </c>
      <c r="L29" s="30">
        <v>17</v>
      </c>
      <c r="M29" s="14">
        <f>SUM(L29/C29*100)</f>
        <v>3.9534883720930232</v>
      </c>
      <c r="N29" s="30">
        <v>7</v>
      </c>
      <c r="O29" s="14">
        <f>SUM(N29/C29*100)</f>
        <v>1.6279069767441861</v>
      </c>
      <c r="P29" s="30">
        <v>83</v>
      </c>
      <c r="Q29" s="14">
        <f>SUM(P29/C29*100)</f>
        <v>19.302325581395348</v>
      </c>
      <c r="R29" s="30">
        <v>9</v>
      </c>
      <c r="S29" s="24">
        <f>SUM(R29/C29*100)</f>
        <v>2.0930232558139537</v>
      </c>
      <c r="T29" s="30">
        <v>9</v>
      </c>
      <c r="U29" s="24">
        <f>SUM(T29/C29*100)</f>
        <v>2.0930232558139537</v>
      </c>
      <c r="V29" s="13">
        <v>12</v>
      </c>
      <c r="W29" s="24">
        <f>SUM(V29/C29*100)</f>
        <v>2.7906976744186047</v>
      </c>
      <c r="X29" s="15">
        <v>57</v>
      </c>
      <c r="Y29" s="24">
        <f>SUM(X29/C29*100)</f>
        <v>13.255813953488371</v>
      </c>
      <c r="Z29" s="15">
        <v>20</v>
      </c>
      <c r="AA29" s="24">
        <f>SUM(Z29/C29*100)</f>
        <v>4.6511627906976747</v>
      </c>
      <c r="AB29" s="10">
        <f t="shared" si="17"/>
        <v>0</v>
      </c>
    </row>
    <row r="30" spans="1:28" x14ac:dyDescent="0.25">
      <c r="A30" s="5"/>
      <c r="B30" s="3" t="s">
        <v>37</v>
      </c>
      <c r="C30" s="12">
        <v>8</v>
      </c>
      <c r="D30" s="4">
        <v>1</v>
      </c>
      <c r="E30" s="22">
        <f t="shared" si="15"/>
        <v>12.5</v>
      </c>
      <c r="F30" s="15">
        <v>1</v>
      </c>
      <c r="G30" s="14">
        <f t="shared" si="16"/>
        <v>12.5</v>
      </c>
      <c r="H30" s="33">
        <v>0</v>
      </c>
      <c r="I30" s="14">
        <f>SUM(H30/C30*100)</f>
        <v>0</v>
      </c>
      <c r="J30" s="28">
        <v>1</v>
      </c>
      <c r="K30" s="14">
        <f>SUM(J30/C30*100)</f>
        <v>12.5</v>
      </c>
      <c r="L30" s="30">
        <v>2</v>
      </c>
      <c r="M30" s="14">
        <f>SUM(L30/C30*100)</f>
        <v>25</v>
      </c>
      <c r="N30" s="33">
        <v>1</v>
      </c>
      <c r="O30" s="14">
        <f>SUM(N30/C30*100)</f>
        <v>12.5</v>
      </c>
      <c r="P30" s="33">
        <v>0</v>
      </c>
      <c r="Q30" s="14">
        <f>SUM(P30/C30*100)</f>
        <v>0</v>
      </c>
      <c r="R30" s="33">
        <v>0</v>
      </c>
      <c r="S30" s="24">
        <f>SUM(R30/C30*100)</f>
        <v>0</v>
      </c>
      <c r="T30" s="34">
        <v>0</v>
      </c>
      <c r="U30" s="24">
        <f>SUM(T30/C30*100)</f>
        <v>0</v>
      </c>
      <c r="V30" s="33">
        <v>2</v>
      </c>
      <c r="W30" s="24">
        <f>SUM(V30/C30*100)</f>
        <v>25</v>
      </c>
      <c r="X30" s="15">
        <v>2</v>
      </c>
      <c r="Y30" s="24">
        <f>SUM(X30/C30*100)</f>
        <v>25</v>
      </c>
      <c r="Z30" s="15">
        <v>1</v>
      </c>
      <c r="AA30" s="24">
        <f>SUM(Z30/C30*100)</f>
        <v>12.5</v>
      </c>
      <c r="AB30" s="10">
        <f t="shared" si="17"/>
        <v>0</v>
      </c>
    </row>
    <row r="31" spans="1:28" x14ac:dyDescent="0.25">
      <c r="A31" s="3"/>
      <c r="B31" s="3" t="s">
        <v>38</v>
      </c>
      <c r="C31" s="12">
        <v>50</v>
      </c>
      <c r="D31" s="4">
        <v>17</v>
      </c>
      <c r="E31" s="22">
        <f t="shared" si="15"/>
        <v>34</v>
      </c>
      <c r="F31" s="15">
        <v>12</v>
      </c>
      <c r="G31" s="14">
        <f>SUM(F31/C31*100)</f>
        <v>24</v>
      </c>
      <c r="H31" s="13">
        <v>21</v>
      </c>
      <c r="I31" s="14">
        <f>SUM(H31/C31*100)</f>
        <v>42</v>
      </c>
      <c r="J31" s="28">
        <v>19</v>
      </c>
      <c r="K31" s="14">
        <f>SUM(J31/C31*100)</f>
        <v>38</v>
      </c>
      <c r="L31" s="30">
        <v>6</v>
      </c>
      <c r="M31" s="14">
        <f>SUM(L31/C31*100)</f>
        <v>12</v>
      </c>
      <c r="N31" s="30">
        <v>3</v>
      </c>
      <c r="O31" s="14">
        <f>SUM(N31/C31*100)</f>
        <v>6</v>
      </c>
      <c r="P31" s="30">
        <v>7</v>
      </c>
      <c r="Q31" s="14">
        <f>SUM(P31/C31*100)</f>
        <v>14.000000000000002</v>
      </c>
      <c r="R31" s="30">
        <v>4</v>
      </c>
      <c r="S31" s="24">
        <f>SUM(R31/C31*100)</f>
        <v>8</v>
      </c>
      <c r="T31" s="30">
        <v>7</v>
      </c>
      <c r="U31" s="24">
        <f>SUM(T31/C31*100)</f>
        <v>14.000000000000002</v>
      </c>
      <c r="V31" s="13">
        <v>6</v>
      </c>
      <c r="W31" s="24">
        <f>SUM(V31/C31*100)</f>
        <v>12</v>
      </c>
      <c r="X31" s="15">
        <v>6</v>
      </c>
      <c r="Y31" s="24">
        <f>SUM(X31/C31*100)</f>
        <v>12</v>
      </c>
      <c r="Z31" s="15">
        <v>11</v>
      </c>
      <c r="AA31" s="24">
        <f>SUM(Z31/C31*100)</f>
        <v>22</v>
      </c>
      <c r="AB31" s="10">
        <f t="shared" si="17"/>
        <v>0</v>
      </c>
    </row>
    <row r="32" spans="1:2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6" t="s">
        <v>39</v>
      </c>
      <c r="V32" s="62">
        <v>43830</v>
      </c>
      <c r="W32" s="62"/>
      <c r="X32" s="62"/>
      <c r="Y32" s="26"/>
      <c r="Z32" s="2"/>
      <c r="AA32" s="2"/>
      <c r="AB32" s="2"/>
    </row>
    <row r="33" spans="1:2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6"/>
      <c r="V33" s="26"/>
      <c r="W33" s="26"/>
      <c r="X33" s="26"/>
      <c r="Y33" s="26"/>
      <c r="Z33" s="2"/>
      <c r="AA33" s="2"/>
      <c r="AB33" s="2"/>
    </row>
    <row r="34" spans="1:28" ht="15.75" x14ac:dyDescent="0.25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6"/>
      <c r="V34" s="26"/>
      <c r="W34" s="27" t="s">
        <v>40</v>
      </c>
      <c r="X34" s="27"/>
      <c r="Y34" s="26"/>
      <c r="Z34" s="2"/>
      <c r="AA34" s="2"/>
      <c r="AB34" s="2"/>
    </row>
    <row r="35" spans="1:28" ht="15.75" x14ac:dyDescent="0.25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6"/>
      <c r="V35" s="26"/>
      <c r="W35" s="27" t="s">
        <v>41</v>
      </c>
      <c r="X35" s="27"/>
      <c r="Y35" s="26"/>
      <c r="Z35" s="2"/>
      <c r="AA35" s="2"/>
      <c r="AB35" s="2"/>
    </row>
    <row r="36" spans="1:2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6"/>
      <c r="V36" s="26"/>
      <c r="W36" s="26"/>
      <c r="X36" s="26"/>
      <c r="Y36" s="26"/>
      <c r="Z36" s="2"/>
      <c r="AA36" s="2"/>
      <c r="AB36" s="2"/>
    </row>
    <row r="37" spans="1:2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6"/>
      <c r="V37" s="26"/>
      <c r="W37" s="26"/>
      <c r="X37" s="26"/>
      <c r="Y37" s="26"/>
      <c r="Z37" s="2"/>
      <c r="AA37" s="2"/>
      <c r="AB37" s="2"/>
    </row>
    <row r="38" spans="1:2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6"/>
      <c r="V38" s="26"/>
      <c r="W38" s="27" t="s">
        <v>42</v>
      </c>
      <c r="X38" s="26"/>
      <c r="Y38" s="26"/>
      <c r="Z38" s="2"/>
      <c r="AA38" s="2"/>
      <c r="AB38" s="2"/>
    </row>
    <row r="39" spans="1:2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6"/>
      <c r="V39" s="26"/>
      <c r="W39" s="27" t="s">
        <v>43</v>
      </c>
      <c r="X39" s="27"/>
      <c r="Y39" s="26"/>
      <c r="Z39" s="2"/>
      <c r="AA39" s="2"/>
      <c r="AB39" s="2"/>
    </row>
    <row r="40" spans="1:2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6"/>
      <c r="V40" s="26"/>
      <c r="W40" s="27"/>
      <c r="X40" s="27"/>
      <c r="Y40" s="26"/>
      <c r="Z40" s="2"/>
      <c r="AA40" s="2"/>
      <c r="AB40" s="2"/>
    </row>
    <row r="41" spans="1:28" ht="15.75" x14ac:dyDescent="0.25">
      <c r="A41" s="2"/>
      <c r="B41" s="51" t="s">
        <v>44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2"/>
      <c r="AB41" s="2"/>
    </row>
    <row r="42" spans="1:2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6"/>
      <c r="V42" s="26"/>
      <c r="W42" s="27"/>
      <c r="X42" s="27"/>
      <c r="Y42" s="26"/>
      <c r="Z42" s="2"/>
      <c r="AA42" s="2"/>
      <c r="AB42" s="2"/>
    </row>
    <row r="43" spans="1:28" x14ac:dyDescent="0.25">
      <c r="A43" s="2"/>
      <c r="B43" s="36" t="s">
        <v>45</v>
      </c>
      <c r="C43" s="2"/>
      <c r="D43" s="2" t="s">
        <v>46</v>
      </c>
      <c r="E43" s="2"/>
      <c r="F43" s="2" t="s">
        <v>47</v>
      </c>
      <c r="G43" s="2"/>
      <c r="H43" s="2" t="s">
        <v>48</v>
      </c>
      <c r="I43" s="2"/>
      <c r="J43" s="2" t="s">
        <v>49</v>
      </c>
      <c r="K43" s="2"/>
      <c r="L43" s="2" t="s">
        <v>50</v>
      </c>
      <c r="M43" s="2"/>
      <c r="N43" s="2" t="s">
        <v>51</v>
      </c>
      <c r="O43" s="2"/>
      <c r="P43" s="2" t="s">
        <v>52</v>
      </c>
      <c r="Q43" s="2"/>
      <c r="R43" s="2" t="s">
        <v>53</v>
      </c>
      <c r="S43" s="2"/>
      <c r="T43" s="2" t="s">
        <v>54</v>
      </c>
      <c r="U43" s="2"/>
      <c r="V43" s="2" t="s">
        <v>55</v>
      </c>
      <c r="W43" s="2"/>
      <c r="X43" s="2" t="s">
        <v>56</v>
      </c>
      <c r="Y43" s="2"/>
      <c r="Z43" s="2" t="s">
        <v>57</v>
      </c>
      <c r="AA43" s="2"/>
      <c r="AB43" s="2"/>
    </row>
    <row r="44" spans="1:28" x14ac:dyDescent="0.25">
      <c r="A44" s="2"/>
      <c r="B44" s="17" t="s">
        <v>58</v>
      </c>
      <c r="C44" s="8" t="s">
        <v>59</v>
      </c>
      <c r="D44" s="2">
        <f>SUM(D11:D14)</f>
        <v>115</v>
      </c>
      <c r="E44" s="2"/>
      <c r="F44" s="2">
        <f>SUM(F11:F14)</f>
        <v>3</v>
      </c>
      <c r="G44" s="2"/>
      <c r="H44" s="2">
        <f>SUM(H11:H14)</f>
        <v>28</v>
      </c>
      <c r="I44" s="2"/>
      <c r="J44" s="2">
        <f>SUM(J11:J14)</f>
        <v>79</v>
      </c>
      <c r="K44" s="2"/>
      <c r="L44" s="2">
        <f>SUM(L11:L14)</f>
        <v>44</v>
      </c>
      <c r="M44" s="2"/>
      <c r="N44" s="2">
        <f>SUM(N11:N14)</f>
        <v>81</v>
      </c>
      <c r="O44" s="2"/>
      <c r="P44" s="2">
        <f>SUM(P11:P14)</f>
        <v>166</v>
      </c>
      <c r="Q44" s="2"/>
      <c r="R44" s="2">
        <f>SUM(R11:R14)</f>
        <v>108</v>
      </c>
      <c r="S44" s="2"/>
      <c r="T44" s="2">
        <f>SUM(T11:T14)</f>
        <v>106</v>
      </c>
      <c r="U44" s="2"/>
      <c r="V44" s="2">
        <f>SUM(V11:V14)</f>
        <v>111</v>
      </c>
      <c r="W44" s="2"/>
      <c r="X44" s="2">
        <f>SUM(X11:X14)</f>
        <v>90</v>
      </c>
      <c r="Y44" s="2"/>
      <c r="Z44" s="2">
        <f>SUM(Z11:Z14)</f>
        <v>97</v>
      </c>
      <c r="AA44" s="2"/>
      <c r="AB44" s="2"/>
    </row>
    <row r="45" spans="1:28" x14ac:dyDescent="0.25">
      <c r="A45" s="2"/>
      <c r="B45" s="17" t="s">
        <v>60</v>
      </c>
      <c r="C45" s="8" t="s">
        <v>59</v>
      </c>
      <c r="D45" s="2">
        <f>SUM(D17:D19)</f>
        <v>30</v>
      </c>
      <c r="E45" s="2"/>
      <c r="F45" s="2">
        <f>SUM(F17:F19)</f>
        <v>6</v>
      </c>
      <c r="G45" s="2"/>
      <c r="H45" s="2">
        <f>SUM(H17:H19)</f>
        <v>43</v>
      </c>
      <c r="I45" s="2"/>
      <c r="J45" s="2">
        <f>SUM(J17:J19)</f>
        <v>3</v>
      </c>
      <c r="K45" s="2"/>
      <c r="L45" s="2">
        <f>SUM(L17:L19)</f>
        <v>21</v>
      </c>
      <c r="M45" s="2"/>
      <c r="N45" s="2">
        <f>SUM(N17:N19)</f>
        <v>8</v>
      </c>
      <c r="O45" s="2"/>
      <c r="P45" s="2">
        <f>SUM(P17:P19)</f>
        <v>35</v>
      </c>
      <c r="Q45" s="2"/>
      <c r="R45" s="2">
        <f>SUM(R17:R19)</f>
        <v>37</v>
      </c>
      <c r="S45" s="2"/>
      <c r="T45" s="2">
        <f>SUM(T17:T19)</f>
        <v>60</v>
      </c>
      <c r="U45" s="2"/>
      <c r="V45" s="2">
        <f>SUM(V17:V19)</f>
        <v>48</v>
      </c>
      <c r="W45" s="2"/>
      <c r="X45" s="2">
        <f>SUM(X17:X19)</f>
        <v>33</v>
      </c>
      <c r="Y45" s="2"/>
      <c r="Z45" s="2">
        <f>SUM(Z17:Z19)</f>
        <v>47</v>
      </c>
      <c r="AA45" s="2"/>
      <c r="AB45" s="2"/>
    </row>
    <row r="46" spans="1:28" x14ac:dyDescent="0.25">
      <c r="A46" s="2"/>
      <c r="B46" s="2" t="s">
        <v>61</v>
      </c>
      <c r="C46" s="8" t="s">
        <v>59</v>
      </c>
      <c r="D46" s="2">
        <f>SUM(D23:D25)</f>
        <v>0</v>
      </c>
      <c r="E46" s="2"/>
      <c r="F46" s="2">
        <f>SUM(F23:F25)</f>
        <v>0</v>
      </c>
      <c r="G46" s="2"/>
      <c r="H46" s="2">
        <f>SUM(H23:H25)</f>
        <v>0</v>
      </c>
      <c r="I46" s="2"/>
      <c r="J46" s="2">
        <f>SUM(J23:J25)</f>
        <v>0</v>
      </c>
      <c r="K46" s="2"/>
      <c r="L46" s="2">
        <f>SUM(L23:L25)</f>
        <v>25</v>
      </c>
      <c r="M46" s="2"/>
      <c r="N46" s="2">
        <f>SUM(N23:N25)</f>
        <v>25</v>
      </c>
      <c r="O46" s="2"/>
      <c r="P46" s="2">
        <f>SUM(P23:P25)</f>
        <v>0</v>
      </c>
      <c r="Q46" s="2"/>
      <c r="R46" s="2">
        <f>SUM(R23:R25)</f>
        <v>0</v>
      </c>
      <c r="S46" s="2"/>
      <c r="T46" s="2">
        <f>SUM(T23:T25)</f>
        <v>3</v>
      </c>
      <c r="U46" s="2"/>
      <c r="V46" s="2">
        <f>SUM(V23:V25)</f>
        <v>0</v>
      </c>
      <c r="W46" s="2"/>
      <c r="X46" s="2">
        <f>SUM(X23:X25)</f>
        <v>0</v>
      </c>
      <c r="Y46" s="2"/>
      <c r="Z46" s="2">
        <f>SUM(Z23:Z25)</f>
        <v>8</v>
      </c>
      <c r="AA46" s="2"/>
      <c r="AB46" s="2"/>
    </row>
    <row r="47" spans="1:28" x14ac:dyDescent="0.25">
      <c r="A47" s="2"/>
      <c r="B47" s="2" t="s">
        <v>62</v>
      </c>
      <c r="C47" s="8" t="s">
        <v>59</v>
      </c>
      <c r="D47" s="2">
        <f>SUM(D28:D31)</f>
        <v>139</v>
      </c>
      <c r="E47" s="2"/>
      <c r="F47" s="2">
        <f>SUM(F28:F31)</f>
        <v>132</v>
      </c>
      <c r="G47" s="2"/>
      <c r="H47" s="2">
        <f>SUM(H28:H31)</f>
        <v>129</v>
      </c>
      <c r="I47" s="2"/>
      <c r="J47" s="2">
        <f>SUM(J28:J31)</f>
        <v>101</v>
      </c>
      <c r="K47" s="2"/>
      <c r="L47" s="2">
        <f>SUM(L28:L31)</f>
        <v>116</v>
      </c>
      <c r="M47" s="2"/>
      <c r="N47" s="2">
        <f>SUM(N28:N31)</f>
        <v>59</v>
      </c>
      <c r="O47" s="2"/>
      <c r="P47" s="2">
        <f>SUM(P28:P31)</f>
        <v>211</v>
      </c>
      <c r="Q47" s="2"/>
      <c r="R47" s="2">
        <f>SUM(R28:R31)</f>
        <v>92</v>
      </c>
      <c r="S47" s="2"/>
      <c r="T47" s="2">
        <f>SUM(T28:T31)</f>
        <v>77</v>
      </c>
      <c r="U47" s="2"/>
      <c r="V47" s="2">
        <f>SUM(V28:V31)</f>
        <v>125</v>
      </c>
      <c r="W47" s="2"/>
      <c r="X47" s="2">
        <f>SUM(X28:X31)</f>
        <v>136</v>
      </c>
      <c r="Y47" s="2"/>
      <c r="Z47" s="2">
        <f>SUM(Z28:Z31)</f>
        <v>107</v>
      </c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3" t="s">
        <v>35</v>
      </c>
      <c r="C50" s="2"/>
      <c r="D50" s="4">
        <v>96</v>
      </c>
      <c r="E50" s="2"/>
      <c r="F50" s="15">
        <v>98</v>
      </c>
      <c r="G50" s="2"/>
      <c r="H50" s="13">
        <v>74</v>
      </c>
      <c r="I50" s="2"/>
      <c r="J50" s="28">
        <v>53</v>
      </c>
      <c r="K50" s="2"/>
      <c r="L50" s="30">
        <v>91</v>
      </c>
      <c r="M50" s="2"/>
      <c r="N50" s="30">
        <v>48</v>
      </c>
      <c r="O50" s="2"/>
      <c r="P50" s="30">
        <v>99</v>
      </c>
      <c r="Q50" s="2"/>
      <c r="R50" s="30">
        <v>79</v>
      </c>
      <c r="S50" s="2"/>
      <c r="T50" s="30">
        <v>61</v>
      </c>
      <c r="U50" s="2"/>
      <c r="V50" s="13"/>
      <c r="W50" s="2"/>
      <c r="X50" s="15"/>
      <c r="Y50" s="2"/>
      <c r="Z50" s="15"/>
      <c r="AA50" s="2"/>
      <c r="AB50" s="2"/>
    </row>
    <row r="51" spans="1:28" x14ac:dyDescent="0.25">
      <c r="A51" s="2"/>
      <c r="B51" s="3" t="s">
        <v>36</v>
      </c>
      <c r="C51" s="2"/>
      <c r="D51" s="4">
        <v>25</v>
      </c>
      <c r="E51" s="2"/>
      <c r="F51" s="15">
        <v>21</v>
      </c>
      <c r="G51" s="2"/>
      <c r="H51" s="13">
        <v>34</v>
      </c>
      <c r="I51" s="2"/>
      <c r="J51" s="28">
        <v>28</v>
      </c>
      <c r="K51" s="2"/>
      <c r="L51" s="30">
        <v>17</v>
      </c>
      <c r="M51" s="2"/>
      <c r="N51" s="30">
        <v>7</v>
      </c>
      <c r="O51" s="2"/>
      <c r="P51" s="30">
        <v>83</v>
      </c>
      <c r="Q51" s="2"/>
      <c r="R51" s="30">
        <v>8</v>
      </c>
      <c r="S51" s="2"/>
      <c r="T51" s="30">
        <v>9</v>
      </c>
      <c r="U51" s="2"/>
      <c r="V51" s="13"/>
      <c r="W51" s="2"/>
      <c r="X51" s="15"/>
      <c r="Y51" s="2"/>
      <c r="Z51" s="15"/>
      <c r="AA51" s="2"/>
      <c r="AB51" s="2"/>
    </row>
    <row r="52" spans="1:28" x14ac:dyDescent="0.25">
      <c r="A52" s="2"/>
      <c r="B52" s="3" t="s">
        <v>37</v>
      </c>
      <c r="C52" s="2"/>
      <c r="D52" s="4">
        <v>1</v>
      </c>
      <c r="E52" s="2"/>
      <c r="F52" s="15">
        <v>1</v>
      </c>
      <c r="G52" s="2"/>
      <c r="H52" s="33">
        <v>0</v>
      </c>
      <c r="I52" s="2"/>
      <c r="J52" s="28">
        <v>1</v>
      </c>
      <c r="K52" s="2"/>
      <c r="L52" s="30">
        <v>2</v>
      </c>
      <c r="M52" s="2"/>
      <c r="N52" s="33">
        <v>1</v>
      </c>
      <c r="O52" s="2"/>
      <c r="P52" s="33">
        <v>0</v>
      </c>
      <c r="Q52" s="2"/>
      <c r="R52" s="29">
        <v>0</v>
      </c>
      <c r="S52" s="2"/>
      <c r="T52" s="34">
        <v>0</v>
      </c>
      <c r="U52" s="2"/>
      <c r="V52" s="33"/>
      <c r="W52" s="2"/>
      <c r="X52" s="15"/>
      <c r="Y52" s="2"/>
      <c r="Z52" s="15"/>
      <c r="AA52" s="2"/>
      <c r="AB52" s="2"/>
    </row>
    <row r="53" spans="1:28" x14ac:dyDescent="0.25">
      <c r="A53" s="2"/>
      <c r="B53" s="3" t="s">
        <v>38</v>
      </c>
      <c r="C53" s="2"/>
      <c r="D53" s="4">
        <v>17</v>
      </c>
      <c r="E53" s="2"/>
      <c r="F53" s="15">
        <v>12</v>
      </c>
      <c r="G53" s="2"/>
      <c r="H53" s="13">
        <v>21</v>
      </c>
      <c r="I53" s="2"/>
      <c r="J53" s="28">
        <v>19</v>
      </c>
      <c r="K53" s="2"/>
      <c r="L53" s="30">
        <v>6</v>
      </c>
      <c r="M53" s="2"/>
      <c r="N53" s="30">
        <v>3</v>
      </c>
      <c r="O53" s="2"/>
      <c r="P53" s="30">
        <v>7</v>
      </c>
      <c r="Q53" s="2"/>
      <c r="R53" s="30">
        <v>4</v>
      </c>
      <c r="S53" s="2"/>
      <c r="T53" s="30">
        <v>7</v>
      </c>
      <c r="U53" s="2"/>
      <c r="V53" s="13"/>
      <c r="W53" s="2"/>
      <c r="X53" s="15"/>
      <c r="Y53" s="2"/>
      <c r="Z53" s="15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hidden="1" x14ac:dyDescent="0.3">
      <c r="A56" s="2"/>
      <c r="B56" s="2"/>
      <c r="C56" s="2"/>
      <c r="D56" s="2"/>
      <c r="E56" s="2"/>
      <c r="F56" s="2"/>
      <c r="G56" s="2"/>
      <c r="H56" s="2"/>
      <c r="I56" s="43" t="s">
        <v>5</v>
      </c>
      <c r="J56" s="2"/>
      <c r="K56" s="43" t="s">
        <v>63</v>
      </c>
      <c r="L56" s="43"/>
      <c r="M56" s="43"/>
      <c r="N56" s="4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idden="1" x14ac:dyDescent="0.25">
      <c r="A57" s="2"/>
      <c r="B57" s="2" t="s">
        <v>64</v>
      </c>
      <c r="C57" s="2"/>
      <c r="D57" s="2"/>
      <c r="E57" s="2"/>
      <c r="F57" s="2"/>
      <c r="G57" s="2"/>
      <c r="H57" s="2"/>
      <c r="I57" s="2"/>
      <c r="J57" s="2"/>
      <c r="K57" s="12" t="s">
        <v>65</v>
      </c>
      <c r="L57" s="12"/>
      <c r="M57" s="12" t="s">
        <v>66</v>
      </c>
      <c r="N57" s="12"/>
      <c r="O57" s="12" t="s">
        <v>67</v>
      </c>
      <c r="P57" s="12"/>
      <c r="Q57" s="12" t="s">
        <v>68</v>
      </c>
      <c r="R57" s="12"/>
      <c r="S57" s="12" t="s">
        <v>12</v>
      </c>
      <c r="T57" s="12"/>
      <c r="U57" s="12" t="s">
        <v>69</v>
      </c>
      <c r="V57" s="12"/>
      <c r="W57" s="12" t="s">
        <v>70</v>
      </c>
      <c r="X57" s="12"/>
      <c r="Y57" s="12" t="s">
        <v>71</v>
      </c>
      <c r="Z57" s="12"/>
      <c r="AA57" s="12" t="s">
        <v>16</v>
      </c>
      <c r="AB57" s="12" t="s">
        <v>72</v>
      </c>
    </row>
    <row r="58" spans="1:28" hidden="1" x14ac:dyDescent="0.25">
      <c r="A58" s="2"/>
      <c r="B58" s="3" t="s">
        <v>23</v>
      </c>
      <c r="C58" s="12">
        <f>SUM(C60:C80)</f>
        <v>2100</v>
      </c>
      <c r="D58" s="2"/>
      <c r="E58" s="2"/>
      <c r="F58" s="2"/>
      <c r="G58" s="2">
        <f>SUM(G60:G74)</f>
        <v>35220000</v>
      </c>
      <c r="H58" s="2"/>
      <c r="I58" s="42">
        <v>35220</v>
      </c>
      <c r="J58" s="2"/>
      <c r="K58" s="41">
        <f>SUM(K60:K74)</f>
        <v>6330000</v>
      </c>
      <c r="L58" s="41"/>
      <c r="M58" s="41">
        <f>SUM(M60:M74)</f>
        <v>710000</v>
      </c>
      <c r="N58" s="41"/>
      <c r="O58" s="41">
        <f>SUM(O60:O74)</f>
        <v>3670000</v>
      </c>
      <c r="P58" s="41"/>
      <c r="Q58" s="41">
        <f>SUM(Q60:Q74)</f>
        <v>2710000</v>
      </c>
      <c r="R58" s="41"/>
      <c r="S58" s="41">
        <f>SUM(S60:S74)</f>
        <v>4050000</v>
      </c>
      <c r="T58" s="41"/>
      <c r="U58" s="41">
        <f>SUM(U60)</f>
        <v>2310000</v>
      </c>
      <c r="V58" s="41"/>
      <c r="W58" s="41">
        <f>SUM(W60:W74)</f>
        <v>9950000</v>
      </c>
      <c r="X58" s="41"/>
      <c r="Y58" s="41">
        <f>SUM(Y60:Y74)</f>
        <v>5470000</v>
      </c>
      <c r="Z58" s="41"/>
      <c r="AA58" s="41">
        <f>SUM(AA60:AA74)</f>
        <v>10360000</v>
      </c>
      <c r="AB58" s="4"/>
    </row>
    <row r="59" spans="1:28" hidden="1" x14ac:dyDescent="0.25">
      <c r="A59" s="2"/>
      <c r="B59" s="3" t="s">
        <v>24</v>
      </c>
      <c r="C59" s="12"/>
      <c r="D59" s="2"/>
      <c r="E59" s="2"/>
      <c r="F59" s="2"/>
      <c r="G59" s="2"/>
      <c r="H59" s="2"/>
      <c r="I59" s="2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idden="1" x14ac:dyDescent="0.25">
      <c r="A60" s="2"/>
      <c r="B60" s="3" t="s">
        <v>25</v>
      </c>
      <c r="C60" s="12">
        <v>700</v>
      </c>
      <c r="D60" s="2"/>
      <c r="E60" s="7">
        <v>30000</v>
      </c>
      <c r="F60" s="2"/>
      <c r="G60" s="2">
        <f>SUM(C60)*E60</f>
        <v>21000000</v>
      </c>
      <c r="H60" s="2"/>
      <c r="I60" s="2"/>
      <c r="J60" s="2"/>
      <c r="K60" s="6">
        <f>SUM(D11*E60)</f>
        <v>2190000</v>
      </c>
      <c r="L60" s="4"/>
      <c r="M60" s="4">
        <f>SUM(F11*E60)</f>
        <v>60000</v>
      </c>
      <c r="N60" s="4"/>
      <c r="O60" s="4">
        <f>SUM(H11*E60)</f>
        <v>720000</v>
      </c>
      <c r="P60" s="4"/>
      <c r="Q60" s="6">
        <f>SUM(J11*E60)</f>
        <v>2310000</v>
      </c>
      <c r="R60" s="4"/>
      <c r="S60" s="6">
        <f>SUM(L11*E60)</f>
        <v>1260000</v>
      </c>
      <c r="T60" s="4"/>
      <c r="U60" s="6">
        <f>SUM(N11*E60)</f>
        <v>2310000</v>
      </c>
      <c r="V60" s="4"/>
      <c r="W60" s="6">
        <f>SUM(P11*E60)</f>
        <v>3390000</v>
      </c>
      <c r="X60" s="4"/>
      <c r="Y60" s="6">
        <f>SUM(R11*E60)</f>
        <v>2160000</v>
      </c>
      <c r="Z60" s="4"/>
      <c r="AA60" s="6">
        <f>SUM(T11*E60)</f>
        <v>1740000</v>
      </c>
      <c r="AB60" s="4"/>
    </row>
    <row r="61" spans="1:28" hidden="1" x14ac:dyDescent="0.25">
      <c r="A61" s="2"/>
      <c r="B61" s="3" t="s">
        <v>26</v>
      </c>
      <c r="C61" s="12">
        <v>70</v>
      </c>
      <c r="D61" s="2"/>
      <c r="E61" s="7">
        <v>30000</v>
      </c>
      <c r="F61" s="2"/>
      <c r="G61" s="2">
        <f t="shared" ref="G61:G63" si="18">SUM(C61)*E61</f>
        <v>2100000</v>
      </c>
      <c r="H61" s="2"/>
      <c r="I61" s="2"/>
      <c r="J61" s="2"/>
      <c r="K61" s="6">
        <f t="shared" ref="K61:K63" si="19">SUM(D12*E61)</f>
        <v>1200000</v>
      </c>
      <c r="L61" s="4"/>
      <c r="M61" s="4">
        <f t="shared" ref="M61:M63" si="20">SUM(F12*E61)</f>
        <v>30000</v>
      </c>
      <c r="N61" s="4"/>
      <c r="O61" s="4">
        <f>SUM(H12*E61)</f>
        <v>120000</v>
      </c>
      <c r="P61" s="4"/>
      <c r="Q61" s="6">
        <f t="shared" ref="Q61:Q63" si="21">SUM(J12*E61)</f>
        <v>30000</v>
      </c>
      <c r="R61" s="4"/>
      <c r="S61" s="6">
        <f>SUM(L12*E61)</f>
        <v>30000</v>
      </c>
      <c r="T61" s="4"/>
      <c r="U61" s="6">
        <f t="shared" ref="U61:U63" si="22">SUM(N12*E61)</f>
        <v>60000</v>
      </c>
      <c r="V61" s="4"/>
      <c r="W61" s="6">
        <f t="shared" ref="W61:W62" si="23">SUM(P12*E61)</f>
        <v>90000</v>
      </c>
      <c r="X61" s="4"/>
      <c r="Y61" s="6">
        <f t="shared" ref="Y61:Y63" si="24">SUM(R12*I61)</f>
        <v>0</v>
      </c>
      <c r="Z61" s="4"/>
      <c r="AA61" s="6">
        <f>SUM(T12*E61)</f>
        <v>360000</v>
      </c>
      <c r="AB61" s="4"/>
    </row>
    <row r="62" spans="1:28" hidden="1" x14ac:dyDescent="0.25">
      <c r="A62" s="2"/>
      <c r="B62" s="3" t="s">
        <v>27</v>
      </c>
      <c r="C62" s="12">
        <v>9</v>
      </c>
      <c r="D62" s="2"/>
      <c r="E62" s="7">
        <v>250000</v>
      </c>
      <c r="F62" s="2"/>
      <c r="G62" s="2">
        <f t="shared" si="18"/>
        <v>2250000</v>
      </c>
      <c r="H62" s="2"/>
      <c r="I62" s="2"/>
      <c r="J62" s="2"/>
      <c r="K62" s="6">
        <f t="shared" si="19"/>
        <v>500000</v>
      </c>
      <c r="L62" s="4"/>
      <c r="M62" s="4">
        <f t="shared" si="20"/>
        <v>0</v>
      </c>
      <c r="N62" s="4"/>
      <c r="O62" s="4">
        <f t="shared" ref="O62:O63" si="25">SUM(H13*G62)</f>
        <v>0</v>
      </c>
      <c r="P62" s="4"/>
      <c r="Q62" s="6">
        <f t="shared" si="21"/>
        <v>0</v>
      </c>
      <c r="R62" s="4"/>
      <c r="S62" s="6">
        <f>SUM(L13*E62)</f>
        <v>250000</v>
      </c>
      <c r="T62" s="4"/>
      <c r="U62" s="6">
        <f t="shared" si="22"/>
        <v>500000</v>
      </c>
      <c r="V62" s="4"/>
      <c r="W62" s="6">
        <f t="shared" si="23"/>
        <v>0</v>
      </c>
      <c r="X62" s="4"/>
      <c r="Y62" s="6">
        <f t="shared" si="24"/>
        <v>0</v>
      </c>
      <c r="Z62" s="4"/>
      <c r="AA62" s="6">
        <f>SUM(T13*E62)</f>
        <v>0</v>
      </c>
      <c r="AB62" s="4"/>
    </row>
    <row r="63" spans="1:28" hidden="1" x14ac:dyDescent="0.25">
      <c r="A63" s="2"/>
      <c r="B63" s="3" t="s">
        <v>28</v>
      </c>
      <c r="C63" s="12">
        <v>1</v>
      </c>
      <c r="D63" s="2"/>
      <c r="E63" s="7">
        <v>60000</v>
      </c>
      <c r="F63" s="2"/>
      <c r="G63" s="2">
        <f t="shared" si="18"/>
        <v>60000</v>
      </c>
      <c r="H63" s="2"/>
      <c r="I63" s="2"/>
      <c r="J63" s="2"/>
      <c r="K63" s="6">
        <f t="shared" si="19"/>
        <v>0</v>
      </c>
      <c r="L63" s="4"/>
      <c r="M63" s="4">
        <f t="shared" si="20"/>
        <v>0</v>
      </c>
      <c r="N63" s="4"/>
      <c r="O63" s="4">
        <f t="shared" si="25"/>
        <v>0</v>
      </c>
      <c r="P63" s="4"/>
      <c r="Q63" s="6">
        <f t="shared" si="21"/>
        <v>60000</v>
      </c>
      <c r="R63" s="4"/>
      <c r="S63" s="6">
        <f t="shared" ref="S63" si="26">SUM(L14*G63)</f>
        <v>0</v>
      </c>
      <c r="T63" s="4"/>
      <c r="U63" s="6">
        <f t="shared" si="22"/>
        <v>0</v>
      </c>
      <c r="V63" s="4"/>
      <c r="W63" s="6">
        <f>SUM(P14*E63)</f>
        <v>3000000</v>
      </c>
      <c r="X63" s="4"/>
      <c r="Y63" s="6">
        <f t="shared" si="24"/>
        <v>0</v>
      </c>
      <c r="Z63" s="4"/>
      <c r="AA63" s="6">
        <f>SUM(T14*E63)</f>
        <v>2160000</v>
      </c>
      <c r="AB63" s="4"/>
    </row>
    <row r="64" spans="1:28" hidden="1" x14ac:dyDescent="0.25">
      <c r="A64" s="2"/>
      <c r="B64" s="3"/>
      <c r="C64" s="12"/>
      <c r="D64" s="2"/>
      <c r="E64" s="7"/>
      <c r="F64" s="2"/>
      <c r="G64" s="2"/>
      <c r="H64" s="2"/>
      <c r="I64" s="2"/>
      <c r="J64" s="2"/>
      <c r="K64" s="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6"/>
      <c r="AB64" s="4"/>
    </row>
    <row r="65" spans="1:28" hidden="1" x14ac:dyDescent="0.25">
      <c r="A65" s="2"/>
      <c r="B65" s="3" t="s">
        <v>29</v>
      </c>
      <c r="C65" s="12"/>
      <c r="D65" s="2"/>
      <c r="E65" s="7"/>
      <c r="F65" s="2"/>
      <c r="G65" s="2"/>
      <c r="H65" s="2"/>
      <c r="I65" s="2"/>
      <c r="J65" s="2"/>
      <c r="K65" s="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6"/>
      <c r="AB65" s="4"/>
    </row>
    <row r="66" spans="1:28" hidden="1" x14ac:dyDescent="0.25">
      <c r="A66" s="2"/>
      <c r="B66" s="3" t="s">
        <v>25</v>
      </c>
      <c r="C66" s="12">
        <v>129</v>
      </c>
      <c r="D66" s="2"/>
      <c r="E66" s="7">
        <v>30000</v>
      </c>
      <c r="F66" s="2"/>
      <c r="G66" s="2">
        <f t="shared" ref="G66:G69" si="27">SUM(C66)*E66</f>
        <v>3870000</v>
      </c>
      <c r="H66" s="2"/>
      <c r="I66" s="2"/>
      <c r="J66" s="2"/>
      <c r="K66" s="6">
        <f>SUM(D17*E66)</f>
        <v>420000</v>
      </c>
      <c r="L66" s="4"/>
      <c r="M66" s="4">
        <f>SUM(F17*E66)</f>
        <v>60000</v>
      </c>
      <c r="N66" s="4"/>
      <c r="O66" s="6">
        <f>SUM(H17*E66)</f>
        <v>870000</v>
      </c>
      <c r="P66" s="4"/>
      <c r="Q66" s="6">
        <f>SUM(J17*E66)</f>
        <v>30000</v>
      </c>
      <c r="R66" s="4"/>
      <c r="S66" s="6">
        <f>SUM(L17*E66)</f>
        <v>270000</v>
      </c>
      <c r="T66" s="4"/>
      <c r="U66" s="6">
        <f>SUM(N17*E66)</f>
        <v>90000</v>
      </c>
      <c r="V66" s="4"/>
      <c r="W66" s="6">
        <f>SUM(P17*E66)</f>
        <v>390000</v>
      </c>
      <c r="X66" s="4"/>
      <c r="Y66" s="6">
        <f>SUM(R17*E66)</f>
        <v>510000</v>
      </c>
      <c r="Z66" s="4"/>
      <c r="AA66" s="6">
        <f>SUM(T17*E66)</f>
        <v>660000</v>
      </c>
      <c r="AB66" s="4"/>
    </row>
    <row r="67" spans="1:28" hidden="1" x14ac:dyDescent="0.25">
      <c r="A67" s="2"/>
      <c r="B67" s="3" t="s">
        <v>26</v>
      </c>
      <c r="C67" s="12">
        <v>55</v>
      </c>
      <c r="D67" s="2"/>
      <c r="E67" s="7">
        <v>30000</v>
      </c>
      <c r="F67" s="2"/>
      <c r="G67" s="2">
        <f t="shared" si="27"/>
        <v>1650000</v>
      </c>
      <c r="H67" s="2"/>
      <c r="I67" s="2"/>
      <c r="J67" s="2"/>
      <c r="K67" s="6">
        <f t="shared" ref="K67:K69" si="28">SUM(D18*E67)</f>
        <v>270000</v>
      </c>
      <c r="L67" s="4"/>
      <c r="M67" s="4">
        <f t="shared" ref="M67:M69" si="29">SUM(F18*E67)</f>
        <v>60000</v>
      </c>
      <c r="N67" s="4"/>
      <c r="O67" s="6">
        <f t="shared" ref="O67:O69" si="30">SUM(H18*E67)</f>
        <v>210000</v>
      </c>
      <c r="P67" s="4"/>
      <c r="Q67" s="6">
        <f t="shared" ref="Q67:Q69" si="31">SUM(J18*E67)</f>
        <v>30000</v>
      </c>
      <c r="R67" s="4"/>
      <c r="S67" s="6">
        <f t="shared" ref="S67:S69" si="32">SUM(L18*E67)</f>
        <v>240000</v>
      </c>
      <c r="T67" s="4"/>
      <c r="U67" s="6">
        <f t="shared" ref="U67:U69" si="33">SUM(N18*E67)</f>
        <v>90000</v>
      </c>
      <c r="V67" s="4"/>
      <c r="W67" s="6">
        <f t="shared" ref="W67:W69" si="34">SUM(P18*E67)</f>
        <v>330000</v>
      </c>
      <c r="X67" s="4"/>
      <c r="Y67" s="6">
        <f t="shared" ref="Y67:Y69" si="35">SUM(R18*E67)</f>
        <v>300000</v>
      </c>
      <c r="Z67" s="4"/>
      <c r="AA67" s="6">
        <f t="shared" ref="AA67:AA69" si="36">SUM(T18*E67)</f>
        <v>570000</v>
      </c>
      <c r="AB67" s="4"/>
    </row>
    <row r="68" spans="1:28" hidden="1" x14ac:dyDescent="0.25">
      <c r="A68" s="2"/>
      <c r="B68" s="3" t="s">
        <v>27</v>
      </c>
      <c r="C68" s="12">
        <v>15</v>
      </c>
      <c r="D68" s="2"/>
      <c r="E68" s="7">
        <v>250000</v>
      </c>
      <c r="F68" s="2"/>
      <c r="G68" s="2">
        <f t="shared" si="27"/>
        <v>3750000</v>
      </c>
      <c r="H68" s="2"/>
      <c r="I68" s="2"/>
      <c r="J68" s="2"/>
      <c r="K68" s="6">
        <f t="shared" si="28"/>
        <v>1750000</v>
      </c>
      <c r="L68" s="4"/>
      <c r="M68" s="4">
        <f t="shared" si="29"/>
        <v>500000</v>
      </c>
      <c r="N68" s="4"/>
      <c r="O68" s="6">
        <f t="shared" si="30"/>
        <v>1750000</v>
      </c>
      <c r="P68" s="4"/>
      <c r="Q68" s="6">
        <f t="shared" si="31"/>
        <v>250000</v>
      </c>
      <c r="R68" s="4"/>
      <c r="S68" s="6">
        <f t="shared" si="32"/>
        <v>1000000</v>
      </c>
      <c r="T68" s="4"/>
      <c r="U68" s="6">
        <f t="shared" si="33"/>
        <v>500000</v>
      </c>
      <c r="V68" s="4"/>
      <c r="W68" s="6">
        <f t="shared" si="34"/>
        <v>2750000</v>
      </c>
      <c r="X68" s="4"/>
      <c r="Y68" s="6">
        <f t="shared" si="35"/>
        <v>2500000</v>
      </c>
      <c r="Z68" s="4"/>
      <c r="AA68" s="6">
        <f t="shared" si="36"/>
        <v>4750000</v>
      </c>
      <c r="AB68" s="4"/>
    </row>
    <row r="69" spans="1:28" hidden="1" x14ac:dyDescent="0.25">
      <c r="A69" s="2"/>
      <c r="B69" s="3" t="s">
        <v>28</v>
      </c>
      <c r="C69" s="12">
        <v>1</v>
      </c>
      <c r="D69" s="2"/>
      <c r="E69" s="7">
        <v>60000</v>
      </c>
      <c r="F69" s="2"/>
      <c r="G69" s="2">
        <f t="shared" si="27"/>
        <v>60000</v>
      </c>
      <c r="H69" s="2"/>
      <c r="I69" s="2"/>
      <c r="J69" s="2"/>
      <c r="K69" s="4">
        <f t="shared" si="28"/>
        <v>0</v>
      </c>
      <c r="L69" s="4"/>
      <c r="M69" s="4">
        <f t="shared" si="29"/>
        <v>0</v>
      </c>
      <c r="N69" s="4"/>
      <c r="O69" s="6">
        <f t="shared" si="30"/>
        <v>0</v>
      </c>
      <c r="P69" s="4"/>
      <c r="Q69" s="6">
        <f t="shared" si="31"/>
        <v>0</v>
      </c>
      <c r="R69" s="4"/>
      <c r="S69" s="6">
        <f t="shared" si="32"/>
        <v>0</v>
      </c>
      <c r="T69" s="4"/>
      <c r="U69" s="6">
        <f t="shared" si="33"/>
        <v>0</v>
      </c>
      <c r="V69" s="4"/>
      <c r="W69" s="6">
        <f t="shared" si="34"/>
        <v>0</v>
      </c>
      <c r="X69" s="4"/>
      <c r="Y69" s="6">
        <f t="shared" si="35"/>
        <v>0</v>
      </c>
      <c r="Z69" s="4"/>
      <c r="AA69" s="6">
        <f t="shared" si="36"/>
        <v>0</v>
      </c>
      <c r="AB69" s="4"/>
    </row>
    <row r="70" spans="1:28" hidden="1" x14ac:dyDescent="0.25">
      <c r="A70" s="2"/>
      <c r="B70" s="3"/>
      <c r="C70" s="12"/>
      <c r="D70" s="2"/>
      <c r="E70" s="7"/>
      <c r="F70" s="2"/>
      <c r="G70" s="2"/>
      <c r="H70" s="2"/>
      <c r="I70" s="2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idden="1" x14ac:dyDescent="0.25">
      <c r="A71" s="2"/>
      <c r="B71" s="3" t="s">
        <v>30</v>
      </c>
      <c r="C71" s="12"/>
      <c r="D71" s="2"/>
      <c r="E71" s="7"/>
      <c r="F71" s="2"/>
      <c r="G71" s="2"/>
      <c r="H71" s="2"/>
      <c r="I71" s="2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idden="1" x14ac:dyDescent="0.25">
      <c r="A72" s="2"/>
      <c r="B72" s="3" t="s">
        <v>31</v>
      </c>
      <c r="C72" s="12">
        <v>8</v>
      </c>
      <c r="D72" s="2"/>
      <c r="E72" s="7">
        <v>40000</v>
      </c>
      <c r="F72" s="2"/>
      <c r="G72" s="2">
        <f t="shared" ref="G72:G74" si="37">SUM(C72)*E72</f>
        <v>320000</v>
      </c>
      <c r="H72" s="2"/>
      <c r="I72" s="2"/>
      <c r="J72" s="2"/>
      <c r="K72" s="4">
        <f>SUM(D23*E72)</f>
        <v>0</v>
      </c>
      <c r="L72" s="4"/>
      <c r="M72" s="4">
        <f>SUM(F23*E72)</f>
        <v>0</v>
      </c>
      <c r="N72" s="4"/>
      <c r="O72" s="4">
        <f>SUM(H23*E72)</f>
        <v>0</v>
      </c>
      <c r="P72" s="4"/>
      <c r="Q72" s="4">
        <f>SUM(J23*E72)</f>
        <v>0</v>
      </c>
      <c r="R72" s="4"/>
      <c r="S72" s="6">
        <f>SUM(L23*E72)</f>
        <v>600000</v>
      </c>
      <c r="T72" s="4"/>
      <c r="U72" s="6">
        <f>SUM(N23*E72)</f>
        <v>600000</v>
      </c>
      <c r="V72" s="4"/>
      <c r="W72" s="4">
        <f>SUM(P23*E72)</f>
        <v>0</v>
      </c>
      <c r="X72" s="4"/>
      <c r="Y72" s="4">
        <f>SUM(R23*E72)</f>
        <v>0</v>
      </c>
      <c r="Z72" s="4"/>
      <c r="AA72" s="10">
        <f>SUM(T23*E72)</f>
        <v>0</v>
      </c>
      <c r="AB72" s="4"/>
    </row>
    <row r="73" spans="1:28" hidden="1" x14ac:dyDescent="0.25">
      <c r="A73" s="2"/>
      <c r="B73" s="3" t="s">
        <v>32</v>
      </c>
      <c r="C73" s="12">
        <v>2</v>
      </c>
      <c r="D73" s="2"/>
      <c r="E73" s="7">
        <v>40000</v>
      </c>
      <c r="F73" s="2"/>
      <c r="G73" s="2">
        <f t="shared" si="37"/>
        <v>80000</v>
      </c>
      <c r="H73" s="2"/>
      <c r="I73" s="2"/>
      <c r="J73" s="2"/>
      <c r="K73" s="4">
        <f t="shared" ref="K73:K74" si="38">SUM(D24*E73)</f>
        <v>0</v>
      </c>
      <c r="L73" s="4"/>
      <c r="M73" s="4">
        <f t="shared" ref="M73:M74" si="39">SUM(F24*E73)</f>
        <v>0</v>
      </c>
      <c r="N73" s="4"/>
      <c r="O73" s="4">
        <f t="shared" ref="O73:O74" si="40">SUM(H24*E73)</f>
        <v>0</v>
      </c>
      <c r="P73" s="4"/>
      <c r="Q73" s="4">
        <f t="shared" ref="Q73:Q74" si="41">SUM(J24*E73)</f>
        <v>0</v>
      </c>
      <c r="R73" s="4"/>
      <c r="S73" s="6">
        <f t="shared" ref="S73:S74" si="42">SUM(L24*E73)</f>
        <v>0</v>
      </c>
      <c r="T73" s="4"/>
      <c r="U73" s="6">
        <f t="shared" ref="U73" si="43">SUM(N24*E73)</f>
        <v>0</v>
      </c>
      <c r="V73" s="4"/>
      <c r="W73" s="4">
        <f t="shared" ref="W73:W74" si="44">SUM(P24*E73)</f>
        <v>0</v>
      </c>
      <c r="X73" s="4"/>
      <c r="Y73" s="4">
        <f t="shared" ref="Y73:Y74" si="45">SUM(R24*E73)</f>
        <v>0</v>
      </c>
      <c r="Z73" s="4"/>
      <c r="AA73" s="10">
        <f t="shared" ref="AA73:AA74" si="46">SUM(T24*E73)</f>
        <v>0</v>
      </c>
      <c r="AB73" s="4"/>
    </row>
    <row r="74" spans="1:28" hidden="1" x14ac:dyDescent="0.25">
      <c r="A74" s="2"/>
      <c r="B74" s="3" t="s">
        <v>33</v>
      </c>
      <c r="C74" s="12">
        <v>2</v>
      </c>
      <c r="D74" s="2"/>
      <c r="E74" s="7">
        <v>40000</v>
      </c>
      <c r="F74" s="2"/>
      <c r="G74" s="2">
        <f t="shared" si="37"/>
        <v>80000</v>
      </c>
      <c r="H74" s="2"/>
      <c r="I74" s="2"/>
      <c r="J74" s="2"/>
      <c r="K74" s="4">
        <f t="shared" si="38"/>
        <v>0</v>
      </c>
      <c r="L74" s="4"/>
      <c r="M74" s="4">
        <f t="shared" si="39"/>
        <v>0</v>
      </c>
      <c r="N74" s="4"/>
      <c r="O74" s="4">
        <f t="shared" si="40"/>
        <v>0</v>
      </c>
      <c r="P74" s="4"/>
      <c r="Q74" s="4">
        <f t="shared" si="41"/>
        <v>0</v>
      </c>
      <c r="R74" s="4"/>
      <c r="S74" s="6">
        <f t="shared" si="42"/>
        <v>400000</v>
      </c>
      <c r="T74" s="4"/>
      <c r="U74" s="6">
        <f>SUM(U60:U73)</f>
        <v>4150000</v>
      </c>
      <c r="V74" s="4"/>
      <c r="W74" s="4">
        <f t="shared" si="44"/>
        <v>0</v>
      </c>
      <c r="X74" s="4"/>
      <c r="Y74" s="4">
        <f t="shared" si="45"/>
        <v>0</v>
      </c>
      <c r="Z74" s="4"/>
      <c r="AA74" s="10">
        <f t="shared" si="46"/>
        <v>120000</v>
      </c>
      <c r="AB74" s="4"/>
    </row>
    <row r="75" spans="1:28" hidden="1" x14ac:dyDescent="0.25">
      <c r="A75" s="2"/>
      <c r="B75" s="3"/>
      <c r="C75" s="12"/>
      <c r="D75" s="2"/>
      <c r="E75" s="2"/>
      <c r="F75" s="2"/>
      <c r="G75" s="2"/>
      <c r="H75" s="2"/>
      <c r="I75" s="42">
        <v>29817.5</v>
      </c>
      <c r="J75" s="2"/>
      <c r="K75" s="40">
        <f>SUM(K81-K58)</f>
        <v>679000</v>
      </c>
      <c r="L75" s="9"/>
      <c r="M75" s="40">
        <f>SUM(M81-M58)</f>
        <v>3236000</v>
      </c>
      <c r="N75" s="6"/>
      <c r="O75" s="40">
        <f>SUM(O81-O58)</f>
        <v>1931000</v>
      </c>
      <c r="P75" s="6"/>
      <c r="Q75" s="40">
        <f>SUM(Q81-Q58)</f>
        <v>985000</v>
      </c>
      <c r="R75" s="6"/>
      <c r="S75" s="40">
        <f>SUM(S81-S58)</f>
        <v>2182000</v>
      </c>
      <c r="T75" s="6"/>
      <c r="U75" s="40">
        <f>SUM(U81-U58)</f>
        <v>1460000</v>
      </c>
      <c r="V75" s="6"/>
      <c r="W75" s="40">
        <f>SUM(W81-W58)</f>
        <v>2032000</v>
      </c>
      <c r="X75" s="6"/>
      <c r="Y75" s="40">
        <f>SUM(Y81-Y58)</f>
        <v>4637000</v>
      </c>
      <c r="Z75" s="6"/>
      <c r="AA75" s="40">
        <f>SUM(AA81-AA58)</f>
        <v>-2702000</v>
      </c>
      <c r="AB75" s="4"/>
    </row>
    <row r="76" spans="1:28" hidden="1" x14ac:dyDescent="0.25">
      <c r="A76" s="2"/>
      <c r="B76" s="3" t="s">
        <v>34</v>
      </c>
      <c r="C76" s="12"/>
      <c r="D76" s="2"/>
      <c r="E76" s="2"/>
      <c r="F76" s="2"/>
      <c r="G76" s="2"/>
      <c r="H76" s="2"/>
      <c r="I76" s="2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idden="1" x14ac:dyDescent="0.25">
      <c r="A77" s="2"/>
      <c r="B77" s="3" t="s">
        <v>35</v>
      </c>
      <c r="C77" s="12">
        <v>620</v>
      </c>
      <c r="D77" s="2"/>
      <c r="E77" s="2"/>
      <c r="F77" s="2"/>
      <c r="G77" s="2"/>
      <c r="H77" s="2"/>
      <c r="I77" s="2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idden="1" x14ac:dyDescent="0.25">
      <c r="A78" s="2"/>
      <c r="B78" s="3" t="s">
        <v>36</v>
      </c>
      <c r="C78" s="12">
        <v>430</v>
      </c>
      <c r="D78" s="2"/>
      <c r="E78" s="2"/>
      <c r="F78" s="2"/>
      <c r="G78" s="2"/>
      <c r="H78" s="2"/>
      <c r="I78" s="2"/>
      <c r="J78" s="2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idden="1" x14ac:dyDescent="0.25">
      <c r="A79" s="2"/>
      <c r="B79" s="3" t="s">
        <v>37</v>
      </c>
      <c r="C79" s="12">
        <v>8</v>
      </c>
      <c r="D79" s="2"/>
      <c r="E79" s="2"/>
      <c r="F79" s="2"/>
      <c r="G79" s="2"/>
      <c r="H79" s="2"/>
      <c r="I79" s="2"/>
      <c r="J79" s="2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idden="1" x14ac:dyDescent="0.25">
      <c r="A80" s="2"/>
      <c r="B80" s="3" t="s">
        <v>38</v>
      </c>
      <c r="C80" s="12">
        <v>50</v>
      </c>
      <c r="D80" s="2"/>
      <c r="E80" s="2"/>
      <c r="F80" s="2"/>
      <c r="G80" s="2"/>
      <c r="H80" s="2"/>
      <c r="I80" s="2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idden="1" x14ac:dyDescent="0.25">
      <c r="A81" s="2"/>
      <c r="B81" s="39" t="s">
        <v>73</v>
      </c>
      <c r="C81" s="4"/>
      <c r="D81" s="2"/>
      <c r="E81" s="2"/>
      <c r="F81" s="2"/>
      <c r="G81" s="2"/>
      <c r="H81" s="2"/>
      <c r="I81" s="42">
        <f>SUM(I58+I75)</f>
        <v>65037.5</v>
      </c>
      <c r="J81" s="2"/>
      <c r="K81" s="37">
        <v>7009000</v>
      </c>
      <c r="L81" s="16"/>
      <c r="M81" s="37">
        <v>3946000</v>
      </c>
      <c r="N81" s="16"/>
      <c r="O81" s="37">
        <v>5601000</v>
      </c>
      <c r="P81" s="16"/>
      <c r="Q81" s="37">
        <v>3695000</v>
      </c>
      <c r="R81" s="16"/>
      <c r="S81" s="37">
        <v>6232000</v>
      </c>
      <c r="T81" s="16"/>
      <c r="U81" s="37">
        <v>3770000</v>
      </c>
      <c r="V81" s="16"/>
      <c r="W81" s="37">
        <v>11982000</v>
      </c>
      <c r="X81" s="16"/>
      <c r="Y81" s="37">
        <v>10107000</v>
      </c>
      <c r="Z81" s="16"/>
      <c r="AA81" s="37">
        <v>7658000</v>
      </c>
      <c r="AB81" s="16"/>
    </row>
    <row r="82" spans="1:28" hidden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idden="1" x14ac:dyDescent="0.25">
      <c r="A83" s="2"/>
      <c r="B83" s="38" t="s">
        <v>74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idden="1" x14ac:dyDescent="0.25"/>
  </sheetData>
  <mergeCells count="34">
    <mergeCell ref="V6:W6"/>
    <mergeCell ref="B5:B6"/>
    <mergeCell ref="B41:Z41"/>
    <mergeCell ref="Z7:AA7"/>
    <mergeCell ref="F6:G6"/>
    <mergeCell ref="N7:O7"/>
    <mergeCell ref="X7:Y7"/>
    <mergeCell ref="D7:E7"/>
    <mergeCell ref="F7:G7"/>
    <mergeCell ref="P7:Q7"/>
    <mergeCell ref="R7:S7"/>
    <mergeCell ref="T7:U7"/>
    <mergeCell ref="V7:W7"/>
    <mergeCell ref="H7:I7"/>
    <mergeCell ref="J7:K7"/>
    <mergeCell ref="V32:X32"/>
    <mergeCell ref="L7:M7"/>
    <mergeCell ref="N6:O6"/>
    <mergeCell ref="A1:AB1"/>
    <mergeCell ref="A2:AB2"/>
    <mergeCell ref="A3:AB3"/>
    <mergeCell ref="C5:C6"/>
    <mergeCell ref="J6:K6"/>
    <mergeCell ref="X6:Y6"/>
    <mergeCell ref="Z6:AA6"/>
    <mergeCell ref="D6:E6"/>
    <mergeCell ref="D5:AA5"/>
    <mergeCell ref="H6:I6"/>
    <mergeCell ref="P6:Q6"/>
    <mergeCell ref="R6:S6"/>
    <mergeCell ref="AB5:AB6"/>
    <mergeCell ref="A5:A6"/>
    <mergeCell ref="L6:M6"/>
    <mergeCell ref="T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2020-08-24T04:35:35Z</dcterms:created>
  <dcterms:modified xsi:type="dcterms:W3CDTF">2020-08-24T05:08:13Z</dcterms:modified>
</cp:coreProperties>
</file>