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485" yWindow="-195" windowWidth="9465" windowHeight="9765"/>
  </bookViews>
  <sheets>
    <sheet name="Sheet1" sheetId="2" r:id="rId1"/>
    <sheet name="2024" sheetId="5" r:id="rId2"/>
  </sheets>
  <externalReferences>
    <externalReference r:id="rId3"/>
    <externalReference r:id="rId4"/>
    <externalReference r:id="rId5"/>
  </externalReferences>
  <definedNames>
    <definedName name="__xlnm.Print_Area_1">#REF!</definedName>
    <definedName name="__xlnm.Print_Area_1_16">'[1]Kab. Pati'!$A$1:$O$263</definedName>
    <definedName name="a">#REF!</definedName>
    <definedName name="aa">#REF!</definedName>
    <definedName name="aaa">#REF!</definedName>
    <definedName name="aaaaa">#REF!</definedName>
    <definedName name="aaaaaaaaa">#REF!</definedName>
    <definedName name="adatidak">[2]Sheet3!$A$1:$A$2</definedName>
    <definedName name="amir">#REF!</definedName>
    <definedName name="aris">#REF!</definedName>
    <definedName name="as">#REF!</definedName>
    <definedName name="ashhhh">#REF!</definedName>
    <definedName name="ASIYAM">#REF!</definedName>
    <definedName name="ass">#REF!</definedName>
    <definedName name="astuti">#REF!</definedName>
    <definedName name="ATIKA">#REF!</definedName>
    <definedName name="atikas">#REF!</definedName>
    <definedName name="b">#REF!</definedName>
    <definedName name="B.Aparatur">#REF!</definedName>
    <definedName name="B.Aparaturs">#REF!</definedName>
    <definedName name="B.Publik">#REF!</definedName>
    <definedName name="B.Publiks">#REF!</definedName>
    <definedName name="bappeda">#REF!</definedName>
    <definedName name="bappedas">#REF!</definedName>
    <definedName name="baru">#REF!</definedName>
    <definedName name="bb">#REF!</definedName>
    <definedName name="BINTORO">#REF!</definedName>
    <definedName name="BKD">#REF!</definedName>
    <definedName name="bonang13">#REF!</definedName>
    <definedName name="boo">#REF!</definedName>
    <definedName name="BPBD">#REF!</definedName>
    <definedName name="bpbds">#REF!</definedName>
    <definedName name="bppp">#REF!</definedName>
    <definedName name="cc">#REF!</definedName>
    <definedName name="COBA">#REF!</definedName>
    <definedName name="cobacoba">#REF!</definedName>
    <definedName name="cobacobas">#REF!</definedName>
    <definedName name="cobas">#REF!</definedName>
    <definedName name="COPY">#REF!</definedName>
    <definedName name="d">#REF!</definedName>
    <definedName name="DAG">#REF!</definedName>
    <definedName name="dd">#REF!</definedName>
    <definedName name="Demak">#REF!</definedName>
    <definedName name="demaks">#REF!</definedName>
    <definedName name="des">#REF!</definedName>
    <definedName name="dese">#REF!</definedName>
    <definedName name="dess">#REF!</definedName>
    <definedName name="desss">#REF!</definedName>
    <definedName name="dinperta2">#REF!</definedName>
    <definedName name="dinpertas">#REF!</definedName>
    <definedName name="dserh">#REF!</definedName>
    <definedName name="DYUKF">#REF!</definedName>
    <definedName name="e">#REF!</definedName>
    <definedName name="eees">#REF!</definedName>
    <definedName name="EV">#REF!</definedName>
    <definedName name="Eva">#REF!</definedName>
    <definedName name="EVALUASI">#REF!</definedName>
    <definedName name="EVEE">#REF!</definedName>
    <definedName name="EVRKPD2017">#REF!</definedName>
    <definedName name="ffff">#REF!</definedName>
    <definedName name="FFJUY">#REF!</definedName>
    <definedName name="fhdg">#REF!</definedName>
    <definedName name="fn">#REF!</definedName>
    <definedName name="g">#REF!</definedName>
    <definedName name="ghfjg">#REF!</definedName>
    <definedName name="GYUIFUIYK">#REF!</definedName>
    <definedName name="h">#REF!</definedName>
    <definedName name="I">#REF!</definedName>
    <definedName name="irma">#REF!</definedName>
    <definedName name="j">#REF!</definedName>
    <definedName name="jln">#REF!</definedName>
    <definedName name="jn">#REF!</definedName>
    <definedName name="jnw">#REF!</definedName>
    <definedName name="jnws">#REF!</definedName>
    <definedName name="juli">#REF!</definedName>
    <definedName name="JUNAED">#REF!</definedName>
    <definedName name="JUNAEDI">#REF!</definedName>
    <definedName name="junaedis">#REF!</definedName>
    <definedName name="junaeds">#REF!</definedName>
    <definedName name="JUNI">#REF!</definedName>
    <definedName name="JUNI2">#REF!</definedName>
    <definedName name="KEL">#REF!</definedName>
    <definedName name="Kels">#REF!</definedName>
    <definedName name="kesbang">#REF!</definedName>
    <definedName name="kjkkjfk">#REF!</definedName>
    <definedName name="KL">#REF!</definedName>
    <definedName name="KLHaja">#REF!</definedName>
    <definedName name="L">#REF!</definedName>
    <definedName name="LAGI">#REF!</definedName>
    <definedName name="laporan">#REF!</definedName>
    <definedName name="laporan1">#REF!</definedName>
    <definedName name="llllll">#REF!</definedName>
    <definedName name="m">#REF!</definedName>
    <definedName name="maskkwq">#REF!</definedName>
    <definedName name="mm">#REF!</definedName>
    <definedName name="mmkk">#REF!</definedName>
    <definedName name="MUR">#REF!</definedName>
    <definedName name="MURIN">#REF!</definedName>
    <definedName name="murin13">#REF!</definedName>
    <definedName name="murinah">#REF!</definedName>
    <definedName name="murinah1">#REF!</definedName>
    <definedName name="murinah1s">#REF!</definedName>
    <definedName name="MURINS">#REF!</definedName>
    <definedName name="MURS">#REF!</definedName>
    <definedName name="n">#REF!</definedName>
    <definedName name="naning">#REF!</definedName>
    <definedName name="nanings">#REF!</definedName>
    <definedName name="new">#REF!</definedName>
    <definedName name="nnm">#REF!</definedName>
    <definedName name="nnnn">#REF!</definedName>
    <definedName name="NNNN2">#REF!</definedName>
    <definedName name="nnnnn">#REF!</definedName>
    <definedName name="nnnnnss">#REF!</definedName>
    <definedName name="nnnns">#REF!</definedName>
    <definedName name="no">#REF!</definedName>
    <definedName name="NUNING">#REF!</definedName>
    <definedName name="nunings">#REF!</definedName>
    <definedName name="nur">#REF!</definedName>
    <definedName name="P">#REF!</definedName>
    <definedName name="PEMERINTAHAN">#REF!</definedName>
    <definedName name="Pengadaan_peralatan_gedung_kantor">[3]PAPARAN!#REF!</definedName>
    <definedName name="pengawad">#REF!</definedName>
    <definedName name="Pengawas">#REF!</definedName>
    <definedName name="pppppppp">#REF!</definedName>
    <definedName name="Print">#REF!</definedName>
    <definedName name="PS">#REF!</definedName>
    <definedName name="q">#REF!</definedName>
    <definedName name="rekap">#REF!</definedName>
    <definedName name="RekapTP">#REF!</definedName>
    <definedName name="renja">#REF!</definedName>
    <definedName name="RHGEFHB">#REF!</definedName>
    <definedName name="RKPD">#REF!</definedName>
    <definedName name="RKPD2">#REF!</definedName>
    <definedName name="RKPDDMK">#REF!</definedName>
    <definedName name="s">#REF!</definedName>
    <definedName name="sari">#REF!</definedName>
    <definedName name="satpol.1">#REF!</definedName>
    <definedName name="SAYA">#REF!</definedName>
    <definedName name="SDAF">#REF!</definedName>
    <definedName name="se">#REF!</definedName>
    <definedName name="SEP">#REF!</definedName>
    <definedName name="SP">#REF!</definedName>
    <definedName name="ss">#REF!</definedName>
    <definedName name="sss">#REF!</definedName>
    <definedName name="sssss">#REF!</definedName>
    <definedName name="SUMONO">#REF!</definedName>
    <definedName name="swer">#REF!</definedName>
    <definedName name="terbaru">#REF!</definedName>
    <definedName name="tes">#REF!</definedName>
    <definedName name="TRIWULAN2">#REF!</definedName>
    <definedName name="tt">#REF!</definedName>
    <definedName name="tyas">#REF!</definedName>
    <definedName name="vv">#REF!</definedName>
    <definedName name="w">#REF!</definedName>
    <definedName name="WWW">#REF!</definedName>
    <definedName name="yes">#REF!</definedName>
    <definedName name="z">#REF!</definedName>
  </definedNames>
  <calcPr calcId="145621"/>
</workbook>
</file>

<file path=xl/calcChain.xml><?xml version="1.0" encoding="utf-8"?>
<calcChain xmlns="http://schemas.openxmlformats.org/spreadsheetml/2006/main">
  <c r="D6" i="2" l="1"/>
  <c r="G49" i="5" l="1"/>
  <c r="C49" i="5"/>
  <c r="H48" i="5"/>
  <c r="D48" i="5"/>
  <c r="I48" i="5" s="1"/>
  <c r="I47" i="5"/>
  <c r="H47" i="5"/>
  <c r="D47" i="5"/>
  <c r="I46" i="5"/>
  <c r="H46" i="5"/>
  <c r="D46" i="5"/>
  <c r="H45" i="5"/>
  <c r="I45" i="5" s="1"/>
  <c r="D45" i="5"/>
  <c r="H44" i="5"/>
  <c r="D44" i="5"/>
  <c r="I44" i="5" s="1"/>
  <c r="I43" i="5"/>
  <c r="H43" i="5"/>
  <c r="H49" i="5" s="1"/>
  <c r="D43" i="5"/>
  <c r="H35" i="5"/>
  <c r="C35" i="5"/>
  <c r="C36" i="5" s="1"/>
  <c r="I34" i="5"/>
  <c r="H34" i="5"/>
  <c r="D34" i="5"/>
  <c r="I33" i="5"/>
  <c r="H33" i="5"/>
  <c r="D33" i="5"/>
  <c r="H32" i="5"/>
  <c r="I32" i="5" s="1"/>
  <c r="D32" i="5"/>
  <c r="G31" i="5"/>
  <c r="G36" i="5" s="1"/>
  <c r="D31" i="5"/>
  <c r="H30" i="5"/>
  <c r="D30" i="5"/>
  <c r="I30" i="5" s="1"/>
  <c r="C30" i="5"/>
  <c r="G23" i="5"/>
  <c r="I22" i="5"/>
  <c r="H22" i="5"/>
  <c r="D22" i="5"/>
  <c r="H21" i="5"/>
  <c r="H23" i="5" s="1"/>
  <c r="D21" i="5"/>
  <c r="H20" i="5"/>
  <c r="I20" i="5" s="1"/>
  <c r="D20" i="5"/>
  <c r="I19" i="5"/>
  <c r="H19" i="5"/>
  <c r="D19" i="5"/>
  <c r="H18" i="5"/>
  <c r="G18" i="5"/>
  <c r="C18" i="5"/>
  <c r="D18" i="5" s="1"/>
  <c r="I18" i="5" s="1"/>
  <c r="H17" i="5"/>
  <c r="C17" i="5"/>
  <c r="C23" i="5" s="1"/>
  <c r="H9" i="5"/>
  <c r="I9" i="5" s="1"/>
  <c r="D9" i="5"/>
  <c r="I8" i="5"/>
  <c r="H8" i="5"/>
  <c r="D8" i="5"/>
  <c r="I7" i="5"/>
  <c r="H7" i="5"/>
  <c r="D7" i="5"/>
  <c r="H6" i="5"/>
  <c r="I6" i="5" s="1"/>
  <c r="D6" i="5"/>
  <c r="H5" i="5"/>
  <c r="D5" i="5"/>
  <c r="I5" i="5" s="1"/>
  <c r="H4" i="5"/>
  <c r="H10" i="5" s="1"/>
  <c r="G4" i="5"/>
  <c r="G10" i="5" s="1"/>
  <c r="D4" i="5"/>
  <c r="I4" i="5" s="1"/>
  <c r="C4" i="5"/>
  <c r="C10" i="5" s="1"/>
  <c r="I10" i="5" l="1"/>
  <c r="I49" i="5"/>
  <c r="D17" i="5"/>
  <c r="I21" i="5"/>
  <c r="H31" i="5"/>
  <c r="D35" i="5"/>
  <c r="I35" i="5" s="1"/>
  <c r="D10" i="5"/>
  <c r="D49" i="5"/>
  <c r="H36" i="5" l="1"/>
  <c r="I31" i="5"/>
  <c r="I36" i="5" s="1"/>
  <c r="D36" i="5"/>
  <c r="I17" i="5"/>
  <c r="I23" i="5" s="1"/>
  <c r="J26" i="5" s="1"/>
  <c r="D23" i="5"/>
  <c r="J54" i="5"/>
</calcChain>
</file>

<file path=xl/sharedStrings.xml><?xml version="1.0" encoding="utf-8"?>
<sst xmlns="http://schemas.openxmlformats.org/spreadsheetml/2006/main" count="158" uniqueCount="32">
  <si>
    <t>No</t>
  </si>
  <si>
    <t>D I GABLOK</t>
  </si>
  <si>
    <t>SISTEM IRIGASI UTAMA</t>
  </si>
  <si>
    <t>SISTEM IRIGASI TERSIER</t>
  </si>
  <si>
    <t>NILAI TOTAL</t>
  </si>
  <si>
    <t>No.</t>
  </si>
  <si>
    <t>Komponen</t>
  </si>
  <si>
    <t>Indeks Kondisi Yang Ada</t>
  </si>
  <si>
    <t>Bobot (60%)</t>
  </si>
  <si>
    <t>Bobot (40%)</t>
  </si>
  <si>
    <t>1</t>
  </si>
  <si>
    <t>PRASARANA FISIK</t>
  </si>
  <si>
    <t>2</t>
  </si>
  <si>
    <t>PRODUKTIVITAS TANAM</t>
  </si>
  <si>
    <t>3</t>
  </si>
  <si>
    <t>SARANA PENUNJANG</t>
  </si>
  <si>
    <t>4</t>
  </si>
  <si>
    <t>ORGANISASI PERSONALIA</t>
  </si>
  <si>
    <t>5</t>
  </si>
  <si>
    <t>DOKUMENTASI</t>
  </si>
  <si>
    <t>6</t>
  </si>
  <si>
    <t>P3A/GP3A/IP3A</t>
  </si>
  <si>
    <t>Dari penilaian tersebut sesuai dengan Permen PUPR No. 12/PRT/M/2015 termasuk dalam kondisi</t>
  </si>
  <si>
    <t>" Kinerja Jelek dan Perlu Perhatian</t>
  </si>
  <si>
    <t>D I PELAYARAN BUYARAN</t>
  </si>
  <si>
    <t>" Kinerja Kurang dan Perlu Perhatian</t>
  </si>
  <si>
    <t>D I POLDER BATU</t>
  </si>
  <si>
    <t>D I SUMBEREJO</t>
  </si>
  <si>
    <t>Sumber : Dinputaru 2025</t>
  </si>
  <si>
    <t>Persentase tanah pemkab yang bersertifikat</t>
  </si>
  <si>
    <t>Jumlah Tanah Pemkab Per 2025</t>
  </si>
  <si>
    <t>Bersertifikat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</si>
</sst>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64" formatCode="_(* #.##0_);_(* \(#.##0\);_(* &quot;-&quot;_);_(@_)"/>
    <numFmt numFmtId="165" formatCode="_(* #,##0_);_(* \(#,##0\);_(* &quot;-&quot;??_);_(@_)"/>
    <numFmt numFmtId="166" formatCode="_(* #.##0.00_);_(* \(#.##0.00\);_(* &quot;-&quot;??_);_(@_)"/>
  </numFmts>
  <fonts count="15" x14ac:knownFonts="1"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0"/>
      <color rgb="FF000000"/>
      <name val="Calibri"/>
      <family val="2"/>
      <scheme val="minor"/>
    </font>
    <font>
      <i/>
      <sz val="12"/>
      <color rgb="FF000000"/>
      <name val="Arial"/>
      <family val="2"/>
    </font>
    <font>
      <sz val="10"/>
      <color rgb="FF000000"/>
      <name val="Times New Roman"/>
      <family val="1"/>
    </font>
    <font>
      <b/>
      <sz val="11"/>
      <color theme="0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u/>
      <sz val="10"/>
      <color theme="10"/>
      <name val="Times New Roman"/>
      <family val="1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7">
    <xf numFmtId="0" fontId="0" fillId="0" borderId="0"/>
    <xf numFmtId="0" fontId="3" fillId="0" borderId="0" applyNumberFormat="0" applyFill="0" applyBorder="0" applyAlignment="0" applyProtection="0"/>
    <xf numFmtId="41" fontId="7" fillId="0" borderId="0" applyFont="0" applyFill="0" applyBorder="0" applyAlignment="0" applyProtection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3" fillId="0" borderId="0"/>
    <xf numFmtId="0" fontId="9" fillId="0" borderId="0"/>
    <xf numFmtId="0" fontId="10" fillId="3" borderId="4" applyNumberFormat="0" applyAlignment="0" applyProtection="0"/>
    <xf numFmtId="164" fontId="1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1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5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3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" fillId="0" borderId="0"/>
    <xf numFmtId="9" fontId="7" fillId="0" borderId="0" applyFont="0" applyFill="0" applyBorder="0" applyAlignment="0" applyProtection="0"/>
  </cellStyleXfs>
  <cellXfs count="48">
    <xf numFmtId="0" fontId="0" fillId="0" borderId="0" xfId="0"/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1" xfId="2" applyNumberFormat="1" applyFont="1" applyBorder="1" applyAlignment="1">
      <alignment horizontal="left" vertical="center" wrapText="1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2" fontId="6" fillId="0" borderId="1" xfId="2" applyNumberFormat="1" applyFont="1" applyBorder="1" applyAlignment="1">
      <alignment horizontal="center" vertical="center"/>
    </xf>
    <xf numFmtId="0" fontId="14" fillId="0" borderId="0" xfId="45" applyFont="1"/>
    <xf numFmtId="0" fontId="1" fillId="0" borderId="0" xfId="45"/>
    <xf numFmtId="0" fontId="14" fillId="0" borderId="1" xfId="45" applyFont="1" applyBorder="1"/>
    <xf numFmtId="0" fontId="14" fillId="0" borderId="2" xfId="45" applyFont="1" applyBorder="1"/>
    <xf numFmtId="0" fontId="1" fillId="0" borderId="1" xfId="45" quotePrefix="1" applyBorder="1"/>
    <xf numFmtId="0" fontId="1" fillId="0" borderId="1" xfId="45" applyBorder="1"/>
    <xf numFmtId="0" fontId="1" fillId="0" borderId="1" xfId="45" applyBorder="1" applyAlignment="1">
      <alignment horizontal="center"/>
    </xf>
    <xf numFmtId="2" fontId="1" fillId="0" borderId="1" xfId="45" applyNumberFormat="1" applyBorder="1" applyAlignment="1">
      <alignment horizontal="center"/>
    </xf>
    <xf numFmtId="0" fontId="1" fillId="0" borderId="2" xfId="45" applyBorder="1" applyAlignment="1">
      <alignment horizontal="center"/>
    </xf>
    <xf numFmtId="2" fontId="14" fillId="0" borderId="1" xfId="45" applyNumberFormat="1" applyFont="1" applyBorder="1" applyAlignment="1">
      <alignment horizontal="center"/>
    </xf>
    <xf numFmtId="2" fontId="14" fillId="0" borderId="2" xfId="45" applyNumberFormat="1" applyFont="1" applyBorder="1" applyAlignment="1">
      <alignment horizontal="center"/>
    </xf>
    <xf numFmtId="2" fontId="14" fillId="4" borderId="1" xfId="45" applyNumberFormat="1" applyFont="1" applyFill="1" applyBorder="1" applyAlignment="1">
      <alignment horizontal="center"/>
    </xf>
    <xf numFmtId="2" fontId="14" fillId="0" borderId="2" xfId="45" applyNumberFormat="1" applyFont="1" applyBorder="1"/>
    <xf numFmtId="2" fontId="1" fillId="0" borderId="2" xfId="45" applyNumberFormat="1" applyBorder="1" applyAlignment="1">
      <alignment horizontal="center"/>
    </xf>
    <xf numFmtId="0" fontId="14" fillId="0" borderId="0" xfId="45" applyFont="1" applyFill="1"/>
    <xf numFmtId="0" fontId="1" fillId="0" borderId="0" xfId="45" applyFill="1"/>
    <xf numFmtId="0" fontId="14" fillId="0" borderId="1" xfId="45" applyFont="1" applyFill="1" applyBorder="1"/>
    <xf numFmtId="0" fontId="14" fillId="0" borderId="2" xfId="45" applyFont="1" applyFill="1" applyBorder="1"/>
    <xf numFmtId="0" fontId="1" fillId="0" borderId="1" xfId="45" applyFill="1" applyBorder="1"/>
    <xf numFmtId="2" fontId="1" fillId="0" borderId="1" xfId="45" applyNumberFormat="1" applyFill="1" applyBorder="1" applyAlignment="1">
      <alignment horizontal="center"/>
    </xf>
    <xf numFmtId="2" fontId="14" fillId="0" borderId="1" xfId="45" applyNumberFormat="1" applyFont="1" applyFill="1" applyBorder="1" applyAlignment="1">
      <alignment horizontal="center"/>
    </xf>
    <xf numFmtId="2" fontId="14" fillId="0" borderId="2" xfId="45" applyNumberFormat="1" applyFont="1" applyFill="1" applyBorder="1" applyAlignment="1">
      <alignment horizontal="center"/>
    </xf>
    <xf numFmtId="2" fontId="1" fillId="0" borderId="0" xfId="45" applyNumberFormat="1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4" fillId="5" borderId="7" xfId="45" applyFont="1" applyFill="1" applyBorder="1" applyAlignment="1">
      <alignment horizontal="center"/>
    </xf>
    <xf numFmtId="0" fontId="14" fillId="5" borderId="0" xfId="45" applyFont="1" applyFill="1" applyAlignment="1">
      <alignment horizontal="center"/>
    </xf>
    <xf numFmtId="0" fontId="1" fillId="5" borderId="5" xfId="45" applyFill="1" applyBorder="1" applyAlignment="1">
      <alignment horizontal="center"/>
    </xf>
    <xf numFmtId="0" fontId="1" fillId="5" borderId="6" xfId="45" applyFill="1" applyBorder="1" applyAlignment="1">
      <alignment horizontal="center"/>
    </xf>
    <xf numFmtId="0" fontId="14" fillId="0" borderId="1" xfId="45" applyFont="1" applyBorder="1" applyAlignment="1">
      <alignment horizontal="center"/>
    </xf>
    <xf numFmtId="0" fontId="14" fillId="0" borderId="1" xfId="45" applyFont="1" applyBorder="1" applyAlignment="1">
      <alignment horizontal="center" wrapText="1"/>
    </xf>
    <xf numFmtId="0" fontId="14" fillId="0" borderId="1" xfId="45" applyFont="1" applyFill="1" applyBorder="1" applyAlignment="1">
      <alignment horizontal="center"/>
    </xf>
    <xf numFmtId="0" fontId="14" fillId="0" borderId="1" xfId="45" applyFont="1" applyFill="1" applyBorder="1" applyAlignment="1">
      <alignment horizontal="center" wrapText="1"/>
    </xf>
    <xf numFmtId="10" fontId="4" fillId="0" borderId="1" xfId="46" applyNumberFormat="1" applyFont="1" applyBorder="1" applyAlignment="1">
      <alignment horizontal="center" vertical="center"/>
    </xf>
  </cellXfs>
  <cellStyles count="47">
    <cellStyle name="Check Cell 2" xfId="13"/>
    <cellStyle name="Comma [0]" xfId="2" builtinId="6"/>
    <cellStyle name="Comma [0] 12" xfId="14"/>
    <cellStyle name="Comma [0] 14" xfId="5"/>
    <cellStyle name="Comma [0] 2" xfId="4"/>
    <cellStyle name="Comma [0] 2 2" xfId="6"/>
    <cellStyle name="Comma [0] 2 2 2" xfId="15"/>
    <cellStyle name="Comma [0] 3" xfId="16"/>
    <cellStyle name="Comma [0] 4" xfId="17"/>
    <cellStyle name="Comma [0] 5" xfId="18"/>
    <cellStyle name="Comma [0] 6" xfId="19"/>
    <cellStyle name="Comma [0] 7" xfId="20"/>
    <cellStyle name="Comma [0] 9" xfId="21"/>
    <cellStyle name="Comma 123" xfId="7"/>
    <cellStyle name="Comma 2" xfId="22"/>
    <cellStyle name="Comma 2 2" xfId="8"/>
    <cellStyle name="Comma 2 2 2" xfId="23"/>
    <cellStyle name="Comma 2 4" xfId="9"/>
    <cellStyle name="Comma 2 4 2" xfId="24"/>
    <cellStyle name="Comma 3" xfId="25"/>
    <cellStyle name="Comma 3 6" xfId="26"/>
    <cellStyle name="Good 2" xfId="27"/>
    <cellStyle name="Hyperlink 2" xfId="28"/>
    <cellStyle name="Normal" xfId="0" builtinId="0"/>
    <cellStyle name="Normal 10" xfId="10"/>
    <cellStyle name="Normal 11" xfId="29"/>
    <cellStyle name="Normal 12" xfId="30"/>
    <cellStyle name="Normal 2" xfId="1"/>
    <cellStyle name="Normal 2 2" xfId="12"/>
    <cellStyle name="Normal 2 3" xfId="11"/>
    <cellStyle name="Normal 2 3 2" xfId="31"/>
    <cellStyle name="Normal 2 6" xfId="32"/>
    <cellStyle name="Normal 2 9" xfId="33"/>
    <cellStyle name="Normal 3" xfId="3"/>
    <cellStyle name="Normal 3 2" xfId="34"/>
    <cellStyle name="Normal 3 2 2" xfId="35"/>
    <cellStyle name="Normal 3 3" xfId="36"/>
    <cellStyle name="Normal 3 3 2" xfId="37"/>
    <cellStyle name="Normal 4" xfId="38"/>
    <cellStyle name="Normal 4 2" xfId="39"/>
    <cellStyle name="Normal 4 3" xfId="40"/>
    <cellStyle name="Normal 5" xfId="41"/>
    <cellStyle name="Normal 6" xfId="45"/>
    <cellStyle name="Percent" xfId="46" builtinId="5"/>
    <cellStyle name="Percent 2" xfId="42"/>
    <cellStyle name="Percent 2 2" xfId="43"/>
    <cellStyle name="Percent 4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52</xdr:row>
      <xdr:rowOff>28574</xdr:rowOff>
    </xdr:from>
    <xdr:to>
      <xdr:col>8</xdr:col>
      <xdr:colOff>476250</xdr:colOff>
      <xdr:row>70</xdr:row>
      <xdr:rowOff>180975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3858" t="16576" r="29991" b="48604"/>
        <a:stretch/>
      </xdr:blipFill>
      <xdr:spPr>
        <a:xfrm>
          <a:off x="2390775" y="9934574"/>
          <a:ext cx="6610350" cy="358140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p\Documents\master%20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AK%20EVEE\LAPORAN\Evaluasi%20RKPD%202018\DATA%20%20(%20D%20)\PAK%20EVEE\A.%20LKPJ%20TAHUNAN%202015%20KIRIM%20SKPD%2031-12-2015\RSUD\IKK-III-2%20BAPERMAS%20KA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mir%20Mahmud\Downloads\KEC%20MIJE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laksana Kebijakan"/>
      <sheetName val="Sheet3"/>
    </sheetNames>
    <sheetDataSet>
      <sheetData sheetId="0"/>
      <sheetData sheetId="1">
        <row r="1">
          <cell r="A1" t="str">
            <v>Ada</v>
          </cell>
        </row>
        <row r="2">
          <cell r="A2" t="str">
            <v>Tidak Ada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nja_OPD (1)"/>
      <sheetName val="PAPARAN"/>
      <sheetName val="Sheet2"/>
      <sheetName val="Konsep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3"/>
  <sheetViews>
    <sheetView tabSelected="1" workbookViewId="0">
      <selection activeCell="H15" sqref="H15"/>
    </sheetView>
  </sheetViews>
  <sheetFormatPr defaultRowHeight="15" x14ac:dyDescent="0.2"/>
  <cols>
    <col min="1" max="1" width="6.140625" style="1" customWidth="1"/>
    <col min="2" max="2" width="7.42578125" style="1" customWidth="1"/>
    <col min="3" max="3" width="41.42578125" style="5" customWidth="1"/>
    <col min="4" max="4" width="21.85546875" style="1" customWidth="1"/>
    <col min="5" max="5" width="8.42578125" style="1" customWidth="1"/>
    <col min="6" max="16384" width="9.140625" style="1"/>
  </cols>
  <sheetData>
    <row r="2" spans="2:4" ht="33.75" customHeight="1" x14ac:dyDescent="0.2">
      <c r="B2" s="36" t="s">
        <v>29</v>
      </c>
      <c r="C2" s="36"/>
      <c r="D2" s="36"/>
    </row>
    <row r="4" spans="2:4" s="3" customFormat="1" ht="15.75" x14ac:dyDescent="0.2">
      <c r="B4" s="35" t="s">
        <v>0</v>
      </c>
      <c r="C4" s="35" t="s">
        <v>30</v>
      </c>
      <c r="D4" s="35" t="s">
        <v>31</v>
      </c>
    </row>
    <row r="5" spans="2:4" x14ac:dyDescent="0.2">
      <c r="B5" s="10">
        <v>1</v>
      </c>
      <c r="C5" s="6">
        <v>1766</v>
      </c>
      <c r="D5" s="11">
        <v>1752</v>
      </c>
    </row>
    <row r="6" spans="2:4" s="3" customFormat="1" ht="15.75" x14ac:dyDescent="0.2">
      <c r="B6" s="37" t="s">
        <v>29</v>
      </c>
      <c r="C6" s="38"/>
      <c r="D6" s="47">
        <f>D5/C5</f>
        <v>0.99207248018120042</v>
      </c>
    </row>
    <row r="7" spans="2:4" s="3" customFormat="1" x14ac:dyDescent="0.2">
      <c r="B7" s="7"/>
      <c r="C7" s="8"/>
      <c r="D7" s="9"/>
    </row>
    <row r="8" spans="2:4" x14ac:dyDescent="0.2">
      <c r="B8" s="2" t="s">
        <v>28</v>
      </c>
    </row>
    <row r="13" spans="2:4" x14ac:dyDescent="0.2">
      <c r="D13" s="4"/>
    </row>
  </sheetData>
  <mergeCells count="2">
    <mergeCell ref="B2:D2"/>
    <mergeCell ref="B6:C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opLeftCell="A25" zoomScale="85" zoomScaleNormal="85" workbookViewId="0">
      <selection activeCell="N17" sqref="N17"/>
    </sheetView>
  </sheetViews>
  <sheetFormatPr defaultRowHeight="15" x14ac:dyDescent="0.25"/>
  <cols>
    <col min="1" max="1" width="5" style="13" customWidth="1"/>
    <col min="2" max="2" width="24.5703125" style="13" customWidth="1"/>
    <col min="3" max="3" width="21.85546875" style="13" customWidth="1"/>
    <col min="4" max="4" width="12.140625" style="13" customWidth="1"/>
    <col min="5" max="5" width="4.85546875" style="13" customWidth="1"/>
    <col min="6" max="6" width="25.85546875" style="13" customWidth="1"/>
    <col min="7" max="7" width="22.140625" style="13" customWidth="1"/>
    <col min="8" max="8" width="11.42578125" style="13" customWidth="1"/>
    <col min="9" max="16384" width="9.140625" style="13"/>
  </cols>
  <sheetData>
    <row r="1" spans="1:10" x14ac:dyDescent="0.25">
      <c r="A1" s="12" t="s">
        <v>1</v>
      </c>
    </row>
    <row r="2" spans="1:10" x14ac:dyDescent="0.25">
      <c r="A2" s="43" t="s">
        <v>2</v>
      </c>
      <c r="B2" s="43"/>
      <c r="C2" s="43"/>
      <c r="D2" s="43"/>
      <c r="E2" s="43" t="s">
        <v>3</v>
      </c>
      <c r="F2" s="43"/>
      <c r="G2" s="43"/>
      <c r="H2" s="43"/>
      <c r="I2" s="44" t="s">
        <v>4</v>
      </c>
    </row>
    <row r="3" spans="1:10" x14ac:dyDescent="0.25">
      <c r="A3" s="14" t="s">
        <v>5</v>
      </c>
      <c r="B3" s="14" t="s">
        <v>6</v>
      </c>
      <c r="C3" s="14" t="s">
        <v>7</v>
      </c>
      <c r="D3" s="14" t="s">
        <v>8</v>
      </c>
      <c r="E3" s="14" t="s">
        <v>5</v>
      </c>
      <c r="F3" s="14" t="s">
        <v>6</v>
      </c>
      <c r="G3" s="14" t="s">
        <v>7</v>
      </c>
      <c r="H3" s="15" t="s">
        <v>9</v>
      </c>
      <c r="I3" s="44"/>
    </row>
    <row r="4" spans="1:10" x14ac:dyDescent="0.25">
      <c r="A4" s="16" t="s">
        <v>10</v>
      </c>
      <c r="B4" s="17" t="s">
        <v>11</v>
      </c>
      <c r="C4" s="18">
        <f>18.12</f>
        <v>18.12</v>
      </c>
      <c r="D4" s="19">
        <f>0.6*C4</f>
        <v>10.872</v>
      </c>
      <c r="E4" s="16" t="s">
        <v>10</v>
      </c>
      <c r="F4" s="17" t="s">
        <v>11</v>
      </c>
      <c r="G4" s="18">
        <f>10.45</f>
        <v>10.45</v>
      </c>
      <c r="H4" s="20">
        <f>0.4*G4</f>
        <v>4.18</v>
      </c>
      <c r="I4" s="18">
        <f>H4+D4</f>
        <v>15.052</v>
      </c>
    </row>
    <row r="5" spans="1:10" x14ac:dyDescent="0.25">
      <c r="A5" s="16" t="s">
        <v>12</v>
      </c>
      <c r="B5" s="17" t="s">
        <v>13</v>
      </c>
      <c r="C5" s="19">
        <v>8.5</v>
      </c>
      <c r="D5" s="19">
        <f t="shared" ref="D5:D9" si="0">0.6*C5</f>
        <v>5.0999999999999996</v>
      </c>
      <c r="E5" s="16" t="s">
        <v>12</v>
      </c>
      <c r="F5" s="17" t="s">
        <v>13</v>
      </c>
      <c r="G5" s="19">
        <v>8</v>
      </c>
      <c r="H5" s="20">
        <f t="shared" ref="H5:H9" si="1">0.4*G5</f>
        <v>3.2</v>
      </c>
      <c r="I5" s="19">
        <f t="shared" ref="I5:I9" si="2">H5+D5</f>
        <v>8.3000000000000007</v>
      </c>
    </row>
    <row r="6" spans="1:10" x14ac:dyDescent="0.25">
      <c r="A6" s="16" t="s">
        <v>14</v>
      </c>
      <c r="B6" s="17" t="s">
        <v>15</v>
      </c>
      <c r="C6" s="18">
        <v>6.28</v>
      </c>
      <c r="D6" s="19">
        <f t="shared" si="0"/>
        <v>3.7679999999999998</v>
      </c>
      <c r="E6" s="16" t="s">
        <v>14</v>
      </c>
      <c r="F6" s="17" t="s">
        <v>15</v>
      </c>
      <c r="G6" s="18">
        <v>10.9</v>
      </c>
      <c r="H6" s="20">
        <f t="shared" si="1"/>
        <v>4.3600000000000003</v>
      </c>
      <c r="I6" s="18">
        <f t="shared" si="2"/>
        <v>8.1280000000000001</v>
      </c>
    </row>
    <row r="7" spans="1:10" x14ac:dyDescent="0.25">
      <c r="A7" s="16" t="s">
        <v>16</v>
      </c>
      <c r="B7" s="17" t="s">
        <v>17</v>
      </c>
      <c r="C7" s="19">
        <v>9.6999999999999993</v>
      </c>
      <c r="D7" s="19">
        <f t="shared" si="0"/>
        <v>5.8199999999999994</v>
      </c>
      <c r="E7" s="16" t="s">
        <v>16</v>
      </c>
      <c r="F7" s="17" t="s">
        <v>17</v>
      </c>
      <c r="G7" s="19">
        <v>10.5</v>
      </c>
      <c r="H7" s="20">
        <f t="shared" si="1"/>
        <v>4.2</v>
      </c>
      <c r="I7" s="18">
        <f t="shared" si="2"/>
        <v>10.02</v>
      </c>
    </row>
    <row r="8" spans="1:10" x14ac:dyDescent="0.25">
      <c r="A8" s="16" t="s">
        <v>18</v>
      </c>
      <c r="B8" s="17" t="s">
        <v>19</v>
      </c>
      <c r="C8" s="19">
        <v>3.5</v>
      </c>
      <c r="D8" s="19">
        <f t="shared" si="0"/>
        <v>2.1</v>
      </c>
      <c r="E8" s="16" t="s">
        <v>18</v>
      </c>
      <c r="F8" s="17" t="s">
        <v>19</v>
      </c>
      <c r="G8" s="19">
        <v>2.1</v>
      </c>
      <c r="H8" s="20">
        <f t="shared" si="1"/>
        <v>0.84000000000000008</v>
      </c>
      <c r="I8" s="18">
        <f t="shared" si="2"/>
        <v>2.9400000000000004</v>
      </c>
    </row>
    <row r="9" spans="1:10" x14ac:dyDescent="0.25">
      <c r="A9" s="16" t="s">
        <v>20</v>
      </c>
      <c r="B9" s="17" t="s">
        <v>21</v>
      </c>
      <c r="C9" s="19">
        <v>6</v>
      </c>
      <c r="D9" s="19">
        <f t="shared" si="0"/>
        <v>3.5999999999999996</v>
      </c>
      <c r="E9" s="16" t="s">
        <v>20</v>
      </c>
      <c r="F9" s="17" t="s">
        <v>21</v>
      </c>
      <c r="G9" s="19">
        <v>15.5</v>
      </c>
      <c r="H9" s="20">
        <f t="shared" si="1"/>
        <v>6.2</v>
      </c>
      <c r="I9" s="19">
        <f t="shared" si="2"/>
        <v>9.8000000000000007</v>
      </c>
    </row>
    <row r="10" spans="1:10" x14ac:dyDescent="0.25">
      <c r="A10" s="17"/>
      <c r="B10" s="17"/>
      <c r="C10" s="19">
        <f>SUM(C4:C9)</f>
        <v>52.099999999999994</v>
      </c>
      <c r="D10" s="21">
        <f>SUM(D4:D9)</f>
        <v>31.259999999999998</v>
      </c>
      <c r="E10" s="17"/>
      <c r="F10" s="17"/>
      <c r="G10" s="19">
        <f>SUM(G4:G9)</f>
        <v>57.45</v>
      </c>
      <c r="H10" s="22">
        <f>SUM(H4:H9)</f>
        <v>22.98</v>
      </c>
      <c r="I10" s="23">
        <f>SUM(I4:I9)</f>
        <v>54.239999999999995</v>
      </c>
      <c r="J10" s="13">
        <v>53.24</v>
      </c>
    </row>
    <row r="11" spans="1:10" x14ac:dyDescent="0.25">
      <c r="A11" s="41" t="s">
        <v>22</v>
      </c>
      <c r="B11" s="42"/>
      <c r="C11" s="42"/>
      <c r="D11" s="42"/>
      <c r="E11" s="42"/>
      <c r="F11" s="42"/>
      <c r="G11" s="42"/>
      <c r="H11" s="42"/>
      <c r="I11" s="42"/>
    </row>
    <row r="12" spans="1:10" x14ac:dyDescent="0.25">
      <c r="A12" s="39" t="s">
        <v>23</v>
      </c>
      <c r="B12" s="40"/>
      <c r="C12" s="40"/>
      <c r="D12" s="40"/>
      <c r="E12" s="40"/>
      <c r="F12" s="40"/>
      <c r="G12" s="40"/>
      <c r="H12" s="40"/>
      <c r="I12" s="40"/>
    </row>
    <row r="14" spans="1:10" x14ac:dyDescent="0.25">
      <c r="A14" s="12" t="s">
        <v>24</v>
      </c>
    </row>
    <row r="15" spans="1:10" x14ac:dyDescent="0.25">
      <c r="A15" s="43" t="s">
        <v>2</v>
      </c>
      <c r="B15" s="43"/>
      <c r="C15" s="43"/>
      <c r="D15" s="43"/>
      <c r="E15" s="43" t="s">
        <v>3</v>
      </c>
      <c r="F15" s="43"/>
      <c r="G15" s="43"/>
      <c r="H15" s="43"/>
      <c r="I15" s="44" t="s">
        <v>4</v>
      </c>
    </row>
    <row r="16" spans="1:10" x14ac:dyDescent="0.25">
      <c r="A16" s="14" t="s">
        <v>5</v>
      </c>
      <c r="B16" s="14" t="s">
        <v>6</v>
      </c>
      <c r="C16" s="14" t="s">
        <v>7</v>
      </c>
      <c r="D16" s="14" t="s">
        <v>8</v>
      </c>
      <c r="E16" s="14" t="s">
        <v>5</v>
      </c>
      <c r="F16" s="14" t="s">
        <v>6</v>
      </c>
      <c r="G16" s="14" t="s">
        <v>7</v>
      </c>
      <c r="H16" s="15" t="s">
        <v>9</v>
      </c>
      <c r="I16" s="44"/>
    </row>
    <row r="17" spans="1:11" x14ac:dyDescent="0.25">
      <c r="A17" s="16" t="s">
        <v>10</v>
      </c>
      <c r="B17" s="17" t="s">
        <v>11</v>
      </c>
      <c r="C17" s="18">
        <f>18.64+3</f>
        <v>21.64</v>
      </c>
      <c r="D17" s="19">
        <f>0.6*C17</f>
        <v>12.984</v>
      </c>
      <c r="E17" s="16" t="s">
        <v>10</v>
      </c>
      <c r="F17" s="17" t="s">
        <v>11</v>
      </c>
      <c r="G17" s="18">
        <v>7.27</v>
      </c>
      <c r="H17" s="20">
        <f>0.4*G17</f>
        <v>2.9079999999999999</v>
      </c>
      <c r="I17" s="18">
        <f>H17+D17</f>
        <v>15.891999999999999</v>
      </c>
    </row>
    <row r="18" spans="1:11" x14ac:dyDescent="0.25">
      <c r="A18" s="16" t="s">
        <v>12</v>
      </c>
      <c r="B18" s="17" t="s">
        <v>13</v>
      </c>
      <c r="C18" s="19">
        <f>12.94+0.5</f>
        <v>13.44</v>
      </c>
      <c r="D18" s="19">
        <f t="shared" ref="D18:D22" si="3">0.6*C18</f>
        <v>8.0640000000000001</v>
      </c>
      <c r="E18" s="16" t="s">
        <v>12</v>
      </c>
      <c r="F18" s="17" t="s">
        <v>13</v>
      </c>
      <c r="G18" s="19">
        <f>9.96+0.5</f>
        <v>10.46</v>
      </c>
      <c r="H18" s="20">
        <f t="shared" ref="H18:H22" si="4">0.4*G18</f>
        <v>4.1840000000000002</v>
      </c>
      <c r="I18" s="19">
        <f t="shared" ref="I18:I22" si="5">H18+D18</f>
        <v>12.248000000000001</v>
      </c>
    </row>
    <row r="19" spans="1:11" x14ac:dyDescent="0.25">
      <c r="A19" s="16" t="s">
        <v>14</v>
      </c>
      <c r="B19" s="17" t="s">
        <v>15</v>
      </c>
      <c r="C19" s="18">
        <v>7.23</v>
      </c>
      <c r="D19" s="19">
        <f t="shared" si="3"/>
        <v>4.3380000000000001</v>
      </c>
      <c r="E19" s="16" t="s">
        <v>14</v>
      </c>
      <c r="F19" s="17" t="s">
        <v>15</v>
      </c>
      <c r="G19" s="18">
        <v>17</v>
      </c>
      <c r="H19" s="20">
        <f t="shared" si="4"/>
        <v>6.8000000000000007</v>
      </c>
      <c r="I19" s="18">
        <f t="shared" si="5"/>
        <v>11.138000000000002</v>
      </c>
    </row>
    <row r="20" spans="1:11" x14ac:dyDescent="0.25">
      <c r="A20" s="16" t="s">
        <v>16</v>
      </c>
      <c r="B20" s="17" t="s">
        <v>17</v>
      </c>
      <c r="C20" s="19">
        <v>10.73</v>
      </c>
      <c r="D20" s="19">
        <f t="shared" si="3"/>
        <v>6.4379999999999997</v>
      </c>
      <c r="E20" s="16" t="s">
        <v>16</v>
      </c>
      <c r="F20" s="17" t="s">
        <v>17</v>
      </c>
      <c r="G20" s="19">
        <v>11.18</v>
      </c>
      <c r="H20" s="20">
        <f t="shared" si="4"/>
        <v>4.4720000000000004</v>
      </c>
      <c r="I20" s="18">
        <f t="shared" si="5"/>
        <v>10.91</v>
      </c>
    </row>
    <row r="21" spans="1:11" x14ac:dyDescent="0.25">
      <c r="A21" s="16" t="s">
        <v>18</v>
      </c>
      <c r="B21" s="17" t="s">
        <v>19</v>
      </c>
      <c r="C21" s="19">
        <v>3.6</v>
      </c>
      <c r="D21" s="19">
        <f t="shared" si="3"/>
        <v>2.16</v>
      </c>
      <c r="E21" s="16" t="s">
        <v>18</v>
      </c>
      <c r="F21" s="17" t="s">
        <v>19</v>
      </c>
      <c r="G21" s="19">
        <v>3.45</v>
      </c>
      <c r="H21" s="20">
        <f t="shared" si="4"/>
        <v>1.3800000000000001</v>
      </c>
      <c r="I21" s="18">
        <f t="shared" si="5"/>
        <v>3.54</v>
      </c>
    </row>
    <row r="22" spans="1:11" x14ac:dyDescent="0.25">
      <c r="A22" s="16" t="s">
        <v>20</v>
      </c>
      <c r="B22" s="17" t="s">
        <v>21</v>
      </c>
      <c r="C22" s="19">
        <v>8</v>
      </c>
      <c r="D22" s="19">
        <f t="shared" si="3"/>
        <v>4.8</v>
      </c>
      <c r="E22" s="16" t="s">
        <v>20</v>
      </c>
      <c r="F22" s="17" t="s">
        <v>21</v>
      </c>
      <c r="G22" s="19">
        <v>14.12</v>
      </c>
      <c r="H22" s="20">
        <f t="shared" si="4"/>
        <v>5.6479999999999997</v>
      </c>
      <c r="I22" s="19">
        <f t="shared" si="5"/>
        <v>10.448</v>
      </c>
    </row>
    <row r="23" spans="1:11" x14ac:dyDescent="0.25">
      <c r="A23" s="17"/>
      <c r="B23" s="17"/>
      <c r="C23" s="19">
        <f>SUM(C17:C22)</f>
        <v>64.640000000000015</v>
      </c>
      <c r="D23" s="21">
        <f>SUM(D17:D22)</f>
        <v>38.783999999999999</v>
      </c>
      <c r="E23" s="17"/>
      <c r="F23" s="17"/>
      <c r="G23" s="19">
        <f>SUM(G17:G22)</f>
        <v>63.480000000000004</v>
      </c>
      <c r="H23" s="22">
        <f>SUM(H17:H22)</f>
        <v>25.391999999999999</v>
      </c>
      <c r="I23" s="23">
        <f>SUM(I17:I22)</f>
        <v>64.176000000000002</v>
      </c>
      <c r="J23" s="13">
        <v>61.61</v>
      </c>
      <c r="K23" s="13">
        <v>60.61</v>
      </c>
    </row>
    <row r="24" spans="1:11" x14ac:dyDescent="0.25">
      <c r="A24" s="41" t="s">
        <v>22</v>
      </c>
      <c r="B24" s="42"/>
      <c r="C24" s="42"/>
      <c r="D24" s="42"/>
      <c r="E24" s="42"/>
      <c r="F24" s="42"/>
      <c r="G24" s="42"/>
      <c r="H24" s="42"/>
      <c r="I24" s="42"/>
    </row>
    <row r="25" spans="1:11" x14ac:dyDescent="0.25">
      <c r="A25" s="39" t="s">
        <v>25</v>
      </c>
      <c r="B25" s="40"/>
      <c r="C25" s="40"/>
      <c r="D25" s="40"/>
      <c r="E25" s="40"/>
      <c r="F25" s="40"/>
      <c r="G25" s="40"/>
      <c r="H25" s="40"/>
      <c r="I25" s="40"/>
    </row>
    <row r="26" spans="1:11" x14ac:dyDescent="0.25">
      <c r="J26" s="13">
        <f>(I23+I49)/2</f>
        <v>64.277000000000015</v>
      </c>
    </row>
    <row r="27" spans="1:11" x14ac:dyDescent="0.25">
      <c r="A27" s="12" t="s">
        <v>26</v>
      </c>
    </row>
    <row r="28" spans="1:11" x14ac:dyDescent="0.25">
      <c r="A28" s="43" t="s">
        <v>2</v>
      </c>
      <c r="B28" s="43"/>
      <c r="C28" s="43"/>
      <c r="D28" s="43"/>
      <c r="E28" s="43" t="s">
        <v>3</v>
      </c>
      <c r="F28" s="43"/>
      <c r="G28" s="43"/>
      <c r="H28" s="43"/>
      <c r="I28" s="44" t="s">
        <v>4</v>
      </c>
    </row>
    <row r="29" spans="1:11" x14ac:dyDescent="0.25">
      <c r="A29" s="14" t="s">
        <v>5</v>
      </c>
      <c r="B29" s="14" t="s">
        <v>6</v>
      </c>
      <c r="C29" s="14" t="s">
        <v>7</v>
      </c>
      <c r="D29" s="14" t="s">
        <v>8</v>
      </c>
      <c r="E29" s="14" t="s">
        <v>5</v>
      </c>
      <c r="F29" s="14" t="s">
        <v>6</v>
      </c>
      <c r="G29" s="14" t="s">
        <v>7</v>
      </c>
      <c r="H29" s="24" t="s">
        <v>9</v>
      </c>
      <c r="I29" s="44"/>
    </row>
    <row r="30" spans="1:11" x14ac:dyDescent="0.25">
      <c r="A30" s="16" t="s">
        <v>10</v>
      </c>
      <c r="B30" s="17" t="s">
        <v>11</v>
      </c>
      <c r="C30" s="18">
        <f>15.09</f>
        <v>15.09</v>
      </c>
      <c r="D30" s="19">
        <f>0.6*C30</f>
        <v>9.0540000000000003</v>
      </c>
      <c r="E30" s="16" t="s">
        <v>10</v>
      </c>
      <c r="F30" s="17" t="s">
        <v>11</v>
      </c>
      <c r="G30" s="18">
        <v>6.76</v>
      </c>
      <c r="H30" s="25">
        <f>0.4*G30</f>
        <v>2.7040000000000002</v>
      </c>
      <c r="I30" s="18">
        <f>H30+D30</f>
        <v>11.758000000000001</v>
      </c>
    </row>
    <row r="31" spans="1:11" x14ac:dyDescent="0.25">
      <c r="A31" s="16" t="s">
        <v>12</v>
      </c>
      <c r="B31" s="17" t="s">
        <v>13</v>
      </c>
      <c r="C31" s="19">
        <v>11.23</v>
      </c>
      <c r="D31" s="19">
        <f t="shared" ref="D31:D35" si="6">0.6*C31</f>
        <v>6.7380000000000004</v>
      </c>
      <c r="E31" s="16" t="s">
        <v>12</v>
      </c>
      <c r="F31" s="17" t="s">
        <v>13</v>
      </c>
      <c r="G31" s="19">
        <f>9.9</f>
        <v>9.9</v>
      </c>
      <c r="H31" s="20">
        <f t="shared" ref="H31:H35" si="7">0.4*G31</f>
        <v>3.9600000000000004</v>
      </c>
      <c r="I31" s="19">
        <f t="shared" ref="I31:I35" si="8">H31+D31</f>
        <v>10.698</v>
      </c>
    </row>
    <row r="32" spans="1:11" x14ac:dyDescent="0.25">
      <c r="A32" s="16" t="s">
        <v>14</v>
      </c>
      <c r="B32" s="17" t="s">
        <v>15</v>
      </c>
      <c r="C32" s="19">
        <v>7</v>
      </c>
      <c r="D32" s="19">
        <f t="shared" si="6"/>
        <v>4.2</v>
      </c>
      <c r="E32" s="16" t="s">
        <v>14</v>
      </c>
      <c r="F32" s="17" t="s">
        <v>15</v>
      </c>
      <c r="G32" s="18">
        <v>11.6</v>
      </c>
      <c r="H32" s="20">
        <f t="shared" si="7"/>
        <v>4.6399999999999997</v>
      </c>
      <c r="I32" s="18">
        <f t="shared" si="8"/>
        <v>8.84</v>
      </c>
    </row>
    <row r="33" spans="1:11" x14ac:dyDescent="0.25">
      <c r="A33" s="16" t="s">
        <v>16</v>
      </c>
      <c r="B33" s="17" t="s">
        <v>17</v>
      </c>
      <c r="C33" s="19">
        <v>9.94</v>
      </c>
      <c r="D33" s="19">
        <f t="shared" si="6"/>
        <v>5.9639999999999995</v>
      </c>
      <c r="E33" s="16" t="s">
        <v>16</v>
      </c>
      <c r="F33" s="17" t="s">
        <v>17</v>
      </c>
      <c r="G33" s="19">
        <v>10.5</v>
      </c>
      <c r="H33" s="20">
        <f t="shared" si="7"/>
        <v>4.2</v>
      </c>
      <c r="I33" s="18">
        <f t="shared" si="8"/>
        <v>10.164</v>
      </c>
    </row>
    <row r="34" spans="1:11" x14ac:dyDescent="0.25">
      <c r="A34" s="16" t="s">
        <v>18</v>
      </c>
      <c r="B34" s="17" t="s">
        <v>19</v>
      </c>
      <c r="C34" s="19">
        <v>3.2</v>
      </c>
      <c r="D34" s="19">
        <f t="shared" si="6"/>
        <v>1.92</v>
      </c>
      <c r="E34" s="16" t="s">
        <v>18</v>
      </c>
      <c r="F34" s="17" t="s">
        <v>19</v>
      </c>
      <c r="G34" s="19">
        <v>3.1</v>
      </c>
      <c r="H34" s="20">
        <f t="shared" si="7"/>
        <v>1.2400000000000002</v>
      </c>
      <c r="I34" s="18">
        <f t="shared" si="8"/>
        <v>3.16</v>
      </c>
    </row>
    <row r="35" spans="1:11" x14ac:dyDescent="0.25">
      <c r="A35" s="16" t="s">
        <v>20</v>
      </c>
      <c r="B35" s="17" t="s">
        <v>21</v>
      </c>
      <c r="C35" s="19">
        <f>5.8+1</f>
        <v>6.8</v>
      </c>
      <c r="D35" s="19">
        <f t="shared" si="6"/>
        <v>4.08</v>
      </c>
      <c r="E35" s="16" t="s">
        <v>20</v>
      </c>
      <c r="F35" s="17" t="s">
        <v>21</v>
      </c>
      <c r="G35" s="19">
        <v>14</v>
      </c>
      <c r="H35" s="20">
        <f t="shared" si="7"/>
        <v>5.6000000000000005</v>
      </c>
      <c r="I35" s="19">
        <f t="shared" si="8"/>
        <v>9.68</v>
      </c>
    </row>
    <row r="36" spans="1:11" x14ac:dyDescent="0.25">
      <c r="A36" s="17"/>
      <c r="B36" s="17"/>
      <c r="C36" s="19">
        <f>SUM(C30:C35)</f>
        <v>53.26</v>
      </c>
      <c r="D36" s="21">
        <f>SUM(D30:D35)</f>
        <v>31.955999999999996</v>
      </c>
      <c r="E36" s="17"/>
      <c r="F36" s="17"/>
      <c r="G36" s="19">
        <f>SUM(G30:G35)</f>
        <v>55.86</v>
      </c>
      <c r="H36" s="22">
        <f>SUM(H30:H35)</f>
        <v>22.344000000000001</v>
      </c>
      <c r="I36" s="23">
        <f>SUM(I30:I35)</f>
        <v>54.300000000000004</v>
      </c>
      <c r="J36" s="13">
        <v>54.24</v>
      </c>
      <c r="K36" s="13">
        <v>52.74</v>
      </c>
    </row>
    <row r="37" spans="1:11" x14ac:dyDescent="0.25">
      <c r="A37" s="41" t="s">
        <v>22</v>
      </c>
      <c r="B37" s="42"/>
      <c r="C37" s="42"/>
      <c r="D37" s="42"/>
      <c r="E37" s="42"/>
      <c r="F37" s="42"/>
      <c r="G37" s="42"/>
      <c r="H37" s="42"/>
      <c r="I37" s="42"/>
    </row>
    <row r="38" spans="1:11" x14ac:dyDescent="0.25">
      <c r="A38" s="39" t="s">
        <v>23</v>
      </c>
      <c r="B38" s="40"/>
      <c r="C38" s="40"/>
      <c r="D38" s="40"/>
      <c r="E38" s="40"/>
      <c r="F38" s="40"/>
      <c r="G38" s="40"/>
      <c r="H38" s="40"/>
      <c r="I38" s="40"/>
    </row>
    <row r="40" spans="1:11" x14ac:dyDescent="0.25">
      <c r="A40" s="26" t="s">
        <v>27</v>
      </c>
      <c r="B40" s="27"/>
      <c r="C40" s="27"/>
      <c r="D40" s="27"/>
      <c r="E40" s="27"/>
      <c r="F40" s="27"/>
      <c r="G40" s="27"/>
      <c r="H40" s="27"/>
      <c r="I40" s="27"/>
    </row>
    <row r="41" spans="1:11" x14ac:dyDescent="0.25">
      <c r="A41" s="45" t="s">
        <v>2</v>
      </c>
      <c r="B41" s="45"/>
      <c r="C41" s="45"/>
      <c r="D41" s="45"/>
      <c r="E41" s="45" t="s">
        <v>3</v>
      </c>
      <c r="F41" s="45"/>
      <c r="G41" s="45"/>
      <c r="H41" s="45"/>
      <c r="I41" s="46" t="s">
        <v>4</v>
      </c>
    </row>
    <row r="42" spans="1:11" x14ac:dyDescent="0.25">
      <c r="A42" s="28" t="s">
        <v>5</v>
      </c>
      <c r="B42" s="28" t="s">
        <v>6</v>
      </c>
      <c r="C42" s="28" t="s">
        <v>7</v>
      </c>
      <c r="D42" s="28" t="s">
        <v>8</v>
      </c>
      <c r="E42" s="28" t="s">
        <v>5</v>
      </c>
      <c r="F42" s="28" t="s">
        <v>6</v>
      </c>
      <c r="G42" s="28" t="s">
        <v>7</v>
      </c>
      <c r="H42" s="29" t="s">
        <v>9</v>
      </c>
      <c r="I42" s="46"/>
    </row>
    <row r="43" spans="1:11" x14ac:dyDescent="0.25">
      <c r="A43" s="16" t="s">
        <v>10</v>
      </c>
      <c r="B43" s="17" t="s">
        <v>11</v>
      </c>
      <c r="C43" s="18">
        <v>20.13</v>
      </c>
      <c r="D43" s="19">
        <f>0.6*C43</f>
        <v>12.077999999999999</v>
      </c>
      <c r="E43" s="16" t="s">
        <v>10</v>
      </c>
      <c r="F43" s="17" t="s">
        <v>11</v>
      </c>
      <c r="G43" s="18">
        <v>12.65</v>
      </c>
      <c r="H43" s="20">
        <f>0.4*G43</f>
        <v>5.0600000000000005</v>
      </c>
      <c r="I43" s="18">
        <f>H43+D43</f>
        <v>17.137999999999998</v>
      </c>
    </row>
    <row r="44" spans="1:11" x14ac:dyDescent="0.25">
      <c r="A44" s="16" t="s">
        <v>12</v>
      </c>
      <c r="B44" s="17" t="s">
        <v>13</v>
      </c>
      <c r="C44" s="19">
        <v>13.96</v>
      </c>
      <c r="D44" s="19">
        <f t="shared" ref="D44:D48" si="9">0.6*C44</f>
        <v>8.3759999999999994</v>
      </c>
      <c r="E44" s="16" t="s">
        <v>12</v>
      </c>
      <c r="F44" s="17" t="s">
        <v>13</v>
      </c>
      <c r="G44" s="19">
        <v>10.89</v>
      </c>
      <c r="H44" s="25">
        <f t="shared" ref="H44:H48" si="10">0.4*G44</f>
        <v>4.3560000000000008</v>
      </c>
      <c r="I44" s="19">
        <f t="shared" ref="I44:I48" si="11">H44+D44</f>
        <v>12.731999999999999</v>
      </c>
    </row>
    <row r="45" spans="1:11" x14ac:dyDescent="0.25">
      <c r="A45" s="16" t="s">
        <v>14</v>
      </c>
      <c r="B45" s="17" t="s">
        <v>15</v>
      </c>
      <c r="C45" s="18">
        <v>7.64</v>
      </c>
      <c r="D45" s="19">
        <f t="shared" si="9"/>
        <v>4.5839999999999996</v>
      </c>
      <c r="E45" s="16" t="s">
        <v>14</v>
      </c>
      <c r="F45" s="17" t="s">
        <v>15</v>
      </c>
      <c r="G45" s="18">
        <v>14</v>
      </c>
      <c r="H45" s="25">
        <f t="shared" si="10"/>
        <v>5.6000000000000005</v>
      </c>
      <c r="I45" s="18">
        <f t="shared" si="11"/>
        <v>10.184000000000001</v>
      </c>
    </row>
    <row r="46" spans="1:11" x14ac:dyDescent="0.25">
      <c r="A46" s="16" t="s">
        <v>16</v>
      </c>
      <c r="B46" s="17" t="s">
        <v>17</v>
      </c>
      <c r="C46" s="19">
        <v>11.19</v>
      </c>
      <c r="D46" s="19">
        <f t="shared" si="9"/>
        <v>6.7139999999999995</v>
      </c>
      <c r="E46" s="16" t="s">
        <v>16</v>
      </c>
      <c r="F46" s="17" t="s">
        <v>17</v>
      </c>
      <c r="G46" s="19">
        <v>10.5</v>
      </c>
      <c r="H46" s="25">
        <f t="shared" si="10"/>
        <v>4.2</v>
      </c>
      <c r="I46" s="18">
        <f t="shared" si="11"/>
        <v>10.914</v>
      </c>
    </row>
    <row r="47" spans="1:11" x14ac:dyDescent="0.25">
      <c r="A47" s="16" t="s">
        <v>18</v>
      </c>
      <c r="B47" s="17" t="s">
        <v>19</v>
      </c>
      <c r="C47" s="19">
        <v>4.18</v>
      </c>
      <c r="D47" s="19">
        <f t="shared" si="9"/>
        <v>2.5079999999999996</v>
      </c>
      <c r="E47" s="16" t="s">
        <v>18</v>
      </c>
      <c r="F47" s="17" t="s">
        <v>19</v>
      </c>
      <c r="G47" s="19">
        <v>3.01</v>
      </c>
      <c r="H47" s="25">
        <f t="shared" si="10"/>
        <v>1.204</v>
      </c>
      <c r="I47" s="18">
        <f t="shared" si="11"/>
        <v>3.7119999999999997</v>
      </c>
    </row>
    <row r="48" spans="1:11" x14ac:dyDescent="0.25">
      <c r="A48" s="16" t="s">
        <v>20</v>
      </c>
      <c r="B48" s="17" t="s">
        <v>21</v>
      </c>
      <c r="C48" s="19">
        <v>4.83</v>
      </c>
      <c r="D48" s="19">
        <f t="shared" si="9"/>
        <v>2.8980000000000001</v>
      </c>
      <c r="E48" s="16" t="s">
        <v>20</v>
      </c>
      <c r="F48" s="17" t="s">
        <v>21</v>
      </c>
      <c r="G48" s="19">
        <v>17</v>
      </c>
      <c r="H48" s="25">
        <f t="shared" si="10"/>
        <v>6.8000000000000007</v>
      </c>
      <c r="I48" s="19">
        <f t="shared" si="11"/>
        <v>9.6980000000000004</v>
      </c>
    </row>
    <row r="49" spans="1:10" x14ac:dyDescent="0.25">
      <c r="A49" s="30"/>
      <c r="B49" s="30"/>
      <c r="C49" s="31">
        <f>SUM(C43:C48)</f>
        <v>61.93</v>
      </c>
      <c r="D49" s="32">
        <f>SUM(D43:D48)</f>
        <v>37.158000000000001</v>
      </c>
      <c r="E49" s="30"/>
      <c r="F49" s="30"/>
      <c r="G49" s="31">
        <f>SUM(G43:G48)</f>
        <v>68.05</v>
      </c>
      <c r="H49" s="33">
        <f>SUM(H43:H48)</f>
        <v>27.220000000000002</v>
      </c>
      <c r="I49" s="23">
        <f>SUM(I43:I48)</f>
        <v>64.378000000000014</v>
      </c>
      <c r="J49" s="13">
        <v>54.24</v>
      </c>
    </row>
    <row r="50" spans="1:10" x14ac:dyDescent="0.25">
      <c r="A50" s="41" t="s">
        <v>22</v>
      </c>
      <c r="B50" s="42"/>
      <c r="C50" s="42"/>
      <c r="D50" s="42"/>
      <c r="E50" s="42"/>
      <c r="F50" s="42"/>
      <c r="G50" s="42"/>
      <c r="H50" s="42"/>
      <c r="I50" s="42"/>
    </row>
    <row r="51" spans="1:10" x14ac:dyDescent="0.25">
      <c r="A51" s="39" t="s">
        <v>25</v>
      </c>
      <c r="B51" s="40"/>
      <c r="C51" s="40"/>
      <c r="D51" s="40"/>
      <c r="E51" s="40"/>
      <c r="F51" s="40"/>
      <c r="G51" s="40"/>
      <c r="H51" s="40"/>
      <c r="I51" s="40"/>
    </row>
    <row r="54" spans="1:10" x14ac:dyDescent="0.25">
      <c r="J54" s="34">
        <f>AVERAGE(I49,I36,I23,I10)</f>
        <v>59.273500000000013</v>
      </c>
    </row>
  </sheetData>
  <mergeCells count="20">
    <mergeCell ref="A15:D15"/>
    <mergeCell ref="E15:H15"/>
    <mergeCell ref="I15:I16"/>
    <mergeCell ref="A2:D2"/>
    <mergeCell ref="E2:H2"/>
    <mergeCell ref="I2:I3"/>
    <mergeCell ref="A11:I11"/>
    <mergeCell ref="A12:I12"/>
    <mergeCell ref="A51:I51"/>
    <mergeCell ref="A24:I24"/>
    <mergeCell ref="A25:I25"/>
    <mergeCell ref="A28:D28"/>
    <mergeCell ref="E28:H28"/>
    <mergeCell ref="I28:I29"/>
    <mergeCell ref="A37:I37"/>
    <mergeCell ref="A38:I38"/>
    <mergeCell ref="A41:D41"/>
    <mergeCell ref="E41:H41"/>
    <mergeCell ref="I41:I42"/>
    <mergeCell ref="A50:I5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2025-02-05T01:25:44Z</dcterms:created>
  <dcterms:modified xsi:type="dcterms:W3CDTF">2026-04-20T09:30:36Z</dcterms:modified>
</cp:coreProperties>
</file>