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Q39" i="1"/>
  <c r="L39" i="1"/>
  <c r="K39" i="1"/>
  <c r="J39" i="1"/>
  <c r="I39" i="1"/>
  <c r="F39" i="1"/>
  <c r="G39" i="1" s="1"/>
  <c r="E39" i="1"/>
  <c r="S38" i="1"/>
  <c r="N38" i="1"/>
  <c r="M38" i="1"/>
  <c r="O38" i="1" s="1"/>
  <c r="P38" i="1" s="1"/>
  <c r="D38" i="1"/>
  <c r="C38" i="1"/>
  <c r="B38" i="1"/>
  <c r="S37" i="1"/>
  <c r="N37" i="1"/>
  <c r="M37" i="1"/>
  <c r="O37" i="1" s="1"/>
  <c r="P37" i="1" s="1"/>
  <c r="G37" i="1"/>
  <c r="D37" i="1"/>
  <c r="C37" i="1"/>
  <c r="B37" i="1"/>
  <c r="S36" i="1"/>
  <c r="N36" i="1"/>
  <c r="M36" i="1"/>
  <c r="O36" i="1" s="1"/>
  <c r="P36" i="1" s="1"/>
  <c r="G36" i="1"/>
  <c r="D36" i="1"/>
  <c r="C36" i="1"/>
  <c r="B36" i="1"/>
  <c r="S35" i="1"/>
  <c r="N35" i="1"/>
  <c r="O35" i="1" s="1"/>
  <c r="P35" i="1" s="1"/>
  <c r="M35" i="1"/>
  <c r="D35" i="1"/>
  <c r="C35" i="1"/>
  <c r="B35" i="1"/>
  <c r="S34" i="1"/>
  <c r="N34" i="1"/>
  <c r="O34" i="1" s="1"/>
  <c r="P34" i="1" s="1"/>
  <c r="M34" i="1"/>
  <c r="D34" i="1"/>
  <c r="C34" i="1"/>
  <c r="B34" i="1"/>
  <c r="S33" i="1"/>
  <c r="N33" i="1"/>
  <c r="O33" i="1" s="1"/>
  <c r="P33" i="1" s="1"/>
  <c r="M33" i="1"/>
  <c r="G33" i="1"/>
  <c r="D33" i="1"/>
  <c r="C33" i="1"/>
  <c r="B33" i="1"/>
  <c r="S32" i="1"/>
  <c r="O32" i="1"/>
  <c r="P32" i="1" s="1"/>
  <c r="N32" i="1"/>
  <c r="M32" i="1"/>
  <c r="G32" i="1"/>
  <c r="D32" i="1"/>
  <c r="C32" i="1"/>
  <c r="B32" i="1"/>
  <c r="S31" i="1"/>
  <c r="N31" i="1"/>
  <c r="M31" i="1"/>
  <c r="O31" i="1" s="1"/>
  <c r="P31" i="1" s="1"/>
  <c r="G31" i="1"/>
  <c r="D31" i="1"/>
  <c r="C31" i="1"/>
  <c r="B31" i="1"/>
  <c r="S30" i="1"/>
  <c r="O30" i="1"/>
  <c r="P30" i="1" s="1"/>
  <c r="N30" i="1"/>
  <c r="M30" i="1"/>
  <c r="D30" i="1"/>
  <c r="C30" i="1"/>
  <c r="B30" i="1"/>
  <c r="S29" i="1"/>
  <c r="N29" i="1"/>
  <c r="M29" i="1"/>
  <c r="O29" i="1" s="1"/>
  <c r="G29" i="1"/>
  <c r="D29" i="1"/>
  <c r="H29" i="1" s="1"/>
  <c r="C29" i="1"/>
  <c r="B29" i="1"/>
  <c r="S28" i="1"/>
  <c r="N28" i="1"/>
  <c r="M28" i="1"/>
  <c r="O28" i="1" s="1"/>
  <c r="P28" i="1" s="1"/>
  <c r="D28" i="1"/>
  <c r="C28" i="1"/>
  <c r="B28" i="1"/>
  <c r="S27" i="1"/>
  <c r="O27" i="1"/>
  <c r="N27" i="1"/>
  <c r="M27" i="1"/>
  <c r="D27" i="1"/>
  <c r="H27" i="1" s="1"/>
  <c r="C27" i="1"/>
  <c r="B27" i="1"/>
  <c r="S26" i="1"/>
  <c r="N26" i="1"/>
  <c r="M26" i="1"/>
  <c r="O26" i="1" s="1"/>
  <c r="P26" i="1" s="1"/>
  <c r="G26" i="1"/>
  <c r="D26" i="1"/>
  <c r="C26" i="1"/>
  <c r="B26" i="1"/>
  <c r="S25" i="1"/>
  <c r="N25" i="1"/>
  <c r="M25" i="1"/>
  <c r="O25" i="1" s="1"/>
  <c r="G25" i="1"/>
  <c r="D25" i="1"/>
  <c r="H25" i="1" s="1"/>
  <c r="C25" i="1"/>
  <c r="B25" i="1"/>
  <c r="S24" i="1"/>
  <c r="N24" i="1"/>
  <c r="M24" i="1"/>
  <c r="O24" i="1" s="1"/>
  <c r="P24" i="1" s="1"/>
  <c r="D24" i="1"/>
  <c r="C24" i="1"/>
  <c r="B24" i="1"/>
  <c r="S23" i="1"/>
  <c r="N23" i="1"/>
  <c r="M23" i="1"/>
  <c r="O23" i="1" s="1"/>
  <c r="P23" i="1" s="1"/>
  <c r="G23" i="1"/>
  <c r="D23" i="1"/>
  <c r="C23" i="1"/>
  <c r="B23" i="1"/>
  <c r="S22" i="1"/>
  <c r="N22" i="1"/>
  <c r="M22" i="1"/>
  <c r="O22" i="1" s="1"/>
  <c r="H22" i="1"/>
  <c r="G22" i="1"/>
  <c r="D22" i="1"/>
  <c r="C22" i="1"/>
  <c r="B22" i="1"/>
  <c r="S21" i="1"/>
  <c r="N21" i="1"/>
  <c r="M21" i="1"/>
  <c r="O21" i="1" s="1"/>
  <c r="H21" i="1"/>
  <c r="G21" i="1"/>
  <c r="D21" i="1"/>
  <c r="C21" i="1"/>
  <c r="B21" i="1"/>
  <c r="S20" i="1"/>
  <c r="N20" i="1"/>
  <c r="O20" i="1" s="1"/>
  <c r="M20" i="1"/>
  <c r="H20" i="1"/>
  <c r="D20" i="1"/>
  <c r="C20" i="1"/>
  <c r="B20" i="1"/>
  <c r="S19" i="1"/>
  <c r="N19" i="1"/>
  <c r="N39" i="1" s="1"/>
  <c r="M19" i="1"/>
  <c r="H19" i="1"/>
  <c r="G19" i="1"/>
  <c r="D19" i="1"/>
  <c r="C19" i="1"/>
  <c r="B19" i="1"/>
  <c r="S18" i="1"/>
  <c r="N18" i="1"/>
  <c r="O18" i="1" s="1"/>
  <c r="P18" i="1" s="1"/>
  <c r="M18" i="1"/>
  <c r="D18" i="1"/>
  <c r="C18" i="1"/>
  <c r="B18" i="1"/>
  <c r="S17" i="1"/>
  <c r="N17" i="1"/>
  <c r="O17" i="1" s="1"/>
  <c r="P17" i="1" s="1"/>
  <c r="M17" i="1"/>
  <c r="G17" i="1"/>
  <c r="D17" i="1"/>
  <c r="C17" i="1"/>
  <c r="B17" i="1"/>
  <c r="S16" i="1"/>
  <c r="N16" i="1"/>
  <c r="O16" i="1" s="1"/>
  <c r="M16" i="1"/>
  <c r="G16" i="1"/>
  <c r="D16" i="1"/>
  <c r="H16" i="1" s="1"/>
  <c r="C16" i="1"/>
  <c r="B16" i="1"/>
  <c r="S15" i="1"/>
  <c r="N15" i="1"/>
  <c r="M15" i="1"/>
  <c r="O15" i="1" s="1"/>
  <c r="P15" i="1" s="1"/>
  <c r="G15" i="1"/>
  <c r="G41" i="1" s="1"/>
  <c r="G42" i="1" s="1"/>
  <c r="D15" i="1"/>
  <c r="C15" i="1"/>
  <c r="B15" i="1"/>
  <c r="S14" i="1"/>
  <c r="N14" i="1"/>
  <c r="M14" i="1"/>
  <c r="O14" i="1" s="1"/>
  <c r="D14" i="1"/>
  <c r="H14" i="1" s="1"/>
  <c r="C14" i="1"/>
  <c r="B14" i="1"/>
  <c r="S13" i="1"/>
  <c r="N13" i="1"/>
  <c r="M13" i="1"/>
  <c r="O13" i="1" s="1"/>
  <c r="D13" i="1"/>
  <c r="H13" i="1" s="1"/>
  <c r="C13" i="1"/>
  <c r="B13" i="1"/>
  <c r="S12" i="1"/>
  <c r="S39" i="1" s="1"/>
  <c r="N12" i="1"/>
  <c r="M12" i="1"/>
  <c r="M39" i="1" s="1"/>
  <c r="D12" i="1"/>
  <c r="D39" i="1" s="1"/>
  <c r="C12" i="1"/>
  <c r="B12" i="1"/>
  <c r="H5" i="1"/>
  <c r="G5" i="1"/>
  <c r="H4" i="1"/>
  <c r="G4" i="1"/>
  <c r="O19" i="1" l="1"/>
  <c r="H12" i="1"/>
  <c r="H39" i="1" s="1"/>
  <c r="O12" i="1"/>
  <c r="O39" i="1" s="1"/>
  <c r="P39" i="1" s="1"/>
</calcChain>
</file>

<file path=xl/comments1.xml><?xml version="1.0" encoding="utf-8"?>
<comments xmlns="http://schemas.openxmlformats.org/spreadsheetml/2006/main">
  <authors>
    <author>user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<sst xmlns="http://schemas.openxmlformats.org/spreadsheetml/2006/main" count="36" uniqueCount="29">
  <si>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</si>
  <si>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</si>
  <si>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</si>
  <si>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</si>
  <si>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</si>
  <si>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</si>
  <si>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</si>
  <si>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</si>
  <si>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</si>
  <si>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</si>
  <si>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</si>
  <si>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</si>
  <si>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</si>
  <si>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</si>
  <si>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</si>
  <si>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</si>
  <si>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</si>
  <si>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</si>
  <si>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</si>
  <si>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</si>
  <si>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</si>
  <si>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</si>
  <si>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</si>
  <si>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</si>
  <si>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P2P (PM)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</si>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</sst>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17" xfId="2" applyNumberFormat="1" applyFont="1" applyBorder="1" applyAlignment="1">
      <alignment vertical="center"/>
    </xf>
    <xf numFmtId="3" fontId="2" fillId="0" borderId="10" xfId="2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3" fontId="2" fillId="0" borderId="9" xfId="2" applyNumberFormat="1" applyFont="1" applyBorder="1" applyAlignment="1">
      <alignment vertical="center"/>
    </xf>
    <xf numFmtId="3" fontId="2" fillId="0" borderId="7" xfId="2" applyNumberFormat="1" applyFont="1" applyBorder="1" applyAlignment="1">
      <alignment vertical="center"/>
    </xf>
    <xf numFmtId="165" fontId="2" fillId="0" borderId="17" xfId="2" applyNumberFormat="1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165" fontId="2" fillId="0" borderId="8" xfId="2" applyNumberFormat="1" applyFont="1" applyBorder="1" applyAlignment="1">
      <alignment vertical="center"/>
    </xf>
    <xf numFmtId="3" fontId="2" fillId="0" borderId="4" xfId="2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7" fillId="0" borderId="15" xfId="2" applyNumberFormat="1" applyFont="1" applyBorder="1" applyAlignment="1">
      <alignment vertical="center"/>
    </xf>
    <xf numFmtId="165" fontId="7" fillId="0" borderId="15" xfId="2" applyNumberFormat="1" applyFont="1" applyBorder="1" applyAlignment="1">
      <alignment vertical="center"/>
    </xf>
    <xf numFmtId="3" fontId="7" fillId="0" borderId="16" xfId="2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2" borderId="11" xfId="2" applyNumberFormat="1" applyFont="1" applyFill="1" applyBorder="1" applyAlignment="1">
      <alignment vertical="center"/>
    </xf>
    <xf numFmtId="165" fontId="7" fillId="2" borderId="15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1" fontId="7" fillId="0" borderId="11" xfId="2" applyNumberFormat="1" applyFont="1" applyBorder="1" applyAlignment="1">
      <alignment vertical="center"/>
    </xf>
    <xf numFmtId="0" fontId="7" fillId="2" borderId="11" xfId="2" applyNumberFormat="1" applyFont="1" applyFill="1" applyBorder="1" applyAlignment="1">
      <alignment vertical="center"/>
    </xf>
    <xf numFmtId="166" fontId="7" fillId="2" borderId="11" xfId="2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2" applyNumberFormat="1" applyFont="1" applyBorder="1" applyAlignment="1">
      <alignment vertical="center"/>
    </xf>
    <xf numFmtId="1" fontId="7" fillId="0" borderId="21" xfId="2" applyNumberFormat="1" applyFont="1" applyBorder="1" applyAlignment="1">
      <alignment vertical="center"/>
    </xf>
    <xf numFmtId="167" fontId="7" fillId="0" borderId="22" xfId="2" applyNumberFormat="1" applyFont="1" applyBorder="1" applyAlignment="1">
      <alignment vertical="center"/>
    </xf>
    <xf numFmtId="0" fontId="7" fillId="2" borderId="21" xfId="2" applyNumberFormat="1" applyFont="1" applyFill="1" applyBorder="1" applyAlignment="1">
      <alignment vertical="center"/>
    </xf>
    <xf numFmtId="166" fontId="7" fillId="2" borderId="21" xfId="2" applyNumberFormat="1" applyFont="1" applyFill="1" applyBorder="1" applyAlignment="1">
      <alignment vertical="center"/>
    </xf>
    <xf numFmtId="0" fontId="7" fillId="2" borderId="23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10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4041</v>
          </cell>
        </row>
        <row r="12">
          <cell r="F12">
            <v>3242</v>
          </cell>
        </row>
        <row r="13">
          <cell r="F13">
            <v>4308</v>
          </cell>
        </row>
        <row r="14">
          <cell r="F14">
            <v>2486</v>
          </cell>
        </row>
        <row r="15">
          <cell r="F15">
            <v>3277</v>
          </cell>
        </row>
        <row r="16">
          <cell r="F16">
            <v>3408</v>
          </cell>
        </row>
        <row r="17">
          <cell r="F17">
            <v>2763</v>
          </cell>
        </row>
        <row r="18">
          <cell r="F18">
            <v>3050</v>
          </cell>
        </row>
        <row r="19">
          <cell r="F19">
            <v>3588</v>
          </cell>
        </row>
        <row r="20">
          <cell r="F20">
            <v>4735</v>
          </cell>
        </row>
        <row r="21">
          <cell r="F21">
            <v>4117</v>
          </cell>
        </row>
        <row r="22">
          <cell r="F22">
            <v>3410</v>
          </cell>
        </row>
        <row r="23">
          <cell r="F23">
            <v>2090</v>
          </cell>
        </row>
        <row r="24">
          <cell r="F24">
            <v>2111</v>
          </cell>
        </row>
        <row r="25">
          <cell r="F25">
            <v>2561</v>
          </cell>
        </row>
        <row r="26">
          <cell r="F26">
            <v>2880</v>
          </cell>
        </row>
        <row r="27">
          <cell r="F27">
            <v>2259</v>
          </cell>
        </row>
        <row r="28">
          <cell r="F28">
            <v>3390</v>
          </cell>
        </row>
        <row r="29">
          <cell r="F29">
            <v>2614</v>
          </cell>
        </row>
        <row r="30">
          <cell r="F30">
            <v>1936</v>
          </cell>
        </row>
        <row r="31">
          <cell r="F31">
            <v>1407</v>
          </cell>
        </row>
        <row r="32">
          <cell r="F32">
            <v>2096</v>
          </cell>
        </row>
        <row r="33">
          <cell r="F33">
            <v>2928</v>
          </cell>
        </row>
        <row r="34">
          <cell r="F34">
            <v>1820</v>
          </cell>
        </row>
        <row r="35">
          <cell r="F35">
            <v>2054</v>
          </cell>
        </row>
        <row r="36">
          <cell r="F36">
            <v>3720</v>
          </cell>
        </row>
        <row r="37">
          <cell r="F37">
            <v>2675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zoomScale="70" zoomScaleNormal="70" workbookViewId="0">
      <selection sqref="A1:S49"/>
    </sheetView>
  </sheetViews>
  <sheetFormatPr defaultRowHeight="14.4" x14ac:dyDescent="0.3"/>
  <cols>
    <col min="1" max="1" width="5.6640625" customWidth="1"/>
    <col min="2" max="3" width="21.6640625" customWidth="1"/>
    <col min="4" max="4" width="21.88671875" customWidth="1"/>
    <col min="5" max="5" width="24.44140625" customWidth="1"/>
    <col min="6" max="6" width="23.6640625" customWidth="1"/>
    <col min="7" max="7" width="16.5546875" customWidth="1"/>
    <col min="8" max="8" width="18.33203125" customWidth="1"/>
    <col min="9" max="9" width="10.6640625" customWidth="1"/>
    <col min="10" max="10" width="11.33203125" customWidth="1"/>
    <col min="11" max="11" width="10.6640625" customWidth="1"/>
    <col min="12" max="15" width="10" customWidth="1"/>
    <col min="16" max="16" width="13.33203125" customWidth="1"/>
    <col min="17" max="19" width="11.554687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6.8" x14ac:dyDescent="0.3">
      <c r="A4" s="4"/>
      <c r="B4" s="4"/>
      <c r="C4" s="4"/>
      <c r="D4" s="4"/>
      <c r="E4" s="5"/>
      <c r="F4" s="5"/>
      <c r="G4" s="5" t="str">
        <f>'[1]1'!F5</f>
        <v>KABUPATEN/KOTA</v>
      </c>
      <c r="H4" s="6" t="str">
        <f>'[1]1'!G5</f>
        <v>DEMAK</v>
      </c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ht="16.8" x14ac:dyDescent="0.3">
      <c r="A5" s="4"/>
      <c r="B5" s="4"/>
      <c r="C5" s="4"/>
      <c r="D5" s="4"/>
      <c r="E5" s="5"/>
      <c r="F5" s="5"/>
      <c r="G5" s="5" t="str">
        <f>'[1]1'!F6</f>
        <v xml:space="preserve">TAHUN </v>
      </c>
      <c r="H5" s="6">
        <f>'[1]1'!G6</f>
        <v>2021</v>
      </c>
      <c r="I5" s="4"/>
      <c r="J5" s="4"/>
      <c r="K5" s="4"/>
      <c r="L5" s="5"/>
      <c r="M5" s="5"/>
      <c r="N5" s="5"/>
      <c r="O5" s="5"/>
      <c r="P5" s="5"/>
      <c r="Q5" s="5"/>
      <c r="R5" s="5"/>
      <c r="S5" s="5"/>
    </row>
    <row r="6" spans="1:19" ht="15.6" thickBot="1" x14ac:dyDescent="0.35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15" x14ac:dyDescent="0.3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x14ac:dyDescent="0.3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x14ac:dyDescent="0.3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15" x14ac:dyDescent="0.3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3">
      <c r="A11" s="29">
        <v>1</v>
      </c>
      <c r="B11" s="30">
        <v>2</v>
      </c>
      <c r="C11" s="29">
        <v>3</v>
      </c>
      <c r="D11" s="30">
        <v>4</v>
      </c>
      <c r="E11" s="29">
        <v>5</v>
      </c>
      <c r="F11" s="30">
        <v>6</v>
      </c>
      <c r="G11" s="29">
        <v>7</v>
      </c>
      <c r="H11" s="30">
        <v>8</v>
      </c>
      <c r="I11" s="29">
        <v>9</v>
      </c>
      <c r="J11" s="30">
        <v>10</v>
      </c>
      <c r="K11" s="29">
        <v>11</v>
      </c>
      <c r="L11" s="30">
        <v>12</v>
      </c>
      <c r="M11" s="29">
        <v>13</v>
      </c>
      <c r="N11" s="30">
        <v>14</v>
      </c>
      <c r="O11" s="29">
        <v>15</v>
      </c>
      <c r="P11" s="30">
        <v>16</v>
      </c>
      <c r="Q11" s="29">
        <v>17</v>
      </c>
      <c r="R11" s="30">
        <v>18</v>
      </c>
      <c r="S11" s="29">
        <v>19</v>
      </c>
    </row>
    <row r="12" spans="1:19" ht="15" x14ac:dyDescent="0.3">
      <c r="A12" s="31">
        <v>1</v>
      </c>
      <c r="B12" s="32" t="str">
        <f>'[1]9'!B9</f>
        <v>MRANGGEN</v>
      </c>
      <c r="C12" s="32" t="str">
        <f>'[1]9'!C9</f>
        <v>MRANGGEN I</v>
      </c>
      <c r="D12" s="33">
        <f>'[1]42'!F11</f>
        <v>4041</v>
      </c>
      <c r="E12" s="34">
        <v>0</v>
      </c>
      <c r="F12" s="35">
        <v>0</v>
      </c>
      <c r="G12" s="36">
        <v>0</v>
      </c>
      <c r="H12" s="34">
        <f t="shared" ref="H12:H29" si="0">D12*$D$40/100</f>
        <v>0</v>
      </c>
      <c r="I12" s="34">
        <v>77</v>
      </c>
      <c r="J12" s="34">
        <v>90</v>
      </c>
      <c r="K12" s="34">
        <v>34</v>
      </c>
      <c r="L12" s="37">
        <v>27</v>
      </c>
      <c r="M12" s="33">
        <f>I12+K12</f>
        <v>111</v>
      </c>
      <c r="N12" s="33">
        <f>J12+L12</f>
        <v>117</v>
      </c>
      <c r="O12" s="38">
        <f>M12+N12</f>
        <v>228</v>
      </c>
      <c r="P12" s="39">
        <v>0</v>
      </c>
      <c r="Q12" s="35">
        <v>428</v>
      </c>
      <c r="R12" s="37">
        <v>482</v>
      </c>
      <c r="S12" s="34">
        <f>Q12+R12</f>
        <v>910</v>
      </c>
    </row>
    <row r="13" spans="1:19" ht="15" x14ac:dyDescent="0.3">
      <c r="A13" s="31">
        <v>2</v>
      </c>
      <c r="B13" s="32" t="str">
        <f>'[1]9'!B10</f>
        <v>MRANGGEN</v>
      </c>
      <c r="C13" s="32" t="str">
        <f>'[1]9'!C10</f>
        <v>MRANGGEN II</v>
      </c>
      <c r="D13" s="33">
        <f>'[1]42'!F12</f>
        <v>3242</v>
      </c>
      <c r="E13" s="33">
        <v>0</v>
      </c>
      <c r="F13" s="40">
        <v>0</v>
      </c>
      <c r="G13" s="36">
        <v>0</v>
      </c>
      <c r="H13" s="33">
        <f t="shared" si="0"/>
        <v>0</v>
      </c>
      <c r="I13" s="33">
        <v>27</v>
      </c>
      <c r="J13" s="33">
        <v>26</v>
      </c>
      <c r="K13" s="33">
        <v>0</v>
      </c>
      <c r="L13" s="38">
        <v>1</v>
      </c>
      <c r="M13" s="33">
        <f>I13+K13</f>
        <v>27</v>
      </c>
      <c r="N13" s="33">
        <f t="shared" ref="M13:N31" si="1">J13+L13</f>
        <v>27</v>
      </c>
      <c r="O13" s="38">
        <f t="shared" ref="O13:O38" si="2">M13+N13</f>
        <v>54</v>
      </c>
      <c r="P13" s="41">
        <v>0</v>
      </c>
      <c r="Q13" s="40">
        <v>405</v>
      </c>
      <c r="R13" s="38">
        <v>425</v>
      </c>
      <c r="S13" s="33">
        <f t="shared" ref="S13:S38" si="3">Q13+R13</f>
        <v>830</v>
      </c>
    </row>
    <row r="14" spans="1:19" ht="15" x14ac:dyDescent="0.3">
      <c r="A14" s="31">
        <v>3</v>
      </c>
      <c r="B14" s="32" t="str">
        <f>'[1]9'!B11</f>
        <v>MRANGGEN</v>
      </c>
      <c r="C14" s="32" t="str">
        <f>'[1]9'!C11</f>
        <v>MRANGGEN III</v>
      </c>
      <c r="D14" s="33">
        <f>'[1]42'!F13</f>
        <v>4308</v>
      </c>
      <c r="E14" s="33">
        <v>0</v>
      </c>
      <c r="F14" s="40">
        <v>0</v>
      </c>
      <c r="G14" s="36">
        <v>0</v>
      </c>
      <c r="H14" s="33">
        <f t="shared" si="0"/>
        <v>0</v>
      </c>
      <c r="I14" s="33">
        <v>102</v>
      </c>
      <c r="J14" s="33">
        <v>89</v>
      </c>
      <c r="K14" s="33">
        <v>0</v>
      </c>
      <c r="L14" s="38">
        <v>0</v>
      </c>
      <c r="M14" s="33">
        <f t="shared" si="1"/>
        <v>102</v>
      </c>
      <c r="N14" s="33">
        <f t="shared" si="1"/>
        <v>89</v>
      </c>
      <c r="O14" s="38">
        <f t="shared" si="2"/>
        <v>191</v>
      </c>
      <c r="P14" s="41">
        <v>0</v>
      </c>
      <c r="Q14" s="40">
        <v>399</v>
      </c>
      <c r="R14" s="38">
        <v>451</v>
      </c>
      <c r="S14" s="33">
        <f t="shared" si="3"/>
        <v>850</v>
      </c>
    </row>
    <row r="15" spans="1:19" ht="15" x14ac:dyDescent="0.3">
      <c r="A15" s="31">
        <v>4</v>
      </c>
      <c r="B15" s="32" t="str">
        <f>'[1]9'!B12</f>
        <v>KARANGAWEN</v>
      </c>
      <c r="C15" s="32" t="str">
        <f>'[1]9'!C12</f>
        <v>KARANGAWEN I</v>
      </c>
      <c r="D15" s="33">
        <f>'[1]42'!F14</f>
        <v>2486</v>
      </c>
      <c r="E15" s="33">
        <v>46</v>
      </c>
      <c r="F15" s="40">
        <v>5.5</v>
      </c>
      <c r="G15" s="36">
        <f t="shared" ref="G15:G37" si="4">F15/E15*100</f>
        <v>11.956521739130435</v>
      </c>
      <c r="H15" s="33">
        <v>253</v>
      </c>
      <c r="I15" s="33">
        <v>4</v>
      </c>
      <c r="J15" s="33">
        <v>5</v>
      </c>
      <c r="K15" s="33">
        <v>0</v>
      </c>
      <c r="L15" s="38">
        <v>0</v>
      </c>
      <c r="M15" s="33">
        <f>I15+K15</f>
        <v>4</v>
      </c>
      <c r="N15" s="33">
        <f t="shared" si="1"/>
        <v>5</v>
      </c>
      <c r="O15" s="38">
        <f t="shared" si="2"/>
        <v>9</v>
      </c>
      <c r="P15" s="41">
        <f t="shared" ref="P15:P38" si="5">O15/H15*100</f>
        <v>3.5573122529644272</v>
      </c>
      <c r="Q15" s="40">
        <v>174</v>
      </c>
      <c r="R15" s="38">
        <v>163</v>
      </c>
      <c r="S15" s="33">
        <f t="shared" si="3"/>
        <v>337</v>
      </c>
    </row>
    <row r="16" spans="1:19" ht="15" x14ac:dyDescent="0.3">
      <c r="A16" s="31">
        <v>5</v>
      </c>
      <c r="B16" s="32" t="str">
        <f>'[1]9'!B13</f>
        <v>KARANGAWEN</v>
      </c>
      <c r="C16" s="32" t="str">
        <f>'[1]9'!C13</f>
        <v>KARANGAWEN II</v>
      </c>
      <c r="D16" s="33">
        <f>'[1]42'!F15</f>
        <v>3277</v>
      </c>
      <c r="E16" s="33">
        <v>129</v>
      </c>
      <c r="F16" s="40">
        <v>0.62790697674418605</v>
      </c>
      <c r="G16" s="36">
        <f t="shared" si="4"/>
        <v>0.48674959437533805</v>
      </c>
      <c r="H16" s="33">
        <f t="shared" si="0"/>
        <v>0</v>
      </c>
      <c r="I16" s="33">
        <v>0</v>
      </c>
      <c r="J16" s="33">
        <v>2</v>
      </c>
      <c r="K16" s="33">
        <v>0</v>
      </c>
      <c r="L16" s="38">
        <v>0</v>
      </c>
      <c r="M16" s="33">
        <f t="shared" si="1"/>
        <v>0</v>
      </c>
      <c r="N16" s="33">
        <f t="shared" si="1"/>
        <v>2</v>
      </c>
      <c r="O16" s="38">
        <f t="shared" si="2"/>
        <v>2</v>
      </c>
      <c r="P16" s="41">
        <v>0</v>
      </c>
      <c r="Q16" s="40">
        <v>439</v>
      </c>
      <c r="R16" s="38">
        <v>437</v>
      </c>
      <c r="S16" s="33">
        <f t="shared" si="3"/>
        <v>876</v>
      </c>
    </row>
    <row r="17" spans="1:19" ht="15" x14ac:dyDescent="0.3">
      <c r="A17" s="31">
        <v>6</v>
      </c>
      <c r="B17" s="32" t="str">
        <f>'[1]9'!B14</f>
        <v>GUNTUR</v>
      </c>
      <c r="C17" s="32" t="str">
        <f>'[1]9'!C14</f>
        <v>GUNTUR I</v>
      </c>
      <c r="D17" s="33">
        <f>'[1]42'!F16</f>
        <v>3408</v>
      </c>
      <c r="E17" s="33">
        <v>16</v>
      </c>
      <c r="F17" s="40">
        <v>7</v>
      </c>
      <c r="G17" s="36">
        <f t="shared" si="4"/>
        <v>43.75</v>
      </c>
      <c r="H17" s="33">
        <v>438</v>
      </c>
      <c r="I17" s="33">
        <v>52</v>
      </c>
      <c r="J17" s="33">
        <v>56</v>
      </c>
      <c r="K17" s="33">
        <v>6</v>
      </c>
      <c r="L17" s="38">
        <v>17</v>
      </c>
      <c r="M17" s="33">
        <f t="shared" si="1"/>
        <v>58</v>
      </c>
      <c r="N17" s="33">
        <f t="shared" si="1"/>
        <v>73</v>
      </c>
      <c r="O17" s="38">
        <f t="shared" si="2"/>
        <v>131</v>
      </c>
      <c r="P17" s="41">
        <f>O17/H17*100</f>
        <v>29.908675799086758</v>
      </c>
      <c r="Q17" s="40">
        <v>263</v>
      </c>
      <c r="R17" s="38">
        <v>335</v>
      </c>
      <c r="S17" s="33">
        <f t="shared" si="3"/>
        <v>598</v>
      </c>
    </row>
    <row r="18" spans="1:19" ht="15" x14ac:dyDescent="0.3">
      <c r="A18" s="31">
        <v>7</v>
      </c>
      <c r="B18" s="32" t="str">
        <f>'[1]9'!B15</f>
        <v>GUNTUR</v>
      </c>
      <c r="C18" s="32" t="str">
        <f>'[1]9'!C15</f>
        <v>GUNTUR II</v>
      </c>
      <c r="D18" s="33">
        <f>'[1]42'!F17</f>
        <v>2763</v>
      </c>
      <c r="E18" s="33">
        <v>0</v>
      </c>
      <c r="F18" s="40">
        <v>0</v>
      </c>
      <c r="G18" s="36">
        <v>0</v>
      </c>
      <c r="H18" s="33">
        <v>403</v>
      </c>
      <c r="I18" s="33">
        <v>37</v>
      </c>
      <c r="J18" s="33">
        <v>58</v>
      </c>
      <c r="K18" s="33">
        <v>0</v>
      </c>
      <c r="L18" s="38">
        <v>0</v>
      </c>
      <c r="M18" s="33">
        <f t="shared" si="1"/>
        <v>37</v>
      </c>
      <c r="N18" s="33">
        <f t="shared" si="1"/>
        <v>58</v>
      </c>
      <c r="O18" s="38">
        <f t="shared" si="2"/>
        <v>95</v>
      </c>
      <c r="P18" s="41">
        <f t="shared" si="5"/>
        <v>23.573200992555833</v>
      </c>
      <c r="Q18" s="40">
        <v>280</v>
      </c>
      <c r="R18" s="38">
        <v>324</v>
      </c>
      <c r="S18" s="33">
        <f t="shared" si="3"/>
        <v>604</v>
      </c>
    </row>
    <row r="19" spans="1:19" ht="15" x14ac:dyDescent="0.3">
      <c r="A19" s="31">
        <v>8</v>
      </c>
      <c r="B19" s="32" t="str">
        <f>'[1]9'!B16</f>
        <v>SAYUNG</v>
      </c>
      <c r="C19" s="32" t="str">
        <f>'[1]9'!C16</f>
        <v>SAYUNG I</v>
      </c>
      <c r="D19" s="33">
        <f>'[1]42'!F18</f>
        <v>3050</v>
      </c>
      <c r="E19" s="33">
        <v>160</v>
      </c>
      <c r="F19" s="40">
        <v>0</v>
      </c>
      <c r="G19" s="36">
        <f t="shared" si="4"/>
        <v>0</v>
      </c>
      <c r="H19" s="33">
        <f t="shared" si="0"/>
        <v>0</v>
      </c>
      <c r="I19" s="33">
        <v>18</v>
      </c>
      <c r="J19" s="33">
        <v>23</v>
      </c>
      <c r="K19" s="33">
        <v>0</v>
      </c>
      <c r="L19" s="38">
        <v>6</v>
      </c>
      <c r="M19" s="33">
        <f t="shared" si="1"/>
        <v>18</v>
      </c>
      <c r="N19" s="33">
        <f t="shared" si="1"/>
        <v>29</v>
      </c>
      <c r="O19" s="38">
        <f t="shared" si="2"/>
        <v>47</v>
      </c>
      <c r="P19" s="41">
        <v>0</v>
      </c>
      <c r="Q19" s="40">
        <v>852</v>
      </c>
      <c r="R19" s="38">
        <v>832</v>
      </c>
      <c r="S19" s="33">
        <f t="shared" si="3"/>
        <v>1684</v>
      </c>
    </row>
    <row r="20" spans="1:19" ht="15" x14ac:dyDescent="0.3">
      <c r="A20" s="31">
        <v>9</v>
      </c>
      <c r="B20" s="32" t="str">
        <f>'[1]9'!B17</f>
        <v>SAYUNG</v>
      </c>
      <c r="C20" s="32" t="str">
        <f>'[1]9'!C17</f>
        <v>SAYUNG II</v>
      </c>
      <c r="D20" s="33">
        <f>'[1]42'!F19</f>
        <v>3588</v>
      </c>
      <c r="E20" s="33">
        <v>0</v>
      </c>
      <c r="F20" s="40">
        <v>0</v>
      </c>
      <c r="G20" s="36">
        <v>0</v>
      </c>
      <c r="H20" s="33">
        <f t="shared" si="0"/>
        <v>0</v>
      </c>
      <c r="I20" s="33">
        <v>0</v>
      </c>
      <c r="J20" s="33">
        <v>0</v>
      </c>
      <c r="K20" s="33">
        <v>0</v>
      </c>
      <c r="L20" s="38">
        <v>0</v>
      </c>
      <c r="M20" s="33">
        <f t="shared" si="1"/>
        <v>0</v>
      </c>
      <c r="N20" s="33">
        <f t="shared" si="1"/>
        <v>0</v>
      </c>
      <c r="O20" s="38">
        <f t="shared" si="2"/>
        <v>0</v>
      </c>
      <c r="P20" s="41">
        <v>0</v>
      </c>
      <c r="Q20" s="40">
        <v>749</v>
      </c>
      <c r="R20" s="38">
        <v>774</v>
      </c>
      <c r="S20" s="33">
        <f t="shared" si="3"/>
        <v>1523</v>
      </c>
    </row>
    <row r="21" spans="1:19" ht="15" x14ac:dyDescent="0.3">
      <c r="A21" s="31">
        <v>10</v>
      </c>
      <c r="B21" s="32" t="str">
        <f>'[1]9'!B18</f>
        <v>KARANGTENGAH</v>
      </c>
      <c r="C21" s="32" t="str">
        <f>'[1]9'!C18</f>
        <v>KARANGTENGAH</v>
      </c>
      <c r="D21" s="33">
        <f>'[1]42'!F20</f>
        <v>4735</v>
      </c>
      <c r="E21" s="33">
        <v>31</v>
      </c>
      <c r="F21" s="40">
        <v>24</v>
      </c>
      <c r="G21" s="36">
        <f t="shared" si="4"/>
        <v>77.41935483870968</v>
      </c>
      <c r="H21" s="33">
        <f t="shared" si="0"/>
        <v>0</v>
      </c>
      <c r="I21" s="33">
        <v>103</v>
      </c>
      <c r="J21" s="33">
        <v>82</v>
      </c>
      <c r="K21" s="33">
        <v>1</v>
      </c>
      <c r="L21" s="38">
        <v>0</v>
      </c>
      <c r="M21" s="33">
        <f t="shared" si="1"/>
        <v>104</v>
      </c>
      <c r="N21" s="33">
        <f t="shared" si="1"/>
        <v>82</v>
      </c>
      <c r="O21" s="38">
        <f t="shared" si="2"/>
        <v>186</v>
      </c>
      <c r="P21" s="41">
        <v>0</v>
      </c>
      <c r="Q21" s="40">
        <v>710</v>
      </c>
      <c r="R21" s="38">
        <v>768</v>
      </c>
      <c r="S21" s="33">
        <f t="shared" si="3"/>
        <v>1478</v>
      </c>
    </row>
    <row r="22" spans="1:19" ht="15" x14ac:dyDescent="0.3">
      <c r="A22" s="31">
        <v>11</v>
      </c>
      <c r="B22" s="32" t="str">
        <f>'[1]9'!B19</f>
        <v>BONANG</v>
      </c>
      <c r="C22" s="32" t="str">
        <f>'[1]9'!C19</f>
        <v>BONANG I</v>
      </c>
      <c r="D22" s="33">
        <f>'[1]42'!F21</f>
        <v>4117</v>
      </c>
      <c r="E22" s="33">
        <v>17</v>
      </c>
      <c r="F22" s="40">
        <v>1</v>
      </c>
      <c r="G22" s="36">
        <f t="shared" si="4"/>
        <v>5.8823529411764701</v>
      </c>
      <c r="H22" s="33">
        <f t="shared" si="0"/>
        <v>0</v>
      </c>
      <c r="I22" s="33">
        <v>46</v>
      </c>
      <c r="J22" s="33">
        <v>38</v>
      </c>
      <c r="K22" s="33">
        <v>7</v>
      </c>
      <c r="L22" s="33">
        <v>6</v>
      </c>
      <c r="M22" s="33">
        <f>I22+K22</f>
        <v>53</v>
      </c>
      <c r="N22" s="33">
        <f t="shared" si="1"/>
        <v>44</v>
      </c>
      <c r="O22" s="38">
        <f t="shared" si="2"/>
        <v>97</v>
      </c>
      <c r="P22" s="41">
        <v>0</v>
      </c>
      <c r="Q22" s="33">
        <v>519</v>
      </c>
      <c r="R22" s="33">
        <v>779</v>
      </c>
      <c r="S22" s="33">
        <f t="shared" si="3"/>
        <v>1298</v>
      </c>
    </row>
    <row r="23" spans="1:19" ht="15" x14ac:dyDescent="0.3">
      <c r="A23" s="31">
        <v>12</v>
      </c>
      <c r="B23" s="32" t="str">
        <f>'[1]9'!B20</f>
        <v>BONANG</v>
      </c>
      <c r="C23" s="32" t="str">
        <f>'[1]9'!C20</f>
        <v>BONANG II</v>
      </c>
      <c r="D23" s="33">
        <f>'[1]42'!F22</f>
        <v>3410</v>
      </c>
      <c r="E23" s="33">
        <v>110</v>
      </c>
      <c r="F23" s="40">
        <v>1</v>
      </c>
      <c r="G23" s="36">
        <f t="shared" si="4"/>
        <v>0.90909090909090906</v>
      </c>
      <c r="H23" s="33">
        <v>67</v>
      </c>
      <c r="I23" s="33">
        <v>22</v>
      </c>
      <c r="J23" s="33">
        <v>22</v>
      </c>
      <c r="K23" s="33">
        <v>0</v>
      </c>
      <c r="L23" s="33">
        <v>0</v>
      </c>
      <c r="M23" s="33">
        <f t="shared" si="1"/>
        <v>22</v>
      </c>
      <c r="N23" s="33">
        <f t="shared" si="1"/>
        <v>22</v>
      </c>
      <c r="O23" s="38">
        <f t="shared" si="2"/>
        <v>44</v>
      </c>
      <c r="P23" s="41">
        <f t="shared" si="5"/>
        <v>65.671641791044777</v>
      </c>
      <c r="Q23" s="33">
        <v>826</v>
      </c>
      <c r="R23" s="33">
        <v>842</v>
      </c>
      <c r="S23" s="33">
        <f t="shared" si="3"/>
        <v>1668</v>
      </c>
    </row>
    <row r="24" spans="1:19" ht="15" x14ac:dyDescent="0.3">
      <c r="A24" s="31">
        <v>13</v>
      </c>
      <c r="B24" s="32" t="str">
        <f>'[1]9'!B21</f>
        <v>DEMAK</v>
      </c>
      <c r="C24" s="32" t="str">
        <f>'[1]9'!C21</f>
        <v>DEMAK I</v>
      </c>
      <c r="D24" s="33">
        <f>'[1]42'!F23</f>
        <v>2090</v>
      </c>
      <c r="E24" s="33">
        <v>0</v>
      </c>
      <c r="F24" s="40">
        <v>0</v>
      </c>
      <c r="G24" s="36">
        <v>0</v>
      </c>
      <c r="H24" s="33">
        <v>112</v>
      </c>
      <c r="I24" s="33">
        <v>37</v>
      </c>
      <c r="J24" s="33">
        <v>63</v>
      </c>
      <c r="K24" s="33">
        <v>0</v>
      </c>
      <c r="L24" s="38">
        <v>0</v>
      </c>
      <c r="M24" s="33">
        <f t="shared" si="1"/>
        <v>37</v>
      </c>
      <c r="N24" s="33">
        <f t="shared" si="1"/>
        <v>63</v>
      </c>
      <c r="O24" s="38">
        <f t="shared" si="2"/>
        <v>100</v>
      </c>
      <c r="P24" s="41">
        <f t="shared" si="5"/>
        <v>89.285714285714292</v>
      </c>
      <c r="Q24" s="40">
        <v>308</v>
      </c>
      <c r="R24" s="38">
        <v>566</v>
      </c>
      <c r="S24" s="33">
        <f t="shared" si="3"/>
        <v>874</v>
      </c>
    </row>
    <row r="25" spans="1:19" ht="15" x14ac:dyDescent="0.3">
      <c r="A25" s="31">
        <v>14</v>
      </c>
      <c r="B25" s="32" t="str">
        <f>'[1]9'!B22</f>
        <v>DEMAK</v>
      </c>
      <c r="C25" s="32" t="str">
        <f>'[1]9'!C22</f>
        <v>DEMAK II</v>
      </c>
      <c r="D25" s="33">
        <f>'[1]42'!F24</f>
        <v>2111</v>
      </c>
      <c r="E25" s="33">
        <v>160</v>
      </c>
      <c r="F25" s="40">
        <v>1</v>
      </c>
      <c r="G25" s="36">
        <f t="shared" si="4"/>
        <v>0.625</v>
      </c>
      <c r="H25" s="33">
        <f t="shared" si="0"/>
        <v>0</v>
      </c>
      <c r="I25" s="33">
        <v>114</v>
      </c>
      <c r="J25" s="33">
        <v>84</v>
      </c>
      <c r="K25" s="33">
        <v>81</v>
      </c>
      <c r="L25" s="38">
        <v>73</v>
      </c>
      <c r="M25" s="33">
        <f t="shared" si="1"/>
        <v>195</v>
      </c>
      <c r="N25" s="33">
        <f t="shared" si="1"/>
        <v>157</v>
      </c>
      <c r="O25" s="38">
        <f t="shared" si="2"/>
        <v>352</v>
      </c>
      <c r="P25" s="41">
        <v>0</v>
      </c>
      <c r="Q25" s="33">
        <v>359</v>
      </c>
      <c r="R25" s="38">
        <v>302</v>
      </c>
      <c r="S25" s="33">
        <f t="shared" si="3"/>
        <v>661</v>
      </c>
    </row>
    <row r="26" spans="1:19" ht="15" x14ac:dyDescent="0.3">
      <c r="A26" s="31">
        <v>15</v>
      </c>
      <c r="B26" s="32" t="str">
        <f>'[1]9'!B23</f>
        <v>DEMAK</v>
      </c>
      <c r="C26" s="32" t="str">
        <f>'[1]9'!C23</f>
        <v>DEMAK III</v>
      </c>
      <c r="D26" s="33">
        <f>'[1]42'!F25</f>
        <v>2561</v>
      </c>
      <c r="E26" s="33">
        <v>1</v>
      </c>
      <c r="F26" s="40">
        <v>0</v>
      </c>
      <c r="G26" s="36">
        <f t="shared" si="4"/>
        <v>0</v>
      </c>
      <c r="H26" s="33">
        <v>380</v>
      </c>
      <c r="I26" s="33">
        <v>44</v>
      </c>
      <c r="J26" s="33">
        <v>43</v>
      </c>
      <c r="K26" s="33">
        <v>0</v>
      </c>
      <c r="L26" s="38">
        <v>0</v>
      </c>
      <c r="M26" s="33">
        <f t="shared" si="1"/>
        <v>44</v>
      </c>
      <c r="N26" s="33">
        <f t="shared" si="1"/>
        <v>43</v>
      </c>
      <c r="O26" s="38">
        <f t="shared" si="2"/>
        <v>87</v>
      </c>
      <c r="P26" s="41">
        <f t="shared" si="5"/>
        <v>22.894736842105264</v>
      </c>
      <c r="Q26" s="33">
        <v>461</v>
      </c>
      <c r="R26" s="38">
        <v>463</v>
      </c>
      <c r="S26" s="33">
        <f t="shared" si="3"/>
        <v>924</v>
      </c>
    </row>
    <row r="27" spans="1:19" ht="15" x14ac:dyDescent="0.3">
      <c r="A27" s="31">
        <v>16</v>
      </c>
      <c r="B27" s="32" t="str">
        <f>'[1]9'!B24</f>
        <v>WONOSALAM</v>
      </c>
      <c r="C27" s="32" t="str">
        <f>'[1]9'!C24</f>
        <v>WONOSALAM I</v>
      </c>
      <c r="D27" s="33">
        <f>'[1]42'!F26</f>
        <v>2880</v>
      </c>
      <c r="E27" s="33">
        <v>0</v>
      </c>
      <c r="F27" s="40">
        <v>0</v>
      </c>
      <c r="G27" s="36">
        <v>0</v>
      </c>
      <c r="H27" s="33">
        <f t="shared" si="0"/>
        <v>0</v>
      </c>
      <c r="I27" s="33">
        <v>18</v>
      </c>
      <c r="J27" s="33">
        <v>23</v>
      </c>
      <c r="K27" s="33">
        <v>1</v>
      </c>
      <c r="L27" s="38">
        <v>0</v>
      </c>
      <c r="M27" s="33">
        <f t="shared" si="1"/>
        <v>19</v>
      </c>
      <c r="N27" s="33">
        <f t="shared" si="1"/>
        <v>23</v>
      </c>
      <c r="O27" s="38">
        <f t="shared" si="2"/>
        <v>42</v>
      </c>
      <c r="P27" s="41">
        <v>0</v>
      </c>
      <c r="Q27" s="40">
        <v>1520</v>
      </c>
      <c r="R27" s="38">
        <v>1715</v>
      </c>
      <c r="S27" s="33">
        <f t="shared" si="3"/>
        <v>3235</v>
      </c>
    </row>
    <row r="28" spans="1:19" ht="15" x14ac:dyDescent="0.3">
      <c r="A28" s="31">
        <v>17</v>
      </c>
      <c r="B28" s="32" t="str">
        <f>'[1]9'!B25</f>
        <v>WONOSALAM</v>
      </c>
      <c r="C28" s="32" t="str">
        <f>'[1]9'!C25</f>
        <v>WONOSALAM II</v>
      </c>
      <c r="D28" s="33">
        <f>'[1]42'!F27</f>
        <v>2259</v>
      </c>
      <c r="E28" s="33">
        <v>0</v>
      </c>
      <c r="F28" s="40">
        <v>0</v>
      </c>
      <c r="G28" s="36">
        <v>0</v>
      </c>
      <c r="H28" s="33">
        <v>103</v>
      </c>
      <c r="I28" s="33">
        <v>36</v>
      </c>
      <c r="J28" s="33">
        <v>42</v>
      </c>
      <c r="K28" s="33">
        <v>0</v>
      </c>
      <c r="L28" s="38">
        <v>0</v>
      </c>
      <c r="M28" s="33">
        <f t="shared" si="1"/>
        <v>36</v>
      </c>
      <c r="N28" s="33">
        <f t="shared" si="1"/>
        <v>42</v>
      </c>
      <c r="O28" s="38">
        <f t="shared" si="2"/>
        <v>78</v>
      </c>
      <c r="P28" s="41">
        <f t="shared" si="5"/>
        <v>75.728155339805824</v>
      </c>
      <c r="Q28" s="40">
        <v>374</v>
      </c>
      <c r="R28" s="38">
        <v>448</v>
      </c>
      <c r="S28" s="33">
        <f t="shared" si="3"/>
        <v>822</v>
      </c>
    </row>
    <row r="29" spans="1:19" ht="15" x14ac:dyDescent="0.3">
      <c r="A29" s="31">
        <v>18</v>
      </c>
      <c r="B29" s="32" t="str">
        <f>'[1]9'!B26</f>
        <v>DEMPET</v>
      </c>
      <c r="C29" s="32" t="str">
        <f>'[1]9'!C26</f>
        <v>DEMPET</v>
      </c>
      <c r="D29" s="33">
        <f>'[1]42'!F28</f>
        <v>3390</v>
      </c>
      <c r="E29" s="33">
        <v>21</v>
      </c>
      <c r="F29" s="40">
        <v>1</v>
      </c>
      <c r="G29" s="36">
        <f t="shared" si="4"/>
        <v>4.7619047619047619</v>
      </c>
      <c r="H29" s="33">
        <f t="shared" si="0"/>
        <v>0</v>
      </c>
      <c r="I29" s="33">
        <v>80</v>
      </c>
      <c r="J29" s="33">
        <v>95</v>
      </c>
      <c r="K29" s="33">
        <v>0</v>
      </c>
      <c r="L29" s="38">
        <v>0</v>
      </c>
      <c r="M29" s="33">
        <f t="shared" si="1"/>
        <v>80</v>
      </c>
      <c r="N29" s="33">
        <f t="shared" si="1"/>
        <v>95</v>
      </c>
      <c r="O29" s="38">
        <f t="shared" si="2"/>
        <v>175</v>
      </c>
      <c r="P29" s="41">
        <v>0</v>
      </c>
      <c r="Q29" s="40">
        <v>362</v>
      </c>
      <c r="R29" s="38">
        <v>329</v>
      </c>
      <c r="S29" s="33">
        <f t="shared" si="3"/>
        <v>691</v>
      </c>
    </row>
    <row r="30" spans="1:19" ht="15" x14ac:dyDescent="0.3">
      <c r="A30" s="31">
        <v>19</v>
      </c>
      <c r="B30" s="32" t="str">
        <f>'[1]9'!B27</f>
        <v>KEBONAGUNG</v>
      </c>
      <c r="C30" s="32" t="str">
        <f>'[1]9'!C27</f>
        <v>KEBONAGUNG</v>
      </c>
      <c r="D30" s="33">
        <f>'[1]42'!F29</f>
        <v>2614</v>
      </c>
      <c r="E30" s="33">
        <v>0</v>
      </c>
      <c r="F30" s="40">
        <v>0</v>
      </c>
      <c r="G30" s="36">
        <v>0</v>
      </c>
      <c r="H30" s="33">
        <v>427</v>
      </c>
      <c r="I30" s="33">
        <v>56</v>
      </c>
      <c r="J30" s="33">
        <v>49</v>
      </c>
      <c r="K30" s="33">
        <v>0</v>
      </c>
      <c r="L30" s="38">
        <v>0</v>
      </c>
      <c r="M30" s="33">
        <f t="shared" si="1"/>
        <v>56</v>
      </c>
      <c r="N30" s="33">
        <f t="shared" si="1"/>
        <v>49</v>
      </c>
      <c r="O30" s="38">
        <f t="shared" si="2"/>
        <v>105</v>
      </c>
      <c r="P30" s="41">
        <f t="shared" si="5"/>
        <v>24.590163934426229</v>
      </c>
      <c r="Q30" s="40">
        <v>454</v>
      </c>
      <c r="R30" s="38">
        <v>440</v>
      </c>
      <c r="S30" s="33">
        <f t="shared" si="3"/>
        <v>894</v>
      </c>
    </row>
    <row r="31" spans="1:19" ht="15" x14ac:dyDescent="0.3">
      <c r="A31" s="31">
        <v>20</v>
      </c>
      <c r="B31" s="32" t="str">
        <f>'[1]9'!B28</f>
        <v>GAJAH</v>
      </c>
      <c r="C31" s="32" t="str">
        <f>'[1]9'!C28</f>
        <v>GAJAH I</v>
      </c>
      <c r="D31" s="33">
        <f>'[1]42'!F30</f>
        <v>1936</v>
      </c>
      <c r="E31" s="33">
        <v>37</v>
      </c>
      <c r="F31" s="40">
        <v>54</v>
      </c>
      <c r="G31" s="36">
        <f t="shared" si="4"/>
        <v>145.94594594594594</v>
      </c>
      <c r="H31" s="33">
        <v>300</v>
      </c>
      <c r="I31" s="33">
        <v>17</v>
      </c>
      <c r="J31" s="33">
        <v>12</v>
      </c>
      <c r="K31" s="33">
        <v>0</v>
      </c>
      <c r="L31" s="38">
        <v>6</v>
      </c>
      <c r="M31" s="33">
        <f t="shared" si="1"/>
        <v>17</v>
      </c>
      <c r="N31" s="33">
        <f t="shared" si="1"/>
        <v>18</v>
      </c>
      <c r="O31" s="33">
        <f t="shared" si="2"/>
        <v>35</v>
      </c>
      <c r="P31" s="42">
        <f t="shared" si="5"/>
        <v>11.666666666666666</v>
      </c>
      <c r="Q31" s="40">
        <v>1035</v>
      </c>
      <c r="R31" s="38">
        <v>973</v>
      </c>
      <c r="S31" s="33">
        <f t="shared" si="3"/>
        <v>2008</v>
      </c>
    </row>
    <row r="32" spans="1:19" ht="15" x14ac:dyDescent="0.3">
      <c r="A32" s="31">
        <v>21</v>
      </c>
      <c r="B32" s="32" t="str">
        <f>'[1]9'!B29</f>
        <v>GAJAH</v>
      </c>
      <c r="C32" s="32" t="str">
        <f>'[1]9'!C29</f>
        <v>GAJAH II</v>
      </c>
      <c r="D32" s="33">
        <f>'[1]42'!F31</f>
        <v>1407</v>
      </c>
      <c r="E32" s="33">
        <v>175</v>
      </c>
      <c r="F32" s="40">
        <v>1</v>
      </c>
      <c r="G32" s="36">
        <f t="shared" si="4"/>
        <v>0.5714285714285714</v>
      </c>
      <c r="H32" s="33">
        <v>220</v>
      </c>
      <c r="I32" s="33">
        <v>60</v>
      </c>
      <c r="J32" s="33">
        <v>67</v>
      </c>
      <c r="K32" s="33">
        <v>0</v>
      </c>
      <c r="L32" s="38">
        <v>0</v>
      </c>
      <c r="M32" s="33">
        <f t="shared" ref="M32:N38" si="6">I32+K32</f>
        <v>60</v>
      </c>
      <c r="N32" s="33">
        <f t="shared" si="6"/>
        <v>67</v>
      </c>
      <c r="O32" s="33">
        <f t="shared" si="2"/>
        <v>127</v>
      </c>
      <c r="P32" s="42">
        <f t="shared" si="5"/>
        <v>57.727272727272727</v>
      </c>
      <c r="Q32" s="40">
        <v>109</v>
      </c>
      <c r="R32" s="38">
        <v>161</v>
      </c>
      <c r="S32" s="33">
        <f t="shared" si="3"/>
        <v>270</v>
      </c>
    </row>
    <row r="33" spans="1:19" ht="15" x14ac:dyDescent="0.3">
      <c r="A33" s="31">
        <v>22</v>
      </c>
      <c r="B33" s="32" t="str">
        <f>'[1]9'!B30</f>
        <v>KARANGANYAR</v>
      </c>
      <c r="C33" s="32" t="str">
        <f>'[1]9'!C30</f>
        <v>KARANGANYAR I</v>
      </c>
      <c r="D33" s="33">
        <f>'[1]42'!F32</f>
        <v>2096</v>
      </c>
      <c r="E33" s="33">
        <v>20</v>
      </c>
      <c r="F33" s="40">
        <v>0</v>
      </c>
      <c r="G33" s="36">
        <f t="shared" si="4"/>
        <v>0</v>
      </c>
      <c r="H33" s="33">
        <v>449</v>
      </c>
      <c r="I33" s="33">
        <v>17</v>
      </c>
      <c r="J33" s="33">
        <v>14</v>
      </c>
      <c r="K33" s="33">
        <v>0</v>
      </c>
      <c r="L33" s="38">
        <v>0</v>
      </c>
      <c r="M33" s="33">
        <f t="shared" si="6"/>
        <v>17</v>
      </c>
      <c r="N33" s="33">
        <f t="shared" si="6"/>
        <v>14</v>
      </c>
      <c r="O33" s="33">
        <f t="shared" si="2"/>
        <v>31</v>
      </c>
      <c r="P33" s="42">
        <f t="shared" si="5"/>
        <v>6.9042316258351892</v>
      </c>
      <c r="Q33" s="40">
        <v>277</v>
      </c>
      <c r="R33" s="38">
        <v>326</v>
      </c>
      <c r="S33" s="33">
        <f t="shared" si="3"/>
        <v>603</v>
      </c>
    </row>
    <row r="34" spans="1:19" ht="15" x14ac:dyDescent="0.3">
      <c r="A34" s="31">
        <v>23</v>
      </c>
      <c r="B34" s="32" t="str">
        <f>'[1]9'!B31</f>
        <v>KARANGANYAR</v>
      </c>
      <c r="C34" s="32" t="str">
        <f>'[1]9'!C31</f>
        <v>KARANGANYAR II</v>
      </c>
      <c r="D34" s="33">
        <f>'[1]42'!F33</f>
        <v>2928</v>
      </c>
      <c r="E34" s="33">
        <v>0</v>
      </c>
      <c r="F34" s="40">
        <v>0</v>
      </c>
      <c r="G34" s="36">
        <v>0</v>
      </c>
      <c r="H34" s="33">
        <v>316</v>
      </c>
      <c r="I34" s="33">
        <v>49</v>
      </c>
      <c r="J34" s="33">
        <v>45</v>
      </c>
      <c r="K34" s="33">
        <v>0</v>
      </c>
      <c r="L34" s="38">
        <v>0</v>
      </c>
      <c r="M34" s="33">
        <f t="shared" si="6"/>
        <v>49</v>
      </c>
      <c r="N34" s="33">
        <f t="shared" si="6"/>
        <v>45</v>
      </c>
      <c r="O34" s="33">
        <f t="shared" si="2"/>
        <v>94</v>
      </c>
      <c r="P34" s="42">
        <f t="shared" si="5"/>
        <v>29.746835443037973</v>
      </c>
      <c r="Q34" s="40">
        <v>111</v>
      </c>
      <c r="R34" s="38">
        <v>120</v>
      </c>
      <c r="S34" s="33">
        <f t="shared" si="3"/>
        <v>231</v>
      </c>
    </row>
    <row r="35" spans="1:19" ht="15" x14ac:dyDescent="0.3">
      <c r="A35" s="31">
        <v>24</v>
      </c>
      <c r="B35" s="32" t="str">
        <f>'[1]9'!B32</f>
        <v>MIJEN</v>
      </c>
      <c r="C35" s="32" t="str">
        <f>'[1]9'!C32</f>
        <v>MIJEN I</v>
      </c>
      <c r="D35" s="33">
        <f>'[1]42'!F34</f>
        <v>1820</v>
      </c>
      <c r="E35" s="33">
        <v>0</v>
      </c>
      <c r="F35" s="40">
        <v>0</v>
      </c>
      <c r="G35" s="36">
        <v>0</v>
      </c>
      <c r="H35" s="33">
        <v>94</v>
      </c>
      <c r="I35" s="33">
        <v>32</v>
      </c>
      <c r="J35" s="33">
        <v>35</v>
      </c>
      <c r="K35" s="33">
        <v>0</v>
      </c>
      <c r="L35" s="38">
        <v>0</v>
      </c>
      <c r="M35" s="33">
        <f t="shared" si="6"/>
        <v>32</v>
      </c>
      <c r="N35" s="33">
        <f t="shared" si="6"/>
        <v>35</v>
      </c>
      <c r="O35" s="33">
        <f t="shared" si="2"/>
        <v>67</v>
      </c>
      <c r="P35" s="42">
        <f t="shared" si="5"/>
        <v>71.276595744680847</v>
      </c>
      <c r="Q35" s="33">
        <v>308</v>
      </c>
      <c r="R35" s="38">
        <v>348</v>
      </c>
      <c r="S35" s="33">
        <f t="shared" si="3"/>
        <v>656</v>
      </c>
    </row>
    <row r="36" spans="1:19" ht="15" x14ac:dyDescent="0.3">
      <c r="A36" s="31">
        <v>25</v>
      </c>
      <c r="B36" s="32" t="str">
        <f>'[1]9'!B33</f>
        <v>MIJEN</v>
      </c>
      <c r="C36" s="32" t="str">
        <f>'[1]9'!C33</f>
        <v>MIJEN II</v>
      </c>
      <c r="D36" s="33">
        <f>'[1]42'!F35</f>
        <v>2054</v>
      </c>
      <c r="E36" s="33">
        <v>79</v>
      </c>
      <c r="F36" s="40">
        <v>1</v>
      </c>
      <c r="G36" s="36">
        <f t="shared" si="4"/>
        <v>1.2658227848101267</v>
      </c>
      <c r="H36" s="33">
        <v>285</v>
      </c>
      <c r="I36" s="33">
        <v>38</v>
      </c>
      <c r="J36" s="33">
        <v>38</v>
      </c>
      <c r="K36" s="33">
        <v>0</v>
      </c>
      <c r="L36" s="38">
        <v>0</v>
      </c>
      <c r="M36" s="33">
        <f t="shared" si="6"/>
        <v>38</v>
      </c>
      <c r="N36" s="33">
        <f t="shared" si="6"/>
        <v>38</v>
      </c>
      <c r="O36" s="33">
        <f t="shared" si="2"/>
        <v>76</v>
      </c>
      <c r="P36" s="42">
        <f t="shared" si="5"/>
        <v>26.666666666666668</v>
      </c>
      <c r="Q36" s="33">
        <v>786</v>
      </c>
      <c r="R36" s="38">
        <v>887</v>
      </c>
      <c r="S36" s="33">
        <f t="shared" si="3"/>
        <v>1673</v>
      </c>
    </row>
    <row r="37" spans="1:19" ht="15" x14ac:dyDescent="0.3">
      <c r="A37" s="31">
        <v>26</v>
      </c>
      <c r="B37" s="32" t="str">
        <f>'[1]9'!B34</f>
        <v>WEDUNG</v>
      </c>
      <c r="C37" s="32" t="str">
        <f>'[1]9'!C34</f>
        <v>WEDUNG I</v>
      </c>
      <c r="D37" s="33">
        <f>'[1]42'!F36</f>
        <v>3720</v>
      </c>
      <c r="E37" s="33">
        <v>1538</v>
      </c>
      <c r="F37" s="40">
        <v>1</v>
      </c>
      <c r="G37" s="36">
        <f t="shared" si="4"/>
        <v>6.5019505851755532E-2</v>
      </c>
      <c r="H37" s="33">
        <v>535</v>
      </c>
      <c r="I37" s="33">
        <v>76</v>
      </c>
      <c r="J37" s="33">
        <v>56</v>
      </c>
      <c r="K37" s="33">
        <v>2</v>
      </c>
      <c r="L37" s="33">
        <v>0</v>
      </c>
      <c r="M37" s="33">
        <f t="shared" si="6"/>
        <v>78</v>
      </c>
      <c r="N37" s="33">
        <f t="shared" si="6"/>
        <v>56</v>
      </c>
      <c r="O37" s="33">
        <f t="shared" si="2"/>
        <v>134</v>
      </c>
      <c r="P37" s="42">
        <f t="shared" si="5"/>
        <v>25.046728971962619</v>
      </c>
      <c r="Q37" s="33">
        <v>644</v>
      </c>
      <c r="R37" s="33">
        <v>760</v>
      </c>
      <c r="S37" s="33">
        <f t="shared" si="3"/>
        <v>1404</v>
      </c>
    </row>
    <row r="38" spans="1:19" ht="15" x14ac:dyDescent="0.3">
      <c r="A38" s="31">
        <v>27</v>
      </c>
      <c r="B38" s="32" t="str">
        <f>'[1]9'!B35</f>
        <v>WEDUNG</v>
      </c>
      <c r="C38" s="32" t="str">
        <f>'[1]9'!C35</f>
        <v>WEDUNG II</v>
      </c>
      <c r="D38" s="33">
        <f>'[1]42'!F37</f>
        <v>2675</v>
      </c>
      <c r="E38" s="33">
        <v>0</v>
      </c>
      <c r="F38" s="40">
        <v>0</v>
      </c>
      <c r="G38" s="36">
        <v>0</v>
      </c>
      <c r="H38" s="43">
        <v>605</v>
      </c>
      <c r="I38" s="33">
        <v>0</v>
      </c>
      <c r="J38" s="33">
        <v>1</v>
      </c>
      <c r="K38" s="33">
        <v>0</v>
      </c>
      <c r="L38" s="33">
        <v>0</v>
      </c>
      <c r="M38" s="33">
        <f t="shared" si="6"/>
        <v>0</v>
      </c>
      <c r="N38" s="33">
        <f t="shared" si="6"/>
        <v>1</v>
      </c>
      <c r="O38" s="33">
        <f t="shared" si="2"/>
        <v>1</v>
      </c>
      <c r="P38" s="42">
        <f t="shared" si="5"/>
        <v>0.16528925619834711</v>
      </c>
      <c r="Q38" s="33">
        <v>866</v>
      </c>
      <c r="R38" s="33">
        <v>855</v>
      </c>
      <c r="S38" s="33">
        <f t="shared" si="3"/>
        <v>1721</v>
      </c>
    </row>
    <row r="39" spans="1:19" ht="15.6" x14ac:dyDescent="0.3">
      <c r="A39" s="44" t="s">
        <v>20</v>
      </c>
      <c r="B39" s="45"/>
      <c r="C39" s="46"/>
      <c r="D39" s="47">
        <f>SUM(D12:D38)</f>
        <v>78966</v>
      </c>
      <c r="E39" s="47">
        <f>SUM(E12:E38)</f>
        <v>2540</v>
      </c>
      <c r="F39" s="47">
        <f>SUM(F12:F38)</f>
        <v>98.127906976744185</v>
      </c>
      <c r="G39" s="48">
        <f>F39/E39*100</f>
        <v>3.8633034242812672</v>
      </c>
      <c r="H39" s="47">
        <f>SUM(H12:H38)</f>
        <v>4987</v>
      </c>
      <c r="I39" s="47">
        <f t="shared" ref="I39:O39" si="7">SUM(I12:I38)</f>
        <v>1162</v>
      </c>
      <c r="J39" s="47">
        <f>SUM(J12:J38)</f>
        <v>1158</v>
      </c>
      <c r="K39" s="47">
        <f t="shared" si="7"/>
        <v>132</v>
      </c>
      <c r="L39" s="47">
        <f t="shared" si="7"/>
        <v>136</v>
      </c>
      <c r="M39" s="47">
        <f t="shared" si="7"/>
        <v>1294</v>
      </c>
      <c r="N39" s="47">
        <f>SUM(N12:N38)</f>
        <v>1294</v>
      </c>
      <c r="O39" s="47">
        <f t="shared" si="7"/>
        <v>2588</v>
      </c>
      <c r="P39" s="48">
        <f>O39/H39*100</f>
        <v>51.894926809705233</v>
      </c>
      <c r="Q39" s="47">
        <f>SUM(Q12:Q38)</f>
        <v>14018</v>
      </c>
      <c r="R39" s="47">
        <f>SUM(R12:R38)</f>
        <v>15305</v>
      </c>
      <c r="S39" s="49">
        <f>SUM(S12:S38)</f>
        <v>29323</v>
      </c>
    </row>
    <row r="40" spans="1:19" ht="15.6" x14ac:dyDescent="0.3">
      <c r="A40" s="50" t="s">
        <v>21</v>
      </c>
      <c r="B40" s="51"/>
      <c r="C40" s="51"/>
      <c r="D40" s="47"/>
      <c r="E40" s="52"/>
      <c r="F40" s="52"/>
      <c r="G40" s="53"/>
      <c r="H40" s="52"/>
      <c r="I40" s="52"/>
      <c r="J40" s="52"/>
      <c r="K40" s="52"/>
      <c r="L40" s="52"/>
      <c r="M40" s="52"/>
      <c r="N40" s="52"/>
      <c r="O40" s="52"/>
      <c r="P40" s="54"/>
      <c r="Q40" s="52"/>
      <c r="R40" s="52"/>
      <c r="S40" s="52"/>
    </row>
    <row r="41" spans="1:19" ht="15.6" x14ac:dyDescent="0.3">
      <c r="A41" s="50" t="s">
        <v>22</v>
      </c>
      <c r="B41" s="51"/>
      <c r="C41" s="51"/>
      <c r="D41" s="55"/>
      <c r="E41" s="55"/>
      <c r="F41" s="56"/>
      <c r="G41" s="47">
        <f>COUNTIF(G12:G38,"&gt;=60")</f>
        <v>2</v>
      </c>
      <c r="H41" s="57"/>
      <c r="I41" s="57"/>
      <c r="J41" s="57"/>
      <c r="K41" s="57"/>
      <c r="L41" s="57"/>
      <c r="M41" s="57"/>
      <c r="N41" s="57"/>
      <c r="O41" s="57"/>
      <c r="P41" s="58"/>
      <c r="Q41" s="57"/>
      <c r="R41" s="57"/>
      <c r="S41" s="57"/>
    </row>
    <row r="42" spans="1:19" ht="16.2" thickBot="1" x14ac:dyDescent="0.35">
      <c r="A42" s="59" t="s">
        <v>23</v>
      </c>
      <c r="B42" s="60"/>
      <c r="C42" s="60"/>
      <c r="D42" s="61"/>
      <c r="E42" s="61"/>
      <c r="F42" s="62"/>
      <c r="G42" s="63">
        <f>G41/COUNT(G12:G38)</f>
        <v>7.407407407407407E-2</v>
      </c>
      <c r="H42" s="64"/>
      <c r="I42" s="64"/>
      <c r="J42" s="64"/>
      <c r="K42" s="64"/>
      <c r="L42" s="64"/>
      <c r="M42" s="64"/>
      <c r="N42" s="64"/>
      <c r="O42" s="64"/>
      <c r="P42" s="65"/>
      <c r="Q42" s="64"/>
      <c r="R42" s="64"/>
      <c r="S42" s="66"/>
    </row>
    <row r="43" spans="1:19" ht="15" x14ac:dyDescent="0.3">
      <c r="A43" s="2"/>
      <c r="B43" s="1"/>
      <c r="C43" s="1"/>
      <c r="D43" s="1"/>
      <c r="E43" s="67"/>
      <c r="F43" s="67"/>
      <c r="G43" s="67"/>
      <c r="H43" s="1"/>
      <c r="I43" s="1"/>
      <c r="J43" s="67"/>
      <c r="K43" s="2"/>
      <c r="L43" s="67"/>
      <c r="M43" s="67"/>
      <c r="N43" s="67"/>
      <c r="O43" s="67"/>
      <c r="P43" s="67"/>
      <c r="Q43" s="67"/>
      <c r="R43" s="67"/>
      <c r="S43" s="67"/>
    </row>
    <row r="44" spans="1:19" ht="15" x14ac:dyDescent="0.3">
      <c r="A44" s="68" t="s">
        <v>24</v>
      </c>
      <c r="B44" s="6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7.399999999999999" x14ac:dyDescent="0.3">
      <c r="A45" s="68" t="s">
        <v>25</v>
      </c>
      <c r="B45" s="6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x14ac:dyDescent="0.3">
      <c r="A46" s="68"/>
      <c r="B46" s="68" t="s">
        <v>26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x14ac:dyDescent="0.3">
      <c r="A47" s="68"/>
      <c r="B47" s="68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x14ac:dyDescent="0.3">
      <c r="A48" s="68"/>
      <c r="B48" s="68" t="s">
        <v>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2022-08-04T01:09:42Z</dcterms:created>
  <dcterms:modified xsi:type="dcterms:W3CDTF">2022-08-04T01:10:22Z</dcterms:modified>
</cp:coreProperties>
</file>