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/>
  </bookViews>
  <sheets>
    <sheet name="1. CAK LAP FASKES" sheetId="11" r:id="rId1"/>
    <sheet name="2. CAK LAP DALAP (AWAL)" sheetId="24" r:id="rId2"/>
    <sheet name="2. CAK LAP DALAP (ASAL)" sheetId="28" r:id="rId3"/>
    <sheet name="3. PB PER MIX" sheetId="10" r:id="rId4"/>
    <sheet name="4. CAPAIAN PPM PB " sheetId="9" r:id="rId5"/>
    <sheet name="5. CAPAIAN IND PPM PB BARU" sheetId="12" r:id="rId6"/>
    <sheet name="6. HSL LAY PB BR MNRT TMPT PLYN" sheetId="13" r:id="rId7"/>
    <sheet name="7. PA PER MIX" sheetId="14" r:id="rId8"/>
    <sheet name="8. PA MKJP" sheetId="15" r:id="rId9"/>
    <sheet name="9. PA KB PRIA" sheetId="16" r:id="rId10"/>
    <sheet name="10. PUS BUKAN KB" sheetId="17" r:id="rId11"/>
    <sheet name="11. DO PESERTA " sheetId="27" r:id="rId12"/>
    <sheet name="12. KOMPL BERAT MNRT MET KONTR" sheetId="18" r:id="rId13"/>
    <sheet name="13. KEGAGALAN MNRT MET KONT" sheetId="19" r:id="rId14"/>
    <sheet name="14. JML PENCBT IUD, IMP MNRT TP" sheetId="20" r:id="rId15"/>
    <sheet name="18. PEMBRIAN KON ULANG" sheetId="21" r:id="rId16"/>
    <sheet name="19. PEMBERIAN KON ULANG JEJARIN" sheetId="22" r:id="rId17"/>
    <sheet name="20. KON ULANG PER MIX" sheetId="26" r:id="rId18"/>
    <sheet name="16.17. LAY GANTI CARA KB A  " sheetId="23" r:id="rId19"/>
    <sheet name="15. LAY GC PER MIX HAL 3" sheetId="25" r:id="rId20"/>
    <sheet name="Sheet1" sheetId="1" r:id="rId21"/>
    <sheet name="21. BKB" sheetId="2" r:id="rId22"/>
    <sheet name="22. BKR" sheetId="4" r:id="rId23"/>
    <sheet name="23. BKL" sheetId="5" r:id="rId24"/>
    <sheet name="24. UPPKS" sheetId="6" r:id="rId25"/>
    <sheet name="25. PIK REMAJA" sheetId="7" r:id="rId26"/>
    <sheet name="Sheet3" sheetId="3" r:id="rId27"/>
  </sheets>
  <definedNames>
    <definedName name="_xlnm.Print_Area" localSheetId="0">'1. CAK LAP FASKES'!$A$1:$Y$23</definedName>
    <definedName name="_xlnm.Print_Area" localSheetId="16">'19. PEMBERIAN KON ULANG JEJARIN'!$A$1:$T$26</definedName>
    <definedName name="_xlnm.Print_Area" localSheetId="17">'20. KON ULANG PER MIX'!$A$1:$M$26</definedName>
    <definedName name="_xlnm.Print_Area" localSheetId="5">'5. CAPAIAN IND PPM PB BARU'!$A$1:$AB$22</definedName>
    <definedName name="_xlnm.Print_Area" localSheetId="7">'7. PA PER MIX'!$A$1:$AE$38</definedName>
  </definedNames>
  <calcPr calcId="144525"/>
</workbook>
</file>

<file path=xl/calcChain.xml><?xml version="1.0" encoding="utf-8"?>
<calcChain xmlns="http://schemas.openxmlformats.org/spreadsheetml/2006/main">
  <c r="Q18" i="9" l="1"/>
  <c r="N22" i="24" l="1"/>
  <c r="K22" i="24"/>
  <c r="H22" i="24"/>
  <c r="G22" i="24"/>
  <c r="F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Y23" i="28" l="1"/>
  <c r="Z23" i="28" s="1"/>
  <c r="X23" i="28"/>
  <c r="V23" i="28"/>
  <c r="W23" i="28" s="1"/>
  <c r="U23" i="28"/>
  <c r="T23" i="28"/>
  <c r="S23" i="28"/>
  <c r="R23" i="28"/>
  <c r="P23" i="28"/>
  <c r="Q23" i="28" s="1"/>
  <c r="O23" i="28"/>
  <c r="M23" i="28"/>
  <c r="N23" i="28" s="1"/>
  <c r="L23" i="28"/>
  <c r="J23" i="28"/>
  <c r="K23" i="28" s="1"/>
  <c r="I23" i="28"/>
  <c r="H23" i="28"/>
  <c r="G23" i="28"/>
  <c r="F23" i="28"/>
  <c r="D23" i="28"/>
  <c r="C23" i="28"/>
  <c r="Z22" i="28"/>
  <c r="W22" i="28"/>
  <c r="T22" i="28"/>
  <c r="Q22" i="28"/>
  <c r="N22" i="28"/>
  <c r="K22" i="28"/>
  <c r="H22" i="28"/>
  <c r="E22" i="28"/>
  <c r="Z21" i="28"/>
  <c r="W21" i="28"/>
  <c r="T21" i="28"/>
  <c r="Q21" i="28"/>
  <c r="N21" i="28"/>
  <c r="K21" i="28"/>
  <c r="H21" i="28"/>
  <c r="E21" i="28"/>
  <c r="Z20" i="28"/>
  <c r="W20" i="28"/>
  <c r="T20" i="28"/>
  <c r="Q20" i="28"/>
  <c r="N20" i="28"/>
  <c r="K20" i="28"/>
  <c r="H20" i="28"/>
  <c r="E20" i="28"/>
  <c r="Z19" i="28"/>
  <c r="W19" i="28"/>
  <c r="T19" i="28"/>
  <c r="Q19" i="28"/>
  <c r="N19" i="28"/>
  <c r="K19" i="28"/>
  <c r="H19" i="28"/>
  <c r="E19" i="28"/>
  <c r="Z18" i="28"/>
  <c r="W18" i="28"/>
  <c r="T18" i="28"/>
  <c r="Q18" i="28"/>
  <c r="N18" i="28"/>
  <c r="K18" i="28"/>
  <c r="H18" i="28"/>
  <c r="E18" i="28"/>
  <c r="Z17" i="28"/>
  <c r="T17" i="28"/>
  <c r="Q17" i="28"/>
  <c r="N17" i="28"/>
  <c r="K17" i="28"/>
  <c r="H17" i="28"/>
  <c r="E17" i="28"/>
  <c r="Z16" i="28"/>
  <c r="W16" i="28"/>
  <c r="T16" i="28"/>
  <c r="Q16" i="28"/>
  <c r="N16" i="28"/>
  <c r="K16" i="28"/>
  <c r="H16" i="28"/>
  <c r="E16" i="28"/>
  <c r="Z15" i="28"/>
  <c r="W15" i="28"/>
  <c r="T15" i="28"/>
  <c r="Q15" i="28"/>
  <c r="N15" i="28"/>
  <c r="K15" i="28"/>
  <c r="H15" i="28"/>
  <c r="E15" i="28"/>
  <c r="Z14" i="28"/>
  <c r="W14" i="28"/>
  <c r="T14" i="28"/>
  <c r="Q14" i="28"/>
  <c r="N14" i="28"/>
  <c r="K14" i="28"/>
  <c r="H14" i="28"/>
  <c r="E14" i="28"/>
  <c r="Z13" i="28"/>
  <c r="W13" i="28"/>
  <c r="T13" i="28"/>
  <c r="Q13" i="28"/>
  <c r="N13" i="28"/>
  <c r="K13" i="28"/>
  <c r="H13" i="28"/>
  <c r="E13" i="28"/>
  <c r="Z12" i="28"/>
  <c r="W12" i="28"/>
  <c r="T12" i="28"/>
  <c r="Q12" i="28"/>
  <c r="N12" i="28"/>
  <c r="K12" i="28"/>
  <c r="H12" i="28"/>
  <c r="E12" i="28"/>
  <c r="Z11" i="28"/>
  <c r="W11" i="28"/>
  <c r="T11" i="28"/>
  <c r="Q11" i="28"/>
  <c r="N11" i="28"/>
  <c r="K11" i="28"/>
  <c r="H11" i="28"/>
  <c r="E11" i="28"/>
  <c r="Z10" i="28"/>
  <c r="W10" i="28"/>
  <c r="T10" i="28"/>
  <c r="Q10" i="28"/>
  <c r="N10" i="28"/>
  <c r="K10" i="28"/>
  <c r="H10" i="28"/>
  <c r="E10" i="28"/>
  <c r="Z9" i="28"/>
  <c r="W9" i="28"/>
  <c r="T9" i="28"/>
  <c r="Q9" i="28"/>
  <c r="N9" i="28"/>
  <c r="K9" i="28"/>
  <c r="H9" i="28"/>
  <c r="E9" i="28"/>
  <c r="E23" i="28" l="1"/>
  <c r="H8" i="27" l="1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7" i="27"/>
  <c r="F21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7" i="27"/>
  <c r="D21" i="27"/>
  <c r="C21" i="27"/>
  <c r="J9" i="26" l="1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8" i="26"/>
  <c r="S13" i="13" l="1"/>
  <c r="AH8" i="25" l="1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V8" i="25"/>
  <c r="V9" i="25"/>
  <c r="V10" i="25"/>
  <c r="AJ10" i="25" s="1"/>
  <c r="V11" i="25"/>
  <c r="V12" i="25"/>
  <c r="V13" i="25"/>
  <c r="V14" i="25"/>
  <c r="AJ14" i="25" s="1"/>
  <c r="V15" i="25"/>
  <c r="V16" i="25"/>
  <c r="V17" i="25"/>
  <c r="V18" i="25"/>
  <c r="V19" i="25"/>
  <c r="AH7" i="25"/>
  <c r="AF7" i="25"/>
  <c r="AD7" i="25"/>
  <c r="AB7" i="25"/>
  <c r="Z7" i="25"/>
  <c r="X7" i="25"/>
  <c r="V7" i="25"/>
  <c r="AJ15" i="25" l="1"/>
  <c r="AJ17" i="25"/>
  <c r="AA17" i="25" s="1"/>
  <c r="AJ13" i="25"/>
  <c r="AJ9" i="25"/>
  <c r="AE9" i="25" s="1"/>
  <c r="AJ7" i="25"/>
  <c r="Y7" i="25" s="1"/>
  <c r="AJ11" i="25"/>
  <c r="AE11" i="25" s="1"/>
  <c r="Y9" i="25"/>
  <c r="Y13" i="25"/>
  <c r="W7" i="25"/>
  <c r="V21" i="25"/>
  <c r="AE7" i="25"/>
  <c r="AJ20" i="25"/>
  <c r="W20" i="25" s="1"/>
  <c r="AJ16" i="25"/>
  <c r="AG16" i="25" s="1"/>
  <c r="AG7" i="25"/>
  <c r="AI11" i="25"/>
  <c r="AC13" i="25"/>
  <c r="AG13" i="25"/>
  <c r="AA10" i="25"/>
  <c r="AC20" i="25"/>
  <c r="AE10" i="25"/>
  <c r="AI10" i="25"/>
  <c r="AI17" i="25"/>
  <c r="AG17" i="25"/>
  <c r="AA13" i="25"/>
  <c r="AE13" i="25"/>
  <c r="AI13" i="25"/>
  <c r="W16" i="25"/>
  <c r="Y10" i="25"/>
  <c r="AA20" i="25"/>
  <c r="AC10" i="25"/>
  <c r="AG10" i="25"/>
  <c r="AI20" i="25"/>
  <c r="AI16" i="25"/>
  <c r="AJ19" i="25"/>
  <c r="W19" i="25" s="1"/>
  <c r="W10" i="25"/>
  <c r="Y20" i="25"/>
  <c r="Y16" i="25"/>
  <c r="AJ12" i="25"/>
  <c r="W12" i="25" s="1"/>
  <c r="AC7" i="25"/>
  <c r="AJ18" i="25"/>
  <c r="AC18" i="25" s="1"/>
  <c r="W13" i="25"/>
  <c r="AJ8" i="25"/>
  <c r="Y8" i="25" s="1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8" i="24"/>
  <c r="E22" i="24"/>
  <c r="AA11" i="25" l="1"/>
  <c r="AG9" i="25"/>
  <c r="W11" i="25"/>
  <c r="AI7" i="25"/>
  <c r="Y17" i="25"/>
  <c r="AC9" i="25"/>
  <c r="AG11" i="25"/>
  <c r="AA16" i="25"/>
  <c r="AI9" i="25"/>
  <c r="AA9" i="25"/>
  <c r="W17" i="25"/>
  <c r="AC17" i="25"/>
  <c r="AC16" i="25"/>
  <c r="AC11" i="25"/>
  <c r="Y11" i="25"/>
  <c r="W9" i="25"/>
  <c r="AE16" i="25"/>
  <c r="AE17" i="25"/>
  <c r="AA7" i="25"/>
  <c r="AE20" i="25"/>
  <c r="AG20" i="25"/>
  <c r="AJ21" i="25"/>
  <c r="W21" i="25" s="1"/>
  <c r="AI8" i="25"/>
  <c r="AA8" i="25"/>
  <c r="W18" i="25"/>
  <c r="AG12" i="25"/>
  <c r="AE18" i="25"/>
  <c r="Y12" i="25"/>
  <c r="AE19" i="25"/>
  <c r="AI12" i="25"/>
  <c r="AG18" i="25"/>
  <c r="AA12" i="25"/>
  <c r="Y18" i="25"/>
  <c r="Y19" i="25"/>
  <c r="AC8" i="25"/>
  <c r="AI19" i="25"/>
  <c r="AE8" i="25"/>
  <c r="W8" i="25"/>
  <c r="AC19" i="25"/>
  <c r="AI18" i="25"/>
  <c r="AC12" i="25"/>
  <c r="AA18" i="25"/>
  <c r="AE12" i="25"/>
  <c r="AG19" i="25"/>
  <c r="AG8" i="25"/>
  <c r="AA19" i="25"/>
  <c r="D22" i="20"/>
  <c r="E22" i="20"/>
  <c r="F22" i="20"/>
  <c r="G22" i="20"/>
  <c r="H22" i="20"/>
  <c r="I22" i="20"/>
  <c r="J22" i="20"/>
  <c r="K22" i="20"/>
  <c r="L22" i="20"/>
  <c r="M22" i="20"/>
  <c r="N22" i="20"/>
  <c r="C22" i="20"/>
  <c r="AI21" i="25" l="1"/>
  <c r="AE21" i="25"/>
  <c r="AG21" i="25"/>
  <c r="AC21" i="25"/>
  <c r="Y21" i="25"/>
  <c r="AA21" i="25"/>
  <c r="J22" i="19"/>
  <c r="J14" i="19"/>
  <c r="D22" i="19"/>
  <c r="D21" i="19"/>
  <c r="J17" i="19"/>
  <c r="D17" i="19"/>
  <c r="I22" i="19"/>
  <c r="G22" i="19"/>
  <c r="E22" i="19"/>
  <c r="K22" i="19" s="1"/>
  <c r="C22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8" i="19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8" i="18"/>
  <c r="H9" i="17"/>
  <c r="D9" i="17" s="1"/>
  <c r="H10" i="17"/>
  <c r="F10" i="17" s="1"/>
  <c r="H11" i="17"/>
  <c r="D11" i="17" s="1"/>
  <c r="H12" i="17"/>
  <c r="F12" i="17" s="1"/>
  <c r="H13" i="17"/>
  <c r="D13" i="17" s="1"/>
  <c r="H14" i="17"/>
  <c r="F14" i="17" s="1"/>
  <c r="H15" i="17"/>
  <c r="D15" i="17" s="1"/>
  <c r="H16" i="17"/>
  <c r="F16" i="17" s="1"/>
  <c r="H17" i="17"/>
  <c r="D17" i="17" s="1"/>
  <c r="H18" i="17"/>
  <c r="F18" i="17" s="1"/>
  <c r="H19" i="17"/>
  <c r="D19" i="17" s="1"/>
  <c r="H20" i="17"/>
  <c r="F20" i="17" s="1"/>
  <c r="H21" i="17"/>
  <c r="D21" i="17" s="1"/>
  <c r="H8" i="17"/>
  <c r="F8" i="17" s="1"/>
  <c r="C22" i="17"/>
  <c r="G22" i="17" s="1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F7" i="16"/>
  <c r="D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7" i="16"/>
  <c r="C21" i="16"/>
  <c r="H13" i="16"/>
  <c r="I13" i="16" s="1"/>
  <c r="H10" i="16"/>
  <c r="I10" i="16" s="1"/>
  <c r="L14" i="15"/>
  <c r="K9" i="15"/>
  <c r="K10" i="15"/>
  <c r="J10" i="15" s="1"/>
  <c r="K11" i="15"/>
  <c r="J11" i="15" s="1"/>
  <c r="K12" i="15"/>
  <c r="H12" i="15" s="1"/>
  <c r="K13" i="15"/>
  <c r="K14" i="15"/>
  <c r="J14" i="15" s="1"/>
  <c r="K15" i="15"/>
  <c r="J15" i="15" s="1"/>
  <c r="K16" i="15"/>
  <c r="H16" i="15" s="1"/>
  <c r="K17" i="15"/>
  <c r="H17" i="15" s="1"/>
  <c r="K18" i="15"/>
  <c r="J18" i="15" s="1"/>
  <c r="K19" i="15"/>
  <c r="J19" i="15" s="1"/>
  <c r="K20" i="15"/>
  <c r="H20" i="15" s="1"/>
  <c r="K21" i="15"/>
  <c r="H21" i="15" s="1"/>
  <c r="K8" i="15"/>
  <c r="H8" i="15" s="1"/>
  <c r="I22" i="15"/>
  <c r="G22" i="15"/>
  <c r="E22" i="15"/>
  <c r="C22" i="15"/>
  <c r="R21" i="14"/>
  <c r="H22" i="17" s="1"/>
  <c r="Q20" i="14"/>
  <c r="F20" i="14" s="1"/>
  <c r="D20" i="14"/>
  <c r="Q19" i="14"/>
  <c r="D19" i="14" s="1"/>
  <c r="Q18" i="14"/>
  <c r="H18" i="14" s="1"/>
  <c r="L18" i="14"/>
  <c r="Q17" i="14"/>
  <c r="D17" i="14" s="1"/>
  <c r="Q16" i="14"/>
  <c r="H16" i="14" s="1"/>
  <c r="D16" i="14"/>
  <c r="N16" i="14"/>
  <c r="S15" i="14"/>
  <c r="Q15" i="14"/>
  <c r="D15" i="14" s="1"/>
  <c r="J15" i="14"/>
  <c r="L15" i="14"/>
  <c r="N15" i="14"/>
  <c r="Q14" i="14"/>
  <c r="H14" i="14" s="1"/>
  <c r="D14" i="14"/>
  <c r="N14" i="14"/>
  <c r="S13" i="14"/>
  <c r="Q13" i="14"/>
  <c r="D13" i="14" s="1"/>
  <c r="J13" i="14"/>
  <c r="L13" i="14"/>
  <c r="N13" i="14"/>
  <c r="Q12" i="14"/>
  <c r="D12" i="14" s="1"/>
  <c r="J12" i="14"/>
  <c r="S11" i="14"/>
  <c r="Q11" i="14"/>
  <c r="D11" i="14" s="1"/>
  <c r="J11" i="14"/>
  <c r="L11" i="14"/>
  <c r="N11" i="14"/>
  <c r="N10" i="14"/>
  <c r="L10" i="14"/>
  <c r="F10" i="14"/>
  <c r="D10" i="14"/>
  <c r="Q10" i="14"/>
  <c r="L11" i="15" s="1"/>
  <c r="Q9" i="14"/>
  <c r="S9" i="14" s="1"/>
  <c r="N8" i="14"/>
  <c r="J8" i="14"/>
  <c r="P7" i="14"/>
  <c r="H7" i="14"/>
  <c r="F7" i="14"/>
  <c r="Q8" i="14"/>
  <c r="L9" i="15" s="1"/>
  <c r="S7" i="14"/>
  <c r="Q7" i="14"/>
  <c r="L8" i="15" s="1"/>
  <c r="M21" i="14"/>
  <c r="K21" i="14"/>
  <c r="I21" i="14"/>
  <c r="E21" i="14"/>
  <c r="C21" i="14"/>
  <c r="G21" i="14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P7" i="13"/>
  <c r="L7" i="13"/>
  <c r="J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7" i="13"/>
  <c r="Q21" i="13"/>
  <c r="O21" i="13"/>
  <c r="M21" i="13"/>
  <c r="K21" i="13"/>
  <c r="I21" i="13"/>
  <c r="G21" i="13"/>
  <c r="E21" i="13"/>
  <c r="C21" i="13"/>
  <c r="Q20" i="13"/>
  <c r="O20" i="13"/>
  <c r="G20" i="13"/>
  <c r="Q19" i="13"/>
  <c r="O19" i="13"/>
  <c r="G19" i="13"/>
  <c r="Q18" i="13"/>
  <c r="O18" i="13"/>
  <c r="G18" i="13"/>
  <c r="Q17" i="13"/>
  <c r="O17" i="13"/>
  <c r="G17" i="13"/>
  <c r="Q16" i="13"/>
  <c r="O16" i="13"/>
  <c r="G16" i="13"/>
  <c r="Q15" i="13"/>
  <c r="O15" i="13"/>
  <c r="G15" i="13"/>
  <c r="Q14" i="13"/>
  <c r="O14" i="13"/>
  <c r="G14" i="13"/>
  <c r="Q13" i="13"/>
  <c r="O13" i="13"/>
  <c r="G13" i="13"/>
  <c r="Q12" i="13"/>
  <c r="O12" i="13"/>
  <c r="G12" i="13"/>
  <c r="Q11" i="13"/>
  <c r="O11" i="13"/>
  <c r="G11" i="13"/>
  <c r="Q10" i="13"/>
  <c r="O10" i="13"/>
  <c r="G10" i="13"/>
  <c r="Q9" i="13"/>
  <c r="O9" i="13"/>
  <c r="G9" i="13"/>
  <c r="Q8" i="13"/>
  <c r="Q7" i="13"/>
  <c r="O8" i="13"/>
  <c r="G8" i="13"/>
  <c r="O7" i="13"/>
  <c r="G7" i="13"/>
  <c r="I21" i="17" l="1"/>
  <c r="D18" i="17"/>
  <c r="F17" i="17"/>
  <c r="I17" i="17"/>
  <c r="D14" i="17"/>
  <c r="F13" i="17"/>
  <c r="I13" i="17"/>
  <c r="D10" i="17"/>
  <c r="F9" i="17"/>
  <c r="D8" i="17"/>
  <c r="I9" i="17"/>
  <c r="F21" i="17"/>
  <c r="D22" i="17"/>
  <c r="F22" i="17"/>
  <c r="I22" i="17"/>
  <c r="S8" i="14"/>
  <c r="J7" i="14"/>
  <c r="F8" i="14"/>
  <c r="P8" i="14"/>
  <c r="H10" i="14"/>
  <c r="P10" i="14"/>
  <c r="S12" i="14"/>
  <c r="J14" i="14"/>
  <c r="S14" i="14"/>
  <c r="J16" i="14"/>
  <c r="S16" i="14"/>
  <c r="P18" i="14"/>
  <c r="F18" i="14"/>
  <c r="N19" i="14"/>
  <c r="S19" i="14"/>
  <c r="S20" i="14"/>
  <c r="L20" i="15"/>
  <c r="M20" i="15" s="1"/>
  <c r="L16" i="15"/>
  <c r="M16" i="15" s="1"/>
  <c r="L12" i="15"/>
  <c r="M12" i="15" s="1"/>
  <c r="H7" i="16"/>
  <c r="I7" i="16" s="1"/>
  <c r="H11" i="16"/>
  <c r="I11" i="16" s="1"/>
  <c r="H15" i="16"/>
  <c r="I15" i="16" s="1"/>
  <c r="H19" i="16"/>
  <c r="I19" i="16" s="1"/>
  <c r="I8" i="17"/>
  <c r="I19" i="17"/>
  <c r="I15" i="17"/>
  <c r="I11" i="17"/>
  <c r="F19" i="17"/>
  <c r="F15" i="17"/>
  <c r="F11" i="17"/>
  <c r="D8" i="14"/>
  <c r="L14" i="14"/>
  <c r="L16" i="14"/>
  <c r="S17" i="14"/>
  <c r="S18" i="14"/>
  <c r="D7" i="14"/>
  <c r="L7" i="14"/>
  <c r="H8" i="14"/>
  <c r="N7" i="14"/>
  <c r="S10" i="14"/>
  <c r="J10" i="14"/>
  <c r="F14" i="14"/>
  <c r="F16" i="14"/>
  <c r="J17" i="14"/>
  <c r="N18" i="14"/>
  <c r="D18" i="14"/>
  <c r="L19" i="14"/>
  <c r="L20" i="14"/>
  <c r="L19" i="15"/>
  <c r="M19" i="15" s="1"/>
  <c r="L15" i="15"/>
  <c r="M15" i="15" s="1"/>
  <c r="H8" i="16"/>
  <c r="I8" i="16" s="1"/>
  <c r="H12" i="16"/>
  <c r="I12" i="16" s="1"/>
  <c r="H16" i="16"/>
  <c r="I16" i="16" s="1"/>
  <c r="H20" i="16"/>
  <c r="I20" i="16" s="1"/>
  <c r="I18" i="17"/>
  <c r="I14" i="17"/>
  <c r="I10" i="17"/>
  <c r="D20" i="17"/>
  <c r="D16" i="17"/>
  <c r="D12" i="17"/>
  <c r="J19" i="14"/>
  <c r="L18" i="15"/>
  <c r="M18" i="15" s="1"/>
  <c r="L10" i="15"/>
  <c r="M10" i="15" s="1"/>
  <c r="H9" i="16"/>
  <c r="I9" i="16" s="1"/>
  <c r="H17" i="16"/>
  <c r="I17" i="16" s="1"/>
  <c r="L8" i="14"/>
  <c r="J18" i="14"/>
  <c r="L21" i="15"/>
  <c r="M21" i="15" s="1"/>
  <c r="L17" i="15"/>
  <c r="M17" i="15" s="1"/>
  <c r="L13" i="15"/>
  <c r="M13" i="15" s="1"/>
  <c r="H14" i="16"/>
  <c r="I14" i="16" s="1"/>
  <c r="H18" i="16"/>
  <c r="I18" i="16" s="1"/>
  <c r="I20" i="17"/>
  <c r="I16" i="17"/>
  <c r="I12" i="17"/>
  <c r="M9" i="15"/>
  <c r="K22" i="15"/>
  <c r="F22" i="15" s="1"/>
  <c r="J8" i="15"/>
  <c r="D19" i="15"/>
  <c r="D15" i="15"/>
  <c r="D11" i="15"/>
  <c r="F21" i="15"/>
  <c r="F17" i="15"/>
  <c r="F13" i="15"/>
  <c r="F9" i="15"/>
  <c r="H19" i="15"/>
  <c r="H15" i="15"/>
  <c r="H11" i="15"/>
  <c r="J21" i="15"/>
  <c r="J17" i="15"/>
  <c r="J13" i="15"/>
  <c r="J9" i="15"/>
  <c r="D8" i="15"/>
  <c r="D18" i="15"/>
  <c r="D14" i="15"/>
  <c r="D10" i="15"/>
  <c r="F20" i="15"/>
  <c r="F16" i="15"/>
  <c r="F12" i="15"/>
  <c r="H18" i="15"/>
  <c r="H14" i="15"/>
  <c r="H10" i="15"/>
  <c r="J20" i="15"/>
  <c r="J16" i="15"/>
  <c r="J12" i="15"/>
  <c r="M8" i="15"/>
  <c r="M11" i="15"/>
  <c r="F8" i="15"/>
  <c r="D21" i="15"/>
  <c r="D17" i="15"/>
  <c r="D13" i="15"/>
  <c r="D9" i="15"/>
  <c r="F19" i="15"/>
  <c r="F15" i="15"/>
  <c r="F11" i="15"/>
  <c r="H13" i="15"/>
  <c r="H9" i="15"/>
  <c r="M14" i="15"/>
  <c r="D20" i="15"/>
  <c r="D16" i="15"/>
  <c r="D12" i="15"/>
  <c r="F18" i="15"/>
  <c r="F14" i="15"/>
  <c r="F10" i="15"/>
  <c r="P20" i="14"/>
  <c r="H20" i="14"/>
  <c r="J20" i="14"/>
  <c r="N20" i="14"/>
  <c r="P19" i="14"/>
  <c r="H19" i="14"/>
  <c r="F19" i="14"/>
  <c r="P17" i="14"/>
  <c r="H17" i="14"/>
  <c r="N17" i="14"/>
  <c r="F17" i="14"/>
  <c r="L17" i="14"/>
  <c r="P16" i="14"/>
  <c r="P15" i="14"/>
  <c r="H15" i="14"/>
  <c r="F15" i="14"/>
  <c r="P14" i="14"/>
  <c r="P13" i="14"/>
  <c r="H13" i="14"/>
  <c r="F13" i="14"/>
  <c r="P12" i="14"/>
  <c r="H12" i="14"/>
  <c r="N12" i="14"/>
  <c r="F12" i="14"/>
  <c r="L12" i="14"/>
  <c r="P11" i="14"/>
  <c r="H11" i="14"/>
  <c r="F11" i="14"/>
  <c r="D9" i="14"/>
  <c r="L9" i="14"/>
  <c r="F9" i="14"/>
  <c r="N9" i="14"/>
  <c r="H9" i="14"/>
  <c r="P9" i="14"/>
  <c r="J9" i="14"/>
  <c r="O21" i="14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7" i="12"/>
  <c r="J21" i="12"/>
  <c r="P21" i="12" s="1"/>
  <c r="J20" i="12"/>
  <c r="P20" i="12" s="1"/>
  <c r="J8" i="12"/>
  <c r="P8" i="12" s="1"/>
  <c r="J9" i="12"/>
  <c r="P9" i="12" s="1"/>
  <c r="J10" i="12"/>
  <c r="P10" i="12" s="1"/>
  <c r="J11" i="12"/>
  <c r="P11" i="12" s="1"/>
  <c r="J12" i="12"/>
  <c r="P12" i="12" s="1"/>
  <c r="J13" i="12"/>
  <c r="P13" i="12" s="1"/>
  <c r="J14" i="12"/>
  <c r="P14" i="12" s="1"/>
  <c r="J15" i="12"/>
  <c r="P15" i="12" s="1"/>
  <c r="J16" i="12"/>
  <c r="P16" i="12" s="1"/>
  <c r="J17" i="12"/>
  <c r="P17" i="12" s="1"/>
  <c r="J18" i="12"/>
  <c r="P18" i="12" s="1"/>
  <c r="J19" i="12"/>
  <c r="P19" i="12" s="1"/>
  <c r="J7" i="12"/>
  <c r="P7" i="12" s="1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7" i="12"/>
  <c r="I8" i="12"/>
  <c r="O8" i="12" s="1"/>
  <c r="I9" i="12"/>
  <c r="O9" i="12" s="1"/>
  <c r="I10" i="12"/>
  <c r="O10" i="12" s="1"/>
  <c r="I11" i="12"/>
  <c r="O11" i="12" s="1"/>
  <c r="I12" i="12"/>
  <c r="O12" i="12" s="1"/>
  <c r="I13" i="12"/>
  <c r="O13" i="12" s="1"/>
  <c r="I14" i="12"/>
  <c r="O14" i="12" s="1"/>
  <c r="I15" i="12"/>
  <c r="O15" i="12" s="1"/>
  <c r="I16" i="12"/>
  <c r="O16" i="12" s="1"/>
  <c r="I17" i="12"/>
  <c r="O17" i="12" s="1"/>
  <c r="I18" i="12"/>
  <c r="O18" i="12" s="1"/>
  <c r="I19" i="12"/>
  <c r="O19" i="12" s="1"/>
  <c r="I20" i="12"/>
  <c r="O20" i="12" s="1"/>
  <c r="I21" i="12"/>
  <c r="O21" i="12" s="1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6" i="9"/>
  <c r="I7" i="12"/>
  <c r="O7" i="12" s="1"/>
  <c r="Q18" i="12" l="1"/>
  <c r="D22" i="15"/>
  <c r="J22" i="15"/>
  <c r="H22" i="15"/>
  <c r="Q21" i="14"/>
  <c r="G8" i="12"/>
  <c r="G9" i="12"/>
  <c r="G10" i="12"/>
  <c r="G11" i="12"/>
  <c r="G12" i="12"/>
  <c r="G13" i="12"/>
  <c r="H13" i="12" s="1"/>
  <c r="G14" i="12"/>
  <c r="G15" i="12"/>
  <c r="G16" i="12"/>
  <c r="G17" i="12"/>
  <c r="H17" i="12" s="1"/>
  <c r="G18" i="12"/>
  <c r="G19" i="12"/>
  <c r="G20" i="12"/>
  <c r="G21" i="12"/>
  <c r="H21" i="12" s="1"/>
  <c r="F8" i="12"/>
  <c r="H8" i="12" s="1"/>
  <c r="F9" i="12"/>
  <c r="F10" i="12"/>
  <c r="F11" i="12"/>
  <c r="F12" i="12"/>
  <c r="H12" i="12" s="1"/>
  <c r="F13" i="12"/>
  <c r="F14" i="12"/>
  <c r="F15" i="12"/>
  <c r="F16" i="12"/>
  <c r="H16" i="12" s="1"/>
  <c r="F17" i="12"/>
  <c r="F18" i="12"/>
  <c r="F19" i="12"/>
  <c r="F20" i="12"/>
  <c r="H20" i="12" s="1"/>
  <c r="F21" i="12"/>
  <c r="G7" i="12"/>
  <c r="F7" i="12"/>
  <c r="D8" i="12"/>
  <c r="E8" i="12" s="1"/>
  <c r="D9" i="12"/>
  <c r="D10" i="12"/>
  <c r="D11" i="12"/>
  <c r="D12" i="12"/>
  <c r="E12" i="12" s="1"/>
  <c r="D13" i="12"/>
  <c r="D14" i="12"/>
  <c r="D15" i="12"/>
  <c r="D16" i="12"/>
  <c r="E16" i="12" s="1"/>
  <c r="D17" i="12"/>
  <c r="D18" i="12"/>
  <c r="D19" i="12"/>
  <c r="E19" i="12" s="1"/>
  <c r="D20" i="12"/>
  <c r="E20" i="12" s="1"/>
  <c r="D21" i="12"/>
  <c r="D7" i="12"/>
  <c r="C8" i="12"/>
  <c r="C9" i="12"/>
  <c r="E9" i="12" s="1"/>
  <c r="C10" i="12"/>
  <c r="C11" i="12"/>
  <c r="C12" i="12"/>
  <c r="C13" i="12"/>
  <c r="E13" i="12" s="1"/>
  <c r="C14" i="12"/>
  <c r="C15" i="12"/>
  <c r="C16" i="12"/>
  <c r="C17" i="12"/>
  <c r="E17" i="12" s="1"/>
  <c r="C18" i="12"/>
  <c r="C19" i="12"/>
  <c r="C20" i="12"/>
  <c r="C21" i="12"/>
  <c r="E21" i="12" s="1"/>
  <c r="C7" i="12"/>
  <c r="U21" i="9"/>
  <c r="Q21" i="12"/>
  <c r="N21" i="12"/>
  <c r="K21" i="12"/>
  <c r="Q20" i="12"/>
  <c r="N20" i="12"/>
  <c r="K20" i="12"/>
  <c r="Q19" i="12"/>
  <c r="N19" i="12"/>
  <c r="K19" i="12"/>
  <c r="N18" i="12"/>
  <c r="K18" i="12"/>
  <c r="H18" i="12"/>
  <c r="E18" i="12"/>
  <c r="Q17" i="12"/>
  <c r="N17" i="12"/>
  <c r="K17" i="12"/>
  <c r="Q16" i="12"/>
  <c r="N16" i="12"/>
  <c r="K16" i="12"/>
  <c r="Q15" i="12"/>
  <c r="N15" i="12"/>
  <c r="K15" i="12"/>
  <c r="H15" i="12"/>
  <c r="E15" i="12"/>
  <c r="Q14" i="12"/>
  <c r="N14" i="12"/>
  <c r="K14" i="12"/>
  <c r="H14" i="12"/>
  <c r="E14" i="12"/>
  <c r="Q13" i="12"/>
  <c r="N13" i="12"/>
  <c r="K13" i="12"/>
  <c r="Q12" i="12"/>
  <c r="N12" i="12"/>
  <c r="K12" i="12"/>
  <c r="Q11" i="12"/>
  <c r="N11" i="12"/>
  <c r="K11" i="12"/>
  <c r="H11" i="12"/>
  <c r="E11" i="12"/>
  <c r="Q10" i="12"/>
  <c r="N10" i="12"/>
  <c r="K10" i="12"/>
  <c r="H10" i="12"/>
  <c r="E10" i="12"/>
  <c r="Q9" i="12"/>
  <c r="N9" i="12"/>
  <c r="K9" i="12"/>
  <c r="H9" i="12"/>
  <c r="Q8" i="12"/>
  <c r="N8" i="12"/>
  <c r="K8" i="12"/>
  <c r="Q7" i="12"/>
  <c r="N7" i="12"/>
  <c r="K7" i="12"/>
  <c r="H19" i="12" l="1"/>
  <c r="P21" i="14"/>
  <c r="H21" i="16"/>
  <c r="I21" i="16" s="1"/>
  <c r="L22" i="15"/>
  <c r="M22" i="15" s="1"/>
  <c r="S21" i="14"/>
  <c r="N21" i="14"/>
  <c r="J21" i="14"/>
  <c r="F21" i="14"/>
  <c r="H21" i="14"/>
  <c r="D21" i="14"/>
  <c r="L21" i="14"/>
  <c r="H7" i="12"/>
  <c r="E7" i="12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8" i="11"/>
  <c r="R9" i="11"/>
  <c r="T9" i="11" s="1"/>
  <c r="R10" i="11"/>
  <c r="T10" i="11" s="1"/>
  <c r="R11" i="11"/>
  <c r="T11" i="11" s="1"/>
  <c r="R12" i="11"/>
  <c r="T12" i="11" s="1"/>
  <c r="R13" i="11"/>
  <c r="T13" i="11" s="1"/>
  <c r="R14" i="11"/>
  <c r="T14" i="11" s="1"/>
  <c r="R15" i="11"/>
  <c r="T15" i="11" s="1"/>
  <c r="R16" i="11"/>
  <c r="T16" i="11" s="1"/>
  <c r="R17" i="11"/>
  <c r="T17" i="11" s="1"/>
  <c r="R18" i="11"/>
  <c r="T18" i="11" s="1"/>
  <c r="R19" i="11"/>
  <c r="T19" i="11" s="1"/>
  <c r="R20" i="11"/>
  <c r="T20" i="11" s="1"/>
  <c r="R21" i="11"/>
  <c r="T21" i="11" s="1"/>
  <c r="R22" i="11"/>
  <c r="T22" i="11" s="1"/>
  <c r="R8" i="11"/>
  <c r="T8" i="11" s="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8" i="11"/>
  <c r="D7" i="10" l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6" i="10"/>
  <c r="Q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F6" i="10"/>
  <c r="H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E8" i="9" l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7" i="9"/>
  <c r="W21" i="9" l="1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Q21" i="9"/>
  <c r="Q20" i="9"/>
  <c r="Q19" i="9"/>
  <c r="Q17" i="9"/>
  <c r="Q16" i="9"/>
  <c r="Q15" i="9"/>
  <c r="Q14" i="9"/>
  <c r="Q13" i="9"/>
  <c r="Q12" i="9"/>
  <c r="Q11" i="9"/>
  <c r="Q10" i="9"/>
  <c r="Q9" i="9"/>
  <c r="Q8" i="9"/>
  <c r="Q7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K21" i="9"/>
  <c r="H21" i="9"/>
  <c r="K20" i="9"/>
  <c r="H20" i="9"/>
  <c r="K19" i="9"/>
  <c r="H19" i="9"/>
  <c r="K18" i="9"/>
  <c r="H18" i="9"/>
  <c r="K17" i="9"/>
  <c r="H17" i="9"/>
  <c r="K16" i="9"/>
  <c r="H16" i="9"/>
  <c r="K15" i="9"/>
  <c r="H15" i="9"/>
  <c r="K14" i="9"/>
  <c r="H14" i="9"/>
  <c r="K13" i="9"/>
  <c r="H13" i="9"/>
  <c r="K12" i="9"/>
  <c r="H12" i="9"/>
  <c r="K11" i="9"/>
  <c r="H11" i="9"/>
  <c r="K10" i="9"/>
  <c r="H10" i="9"/>
  <c r="K9" i="9"/>
  <c r="H9" i="9"/>
  <c r="K8" i="9"/>
  <c r="H8" i="9"/>
  <c r="K7" i="9"/>
  <c r="H7" i="9"/>
  <c r="K12" i="7" l="1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N21" i="7" s="1"/>
  <c r="L22" i="7"/>
  <c r="M22" i="7"/>
  <c r="N22" i="7" s="1"/>
  <c r="L9" i="7"/>
  <c r="N9" i="7"/>
  <c r="M9" i="7"/>
  <c r="H21" i="7"/>
  <c r="K21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8" i="6"/>
  <c r="J23" i="7"/>
  <c r="I23" i="7"/>
  <c r="G23" i="7"/>
  <c r="F23" i="7"/>
  <c r="D23" i="7"/>
  <c r="C23" i="7"/>
  <c r="K22" i="7"/>
  <c r="H22" i="7"/>
  <c r="E22" i="7"/>
  <c r="K21" i="7"/>
  <c r="E21" i="7"/>
  <c r="K20" i="7"/>
  <c r="H20" i="7"/>
  <c r="E20" i="7"/>
  <c r="K19" i="7"/>
  <c r="H19" i="7"/>
  <c r="E19" i="7"/>
  <c r="K18" i="7"/>
  <c r="H18" i="7"/>
  <c r="E18" i="7"/>
  <c r="K17" i="7"/>
  <c r="H17" i="7"/>
  <c r="E17" i="7"/>
  <c r="K16" i="7"/>
  <c r="H16" i="7"/>
  <c r="E16" i="7"/>
  <c r="K15" i="7"/>
  <c r="H15" i="7"/>
  <c r="E15" i="7"/>
  <c r="K14" i="7"/>
  <c r="H14" i="7"/>
  <c r="E14" i="7"/>
  <c r="H13" i="7"/>
  <c r="E13" i="7"/>
  <c r="H12" i="7"/>
  <c r="E12" i="7"/>
  <c r="K11" i="7"/>
  <c r="H11" i="7"/>
  <c r="E11" i="7"/>
  <c r="K10" i="7"/>
  <c r="H10" i="7"/>
  <c r="E10" i="7"/>
  <c r="K9" i="7"/>
  <c r="H9" i="7"/>
  <c r="E9" i="7"/>
  <c r="N11" i="7" l="1"/>
  <c r="N10" i="7"/>
  <c r="N12" i="7"/>
  <c r="N13" i="7"/>
  <c r="N14" i="7"/>
  <c r="N15" i="7"/>
  <c r="N16" i="7"/>
  <c r="N17" i="7"/>
  <c r="N18" i="7"/>
  <c r="N19" i="7"/>
  <c r="N20" i="7"/>
  <c r="M23" i="7"/>
  <c r="L23" i="7"/>
  <c r="K23" i="7"/>
  <c r="E23" i="7"/>
  <c r="H23" i="7"/>
  <c r="J22" i="6"/>
  <c r="I22" i="6"/>
  <c r="G22" i="6"/>
  <c r="F22" i="6"/>
  <c r="D22" i="6"/>
  <c r="C22" i="6"/>
  <c r="H21" i="6"/>
  <c r="K20" i="6"/>
  <c r="H20" i="6"/>
  <c r="K19" i="6"/>
  <c r="H19" i="6"/>
  <c r="K18" i="6"/>
  <c r="H18" i="6"/>
  <c r="K17" i="6"/>
  <c r="H17" i="6"/>
  <c r="K16" i="6"/>
  <c r="H16" i="6"/>
  <c r="K15" i="6"/>
  <c r="H15" i="6"/>
  <c r="K14" i="6"/>
  <c r="H14" i="6"/>
  <c r="K13" i="6"/>
  <c r="H13" i="6"/>
  <c r="K12" i="6"/>
  <c r="H12" i="6"/>
  <c r="K11" i="6"/>
  <c r="H11" i="6"/>
  <c r="K10" i="6"/>
  <c r="H10" i="6"/>
  <c r="K9" i="6"/>
  <c r="H9" i="6"/>
  <c r="K8" i="6"/>
  <c r="H8" i="6"/>
  <c r="N23" i="7" l="1"/>
  <c r="E22" i="6"/>
  <c r="K22" i="6"/>
  <c r="H22" i="6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J22" i="2"/>
  <c r="I22" i="2"/>
  <c r="H22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G22" i="2"/>
  <c r="F22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D22" i="2"/>
  <c r="C22" i="2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J22" i="4"/>
  <c r="I22" i="4"/>
  <c r="G22" i="4"/>
  <c r="F22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22" i="4"/>
  <c r="C22" i="4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8" i="5"/>
  <c r="J22" i="5"/>
  <c r="I22" i="5"/>
  <c r="G22" i="5"/>
  <c r="F22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D22" i="5"/>
  <c r="E8" i="5"/>
  <c r="C22" i="5"/>
  <c r="K8" i="4"/>
  <c r="H8" i="4"/>
  <c r="E8" i="4"/>
  <c r="H22" i="4" l="1"/>
  <c r="H22" i="5"/>
  <c r="K8" i="2"/>
  <c r="H8" i="2"/>
  <c r="E8" i="2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21" i="1"/>
  <c r="E21" i="1"/>
  <c r="D21" i="1"/>
  <c r="G7" i="1"/>
</calcChain>
</file>

<file path=xl/sharedStrings.xml><?xml version="1.0" encoding="utf-8"?>
<sst xmlns="http://schemas.openxmlformats.org/spreadsheetml/2006/main" count="1355" uniqueCount="219">
  <si>
    <t>NO</t>
  </si>
  <si>
    <t>KECAMATAN</t>
  </si>
  <si>
    <t>TARGET</t>
  </si>
  <si>
    <t>JUMLAH KELOMPOK BKL</t>
  </si>
  <si>
    <t>JUMLAH KELUARGA LANSIA</t>
  </si>
  <si>
    <t>JUMLAH KELUARGA LANSIA IKUT KELOMPOK BKL</t>
  </si>
  <si>
    <t>% KELUARGA LANSIA IKUT BKL</t>
  </si>
  <si>
    <t>% CAPAIAN TARGET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</si>
  <si>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</si>
  <si>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</si>
  <si>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</si>
  <si>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</si>
  <si>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</si>
  <si>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</si>
  <si>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</si>
  <si>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</si>
  <si>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</si>
  <si>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</si>
  <si>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</si>
  <si>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</si>
  <si>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</si>
  <si>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</si>
  <si>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7=6/5X100</t>
  </si>
  <si>
    <t>8= 6/3X100</t>
  </si>
  <si>
    <t>KABUPATEN</t>
  </si>
  <si>
    <t>LAPORAN KELOMPOK KEGIATAN BINA KELUARGA LANSIA</t>
  </si>
  <si>
    <t>BULAN SEPTEMBER</t>
  </si>
  <si>
    <t>TAHUN 2018</t>
  </si>
  <si>
    <t>Kabid P2PP</t>
  </si>
  <si>
    <t>SUKARDJO, SKM, M.Kes</t>
  </si>
  <si>
    <t>NIP. 19680911 199003 1 007</t>
  </si>
  <si>
    <t>BULAN : OKTOBER 2018</t>
  </si>
  <si>
    <t>KELOMPOK BKB</t>
  </si>
  <si>
    <t>KELUARGA MENJADI ANGGOTA BKB</t>
  </si>
  <si>
    <t>KESERTAAN BER KB ANGGOTA KELOMPOK</t>
  </si>
  <si>
    <t>ADA</t>
  </si>
  <si>
    <t>LAPOR</t>
  </si>
  <si>
    <t>%</t>
  </si>
  <si>
    <t>SASARAN</t>
  </si>
  <si>
    <t>ANGGOTA</t>
  </si>
  <si>
    <t>PUS</t>
  </si>
  <si>
    <t>PUS BER KB</t>
  </si>
  <si>
    <t>KELOMPOK BKR</t>
  </si>
  <si>
    <t>KELUARGA MENJADI ANGGOTA BKR</t>
  </si>
  <si>
    <t>JUMLAH</t>
  </si>
  <si>
    <t>KELOMPOK BKL</t>
  </si>
  <si>
    <t>KELUARGA MENJADI ANGGOTA BKL</t>
  </si>
  <si>
    <t>KELOMPOK UPPKS</t>
  </si>
  <si>
    <t>ANGGOTA UPPKS SELURUH TAHAPAN KS</t>
  </si>
  <si>
    <t>ANGGOTA UPPKS TAHAPAN KELUARGA PRA S &amp; KS 1</t>
  </si>
  <si>
    <t>TUMBUH</t>
  </si>
  <si>
    <t>TEGAK</t>
  </si>
  <si>
    <t>TEGAR</t>
  </si>
  <si>
    <t xml:space="preserve">ADA </t>
  </si>
  <si>
    <t>TOTAL</t>
  </si>
  <si>
    <t>PIK REMAJA</t>
  </si>
  <si>
    <t>5=4/3*100</t>
  </si>
  <si>
    <t>8=7/6*100</t>
  </si>
  <si>
    <t>11=10/9*100</t>
  </si>
  <si>
    <t>FASKES KB PEMERINTAH</t>
  </si>
  <si>
    <t>FASKES KB SWASTA</t>
  </si>
  <si>
    <t>TOTAL PB FASKES KB</t>
  </si>
  <si>
    <t>DOKTER PRAKTEK</t>
  </si>
  <si>
    <t>BIDAN PRAKTEK SWASTA</t>
  </si>
  <si>
    <t>LAINNYA</t>
  </si>
  <si>
    <t>8=7/17*100</t>
  </si>
  <si>
    <t>16=15/17*100</t>
  </si>
  <si>
    <t>BULAN : S.D OKTOBER 2018</t>
  </si>
  <si>
    <t>LAMPIRAN 4. PENCAPAIAN INDIKATOR PPM PESERTA KB BARU MENURUT METODE KONTRASEPSI</t>
  </si>
  <si>
    <t>IUD</t>
  </si>
  <si>
    <t>MOW</t>
  </si>
  <si>
    <t>PPM</t>
  </si>
  <si>
    <t>PENCAPAIAN</t>
  </si>
  <si>
    <t>MOP</t>
  </si>
  <si>
    <t>IMPLANT</t>
  </si>
  <si>
    <t>SUNTIK</t>
  </si>
  <si>
    <t>PIL</t>
  </si>
  <si>
    <t>KONDOM</t>
  </si>
  <si>
    <t>14=13/17*100</t>
  </si>
  <si>
    <t>12=11/17*100</t>
  </si>
  <si>
    <t>10=9/17*100</t>
  </si>
  <si>
    <t>6=5/17*100</t>
  </si>
  <si>
    <t>4=3/17*100</t>
  </si>
  <si>
    <t>LAMPIRAN 3. HASIL PELAYANAN PESERTA KB BARU MENURUT METODE KONTRASEPSI</t>
  </si>
  <si>
    <t>PRAKTEK DOKTER</t>
  </si>
  <si>
    <t>BIDAN PRAKTEK MANDIRI</t>
  </si>
  <si>
    <t>TOTAL FASILITAS KESEHATAN KB</t>
  </si>
  <si>
    <t>JEJARING KB</t>
  </si>
  <si>
    <t xml:space="preserve"> </t>
  </si>
  <si>
    <t xml:space="preserve">LAMPIRAN 5. PENCAPAIAN INDIKATOR PPM PESERTA KB BARU </t>
  </si>
  <si>
    <t>JUMLAH PESERTA KB BARU PRIA</t>
  </si>
  <si>
    <t>JUMLAH PESERTA KB WANITA</t>
  </si>
  <si>
    <t>JUMLAH PESERTA KB BARU NON MKJP</t>
  </si>
  <si>
    <t>JUMLAH PESERTA KB BARU MKJP</t>
  </si>
  <si>
    <t>JUMLAH PESERTA KB BARU</t>
  </si>
  <si>
    <t>non mkjp</t>
  </si>
  <si>
    <t>mkjp</t>
  </si>
  <si>
    <t>total ppm</t>
  </si>
  <si>
    <t xml:space="preserve">TOTAL PB JEJARING </t>
  </si>
  <si>
    <t xml:space="preserve">FASKES KB </t>
  </si>
  <si>
    <t>PB JEJARING</t>
  </si>
  <si>
    <t>TOTAL PB</t>
  </si>
  <si>
    <t>LAMPIRAN 6. HASIL PELAYANAN PESERTA KB BARU MENURUT TEMPAT PELAYANAN</t>
  </si>
  <si>
    <t>LAMPIRAN 7. PESERTA KB AKTIF PER MIX KONTRASEPSI</t>
  </si>
  <si>
    <t>JUMLAH PESERTA KB AKTIF</t>
  </si>
  <si>
    <t>LAMPIRAN 8. PESERTA KB AKTIF METODE KONTRASEPSI JANGKA PANJANG (MKJP)</t>
  </si>
  <si>
    <t>JUMLAH PA MKJP</t>
  </si>
  <si>
    <t>JUMLAH PA</t>
  </si>
  <si>
    <t>JUMLAH PA PRIA</t>
  </si>
  <si>
    <t>LAMPIRAN 9. PESERTA KB AKTIF PRIA</t>
  </si>
  <si>
    <t>LAMPIRAN 10. PASANGAN USIA SUBUR BUKAN PESERTA KB</t>
  </si>
  <si>
    <t>INGIN ANAK DITUNDA</t>
  </si>
  <si>
    <t>TIDAK INGIN ANAK LAGI</t>
  </si>
  <si>
    <t>UNMETNEED</t>
  </si>
  <si>
    <t>JUMLAH PUS</t>
  </si>
  <si>
    <t>PUS BUKAN PESERTA KB</t>
  </si>
  <si>
    <t>4=3/8*100</t>
  </si>
  <si>
    <t>6=5/8*100</t>
  </si>
  <si>
    <t>9=7/8*100</t>
  </si>
  <si>
    <t xml:space="preserve">JUMLAH </t>
  </si>
  <si>
    <t xml:space="preserve">FASKES KB PEMERINTAH </t>
  </si>
  <si>
    <t>PRAKTEK BIDAN MANDIRI</t>
  </si>
  <si>
    <t>JUMLAH PENCABUTAN IUD DAN IMPLANT MENURUT TEMPAT PELAYANAN</t>
  </si>
  <si>
    <t>SUNTIKAN</t>
  </si>
  <si>
    <t>BIDAN MANDIRI</t>
  </si>
  <si>
    <t>JEJARING FASKES KB LAINNYA</t>
  </si>
  <si>
    <t>14=13/12*100</t>
  </si>
  <si>
    <t>17=16/15*100</t>
  </si>
  <si>
    <t>20=19/20*100</t>
  </si>
  <si>
    <t>13=12/11*100</t>
  </si>
  <si>
    <t>16=15/14*100</t>
  </si>
  <si>
    <t>19=18/17*100</t>
  </si>
  <si>
    <t>22=21/20*100</t>
  </si>
  <si>
    <t>JUMLAH GANTI CARA OLEH FASKES KB PEMERINTAH</t>
  </si>
  <si>
    <t>JUMLAH GANTI CARA OLEH FASKES KB SWASTA</t>
  </si>
  <si>
    <t>IMPLAN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</si>
  <si>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</si>
  <si>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</si>
  <si>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</si>
  <si>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</si>
  <si>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</si>
  <si>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</si>
  <si>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</si>
  <si>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</si>
  <si>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</si>
  <si>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</si>
  <si>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</si>
  <si>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</si>
  <si>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</si>
  <si>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</si>
  <si>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</si>
  <si>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</si>
  <si>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</si>
  <si>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</si>
  <si>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LAMPIRAN 1. CAKUPAN LAPORAN FASILITAS KESEHATAN KB</t>
  </si>
  <si>
    <t>LAMPIRAN 2. CAKUPAN LAPORAN PENGENDALIAN LAPANGAN</t>
  </si>
  <si>
    <t>4=3/7*100</t>
  </si>
  <si>
    <t>6=5/7*100</t>
  </si>
  <si>
    <t>4=3/11*100</t>
  </si>
  <si>
    <t>6=5/11*100</t>
  </si>
  <si>
    <t>8=7/11*100</t>
  </si>
  <si>
    <t>10=9/11*100</t>
  </si>
  <si>
    <t>13=11/12*100</t>
  </si>
  <si>
    <t>FASKES KB</t>
  </si>
  <si>
    <t>JEJARING FASKES KB</t>
  </si>
  <si>
    <t>JUMLAH GANTI CARA OLEH PRAKTEK BIDAN MANDIRI</t>
  </si>
  <si>
    <t>JUMLAH GANTI CARA OLEH JEJARING FASKES KB LAINNYA</t>
  </si>
  <si>
    <t>S.D Oktober 2017</t>
  </si>
  <si>
    <t>S.D Oktober 2018</t>
  </si>
  <si>
    <t xml:space="preserve">Karangtengah </t>
  </si>
  <si>
    <t>KEGAGALAN</t>
  </si>
  <si>
    <t>ALKON</t>
  </si>
  <si>
    <t>TIDAK TERPAKAI HANYA UNTUK DASAR PEMBUATAN YANG KANAN</t>
  </si>
  <si>
    <t>JUMLAH GANTI CARA OLEH PRAKTEK DOKTER</t>
  </si>
  <si>
    <t xml:space="preserve">Wonosalam </t>
  </si>
  <si>
    <t xml:space="preserve">Demak </t>
  </si>
  <si>
    <t>5=3+4</t>
  </si>
  <si>
    <t>7=5-6</t>
  </si>
  <si>
    <t>8=7/5*100</t>
  </si>
  <si>
    <t>PA DES'2017</t>
  </si>
  <si>
    <t>TOTAL PA</t>
  </si>
  <si>
    <t>SELISIH</t>
  </si>
  <si>
    <t>DO OKT 2018</t>
  </si>
  <si>
    <t xml:space="preserve">LAMPIRAN 11. DROUP OUT (DO) PESERTA KB </t>
  </si>
  <si>
    <t>LAMPIRAN 12. JUMLAH KOMPLIKASI BERAT MENURUT METODE KONTRASEPSI</t>
  </si>
  <si>
    <t>LAMPIRAN 13. JUMLAH KEGAGALAN  MENURUT METODE KONTRASEPSI</t>
  </si>
  <si>
    <t>LAMPIRAN 14. JUMLAH PENCABUTAN IUD DAN IMPLANT MENURUT TEMPAT PELAYANAN</t>
  </si>
  <si>
    <t>LAMPIRAN 15. JUMLAH PELAYANAN KONTRASEPSI GANTI CARA MENURUT METODE KONTRASEPSI</t>
  </si>
  <si>
    <t xml:space="preserve">LAMPIRAN 16. JUMLAH LAYANAN GANTI CARA YANG DILAYANI OLEH FASKES KB PEMERINTAH DAN FASKES KB SWASTA </t>
  </si>
  <si>
    <t xml:space="preserve">LAMPIRAN 17. JUMLAH LAYANAN GANTI CARA YANG DILAYANI OLEH JEJARING FASKES KB </t>
  </si>
  <si>
    <t>LAMPIRAN 18. PEMBERIAN KONTRASEPSI ULANG YANG DILAYANI OLEH FASKES KB PEMERINTAH DAN SWASTA</t>
  </si>
  <si>
    <t>LAMPIRAN 19. PEMBERIAN KONTRASEPSI ULANG YANG DILAYANI OLEH FASKES JEJARING</t>
  </si>
  <si>
    <t>LAMPIRAN 20. PEMBERIAN KONTRASEPSI ULANG MENURUT METODE KONTRASEPSI</t>
  </si>
  <si>
    <t>KEADAAN DAN LAPORAN ISNTITUSI KB DILAPANGAN</t>
  </si>
  <si>
    <t>BULAN  : OKTOBER 2018</t>
  </si>
  <si>
    <t>No</t>
  </si>
  <si>
    <t>Desa</t>
  </si>
  <si>
    <t>PLKB</t>
  </si>
  <si>
    <t>PPKBD</t>
  </si>
  <si>
    <t>SUB PPKBD</t>
  </si>
  <si>
    <t>KLP KB</t>
  </si>
  <si>
    <t xml:space="preserve"> JML PIK R/M</t>
  </si>
  <si>
    <t xml:space="preserve"> JML PIK R/M Tumbuh</t>
  </si>
  <si>
    <t xml:space="preserve"> JML PIK R/M Tegak</t>
  </si>
  <si>
    <t xml:space="preserve"> JML PIK R/M Tegar</t>
  </si>
  <si>
    <t>Yang ada</t>
  </si>
  <si>
    <t>Yang lapor</t>
  </si>
  <si>
    <t>KELOMPOK KB</t>
  </si>
  <si>
    <t>8=6/5*100</t>
  </si>
  <si>
    <t>11=9/8*100</t>
  </si>
  <si>
    <t>14=12/11*100</t>
  </si>
  <si>
    <t>PA OKT 2018</t>
  </si>
  <si>
    <t>AB S.D OKT 2018</t>
  </si>
  <si>
    <t xml:space="preserve">LAMPIRAN 21. PEMBINAAN KELOMPOK BINA KELUARGA BALITA (BKB) </t>
  </si>
  <si>
    <t xml:space="preserve">LAMPIRAN 22. PEMBINAAN KELOMPOK BINA KELUARGA REMAJA (BKR) </t>
  </si>
  <si>
    <t xml:space="preserve">LAMPIRAN 23. PEMBINAAN KELOMPOK BINA KELUARGA LANSIA (BKL) </t>
  </si>
  <si>
    <t xml:space="preserve">LAMPIRAN 24. PEMBINAAN KELOMPOK UPPKS (USAHA PENINGKATAN PENDAPATAN KELUARGA SEJAHTERA) </t>
  </si>
  <si>
    <t>LAMPIRAN 25. PEMBINAAN PIK REMAJA (PUSAT INFORMASI DAN KONSELING REMAJA)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</si>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</sst>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color rgb="FF000000"/>
      <name val="Tahoma"/>
      <family val="2"/>
    </font>
    <font>
      <sz val="11"/>
      <color theme="1"/>
      <name val="Tahoma"/>
      <family val="2"/>
    </font>
    <font>
      <u/>
      <sz val="1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sz val="14"/>
      <color rgb="FF000000"/>
      <name val="Tahoma"/>
      <family val="2"/>
    </font>
    <font>
      <b/>
      <sz val="14"/>
      <color rgb="FF000000"/>
      <name val="Tahoma"/>
      <family val="2"/>
    </font>
    <font>
      <i/>
      <sz val="10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rgb="FF000000"/>
      <name val="Tahoma"/>
      <family val="2"/>
    </font>
    <font>
      <b/>
      <i/>
      <sz val="8"/>
      <name val="Tahoma"/>
      <family val="2"/>
    </font>
    <font>
      <b/>
      <sz val="12"/>
      <name val="Calibri"/>
      <family val="2"/>
    </font>
    <font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4"/>
      <name val="Calibri"/>
      <family val="2"/>
    </font>
    <font>
      <b/>
      <sz val="12"/>
      <color theme="1"/>
      <name val="Calibri"/>
      <family val="2"/>
      <scheme val="minor"/>
    </font>
    <font>
      <strike/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sz val="1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charset val="1"/>
      <scheme val="minor"/>
    </font>
    <font>
      <sz val="18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4682B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35" fillId="0" borderId="0"/>
  </cellStyleXfs>
  <cellXfs count="3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readingOrder="1"/>
    </xf>
    <xf numFmtId="0" fontId="2" fillId="2" borderId="2" xfId="0" applyNumberFormat="1" applyFont="1" applyFill="1" applyBorder="1" applyAlignment="1">
      <alignment vertical="top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3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2" fillId="0" borderId="2" xfId="1" applyNumberFormat="1" applyFont="1" applyFill="1" applyBorder="1" applyAlignment="1">
      <alignment vertical="top" wrapText="1" readingOrder="1"/>
    </xf>
    <xf numFmtId="4" fontId="1" fillId="0" borderId="1" xfId="0" applyNumberFormat="1" applyFont="1" applyBorder="1"/>
    <xf numFmtId="0" fontId="2" fillId="0" borderId="2" xfId="1" applyNumberFormat="1" applyFont="1" applyFill="1" applyBorder="1" applyAlignment="1">
      <alignment vertical="top" readingOrder="1"/>
    </xf>
    <xf numFmtId="0" fontId="1" fillId="0" borderId="1" xfId="0" applyFont="1" applyBorder="1"/>
    <xf numFmtId="0" fontId="2" fillId="2" borderId="2" xfId="1" applyNumberFormat="1" applyFont="1" applyFill="1" applyBorder="1" applyAlignment="1">
      <alignment vertical="top" wrapText="1" readingOrder="1"/>
    </xf>
    <xf numFmtId="0" fontId="2" fillId="2" borderId="2" xfId="1" applyNumberFormat="1" applyFont="1" applyFill="1" applyBorder="1" applyAlignment="1">
      <alignment vertical="top" readingOrder="1"/>
    </xf>
    <xf numFmtId="0" fontId="1" fillId="0" borderId="6" xfId="0" applyFont="1" applyBorder="1" applyAlignment="1">
      <alignment horizontal="center"/>
    </xf>
    <xf numFmtId="0" fontId="2" fillId="2" borderId="7" xfId="1" applyNumberFormat="1" applyFont="1" applyFill="1" applyBorder="1" applyAlignment="1">
      <alignment vertical="top" readingOrder="1"/>
    </xf>
    <xf numFmtId="0" fontId="2" fillId="2" borderId="1" xfId="1" applyNumberFormat="1" applyFont="1" applyFill="1" applyBorder="1" applyAlignment="1">
      <alignment vertical="top" wrapText="1" readingOrder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12" fillId="2" borderId="1" xfId="1" applyNumberFormat="1" applyFont="1" applyFill="1" applyBorder="1" applyAlignment="1">
      <alignment vertical="top" wrapText="1" readingOrder="1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13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0" fontId="14" fillId="0" borderId="2" xfId="1" applyNumberFormat="1" applyFont="1" applyFill="1" applyBorder="1" applyAlignment="1">
      <alignment vertical="top" wrapText="1" readingOrder="1"/>
    </xf>
    <xf numFmtId="0" fontId="14" fillId="0" borderId="2" xfId="1" applyNumberFormat="1" applyFont="1" applyFill="1" applyBorder="1" applyAlignment="1">
      <alignment vertical="top" readingOrder="1"/>
    </xf>
    <xf numFmtId="0" fontId="14" fillId="2" borderId="2" xfId="1" applyNumberFormat="1" applyFont="1" applyFill="1" applyBorder="1" applyAlignment="1">
      <alignment vertical="top" wrapText="1" readingOrder="1"/>
    </xf>
    <xf numFmtId="0" fontId="14" fillId="2" borderId="2" xfId="1" applyNumberFormat="1" applyFont="1" applyFill="1" applyBorder="1" applyAlignment="1">
      <alignment vertical="top" readingOrder="1"/>
    </xf>
    <xf numFmtId="0" fontId="14" fillId="2" borderId="7" xfId="1" applyNumberFormat="1" applyFont="1" applyFill="1" applyBorder="1" applyAlignment="1">
      <alignment vertical="top" readingOrder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8" fillId="0" borderId="0" xfId="0" applyFont="1"/>
    <xf numFmtId="0" fontId="14" fillId="2" borderId="0" xfId="1" applyNumberFormat="1" applyFont="1" applyFill="1" applyBorder="1" applyAlignment="1">
      <alignment vertical="top" wrapText="1" readingOrder="1"/>
    </xf>
    <xf numFmtId="0" fontId="8" fillId="0" borderId="0" xfId="0" applyFont="1" applyBorder="1"/>
    <xf numFmtId="3" fontId="8" fillId="0" borderId="0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Border="1"/>
    <xf numFmtId="0" fontId="12" fillId="2" borderId="0" xfId="1" applyNumberFormat="1" applyFont="1" applyFill="1" applyBorder="1" applyAlignment="1">
      <alignment vertical="top" wrapText="1" readingOrder="1"/>
    </xf>
    <xf numFmtId="3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3" fillId="0" borderId="0" xfId="0" applyFont="1"/>
    <xf numFmtId="0" fontId="15" fillId="2" borderId="0" xfId="1" applyNumberFormat="1" applyFont="1" applyFill="1" applyBorder="1" applyAlignment="1">
      <alignment vertical="top" wrapText="1" readingOrder="1"/>
    </xf>
    <xf numFmtId="0" fontId="13" fillId="0" borderId="0" xfId="0" applyFont="1" applyBorder="1"/>
    <xf numFmtId="3" fontId="8" fillId="0" borderId="0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2" fillId="0" borderId="2" xfId="1" applyNumberFormat="1" applyFont="1" applyFill="1" applyBorder="1" applyAlignment="1">
      <alignment horizontal="left" vertical="top" readingOrder="1"/>
    </xf>
    <xf numFmtId="0" fontId="2" fillId="2" borderId="2" xfId="1" applyNumberFormat="1" applyFont="1" applyFill="1" applyBorder="1" applyAlignment="1">
      <alignment horizontal="left" vertical="top" wrapText="1" readingOrder="1"/>
    </xf>
    <xf numFmtId="0" fontId="2" fillId="2" borderId="2" xfId="1" applyNumberFormat="1" applyFont="1" applyFill="1" applyBorder="1" applyAlignment="1">
      <alignment horizontal="left" vertical="top" readingOrder="1"/>
    </xf>
    <xf numFmtId="0" fontId="2" fillId="2" borderId="7" xfId="1" applyNumberFormat="1" applyFont="1" applyFill="1" applyBorder="1" applyAlignment="1">
      <alignment horizontal="left" vertical="top" readingOrder="1"/>
    </xf>
    <xf numFmtId="0" fontId="8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4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2" fontId="11" fillId="0" borderId="1" xfId="0" applyNumberFormat="1" applyFont="1" applyBorder="1"/>
    <xf numFmtId="3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top" wrapText="1" readingOrder="1"/>
    </xf>
    <xf numFmtId="0" fontId="12" fillId="0" borderId="12" xfId="0" applyNumberFormat="1" applyFont="1" applyFill="1" applyBorder="1" applyAlignment="1">
      <alignment horizontal="center" vertical="top" wrapText="1" readingOrder="1"/>
    </xf>
    <xf numFmtId="0" fontId="21" fillId="3" borderId="12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5" fillId="3" borderId="12" xfId="0" applyNumberFormat="1" applyFont="1" applyFill="1" applyBorder="1" applyAlignment="1">
      <alignment horizontal="center" vertical="center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top" wrapText="1" readingOrder="1"/>
    </xf>
    <xf numFmtId="0" fontId="18" fillId="0" borderId="0" xfId="0" applyFont="1" applyFill="1" applyBorder="1"/>
    <xf numFmtId="0" fontId="25" fillId="3" borderId="12" xfId="0" applyNumberFormat="1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14" fillId="2" borderId="1" xfId="1" applyNumberFormat="1" applyFont="1" applyFill="1" applyBorder="1" applyAlignment="1">
      <alignment vertical="top" wrapText="1" readingOrder="1"/>
    </xf>
    <xf numFmtId="0" fontId="16" fillId="0" borderId="1" xfId="0" applyFont="1" applyBorder="1" applyAlignment="1">
      <alignment horizontal="center"/>
    </xf>
    <xf numFmtId="0" fontId="25" fillId="3" borderId="0" xfId="0" applyNumberFormat="1" applyFont="1" applyFill="1" applyBorder="1" applyAlignment="1">
      <alignment horizontal="center" vertical="center" wrapText="1" readingOrder="1"/>
    </xf>
    <xf numFmtId="0" fontId="25" fillId="3" borderId="1" xfId="0" applyNumberFormat="1" applyFont="1" applyFill="1" applyBorder="1" applyAlignment="1">
      <alignment horizontal="center" vertical="center" wrapText="1" readingOrder="1"/>
    </xf>
    <xf numFmtId="0" fontId="19" fillId="2" borderId="0" xfId="0" applyNumberFormat="1" applyFont="1" applyFill="1" applyBorder="1" applyAlignment="1">
      <alignment vertical="center" wrapText="1" readingOrder="1"/>
    </xf>
    <xf numFmtId="0" fontId="21" fillId="3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4" fontId="1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1" fillId="3" borderId="16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horizontal="center" vertical="top" wrapText="1" readingOrder="1"/>
    </xf>
    <xf numFmtId="0" fontId="12" fillId="0" borderId="16" xfId="0" applyNumberFormat="1" applyFont="1" applyFill="1" applyBorder="1" applyAlignment="1">
      <alignment horizontal="center" vertical="top" wrapText="1" readingOrder="1"/>
    </xf>
    <xf numFmtId="0" fontId="25" fillId="3" borderId="11" xfId="0" applyNumberFormat="1" applyFont="1" applyFill="1" applyBorder="1" applyAlignment="1">
      <alignment horizontal="center" vertical="center" wrapText="1" readingOrder="1"/>
    </xf>
    <xf numFmtId="0" fontId="25" fillId="3" borderId="14" xfId="0" applyNumberFormat="1" applyFont="1" applyFill="1" applyBorder="1" applyAlignment="1">
      <alignment horizontal="center" vertical="center" wrapText="1" readingOrder="1"/>
    </xf>
    <xf numFmtId="0" fontId="21" fillId="3" borderId="15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21" fillId="3" borderId="1" xfId="0" applyNumberFormat="1" applyFont="1" applyFill="1" applyBorder="1" applyAlignment="1">
      <alignment horizontal="center" vertical="top" wrapText="1" readingOrder="1"/>
    </xf>
    <xf numFmtId="10" fontId="8" fillId="0" borderId="0" xfId="0" applyNumberFormat="1" applyFont="1"/>
    <xf numFmtId="0" fontId="8" fillId="0" borderId="0" xfId="0" applyFont="1" applyBorder="1" applyAlignment="1">
      <alignment horizontal="left"/>
    </xf>
    <xf numFmtId="0" fontId="14" fillId="0" borderId="1" xfId="1" applyNumberFormat="1" applyFont="1" applyFill="1" applyBorder="1" applyAlignment="1">
      <alignment vertical="top" wrapText="1" readingOrder="1"/>
    </xf>
    <xf numFmtId="10" fontId="8" fillId="0" borderId="1" xfId="0" applyNumberFormat="1" applyFont="1" applyBorder="1"/>
    <xf numFmtId="0" fontId="14" fillId="0" borderId="1" xfId="1" applyNumberFormat="1" applyFont="1" applyFill="1" applyBorder="1" applyAlignment="1">
      <alignment vertical="top" readingOrder="1"/>
    </xf>
    <xf numFmtId="0" fontId="14" fillId="2" borderId="1" xfId="1" applyNumberFormat="1" applyFont="1" applyFill="1" applyBorder="1" applyAlignment="1">
      <alignment vertical="top" readingOrder="1"/>
    </xf>
    <xf numFmtId="0" fontId="1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/>
    </xf>
    <xf numFmtId="10" fontId="0" fillId="0" borderId="0" xfId="0" applyNumberFormat="1"/>
    <xf numFmtId="10" fontId="0" fillId="0" borderId="1" xfId="0" applyNumberFormat="1" applyBorder="1"/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0" borderId="0" xfId="0" applyFont="1" applyFill="1" applyBorder="1"/>
    <xf numFmtId="0" fontId="1" fillId="0" borderId="1" xfId="0" applyFont="1" applyBorder="1" applyAlignment="1">
      <alignment horizontal="center"/>
    </xf>
    <xf numFmtId="0" fontId="30" fillId="3" borderId="15" xfId="0" applyNumberFormat="1" applyFont="1" applyFill="1" applyBorder="1" applyAlignment="1">
      <alignment horizontal="center" vertical="top" wrapText="1" readingOrder="1"/>
    </xf>
    <xf numFmtId="3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3" fontId="33" fillId="0" borderId="1" xfId="0" applyNumberFormat="1" applyFont="1" applyBorder="1" applyAlignment="1">
      <alignment horizontal="center"/>
    </xf>
    <xf numFmtId="4" fontId="32" fillId="0" borderId="1" xfId="0" applyNumberFormat="1" applyFont="1" applyBorder="1" applyAlignment="1">
      <alignment horizontal="center"/>
    </xf>
    <xf numFmtId="0" fontId="32" fillId="0" borderId="1" xfId="0" applyFont="1" applyBorder="1"/>
    <xf numFmtId="10" fontId="32" fillId="0" borderId="1" xfId="0" applyNumberFormat="1" applyFont="1" applyBorder="1"/>
    <xf numFmtId="0" fontId="8" fillId="0" borderId="19" xfId="0" applyFont="1" applyFill="1" applyBorder="1"/>
    <xf numFmtId="0" fontId="31" fillId="0" borderId="19" xfId="0" applyFont="1" applyFill="1" applyBorder="1"/>
    <xf numFmtId="0" fontId="11" fillId="0" borderId="19" xfId="0" applyFont="1" applyFill="1" applyBorder="1"/>
    <xf numFmtId="0" fontId="14" fillId="0" borderId="22" xfId="1" applyNumberFormat="1" applyFont="1" applyFill="1" applyBorder="1" applyAlignment="1">
      <alignment vertical="top" readingOrder="1"/>
    </xf>
    <xf numFmtId="0" fontId="14" fillId="2" borderId="22" xfId="1" applyNumberFormat="1" applyFont="1" applyFill="1" applyBorder="1" applyAlignment="1">
      <alignment vertical="top" wrapText="1" readingOrder="1"/>
    </xf>
    <xf numFmtId="0" fontId="14" fillId="2" borderId="22" xfId="1" applyNumberFormat="1" applyFont="1" applyFill="1" applyBorder="1" applyAlignment="1">
      <alignment vertical="top" readingOrder="1"/>
    </xf>
    <xf numFmtId="0" fontId="14" fillId="2" borderId="23" xfId="1" applyNumberFormat="1" applyFont="1" applyFill="1" applyBorder="1" applyAlignment="1">
      <alignment vertical="top" wrapText="1" readingOrder="1"/>
    </xf>
    <xf numFmtId="0" fontId="14" fillId="2" borderId="3" xfId="1" applyNumberFormat="1" applyFont="1" applyFill="1" applyBorder="1" applyAlignment="1">
      <alignment vertical="top" readingOrder="1"/>
    </xf>
    <xf numFmtId="0" fontId="8" fillId="0" borderId="19" xfId="0" applyFont="1" applyFill="1" applyBorder="1" applyAlignment="1">
      <alignment horizontal="center"/>
    </xf>
    <xf numFmtId="0" fontId="14" fillId="0" borderId="23" xfId="1" applyNumberFormat="1" applyFont="1" applyFill="1" applyBorder="1" applyAlignment="1">
      <alignment vertical="top" wrapText="1" readingOrder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" fontId="8" fillId="0" borderId="1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4" fontId="11" fillId="0" borderId="19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2" borderId="9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2" fillId="0" borderId="1" xfId="0" applyFont="1" applyFill="1" applyBorder="1"/>
    <xf numFmtId="2" fontId="8" fillId="0" borderId="0" xfId="0" applyNumberFormat="1" applyFont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0" fontId="11" fillId="0" borderId="0" xfId="0" applyFont="1" applyBorder="1"/>
    <xf numFmtId="3" fontId="34" fillId="0" borderId="1" xfId="0" applyNumberFormat="1" applyFont="1" applyBorder="1" applyAlignment="1">
      <alignment horizontal="center"/>
    </xf>
    <xf numFmtId="0" fontId="36" fillId="0" borderId="0" xfId="2" applyFont="1" applyBorder="1" applyAlignment="1"/>
    <xf numFmtId="0" fontId="37" fillId="0" borderId="0" xfId="2" applyFont="1" applyBorder="1" applyAlignment="1"/>
    <xf numFmtId="0" fontId="38" fillId="0" borderId="0" xfId="2" applyFont="1" applyBorder="1" applyAlignment="1">
      <alignment vertical="center" wrapText="1"/>
    </xf>
    <xf numFmtId="0" fontId="37" fillId="0" borderId="0" xfId="2" applyFont="1" applyBorder="1" applyAlignment="1">
      <alignment vertical="center" wrapText="1"/>
    </xf>
    <xf numFmtId="0" fontId="39" fillId="0" borderId="0" xfId="2" applyFont="1" applyBorder="1" applyAlignment="1">
      <alignment horizontal="center"/>
    </xf>
    <xf numFmtId="3" fontId="39" fillId="0" borderId="0" xfId="2" applyNumberFormat="1" applyFont="1" applyBorder="1" applyAlignment="1">
      <alignment horizontal="center"/>
    </xf>
    <xf numFmtId="0" fontId="39" fillId="0" borderId="0" xfId="2" quotePrefix="1" applyFont="1" applyBorder="1" applyAlignment="1">
      <alignment horizontal="center"/>
    </xf>
    <xf numFmtId="0" fontId="41" fillId="0" borderId="0" xfId="0" applyFont="1"/>
    <xf numFmtId="0" fontId="42" fillId="0" borderId="1" xfId="2" applyFont="1" applyBorder="1" applyAlignment="1">
      <alignment horizontal="center"/>
    </xf>
    <xf numFmtId="0" fontId="42" fillId="0" borderId="1" xfId="2" applyFont="1" applyBorder="1" applyAlignment="1">
      <alignment horizontal="left"/>
    </xf>
    <xf numFmtId="0" fontId="42" fillId="0" borderId="8" xfId="2" applyFont="1" applyBorder="1" applyAlignment="1">
      <alignment horizontal="center"/>
    </xf>
    <xf numFmtId="3" fontId="42" fillId="0" borderId="8" xfId="2" applyNumberFormat="1" applyFont="1" applyBorder="1" applyAlignment="1">
      <alignment horizontal="center"/>
    </xf>
    <xf numFmtId="0" fontId="42" fillId="0" borderId="1" xfId="2" quotePrefix="1" applyFont="1" applyBorder="1" applyAlignment="1">
      <alignment horizontal="center"/>
    </xf>
    <xf numFmtId="0" fontId="42" fillId="0" borderId="1" xfId="2" applyFont="1" applyBorder="1"/>
    <xf numFmtId="0" fontId="42" fillId="0" borderId="0" xfId="2" applyFont="1" applyBorder="1" applyAlignment="1">
      <alignment horizontal="center"/>
    </xf>
    <xf numFmtId="0" fontId="42" fillId="0" borderId="0" xfId="2" applyFont="1" applyBorder="1" applyAlignment="1">
      <alignment horizontal="left"/>
    </xf>
    <xf numFmtId="3" fontId="42" fillId="0" borderId="0" xfId="2" applyNumberFormat="1" applyFont="1" applyBorder="1" applyAlignment="1">
      <alignment horizontal="center"/>
    </xf>
    <xf numFmtId="0" fontId="42" fillId="0" borderId="0" xfId="2" quotePrefix="1" applyFont="1" applyBorder="1" applyAlignment="1">
      <alignment horizontal="center"/>
    </xf>
    <xf numFmtId="0" fontId="42" fillId="0" borderId="0" xfId="2" applyFont="1" applyBorder="1"/>
    <xf numFmtId="3" fontId="42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4" fillId="0" borderId="2" xfId="1" applyNumberFormat="1" applyFont="1" applyFill="1" applyBorder="1" applyAlignment="1">
      <alignment vertical="top" wrapText="1" readingOrder="1"/>
    </xf>
    <xf numFmtId="3" fontId="43" fillId="0" borderId="1" xfId="0" applyNumberFormat="1" applyFont="1" applyBorder="1" applyAlignment="1">
      <alignment horizontal="center"/>
    </xf>
    <xf numFmtId="4" fontId="43" fillId="0" borderId="1" xfId="0" applyNumberFormat="1" applyFont="1" applyBorder="1" applyAlignment="1">
      <alignment horizontal="center"/>
    </xf>
    <xf numFmtId="0" fontId="44" fillId="0" borderId="2" xfId="1" applyNumberFormat="1" applyFont="1" applyFill="1" applyBorder="1" applyAlignment="1">
      <alignment vertical="top" readingOrder="1"/>
    </xf>
    <xf numFmtId="0" fontId="44" fillId="2" borderId="2" xfId="1" applyNumberFormat="1" applyFont="1" applyFill="1" applyBorder="1" applyAlignment="1">
      <alignment vertical="top" wrapText="1" readingOrder="1"/>
    </xf>
    <xf numFmtId="0" fontId="44" fillId="2" borderId="2" xfId="1" applyNumberFormat="1" applyFont="1" applyFill="1" applyBorder="1" applyAlignment="1">
      <alignment vertical="top" readingOrder="1"/>
    </xf>
    <xf numFmtId="0" fontId="43" fillId="0" borderId="6" xfId="0" applyFont="1" applyBorder="1" applyAlignment="1">
      <alignment horizontal="center"/>
    </xf>
    <xf numFmtId="0" fontId="44" fillId="2" borderId="7" xfId="1" applyNumberFormat="1" applyFont="1" applyFill="1" applyBorder="1" applyAlignment="1">
      <alignment vertical="top" readingOrder="1"/>
    </xf>
    <xf numFmtId="0" fontId="43" fillId="0" borderId="1" xfId="0" applyFont="1" applyBorder="1"/>
    <xf numFmtId="0" fontId="44" fillId="2" borderId="1" xfId="1" applyNumberFormat="1" applyFont="1" applyFill="1" applyBorder="1" applyAlignment="1">
      <alignment vertical="top" wrapText="1" readingOrder="1"/>
    </xf>
    <xf numFmtId="0" fontId="43" fillId="0" borderId="5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6" fillId="0" borderId="0" xfId="0" applyFont="1"/>
    <xf numFmtId="0" fontId="8" fillId="0" borderId="5" xfId="0" applyFont="1" applyBorder="1"/>
    <xf numFmtId="0" fontId="8" fillId="0" borderId="24" xfId="0" applyFont="1" applyFill="1" applyBorder="1"/>
    <xf numFmtId="0" fontId="11" fillId="0" borderId="24" xfId="0" applyFont="1" applyFill="1" applyBorder="1"/>
    <xf numFmtId="0" fontId="1" fillId="2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0" fillId="0" borderId="0" xfId="2" applyFont="1" applyAlignment="1">
      <alignment horizontal="center"/>
    </xf>
    <xf numFmtId="0" fontId="40" fillId="0" borderId="0" xfId="2" applyFont="1" applyAlignment="1">
      <alignment horizontal="left"/>
    </xf>
    <xf numFmtId="0" fontId="40" fillId="0" borderId="6" xfId="2" applyFont="1" applyBorder="1" applyAlignment="1">
      <alignment horizontal="center" vertical="center"/>
    </xf>
    <xf numFmtId="0" fontId="40" fillId="0" borderId="19" xfId="2" applyFont="1" applyBorder="1" applyAlignment="1">
      <alignment horizontal="center" vertical="center"/>
    </xf>
    <xf numFmtId="0" fontId="40" fillId="0" borderId="8" xfId="2" applyFont="1" applyBorder="1" applyAlignment="1">
      <alignment horizontal="center" vertical="center"/>
    </xf>
    <xf numFmtId="0" fontId="40" fillId="0" borderId="3" xfId="2" applyFont="1" applyBorder="1" applyAlignment="1">
      <alignment horizontal="center"/>
    </xf>
    <xf numFmtId="0" fontId="40" fillId="0" borderId="4" xfId="2" applyFont="1" applyBorder="1" applyAlignment="1">
      <alignment horizontal="center"/>
    </xf>
    <xf numFmtId="0" fontId="40" fillId="0" borderId="5" xfId="2" applyFont="1" applyBorder="1" applyAlignment="1">
      <alignment horizontal="center"/>
    </xf>
    <xf numFmtId="0" fontId="40" fillId="0" borderId="6" xfId="2" applyFont="1" applyBorder="1" applyAlignment="1">
      <alignment horizontal="center" vertical="center" wrapText="1"/>
    </xf>
    <xf numFmtId="0" fontId="40" fillId="0" borderId="19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3" fillId="3" borderId="1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top" wrapText="1" readingOrder="1"/>
    </xf>
    <xf numFmtId="0" fontId="22" fillId="0" borderId="14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0" fontId="18" fillId="0" borderId="0" xfId="0" applyFont="1" applyFill="1" applyBorder="1"/>
    <xf numFmtId="0" fontId="24" fillId="3" borderId="18" xfId="0" applyNumberFormat="1" applyFont="1" applyFill="1" applyBorder="1" applyAlignment="1">
      <alignment horizontal="center" vertical="center" wrapText="1" readingOrder="1"/>
    </xf>
    <xf numFmtId="0" fontId="19" fillId="2" borderId="17" xfId="0" applyNumberFormat="1" applyFont="1" applyFill="1" applyBorder="1" applyAlignment="1">
      <alignment vertical="center" wrapText="1" readingOrder="1"/>
    </xf>
    <xf numFmtId="0" fontId="19" fillId="2" borderId="18" xfId="0" applyNumberFormat="1" applyFont="1" applyFill="1" applyBorder="1" applyAlignment="1">
      <alignment vertical="center" wrapText="1" readingOrder="1"/>
    </xf>
    <xf numFmtId="0" fontId="24" fillId="3" borderId="15" xfId="0" applyNumberFormat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/>
    </xf>
    <xf numFmtId="0" fontId="23" fillId="3" borderId="11" xfId="0" applyNumberFormat="1" applyFont="1" applyFill="1" applyBorder="1" applyAlignment="1">
      <alignment horizontal="center" vertical="center" wrapText="1" readingOrder="1"/>
    </xf>
    <xf numFmtId="0" fontId="23" fillId="3" borderId="15" xfId="0" applyNumberFormat="1" applyFont="1" applyFill="1" applyBorder="1" applyAlignment="1">
      <alignment horizontal="center" vertical="center" wrapText="1" readingOrder="1"/>
    </xf>
    <xf numFmtId="0" fontId="24" fillId="3" borderId="12" xfId="0" applyNumberFormat="1" applyFont="1" applyFill="1" applyBorder="1" applyAlignment="1">
      <alignment horizontal="center" vertical="center" wrapText="1" readingOrder="1"/>
    </xf>
    <xf numFmtId="0" fontId="19" fillId="2" borderId="13" xfId="0" applyNumberFormat="1" applyFont="1" applyFill="1" applyBorder="1" applyAlignment="1">
      <alignment vertical="center" wrapText="1" readingOrder="1"/>
    </xf>
    <xf numFmtId="0" fontId="19" fillId="2" borderId="14" xfId="0" applyNumberFormat="1" applyFont="1" applyFill="1" applyBorder="1" applyAlignment="1">
      <alignment vertical="center" wrapText="1" readingOrder="1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'1. CAK LAP FASKES'!$W$8:$W$21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'1. CAK LAP FASKES'!$X$8:$X$21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262784"/>
        <c:axId val="52264320"/>
      </c:barChart>
      <c:catAx>
        <c:axId val="52262784"/>
        <c:scaling>
          <c:orientation val="minMax"/>
        </c:scaling>
        <c:delete val="0"/>
        <c:axPos val="l"/>
        <c:majorTickMark val="none"/>
        <c:minorTickMark val="none"/>
        <c:tickLblPos val="nextTo"/>
        <c:crossAx val="52264320"/>
        <c:crosses val="autoZero"/>
        <c:auto val="1"/>
        <c:lblAlgn val="ctr"/>
        <c:lblOffset val="100"/>
        <c:noMultiLvlLbl val="0"/>
      </c:catAx>
      <c:valAx>
        <c:axId val="52264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5226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'8. PA MKJP'!$O$8:$O$22</c:f>
              <c:strCache>
                <c:ptCount val="15"/>
                <c:pt idx="0">
                  <c:v>Karanganyar</c:v>
                </c:pt>
                <c:pt idx="1">
                  <c:v>Wonosalam</c:v>
                </c:pt>
                <c:pt idx="2">
                  <c:v>Wedung</c:v>
                </c:pt>
                <c:pt idx="3">
                  <c:v>Mijen</c:v>
                </c:pt>
                <c:pt idx="4">
                  <c:v>Dempet</c:v>
                </c:pt>
                <c:pt idx="5">
                  <c:v>Karangtengah</c:v>
                </c:pt>
                <c:pt idx="6">
                  <c:v>Sayung</c:v>
                </c:pt>
                <c:pt idx="7">
                  <c:v>Kebonagung</c:v>
                </c:pt>
                <c:pt idx="8">
                  <c:v>Demak</c:v>
                </c:pt>
                <c:pt idx="9">
                  <c:v>Guntur</c:v>
                </c:pt>
                <c:pt idx="10">
                  <c:v>KABUPATEN</c:v>
                </c:pt>
                <c:pt idx="11">
                  <c:v>Gajah</c:v>
                </c:pt>
                <c:pt idx="12">
                  <c:v>Bonang</c:v>
                </c:pt>
                <c:pt idx="13">
                  <c:v>Karangawen</c:v>
                </c:pt>
                <c:pt idx="14">
                  <c:v>Mranggen</c:v>
                </c:pt>
              </c:strCache>
            </c:strRef>
          </c:cat>
          <c:val>
            <c:numRef>
              <c:f>'8. PA MKJP'!$P$8:$P$22</c:f>
              <c:numCache>
                <c:formatCode>General</c:formatCode>
                <c:ptCount val="15"/>
                <c:pt idx="0">
                  <c:v>8.07</c:v>
                </c:pt>
                <c:pt idx="1">
                  <c:v>9.39</c:v>
                </c:pt>
                <c:pt idx="2">
                  <c:v>11.57</c:v>
                </c:pt>
                <c:pt idx="3">
                  <c:v>11.61</c:v>
                </c:pt>
                <c:pt idx="4">
                  <c:v>13.42</c:v>
                </c:pt>
                <c:pt idx="5">
                  <c:v>13.54</c:v>
                </c:pt>
                <c:pt idx="6">
                  <c:v>13.75</c:v>
                </c:pt>
                <c:pt idx="7">
                  <c:v>14.31</c:v>
                </c:pt>
                <c:pt idx="8">
                  <c:v>14.34</c:v>
                </c:pt>
                <c:pt idx="9">
                  <c:v>15.06</c:v>
                </c:pt>
                <c:pt idx="10">
                  <c:v>16.64</c:v>
                </c:pt>
                <c:pt idx="11">
                  <c:v>17.86</c:v>
                </c:pt>
                <c:pt idx="12">
                  <c:v>19.399999999999999</c:v>
                </c:pt>
                <c:pt idx="13">
                  <c:v>26.38</c:v>
                </c:pt>
                <c:pt idx="14">
                  <c:v>27.99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382528"/>
        <c:axId val="53384320"/>
      </c:barChart>
      <c:catAx>
        <c:axId val="53382528"/>
        <c:scaling>
          <c:orientation val="minMax"/>
        </c:scaling>
        <c:delete val="0"/>
        <c:axPos val="l"/>
        <c:majorTickMark val="none"/>
        <c:minorTickMark val="none"/>
        <c:tickLblPos val="nextTo"/>
        <c:crossAx val="53384320"/>
        <c:crosses val="autoZero"/>
        <c:auto val="1"/>
        <c:lblAlgn val="ctr"/>
        <c:lblOffset val="100"/>
        <c:noMultiLvlLbl val="0"/>
      </c:catAx>
      <c:valAx>
        <c:axId val="5338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38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'9. PA KB PRIA'!$K$7:$K$21</c:f>
              <c:strCache>
                <c:ptCount val="15"/>
                <c:pt idx="0">
                  <c:v>Dempet</c:v>
                </c:pt>
                <c:pt idx="1">
                  <c:v>Wonosalam </c:v>
                </c:pt>
                <c:pt idx="2">
                  <c:v>Karangawen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Sayung</c:v>
                </c:pt>
                <c:pt idx="7">
                  <c:v>Bonang</c:v>
                </c:pt>
                <c:pt idx="8">
                  <c:v>Mijen</c:v>
                </c:pt>
                <c:pt idx="9">
                  <c:v>Kebonagung</c:v>
                </c:pt>
                <c:pt idx="10">
                  <c:v>KABUPATEN</c:v>
                </c:pt>
                <c:pt idx="11">
                  <c:v>Wedung</c:v>
                </c:pt>
                <c:pt idx="12">
                  <c:v>Guntur</c:v>
                </c:pt>
                <c:pt idx="13">
                  <c:v>Demak</c:v>
                </c:pt>
                <c:pt idx="14">
                  <c:v>Mranggen</c:v>
                </c:pt>
              </c:strCache>
            </c:strRef>
          </c:cat>
          <c:val>
            <c:numRef>
              <c:f>'9. PA KB PRIA'!$L$7:$L$21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0.34</c:v>
                </c:pt>
                <c:pt idx="2">
                  <c:v>0.48</c:v>
                </c:pt>
                <c:pt idx="3">
                  <c:v>0.52</c:v>
                </c:pt>
                <c:pt idx="4">
                  <c:v>0.54</c:v>
                </c:pt>
                <c:pt idx="5">
                  <c:v>0.55000000000000004</c:v>
                </c:pt>
                <c:pt idx="6">
                  <c:v>0.56000000000000005</c:v>
                </c:pt>
                <c:pt idx="7">
                  <c:v>0.61</c:v>
                </c:pt>
                <c:pt idx="8">
                  <c:v>0.63</c:v>
                </c:pt>
                <c:pt idx="9">
                  <c:v>0.74</c:v>
                </c:pt>
                <c:pt idx="10">
                  <c:v>0.94</c:v>
                </c:pt>
                <c:pt idx="11">
                  <c:v>0.97</c:v>
                </c:pt>
                <c:pt idx="12">
                  <c:v>1.32</c:v>
                </c:pt>
                <c:pt idx="13" formatCode="#,##0.00">
                  <c:v>2.1</c:v>
                </c:pt>
                <c:pt idx="14">
                  <c:v>2.13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429376"/>
        <c:axId val="53430912"/>
      </c:barChart>
      <c:catAx>
        <c:axId val="53429376"/>
        <c:scaling>
          <c:orientation val="minMax"/>
        </c:scaling>
        <c:delete val="0"/>
        <c:axPos val="l"/>
        <c:majorTickMark val="none"/>
        <c:minorTickMark val="none"/>
        <c:tickLblPos val="nextTo"/>
        <c:crossAx val="53430912"/>
        <c:crosses val="autoZero"/>
        <c:auto val="1"/>
        <c:lblAlgn val="ctr"/>
        <c:lblOffset val="100"/>
        <c:noMultiLvlLbl val="0"/>
      </c:catAx>
      <c:valAx>
        <c:axId val="53430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2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'10. PUS BUKAN KB'!$L$8:$L$22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Bonang</c:v>
                </c:pt>
                <c:pt idx="3">
                  <c:v>Karangtengah</c:v>
                </c:pt>
                <c:pt idx="4">
                  <c:v>Kebonagung</c:v>
                </c:pt>
                <c:pt idx="5">
                  <c:v>Mijen</c:v>
                </c:pt>
                <c:pt idx="6">
                  <c:v>Gajah</c:v>
                </c:pt>
                <c:pt idx="7">
                  <c:v>Karanganyar</c:v>
                </c:pt>
                <c:pt idx="8">
                  <c:v>Guntur</c:v>
                </c:pt>
                <c:pt idx="9">
                  <c:v>Mranggen</c:v>
                </c:pt>
                <c:pt idx="10">
                  <c:v>Wonosalam</c:v>
                </c:pt>
                <c:pt idx="11">
                  <c:v>Demak</c:v>
                </c:pt>
                <c:pt idx="12">
                  <c:v>KABUPATEN</c:v>
                </c:pt>
                <c:pt idx="13">
                  <c:v>Karangawen</c:v>
                </c:pt>
                <c:pt idx="14">
                  <c:v>Dempet</c:v>
                </c:pt>
              </c:strCache>
            </c:strRef>
          </c:cat>
          <c:val>
            <c:numRef>
              <c:f>'10. PUS BUKAN KB'!$M$8:$M$22</c:f>
              <c:numCache>
                <c:formatCode>0.00</c:formatCode>
                <c:ptCount val="15"/>
                <c:pt idx="0">
                  <c:v>19.29</c:v>
                </c:pt>
                <c:pt idx="1">
                  <c:v>16.77</c:v>
                </c:pt>
                <c:pt idx="2">
                  <c:v>11.25</c:v>
                </c:pt>
                <c:pt idx="3">
                  <c:v>11</c:v>
                </c:pt>
                <c:pt idx="4">
                  <c:v>10.41</c:v>
                </c:pt>
                <c:pt idx="5">
                  <c:v>8.68</c:v>
                </c:pt>
                <c:pt idx="6">
                  <c:v>8.5</c:v>
                </c:pt>
                <c:pt idx="7">
                  <c:v>8.24</c:v>
                </c:pt>
                <c:pt idx="8">
                  <c:v>8.0500000000000007</c:v>
                </c:pt>
                <c:pt idx="9">
                  <c:v>7.59</c:v>
                </c:pt>
                <c:pt idx="10">
                  <c:v>7.47</c:v>
                </c:pt>
                <c:pt idx="11">
                  <c:v>6.51</c:v>
                </c:pt>
                <c:pt idx="12" formatCode="General">
                  <c:v>5.01</c:v>
                </c:pt>
                <c:pt idx="13">
                  <c:v>3.74</c:v>
                </c:pt>
                <c:pt idx="14">
                  <c:v>3.1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496832"/>
        <c:axId val="53498624"/>
      </c:barChart>
      <c:catAx>
        <c:axId val="53496832"/>
        <c:scaling>
          <c:orientation val="minMax"/>
        </c:scaling>
        <c:delete val="0"/>
        <c:axPos val="l"/>
        <c:majorTickMark val="none"/>
        <c:minorTickMark val="none"/>
        <c:tickLblPos val="nextTo"/>
        <c:crossAx val="53498624"/>
        <c:crosses val="autoZero"/>
        <c:auto val="1"/>
        <c:lblAlgn val="ctr"/>
        <c:lblOffset val="100"/>
        <c:noMultiLvlLbl val="0"/>
      </c:catAx>
      <c:valAx>
        <c:axId val="5349862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5349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 KEGAGALAN MNRT MET KONT'!$N$7</c:f>
              <c:strCache>
                <c:ptCount val="1"/>
                <c:pt idx="0">
                  <c:v>KEGAGALAN</c:v>
                </c:pt>
              </c:strCache>
            </c:strRef>
          </c:tx>
          <c:invertIfNegative val="0"/>
          <c:cat>
            <c:strRef>
              <c:f>'13. KEGAGALAN MNRT MET KONT'!$M$8:$M$9</c:f>
              <c:strCache>
                <c:ptCount val="2"/>
                <c:pt idx="0">
                  <c:v>IUD</c:v>
                </c:pt>
                <c:pt idx="1">
                  <c:v>IMPLANT</c:v>
                </c:pt>
              </c:strCache>
            </c:strRef>
          </c:cat>
          <c:val>
            <c:numRef>
              <c:f>'13. KEGAGALAN MNRT MET KONT'!$N$8:$N$9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056640"/>
        <c:axId val="53058176"/>
      </c:barChart>
      <c:catAx>
        <c:axId val="53056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53058176"/>
        <c:crosses val="autoZero"/>
        <c:auto val="1"/>
        <c:lblAlgn val="ctr"/>
        <c:lblOffset val="100"/>
        <c:noMultiLvlLbl val="0"/>
      </c:catAx>
      <c:valAx>
        <c:axId val="53058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05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'20. KON ULANG PER MIX'!$B$29:$B$33</c:f>
              <c:strCache>
                <c:ptCount val="5"/>
                <c:pt idx="0">
                  <c:v>IUD</c:v>
                </c:pt>
                <c:pt idx="1">
                  <c:v>KONDOM</c:v>
                </c:pt>
                <c:pt idx="2">
                  <c:v>IMPLANT</c:v>
                </c:pt>
                <c:pt idx="3">
                  <c:v>SUNTIKAN</c:v>
                </c:pt>
                <c:pt idx="4">
                  <c:v>PIL</c:v>
                </c:pt>
              </c:strCache>
            </c:strRef>
          </c:cat>
          <c:val>
            <c:numRef>
              <c:f>'20. KON ULANG PER MIX'!$C$29:$C$33</c:f>
              <c:numCache>
                <c:formatCode>0.00%</c:formatCode>
                <c:ptCount val="5"/>
                <c:pt idx="0">
                  <c:v>5.9999999999999995E-4</c:v>
                </c:pt>
                <c:pt idx="1">
                  <c:v>2.41E-2</c:v>
                </c:pt>
                <c:pt idx="2">
                  <c:v>1.26E-2</c:v>
                </c:pt>
                <c:pt idx="3">
                  <c:v>0.73929999999999996</c:v>
                </c:pt>
                <c:pt idx="4">
                  <c:v>0.2235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898624"/>
        <c:axId val="53920896"/>
      </c:barChart>
      <c:catAx>
        <c:axId val="53898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53920896"/>
        <c:crosses val="autoZero"/>
        <c:auto val="1"/>
        <c:lblAlgn val="ctr"/>
        <c:lblOffset val="100"/>
        <c:noMultiLvlLbl val="0"/>
      </c:catAx>
      <c:valAx>
        <c:axId val="539208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5389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'15. LAY GC PER MIX HAL 3'!$AC$34:$AC$40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'15. LAY GC PER MIX HAL 3'!$AD$34:$AD$40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'15. LAY GC PER MIX HAL 3'!$AC$34:$AC$40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'15. LAY GC PER MIX HAL 3'!$AE$34:$AE$40</c:f>
              <c:numCache>
                <c:formatCode>0.00%</c:formatCode>
                <c:ptCount val="7"/>
                <c:pt idx="0">
                  <c:v>3.8699999999999998E-2</c:v>
                </c:pt>
                <c:pt idx="1">
                  <c:v>0</c:v>
                </c:pt>
                <c:pt idx="2">
                  <c:v>0</c:v>
                </c:pt>
                <c:pt idx="3">
                  <c:v>9.7000000000000003E-3</c:v>
                </c:pt>
                <c:pt idx="4">
                  <c:v>0.65129999999999999</c:v>
                </c:pt>
                <c:pt idx="5">
                  <c:v>0.26150000000000001</c:v>
                </c:pt>
                <c:pt idx="6">
                  <c:v>2.4199999999999999E-2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090752"/>
        <c:axId val="54395648"/>
      </c:barChart>
      <c:catAx>
        <c:axId val="54090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54395648"/>
        <c:crosses val="autoZero"/>
        <c:auto val="1"/>
        <c:lblAlgn val="ctr"/>
        <c:lblOffset val="100"/>
        <c:noMultiLvlLbl val="0"/>
      </c:catAx>
      <c:valAx>
        <c:axId val="54395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409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'21. BKB'!$P$8:$P$22</c:f>
              <c:strCache>
                <c:ptCount val="15"/>
                <c:pt idx="0">
                  <c:v>Demak </c:v>
                </c:pt>
                <c:pt idx="1">
                  <c:v>Kebonagung</c:v>
                </c:pt>
                <c:pt idx="2">
                  <c:v>Mijen</c:v>
                </c:pt>
                <c:pt idx="3">
                  <c:v>Karanganyar</c:v>
                </c:pt>
                <c:pt idx="4">
                  <c:v>Guntur</c:v>
                </c:pt>
                <c:pt idx="5">
                  <c:v>Karangawen</c:v>
                </c:pt>
                <c:pt idx="6">
                  <c:v>Wedung</c:v>
                </c:pt>
                <c:pt idx="7">
                  <c:v>KABUPATEN</c:v>
                </c:pt>
                <c:pt idx="8">
                  <c:v>Bonang</c:v>
                </c:pt>
                <c:pt idx="9">
                  <c:v>Dempet</c:v>
                </c:pt>
                <c:pt idx="10">
                  <c:v>Wonosalam</c:v>
                </c:pt>
                <c:pt idx="11">
                  <c:v>Gajah</c:v>
                </c:pt>
                <c:pt idx="12">
                  <c:v>Sayung</c:v>
                </c:pt>
                <c:pt idx="13">
                  <c:v>Mranggen</c:v>
                </c:pt>
                <c:pt idx="14">
                  <c:v>Karangtengah</c:v>
                </c:pt>
              </c:strCache>
            </c:strRef>
          </c:cat>
          <c:val>
            <c:numRef>
              <c:f>'21. BKB'!$Q$8:$Q$22</c:f>
              <c:numCache>
                <c:formatCode>#,##0.00</c:formatCode>
                <c:ptCount val="15"/>
                <c:pt idx="0">
                  <c:v>77.739999999999995</c:v>
                </c:pt>
                <c:pt idx="1">
                  <c:v>80.02</c:v>
                </c:pt>
                <c:pt idx="2">
                  <c:v>80.88</c:v>
                </c:pt>
                <c:pt idx="3">
                  <c:v>84.5</c:v>
                </c:pt>
                <c:pt idx="4">
                  <c:v>86.65</c:v>
                </c:pt>
                <c:pt idx="5">
                  <c:v>86.97</c:v>
                </c:pt>
                <c:pt idx="6" formatCode="General">
                  <c:v>88.38</c:v>
                </c:pt>
                <c:pt idx="7">
                  <c:v>91.69</c:v>
                </c:pt>
                <c:pt idx="8">
                  <c:v>91.89</c:v>
                </c:pt>
                <c:pt idx="9">
                  <c:v>93.73</c:v>
                </c:pt>
                <c:pt idx="10" formatCode="General">
                  <c:v>94.48</c:v>
                </c:pt>
                <c:pt idx="11">
                  <c:v>96.1</c:v>
                </c:pt>
                <c:pt idx="12">
                  <c:v>97.94</c:v>
                </c:pt>
                <c:pt idx="13">
                  <c:v>99.1</c:v>
                </c:pt>
                <c:pt idx="14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146560"/>
        <c:axId val="54148096"/>
      </c:barChart>
      <c:catAx>
        <c:axId val="54146560"/>
        <c:scaling>
          <c:orientation val="minMax"/>
        </c:scaling>
        <c:delete val="0"/>
        <c:axPos val="l"/>
        <c:majorTickMark val="none"/>
        <c:minorTickMark val="none"/>
        <c:tickLblPos val="nextTo"/>
        <c:crossAx val="54148096"/>
        <c:crosses val="autoZero"/>
        <c:auto val="1"/>
        <c:lblAlgn val="ctr"/>
        <c:lblOffset val="100"/>
        <c:noMultiLvlLbl val="0"/>
      </c:catAx>
      <c:valAx>
        <c:axId val="5414809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5414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'22. BKR'!$N$8:$N$22</c:f>
              <c:strCache>
                <c:ptCount val="15"/>
                <c:pt idx="0">
                  <c:v>Demak</c:v>
                </c:pt>
                <c:pt idx="1">
                  <c:v>Kebonagung</c:v>
                </c:pt>
                <c:pt idx="2">
                  <c:v>Mijen</c:v>
                </c:pt>
                <c:pt idx="3">
                  <c:v>Dempet</c:v>
                </c:pt>
                <c:pt idx="4">
                  <c:v>Karanganyar</c:v>
                </c:pt>
                <c:pt idx="5">
                  <c:v>Wedung</c:v>
                </c:pt>
                <c:pt idx="6">
                  <c:v>Guntur</c:v>
                </c:pt>
                <c:pt idx="7">
                  <c:v>Wonosalam</c:v>
                </c:pt>
                <c:pt idx="8">
                  <c:v>KABUPATEN</c:v>
                </c:pt>
                <c:pt idx="9">
                  <c:v>Karangawen</c:v>
                </c:pt>
                <c:pt idx="10">
                  <c:v>Karangtengah</c:v>
                </c:pt>
                <c:pt idx="11">
                  <c:v>Gajah</c:v>
                </c:pt>
                <c:pt idx="12">
                  <c:v>Mranggen</c:v>
                </c:pt>
                <c:pt idx="13">
                  <c:v>Bonang</c:v>
                </c:pt>
                <c:pt idx="14">
                  <c:v>Sayung</c:v>
                </c:pt>
              </c:strCache>
            </c:strRef>
          </c:cat>
          <c:val>
            <c:numRef>
              <c:f>'22. BKR'!$O$8:$O$22</c:f>
              <c:numCache>
                <c:formatCode>#,##0.00</c:formatCode>
                <c:ptCount val="15"/>
                <c:pt idx="0">
                  <c:v>77.75</c:v>
                </c:pt>
                <c:pt idx="1">
                  <c:v>80.010000000000005</c:v>
                </c:pt>
                <c:pt idx="2" formatCode="General">
                  <c:v>80.66</c:v>
                </c:pt>
                <c:pt idx="3">
                  <c:v>82.68</c:v>
                </c:pt>
                <c:pt idx="4">
                  <c:v>82.7</c:v>
                </c:pt>
                <c:pt idx="5">
                  <c:v>85.12</c:v>
                </c:pt>
                <c:pt idx="6">
                  <c:v>85.19</c:v>
                </c:pt>
                <c:pt idx="7">
                  <c:v>85.53</c:v>
                </c:pt>
                <c:pt idx="8">
                  <c:v>87.16</c:v>
                </c:pt>
                <c:pt idx="9">
                  <c:v>88.19</c:v>
                </c:pt>
                <c:pt idx="10">
                  <c:v>89.74</c:v>
                </c:pt>
                <c:pt idx="11">
                  <c:v>94.44</c:v>
                </c:pt>
                <c:pt idx="12">
                  <c:v>96.12</c:v>
                </c:pt>
                <c:pt idx="13">
                  <c:v>98.67</c:v>
                </c:pt>
                <c:pt idx="14">
                  <c:v>99.27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231040"/>
        <c:axId val="54232576"/>
      </c:barChart>
      <c:catAx>
        <c:axId val="54231040"/>
        <c:scaling>
          <c:orientation val="minMax"/>
        </c:scaling>
        <c:delete val="0"/>
        <c:axPos val="l"/>
        <c:majorTickMark val="none"/>
        <c:minorTickMark val="none"/>
        <c:tickLblPos val="nextTo"/>
        <c:crossAx val="54232576"/>
        <c:crosses val="autoZero"/>
        <c:auto val="1"/>
        <c:lblAlgn val="ctr"/>
        <c:lblOffset val="100"/>
        <c:noMultiLvlLbl val="0"/>
      </c:catAx>
      <c:valAx>
        <c:axId val="5423257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5423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'23. BKL'!$N$8:$N$22</c:f>
              <c:strCache>
                <c:ptCount val="15"/>
                <c:pt idx="0">
                  <c:v>Wonosalam</c:v>
                </c:pt>
                <c:pt idx="1">
                  <c:v>Mijen</c:v>
                </c:pt>
                <c:pt idx="2">
                  <c:v>Demak</c:v>
                </c:pt>
                <c:pt idx="3">
                  <c:v>Kebonagung</c:v>
                </c:pt>
                <c:pt idx="4">
                  <c:v>Gajah</c:v>
                </c:pt>
                <c:pt idx="5">
                  <c:v>Bonang</c:v>
                </c:pt>
                <c:pt idx="6">
                  <c:v>Karanganyar</c:v>
                </c:pt>
                <c:pt idx="7">
                  <c:v>KABUPATEN</c:v>
                </c:pt>
                <c:pt idx="8">
                  <c:v>Karangtengah</c:v>
                </c:pt>
                <c:pt idx="9">
                  <c:v>Mranggen</c:v>
                </c:pt>
                <c:pt idx="10">
                  <c:v>Karangawen</c:v>
                </c:pt>
                <c:pt idx="11">
                  <c:v>Sayung</c:v>
                </c:pt>
                <c:pt idx="12">
                  <c:v>Dempet</c:v>
                </c:pt>
                <c:pt idx="13">
                  <c:v>Guntur</c:v>
                </c:pt>
                <c:pt idx="14">
                  <c:v>Wedung</c:v>
                </c:pt>
              </c:strCache>
            </c:strRef>
          </c:cat>
          <c:val>
            <c:numRef>
              <c:f>'23. BKL'!$O$8:$O$22</c:f>
              <c:numCache>
                <c:formatCode>#,##0.00</c:formatCode>
                <c:ptCount val="15"/>
                <c:pt idx="0">
                  <c:v>73.150000000000006</c:v>
                </c:pt>
                <c:pt idx="1">
                  <c:v>77.540000000000006</c:v>
                </c:pt>
                <c:pt idx="2">
                  <c:v>79.180000000000007</c:v>
                </c:pt>
                <c:pt idx="3">
                  <c:v>80</c:v>
                </c:pt>
                <c:pt idx="4" formatCode="General">
                  <c:v>80.87</c:v>
                </c:pt>
                <c:pt idx="5">
                  <c:v>81.36</c:v>
                </c:pt>
                <c:pt idx="6">
                  <c:v>81.650000000000006</c:v>
                </c:pt>
                <c:pt idx="7">
                  <c:v>85.1</c:v>
                </c:pt>
                <c:pt idx="8">
                  <c:v>85.11</c:v>
                </c:pt>
                <c:pt idx="9">
                  <c:v>87.16</c:v>
                </c:pt>
                <c:pt idx="10">
                  <c:v>90.73</c:v>
                </c:pt>
                <c:pt idx="11">
                  <c:v>91.34</c:v>
                </c:pt>
                <c:pt idx="12">
                  <c:v>96.23</c:v>
                </c:pt>
                <c:pt idx="13">
                  <c:v>97.77</c:v>
                </c:pt>
                <c:pt idx="14">
                  <c:v>98.42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819264"/>
        <c:axId val="53820800"/>
      </c:barChart>
      <c:catAx>
        <c:axId val="53819264"/>
        <c:scaling>
          <c:orientation val="minMax"/>
        </c:scaling>
        <c:delete val="0"/>
        <c:axPos val="l"/>
        <c:majorTickMark val="none"/>
        <c:minorTickMark val="none"/>
        <c:tickLblPos val="nextTo"/>
        <c:crossAx val="53820800"/>
        <c:crosses val="autoZero"/>
        <c:auto val="1"/>
        <c:lblAlgn val="ctr"/>
        <c:lblOffset val="100"/>
        <c:noMultiLvlLbl val="0"/>
      </c:catAx>
      <c:valAx>
        <c:axId val="5382080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5381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'24. UPPKS'!$N$8:$N$22</c:f>
              <c:strCache>
                <c:ptCount val="15"/>
                <c:pt idx="0">
                  <c:v>Karanganyar</c:v>
                </c:pt>
                <c:pt idx="1">
                  <c:v>Demak</c:v>
                </c:pt>
                <c:pt idx="2">
                  <c:v>Guntur</c:v>
                </c:pt>
                <c:pt idx="3">
                  <c:v>Mijen</c:v>
                </c:pt>
                <c:pt idx="4">
                  <c:v>Karangtengah</c:v>
                </c:pt>
                <c:pt idx="5">
                  <c:v>Kebonagung</c:v>
                </c:pt>
                <c:pt idx="6">
                  <c:v>Gajah</c:v>
                </c:pt>
                <c:pt idx="7">
                  <c:v>KABUPATEN</c:v>
                </c:pt>
                <c:pt idx="8">
                  <c:v>Dempet</c:v>
                </c:pt>
                <c:pt idx="9">
                  <c:v>Bonang</c:v>
                </c:pt>
                <c:pt idx="10">
                  <c:v>Sayung</c:v>
                </c:pt>
                <c:pt idx="11">
                  <c:v>Karangawen</c:v>
                </c:pt>
                <c:pt idx="12">
                  <c:v>Wonosalam</c:v>
                </c:pt>
                <c:pt idx="13">
                  <c:v>Mranggen</c:v>
                </c:pt>
                <c:pt idx="14">
                  <c:v>Wedung</c:v>
                </c:pt>
              </c:strCache>
            </c:strRef>
          </c:cat>
          <c:val>
            <c:numRef>
              <c:f>'24. UPPKS'!$O$8:$O$22</c:f>
              <c:numCache>
                <c:formatCode>#,##0.00</c:formatCode>
                <c:ptCount val="15"/>
                <c:pt idx="0">
                  <c:v>76.69</c:v>
                </c:pt>
                <c:pt idx="1">
                  <c:v>76.989999999999995</c:v>
                </c:pt>
                <c:pt idx="2">
                  <c:v>80.09</c:v>
                </c:pt>
                <c:pt idx="3">
                  <c:v>82.18</c:v>
                </c:pt>
                <c:pt idx="4">
                  <c:v>82.85</c:v>
                </c:pt>
                <c:pt idx="5">
                  <c:v>90.02</c:v>
                </c:pt>
                <c:pt idx="6">
                  <c:v>90.29</c:v>
                </c:pt>
                <c:pt idx="7">
                  <c:v>92.28</c:v>
                </c:pt>
                <c:pt idx="8">
                  <c:v>92.28</c:v>
                </c:pt>
                <c:pt idx="9">
                  <c:v>95.23</c:v>
                </c:pt>
                <c:pt idx="10">
                  <c:v>98.53</c:v>
                </c:pt>
                <c:pt idx="11">
                  <c:v>98.86</c:v>
                </c:pt>
                <c:pt idx="12">
                  <c:v>99.48</c:v>
                </c:pt>
                <c:pt idx="13">
                  <c:v>99.71</c:v>
                </c:pt>
                <c:pt idx="14">
                  <c:v>99.79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030336"/>
        <c:axId val="54031872"/>
      </c:barChart>
      <c:catAx>
        <c:axId val="54030336"/>
        <c:scaling>
          <c:orientation val="minMax"/>
        </c:scaling>
        <c:delete val="0"/>
        <c:axPos val="l"/>
        <c:majorTickMark val="none"/>
        <c:minorTickMark val="none"/>
        <c:tickLblPos val="nextTo"/>
        <c:crossAx val="54031872"/>
        <c:crosses val="autoZero"/>
        <c:auto val="1"/>
        <c:lblAlgn val="ctr"/>
        <c:lblOffset val="100"/>
        <c:noMultiLvlLbl val="0"/>
      </c:catAx>
      <c:valAx>
        <c:axId val="5403187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5403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GRAFIK 1. CAKUPAN</a:t>
            </a:r>
            <a:r>
              <a:rPr lang="id-ID" baseline="0"/>
              <a:t> LAPORAN PELAYANAN KONTRASEPSI</a:t>
            </a:r>
            <a:endParaRPr lang="id-ID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'2. CAK LAP DALAP (AWAL)'!$Z$8:$Z$21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'2. CAK LAP DALAP (AWAL)'!$AA$8:$AA$21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437376"/>
        <c:axId val="52438912"/>
        <c:axId val="0"/>
      </c:bar3DChart>
      <c:catAx>
        <c:axId val="52437376"/>
        <c:scaling>
          <c:orientation val="minMax"/>
        </c:scaling>
        <c:delete val="0"/>
        <c:axPos val="l"/>
        <c:majorTickMark val="none"/>
        <c:minorTickMark val="none"/>
        <c:tickLblPos val="nextTo"/>
        <c:crossAx val="52438912"/>
        <c:crosses val="autoZero"/>
        <c:auto val="1"/>
        <c:lblAlgn val="ctr"/>
        <c:lblOffset val="100"/>
        <c:noMultiLvlLbl val="0"/>
      </c:catAx>
      <c:valAx>
        <c:axId val="52438912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5243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</a:t>
            </a:r>
            <a:r>
              <a:rPr lang="id-ID"/>
              <a:t>B TOTAL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0.127430664916885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PB PER MIX'!$S$6:$S$7</c:f>
              <c:strCache>
                <c:ptCount val="2"/>
                <c:pt idx="0">
                  <c:v>S.D Oktober 2017</c:v>
                </c:pt>
                <c:pt idx="1">
                  <c:v>S.D Oktober 2018</c:v>
                </c:pt>
              </c:strCache>
            </c:strRef>
          </c:cat>
          <c:val>
            <c:numRef>
              <c:f>'3. PB PER MIX'!$T$6:$T$7</c:f>
              <c:numCache>
                <c:formatCode>#,##0</c:formatCode>
                <c:ptCount val="2"/>
                <c:pt idx="0">
                  <c:v>26597</c:v>
                </c:pt>
                <c:pt idx="1">
                  <c:v>19739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2513408"/>
        <c:axId val="52519296"/>
      </c:barChart>
      <c:catAx>
        <c:axId val="5251340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id-ID"/>
          </a:p>
        </c:txPr>
        <c:crossAx val="52519296"/>
        <c:crosses val="autoZero"/>
        <c:auto val="1"/>
        <c:lblAlgn val="ctr"/>
        <c:lblOffset val="100"/>
        <c:noMultiLvlLbl val="0"/>
      </c:catAx>
      <c:valAx>
        <c:axId val="52519296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id-ID"/>
          </a:p>
        </c:txPr>
        <c:crossAx val="5251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'3. PB PER MIX'!$S$10:$S$16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IMPLANT</c:v>
                </c:pt>
                <c:pt idx="4">
                  <c:v>SUNTIK</c:v>
                </c:pt>
                <c:pt idx="5">
                  <c:v>PIL</c:v>
                </c:pt>
                <c:pt idx="6">
                  <c:v>KONDOM</c:v>
                </c:pt>
              </c:strCache>
            </c:strRef>
          </c:cat>
          <c:val>
            <c:numRef>
              <c:f>'3. PB PER MIX'!$T$10:$T$16</c:f>
              <c:numCache>
                <c:formatCode>0.00%</c:formatCode>
                <c:ptCount val="7"/>
                <c:pt idx="0">
                  <c:v>1.9599999999999999E-2</c:v>
                </c:pt>
                <c:pt idx="1">
                  <c:v>1.8700000000000001E-2</c:v>
                </c:pt>
                <c:pt idx="2">
                  <c:v>8.0000000000000004E-4</c:v>
                </c:pt>
                <c:pt idx="3">
                  <c:v>9.7600000000000006E-2</c:v>
                </c:pt>
                <c:pt idx="4">
                  <c:v>0.75800000000000001</c:v>
                </c:pt>
                <c:pt idx="5">
                  <c:v>8.48E-2</c:v>
                </c:pt>
                <c:pt idx="6">
                  <c:v>2.0499999999999997E-2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'5. CAPAIAN IND PPM PB BARU'!$T$7:$T$21</c:f>
              <c:strCache>
                <c:ptCount val="15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KABUPATEN</c:v>
                </c:pt>
                <c:pt idx="8">
                  <c:v>Bonang</c:v>
                </c:pt>
                <c:pt idx="9">
                  <c:v>Karanganyar</c:v>
                </c:pt>
                <c:pt idx="10">
                  <c:v>Wonosalam</c:v>
                </c:pt>
                <c:pt idx="11">
                  <c:v>Karangtengah </c:v>
                </c:pt>
                <c:pt idx="12">
                  <c:v>Gajah</c:v>
                </c:pt>
                <c:pt idx="13">
                  <c:v>Guntur</c:v>
                </c:pt>
                <c:pt idx="14">
                  <c:v>Wedung</c:v>
                </c:pt>
              </c:strCache>
            </c:strRef>
          </c:cat>
          <c:val>
            <c:numRef>
              <c:f>'5. CAPAIAN IND PPM PB BARU'!$U$7:$U$21</c:f>
              <c:numCache>
                <c:formatCode>General</c:formatCode>
                <c:ptCount val="15"/>
                <c:pt idx="0">
                  <c:v>31.19</c:v>
                </c:pt>
                <c:pt idx="1">
                  <c:v>36.56</c:v>
                </c:pt>
                <c:pt idx="2">
                  <c:v>36.9</c:v>
                </c:pt>
                <c:pt idx="3">
                  <c:v>41.42</c:v>
                </c:pt>
                <c:pt idx="4">
                  <c:v>42.04</c:v>
                </c:pt>
                <c:pt idx="5">
                  <c:v>46.21</c:v>
                </c:pt>
                <c:pt idx="6">
                  <c:v>51.32</c:v>
                </c:pt>
                <c:pt idx="7" formatCode="#,##0.00">
                  <c:v>51.4</c:v>
                </c:pt>
                <c:pt idx="8">
                  <c:v>51.56</c:v>
                </c:pt>
                <c:pt idx="9">
                  <c:v>52.69</c:v>
                </c:pt>
                <c:pt idx="10">
                  <c:v>56.59</c:v>
                </c:pt>
                <c:pt idx="11">
                  <c:v>65.069999999999993</c:v>
                </c:pt>
                <c:pt idx="12">
                  <c:v>70.430000000000007</c:v>
                </c:pt>
                <c:pt idx="13">
                  <c:v>73.98</c:v>
                </c:pt>
                <c:pt idx="14">
                  <c:v>75.87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2913280"/>
        <c:axId val="52914816"/>
      </c:barChart>
      <c:catAx>
        <c:axId val="52913280"/>
        <c:scaling>
          <c:orientation val="minMax"/>
        </c:scaling>
        <c:delete val="0"/>
        <c:axPos val="l"/>
        <c:majorTickMark val="none"/>
        <c:minorTickMark val="none"/>
        <c:tickLblPos val="nextTo"/>
        <c:crossAx val="52914816"/>
        <c:crosses val="autoZero"/>
        <c:auto val="1"/>
        <c:lblAlgn val="ctr"/>
        <c:lblOffset val="100"/>
        <c:noMultiLvlLbl val="0"/>
      </c:catAx>
      <c:valAx>
        <c:axId val="529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91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BARU'!$U$23</c:f>
              <c:strCache>
                <c:ptCount val="1"/>
                <c:pt idx="0">
                  <c:v>PPM</c:v>
                </c:pt>
              </c:strCache>
            </c:strRef>
          </c:tx>
          <c:invertIfNegative val="0"/>
          <c:cat>
            <c:strRef>
              <c:f>'5. CAPAIAN IND PPM PB BARU'!$T$24:$T$37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BARU'!$U$24:$U$37</c:f>
              <c:numCache>
                <c:formatCode>#,##0</c:formatCode>
                <c:ptCount val="14"/>
                <c:pt idx="0">
                  <c:v>2459</c:v>
                </c:pt>
                <c:pt idx="1">
                  <c:v>3159</c:v>
                </c:pt>
                <c:pt idx="2">
                  <c:v>3235</c:v>
                </c:pt>
                <c:pt idx="3">
                  <c:v>1373</c:v>
                </c:pt>
                <c:pt idx="4">
                  <c:v>2624</c:v>
                </c:pt>
                <c:pt idx="5">
                  <c:v>1729</c:v>
                </c:pt>
                <c:pt idx="6">
                  <c:v>4093</c:v>
                </c:pt>
                <c:pt idx="7">
                  <c:v>2652</c:v>
                </c:pt>
                <c:pt idx="8">
                  <c:v>2208</c:v>
                </c:pt>
                <c:pt idx="9">
                  <c:v>2710</c:v>
                </c:pt>
                <c:pt idx="10">
                  <c:v>2181</c:v>
                </c:pt>
                <c:pt idx="11">
                  <c:v>1489</c:v>
                </c:pt>
                <c:pt idx="12">
                  <c:v>2482</c:v>
                </c:pt>
                <c:pt idx="13">
                  <c:v>2158</c:v>
                </c:pt>
              </c:numCache>
            </c:numRef>
          </c:val>
        </c:ser>
        <c:ser>
          <c:idx val="1"/>
          <c:order val="1"/>
          <c:tx>
            <c:strRef>
              <c:f>'5. CAPAIAN IND PPM PB BARU'!$V$23</c:f>
              <c:strCache>
                <c:ptCount val="1"/>
                <c:pt idx="0">
                  <c:v>PENCAPAIAN</c:v>
                </c:pt>
              </c:strCache>
            </c:strRef>
          </c:tx>
          <c:invertIfNegative val="0"/>
          <c:cat>
            <c:strRef>
              <c:f>'5. CAPAIAN IND PPM PB BARU'!$T$24:$T$37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BARU'!$V$24:$V$37</c:f>
              <c:numCache>
                <c:formatCode>General</c:formatCode>
                <c:ptCount val="14"/>
                <c:pt idx="0">
                  <c:v>767</c:v>
                </c:pt>
                <c:pt idx="1">
                  <c:v>1155</c:v>
                </c:pt>
                <c:pt idx="2">
                  <c:v>1309</c:v>
                </c:pt>
                <c:pt idx="3">
                  <c:v>632</c:v>
                </c:pt>
                <c:pt idx="4">
                  <c:v>1388</c:v>
                </c:pt>
                <c:pt idx="5">
                  <c:v>860</c:v>
                </c:pt>
                <c:pt idx="6">
                  <c:v>2584</c:v>
                </c:pt>
                <c:pt idx="7">
                  <c:v>1593</c:v>
                </c:pt>
                <c:pt idx="8">
                  <c:v>1226</c:v>
                </c:pt>
                <c:pt idx="9">
                  <c:v>1659</c:v>
                </c:pt>
                <c:pt idx="10">
                  <c:v>1555</c:v>
                </c:pt>
                <c:pt idx="11">
                  <c:v>1222</c:v>
                </c:pt>
                <c:pt idx="12">
                  <c:v>2031</c:v>
                </c:pt>
                <c:pt idx="13">
                  <c:v>1758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3200384"/>
        <c:axId val="183218560"/>
        <c:axId val="0"/>
      </c:bar3DChart>
      <c:catAx>
        <c:axId val="1832003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83218560"/>
        <c:crosses val="autoZero"/>
        <c:auto val="1"/>
        <c:lblAlgn val="ctr"/>
        <c:lblOffset val="100"/>
        <c:noMultiLvlLbl val="0"/>
      </c:catAx>
      <c:valAx>
        <c:axId val="18321856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832003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1.0599518810148732E-2"/>
                  <c:y val="-1.78222513852435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9736111111111111E-2"/>
                  <c:y val="-7.14683581219014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'6. HSL LAY PB BR MNRT TMPT PLYN'!$R$7:$R$11</c:f>
              <c:strCache>
                <c:ptCount val="5"/>
                <c:pt idx="0">
                  <c:v>FASKES KB PEMERINTAH</c:v>
                </c:pt>
                <c:pt idx="1">
                  <c:v>FASKES KB SWASTA</c:v>
                </c:pt>
                <c:pt idx="2">
                  <c:v>DOKTER PRAKTEK</c:v>
                </c:pt>
                <c:pt idx="3">
                  <c:v>BIDAN PRAKTEK SWASTA</c:v>
                </c:pt>
                <c:pt idx="4">
                  <c:v>LAINNYA</c:v>
                </c:pt>
              </c:strCache>
            </c:strRef>
          </c:cat>
          <c:val>
            <c:numRef>
              <c:f>'6. HSL LAY PB BR MNRT TMPT PLYN'!$S$7:$S$11</c:f>
              <c:numCache>
                <c:formatCode>General</c:formatCode>
                <c:ptCount val="5"/>
                <c:pt idx="0">
                  <c:v>45.91</c:v>
                </c:pt>
                <c:pt idx="1">
                  <c:v>16.34</c:v>
                </c:pt>
                <c:pt idx="2">
                  <c:v>3.73</c:v>
                </c:pt>
                <c:pt idx="3">
                  <c:v>34.01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'7. PA PER MIX'!$V$7:$V$21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Mijen</c:v>
                </c:pt>
                <c:pt idx="3">
                  <c:v>Bonang</c:v>
                </c:pt>
                <c:pt idx="4">
                  <c:v>Karangtengah</c:v>
                </c:pt>
                <c:pt idx="5">
                  <c:v>KABUPATEN</c:v>
                </c:pt>
                <c:pt idx="6">
                  <c:v>Demak</c:v>
                </c:pt>
                <c:pt idx="7">
                  <c:v>Mranggen</c:v>
                </c:pt>
                <c:pt idx="8">
                  <c:v>Gajah</c:v>
                </c:pt>
                <c:pt idx="9">
                  <c:v>Karanganyar</c:v>
                </c:pt>
                <c:pt idx="10">
                  <c:v>Kebonagung</c:v>
                </c:pt>
                <c:pt idx="11">
                  <c:v>Guntur</c:v>
                </c:pt>
                <c:pt idx="12">
                  <c:v>Karangawen</c:v>
                </c:pt>
                <c:pt idx="13">
                  <c:v>Dempet</c:v>
                </c:pt>
                <c:pt idx="14">
                  <c:v>Wonosalam</c:v>
                </c:pt>
              </c:strCache>
            </c:strRef>
          </c:cat>
          <c:val>
            <c:numRef>
              <c:f>'7. PA PER MIX'!$W$7:$W$21</c:f>
              <c:numCache>
                <c:formatCode>General</c:formatCode>
                <c:ptCount val="15"/>
                <c:pt idx="0">
                  <c:v>65.03</c:v>
                </c:pt>
                <c:pt idx="1">
                  <c:v>65.86</c:v>
                </c:pt>
                <c:pt idx="2">
                  <c:v>71.94</c:v>
                </c:pt>
                <c:pt idx="3">
                  <c:v>72.37</c:v>
                </c:pt>
                <c:pt idx="4">
                  <c:v>73.42</c:v>
                </c:pt>
                <c:pt idx="5">
                  <c:v>73.44</c:v>
                </c:pt>
                <c:pt idx="6">
                  <c:v>73.81</c:v>
                </c:pt>
                <c:pt idx="7">
                  <c:v>73.98</c:v>
                </c:pt>
                <c:pt idx="8">
                  <c:v>74.31</c:v>
                </c:pt>
                <c:pt idx="9">
                  <c:v>74.430000000000007</c:v>
                </c:pt>
                <c:pt idx="10">
                  <c:v>74.95</c:v>
                </c:pt>
                <c:pt idx="11">
                  <c:v>74.989999999999995</c:v>
                </c:pt>
                <c:pt idx="12" formatCode="#,##0.00">
                  <c:v>76.599999999999994</c:v>
                </c:pt>
                <c:pt idx="13">
                  <c:v>76.72</c:v>
                </c:pt>
                <c:pt idx="14">
                  <c:v>78.83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944256"/>
        <c:axId val="53224576"/>
      </c:barChart>
      <c:catAx>
        <c:axId val="52944256"/>
        <c:scaling>
          <c:orientation val="minMax"/>
        </c:scaling>
        <c:delete val="0"/>
        <c:axPos val="l"/>
        <c:majorTickMark val="none"/>
        <c:minorTickMark val="none"/>
        <c:tickLblPos val="nextTo"/>
        <c:crossAx val="53224576"/>
        <c:crosses val="autoZero"/>
        <c:auto val="1"/>
        <c:lblAlgn val="ctr"/>
        <c:lblOffset val="100"/>
        <c:noMultiLvlLbl val="0"/>
      </c:catAx>
      <c:valAx>
        <c:axId val="5322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4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4"/>
              <c:layout>
                <c:manualLayout>
                  <c:x val="0.12475524934383202"/>
                  <c:y val="0.242478127734033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686439195100613"/>
                  <c:y val="-0.211185841353164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'7. PA PER MIX'!$V$24:$V$30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'7. PA PER MIX'!$W$24:$W$30</c:f>
              <c:numCache>
                <c:formatCode>0.00%</c:formatCode>
                <c:ptCount val="7"/>
                <c:pt idx="0">
                  <c:v>3.7699999999999997E-2</c:v>
                </c:pt>
                <c:pt idx="1">
                  <c:v>3.6299999999999999E-2</c:v>
                </c:pt>
                <c:pt idx="2">
                  <c:v>2.3999999999999998E-3</c:v>
                </c:pt>
                <c:pt idx="3">
                  <c:v>7.0000000000000001E-3</c:v>
                </c:pt>
                <c:pt idx="4">
                  <c:v>8.9899999999999994E-2</c:v>
                </c:pt>
                <c:pt idx="5">
                  <c:v>0.75290000000000001</c:v>
                </c:pt>
                <c:pt idx="6">
                  <c:v>3.7999999999999999E-2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285750</xdr:colOff>
      <xdr:row>5</xdr:row>
      <xdr:rowOff>110067</xdr:rowOff>
    </xdr:from>
    <xdr:to>
      <xdr:col>33</xdr:col>
      <xdr:colOff>560917</xdr:colOff>
      <xdr:row>17</xdr:row>
      <xdr:rowOff>27517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254000</xdr:colOff>
      <xdr:row>9</xdr:row>
      <xdr:rowOff>226483</xdr:rowOff>
    </xdr:from>
    <xdr:to>
      <xdr:col>20</xdr:col>
      <xdr:colOff>63500</xdr:colOff>
      <xdr:row>21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28</xdr:row>
      <xdr:rowOff>0</xdr:rowOff>
    </xdr:from>
    <xdr:to>
      <xdr:col>9</xdr:col>
      <xdr:colOff>314325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33</xdr:row>
      <xdr:rowOff>9525</xdr:rowOff>
    </xdr:from>
    <xdr:to>
      <xdr:col>26</xdr:col>
      <xdr:colOff>381000</xdr:colOff>
      <xdr:row>47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7</xdr:row>
      <xdr:rowOff>9525</xdr:rowOff>
    </xdr:from>
    <xdr:to>
      <xdr:col>24</xdr:col>
      <xdr:colOff>390525</xdr:colOff>
      <xdr:row>18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600075</xdr:colOff>
      <xdr:row>7</xdr:row>
      <xdr:rowOff>38100</xdr:rowOff>
    </xdr:from>
    <xdr:to>
      <xdr:col>23</xdr:col>
      <xdr:colOff>295275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504825</xdr:colOff>
      <xdr:row>7</xdr:row>
      <xdr:rowOff>9525</xdr:rowOff>
    </xdr:from>
    <xdr:to>
      <xdr:col>23</xdr:col>
      <xdr:colOff>200025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6</xdr:row>
      <xdr:rowOff>171450</xdr:rowOff>
    </xdr:from>
    <xdr:to>
      <xdr:col>23</xdr:col>
      <xdr:colOff>314325</xdr:colOff>
      <xdr:row>18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19049</xdr:colOff>
      <xdr:row>6</xdr:row>
      <xdr:rowOff>28575</xdr:rowOff>
    </xdr:from>
    <xdr:to>
      <xdr:col>38</xdr:col>
      <xdr:colOff>142874</xdr:colOff>
      <xdr:row>21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590550</xdr:colOff>
      <xdr:row>0</xdr:row>
      <xdr:rowOff>66675</xdr:rowOff>
    </xdr:from>
    <xdr:to>
      <xdr:col>28</xdr:col>
      <xdr:colOff>285750</xdr:colOff>
      <xdr:row>12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600075</xdr:colOff>
      <xdr:row>17</xdr:row>
      <xdr:rowOff>57150</xdr:rowOff>
    </xdr:from>
    <xdr:to>
      <xdr:col>24</xdr:col>
      <xdr:colOff>171450</xdr:colOff>
      <xdr:row>31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582083</xdr:colOff>
      <xdr:row>5</xdr:row>
      <xdr:rowOff>296333</xdr:rowOff>
    </xdr:from>
    <xdr:to>
      <xdr:col>30</xdr:col>
      <xdr:colOff>158750</xdr:colOff>
      <xdr:row>18</xdr:row>
      <xdr:rowOff>112183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148166</xdr:colOff>
      <xdr:row>23</xdr:row>
      <xdr:rowOff>35982</xdr:rowOff>
    </xdr:from>
    <xdr:to>
      <xdr:col>33</xdr:col>
      <xdr:colOff>359834</xdr:colOff>
      <xdr:row>37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254000</xdr:colOff>
      <xdr:row>6</xdr:row>
      <xdr:rowOff>46566</xdr:rowOff>
    </xdr:from>
    <xdr:to>
      <xdr:col>26</xdr:col>
      <xdr:colOff>529166</xdr:colOff>
      <xdr:row>18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592667</xdr:colOff>
      <xdr:row>9</xdr:row>
      <xdr:rowOff>25400</xdr:rowOff>
    </xdr:from>
    <xdr:to>
      <xdr:col>31</xdr:col>
      <xdr:colOff>254000</xdr:colOff>
      <xdr:row>19</xdr:row>
      <xdr:rowOff>143933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243417</xdr:colOff>
      <xdr:row>22</xdr:row>
      <xdr:rowOff>46567</xdr:rowOff>
    </xdr:from>
    <xdr:to>
      <xdr:col>30</xdr:col>
      <xdr:colOff>518583</xdr:colOff>
      <xdr:row>33</xdr:row>
      <xdr:rowOff>16934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127000</xdr:colOff>
      <xdr:row>7</xdr:row>
      <xdr:rowOff>25400</xdr:rowOff>
    </xdr:from>
    <xdr:to>
      <xdr:col>24</xdr:col>
      <xdr:colOff>402167</xdr:colOff>
      <xdr:row>18</xdr:row>
      <xdr:rowOff>91017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21166</xdr:colOff>
      <xdr:row>5</xdr:row>
      <xdr:rowOff>184151</xdr:rowOff>
    </xdr:from>
    <xdr:to>
      <xdr:col>20</xdr:col>
      <xdr:colOff>296333</xdr:colOff>
      <xdr:row>17</xdr:row>
      <xdr:rowOff>59268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254000</xdr:colOff>
      <xdr:row>7</xdr:row>
      <xdr:rowOff>25400</xdr:rowOff>
    </xdr:from>
    <xdr:to>
      <xdr:col>20</xdr:col>
      <xdr:colOff>529167</xdr:colOff>
      <xdr:row>18</xdr:row>
      <xdr:rowOff>91016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1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Relationship Id="rId1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2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2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1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1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2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1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2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29" Type="http://schemas.openxmlformats.org/officeDocument/2006/relationships/printerSettings" Target="../printerSettings/printerSettings19.bin"/><Relationship Id="rId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1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1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2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2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1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1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1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2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2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1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Relationship Id="rId1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2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1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1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2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1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Relationship Id="rId2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29" Type="http://schemas.openxmlformats.org/officeDocument/2006/relationships/printerSettings" Target="../printerSettings/printerSettings20.bin"/><Relationship Id="rId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1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1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2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2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1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1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1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2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2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30" Type="http://schemas.openxmlformats.org/officeDocument/2006/relationships/drawing" Target="../drawings/drawing1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view="pageBreakPreview" topLeftCell="A2" zoomScale="90" zoomScaleNormal="100" zoomScaleSheetLayoutView="90" workbookViewId="0">
      <selection activeCell="A23" sqref="A23"/>
    </sheetView>
  </sheetViews>
  <sheetFormatPr defaultRowHeight="15" x14ac:dyDescent="0.25"/>
  <cols>
    <col min="1" max="1" width="5.28515625" customWidth="1"/>
    <col min="2" max="2" width="17.42578125" customWidth="1"/>
    <col min="3" max="10" width="10.7109375" customWidth="1"/>
    <col min="11" max="11" width="12.42578125" customWidth="1"/>
    <col min="14" max="14" width="12.28515625" customWidth="1"/>
    <col min="17" max="17" width="11.28515625" customWidth="1"/>
    <col min="20" max="20" width="11.42578125" customWidth="1"/>
    <col min="22" max="22" width="7.28515625" customWidth="1"/>
    <col min="23" max="23" width="22.28515625" customWidth="1"/>
    <col min="24" max="24" width="11.140625" bestFit="1" customWidth="1"/>
  </cols>
  <sheetData>
    <row r="1" spans="1:24" ht="18.75" x14ac:dyDescent="0.3">
      <c r="A1" s="255" t="s">
        <v>154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V1" s="255" t="s">
        <v>154</v>
      </c>
      <c r="W1" s="255"/>
    </row>
    <row r="2" spans="1:24" ht="18.75" x14ac:dyDescent="0.3">
      <c r="A2" s="256" t="s">
        <v>31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V2" s="256" t="s">
        <v>31</v>
      </c>
      <c r="W2" s="256"/>
    </row>
    <row r="3" spans="1:24" ht="18.75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V3" s="102"/>
      <c r="W3" s="102"/>
    </row>
    <row r="4" spans="1:24" ht="15" customHeight="1" x14ac:dyDescent="0.25">
      <c r="A4" s="265" t="s">
        <v>0</v>
      </c>
      <c r="B4" s="265" t="s">
        <v>1</v>
      </c>
      <c r="C4" s="265" t="s">
        <v>59</v>
      </c>
      <c r="D4" s="265"/>
      <c r="E4" s="265"/>
      <c r="F4" s="263" t="s">
        <v>60</v>
      </c>
      <c r="G4" s="263"/>
      <c r="H4" s="263"/>
      <c r="I4" s="264" t="s">
        <v>87</v>
      </c>
      <c r="J4" s="264"/>
      <c r="K4" s="264"/>
      <c r="L4" s="264"/>
      <c r="M4" s="264"/>
      <c r="N4" s="264"/>
      <c r="O4" s="264"/>
      <c r="P4" s="264"/>
      <c r="Q4" s="264"/>
      <c r="R4" s="263" t="s">
        <v>86</v>
      </c>
      <c r="S4" s="263"/>
      <c r="T4" s="263"/>
      <c r="V4" s="257" t="s">
        <v>0</v>
      </c>
      <c r="W4" s="260" t="s">
        <v>1</v>
      </c>
    </row>
    <row r="5" spans="1:24" ht="30" customHeight="1" x14ac:dyDescent="0.25">
      <c r="A5" s="265"/>
      <c r="B5" s="265"/>
      <c r="C5" s="265"/>
      <c r="D5" s="265"/>
      <c r="E5" s="265"/>
      <c r="F5" s="263"/>
      <c r="G5" s="263"/>
      <c r="H5" s="263"/>
      <c r="I5" s="263" t="s">
        <v>84</v>
      </c>
      <c r="J5" s="263"/>
      <c r="K5" s="263"/>
      <c r="L5" s="263" t="s">
        <v>85</v>
      </c>
      <c r="M5" s="263"/>
      <c r="N5" s="263"/>
      <c r="O5" s="263" t="s">
        <v>64</v>
      </c>
      <c r="P5" s="263"/>
      <c r="Q5" s="263"/>
      <c r="R5" s="263"/>
      <c r="S5" s="263"/>
      <c r="T5" s="263"/>
      <c r="V5" s="258"/>
      <c r="W5" s="261"/>
    </row>
    <row r="6" spans="1:24" ht="15.75" x14ac:dyDescent="0.25">
      <c r="A6" s="265"/>
      <c r="B6" s="265"/>
      <c r="C6" s="39" t="s">
        <v>35</v>
      </c>
      <c r="D6" s="32" t="s">
        <v>36</v>
      </c>
      <c r="E6" s="37" t="s">
        <v>37</v>
      </c>
      <c r="F6" s="37" t="s">
        <v>53</v>
      </c>
      <c r="G6" s="32" t="s">
        <v>36</v>
      </c>
      <c r="H6" s="37" t="s">
        <v>37</v>
      </c>
      <c r="I6" s="37" t="s">
        <v>35</v>
      </c>
      <c r="J6" s="35" t="s">
        <v>36</v>
      </c>
      <c r="K6" s="37" t="s">
        <v>37</v>
      </c>
      <c r="L6" s="37" t="s">
        <v>35</v>
      </c>
      <c r="M6" s="35" t="s">
        <v>36</v>
      </c>
      <c r="N6" s="37" t="s">
        <v>37</v>
      </c>
      <c r="O6" s="37" t="s">
        <v>35</v>
      </c>
      <c r="P6" s="36" t="s">
        <v>36</v>
      </c>
      <c r="Q6" s="37" t="s">
        <v>37</v>
      </c>
      <c r="R6" s="37" t="s">
        <v>35</v>
      </c>
      <c r="S6" s="36" t="s">
        <v>36</v>
      </c>
      <c r="T6" s="37" t="s">
        <v>37</v>
      </c>
      <c r="V6" s="258"/>
      <c r="W6" s="261"/>
    </row>
    <row r="7" spans="1:24" x14ac:dyDescent="0.25">
      <c r="A7" s="26">
        <v>1</v>
      </c>
      <c r="B7" s="27">
        <v>2</v>
      </c>
      <c r="C7" s="26">
        <v>3</v>
      </c>
      <c r="D7" s="26">
        <v>4</v>
      </c>
      <c r="E7" s="26" t="s">
        <v>56</v>
      </c>
      <c r="F7" s="26">
        <v>6</v>
      </c>
      <c r="G7" s="26">
        <v>7</v>
      </c>
      <c r="H7" s="26" t="s">
        <v>57</v>
      </c>
      <c r="I7" s="26">
        <v>9</v>
      </c>
      <c r="J7" s="28">
        <v>10</v>
      </c>
      <c r="K7" s="26" t="s">
        <v>58</v>
      </c>
      <c r="L7" s="26">
        <v>12</v>
      </c>
      <c r="M7" s="28">
        <v>13</v>
      </c>
      <c r="N7" s="93" t="s">
        <v>126</v>
      </c>
      <c r="O7" s="26">
        <v>15</v>
      </c>
      <c r="P7" s="28">
        <v>16</v>
      </c>
      <c r="Q7" s="47" t="s">
        <v>127</v>
      </c>
      <c r="R7" s="26">
        <v>18</v>
      </c>
      <c r="S7" s="28">
        <v>19</v>
      </c>
      <c r="T7" s="47" t="s">
        <v>128</v>
      </c>
      <c r="V7" s="259"/>
      <c r="W7" s="262"/>
    </row>
    <row r="8" spans="1:24" ht="18.75" x14ac:dyDescent="0.3">
      <c r="A8" s="38">
        <v>1</v>
      </c>
      <c r="B8" s="16" t="s">
        <v>8</v>
      </c>
      <c r="C8" s="33">
        <v>3</v>
      </c>
      <c r="D8" s="34">
        <v>3</v>
      </c>
      <c r="E8" s="44">
        <v>1</v>
      </c>
      <c r="F8" s="33">
        <v>5</v>
      </c>
      <c r="G8" s="34">
        <v>5</v>
      </c>
      <c r="H8" s="44">
        <v>1</v>
      </c>
      <c r="I8" s="33">
        <v>3</v>
      </c>
      <c r="J8" s="34">
        <v>3</v>
      </c>
      <c r="K8" s="44">
        <f>I8/J8*100</f>
        <v>100</v>
      </c>
      <c r="L8" s="33">
        <v>15</v>
      </c>
      <c r="M8" s="34">
        <v>15</v>
      </c>
      <c r="N8" s="44">
        <f>L8/M8*100</f>
        <v>100</v>
      </c>
      <c r="O8" s="33">
        <v>0</v>
      </c>
      <c r="P8" s="34">
        <v>0</v>
      </c>
      <c r="Q8" s="44">
        <v>0</v>
      </c>
      <c r="R8" s="33">
        <f>C8+F8+I8+L8+O8</f>
        <v>26</v>
      </c>
      <c r="S8" s="34">
        <f>D8+G8+J8+M8+P8</f>
        <v>26</v>
      </c>
      <c r="T8" s="44">
        <f>R8/S8*100</f>
        <v>100</v>
      </c>
      <c r="V8" s="150">
        <v>1</v>
      </c>
      <c r="W8" s="16" t="s">
        <v>8</v>
      </c>
      <c r="X8" s="160">
        <v>1</v>
      </c>
    </row>
    <row r="9" spans="1:24" ht="18.75" x14ac:dyDescent="0.3">
      <c r="A9" s="38">
        <v>2</v>
      </c>
      <c r="B9" s="18" t="s">
        <v>9</v>
      </c>
      <c r="C9" s="33">
        <v>2</v>
      </c>
      <c r="D9" s="34">
        <v>2</v>
      </c>
      <c r="E9" s="44">
        <v>1</v>
      </c>
      <c r="F9" s="33">
        <v>3</v>
      </c>
      <c r="G9" s="34">
        <v>3</v>
      </c>
      <c r="H9" s="44">
        <v>1</v>
      </c>
      <c r="I9" s="33">
        <v>3</v>
      </c>
      <c r="J9" s="34">
        <v>3</v>
      </c>
      <c r="K9" s="44">
        <f t="shared" ref="K9:K22" si="0">I9/J9*100</f>
        <v>100</v>
      </c>
      <c r="L9" s="33">
        <v>9</v>
      </c>
      <c r="M9" s="34">
        <v>9</v>
      </c>
      <c r="N9" s="44">
        <f t="shared" ref="N9:N22" si="1">L9/M9*100</f>
        <v>100</v>
      </c>
      <c r="O9" s="33">
        <v>0</v>
      </c>
      <c r="P9" s="34">
        <v>0</v>
      </c>
      <c r="Q9" s="44">
        <v>0</v>
      </c>
      <c r="R9" s="33">
        <f t="shared" ref="R9:R22" si="2">C9+F9+I9+L9+O9</f>
        <v>17</v>
      </c>
      <c r="S9" s="34">
        <f t="shared" ref="S9:S22" si="3">D9+G9+J9+M9+P9</f>
        <v>17</v>
      </c>
      <c r="T9" s="44">
        <f t="shared" ref="T9:T22" si="4">R9/S9*100</f>
        <v>100</v>
      </c>
      <c r="V9" s="150">
        <v>2</v>
      </c>
      <c r="W9" s="18" t="s">
        <v>9</v>
      </c>
      <c r="X9" s="160">
        <v>1</v>
      </c>
    </row>
    <row r="10" spans="1:24" ht="18.75" x14ac:dyDescent="0.3">
      <c r="A10" s="38">
        <v>3</v>
      </c>
      <c r="B10" s="20" t="s">
        <v>10</v>
      </c>
      <c r="C10" s="33">
        <v>2</v>
      </c>
      <c r="D10" s="34">
        <v>2</v>
      </c>
      <c r="E10" s="44">
        <v>1</v>
      </c>
      <c r="F10" s="33">
        <v>2</v>
      </c>
      <c r="G10" s="34">
        <v>2</v>
      </c>
      <c r="H10" s="44">
        <v>1</v>
      </c>
      <c r="I10" s="33">
        <v>5</v>
      </c>
      <c r="J10" s="34">
        <v>5</v>
      </c>
      <c r="K10" s="44">
        <f t="shared" si="0"/>
        <v>100</v>
      </c>
      <c r="L10" s="33">
        <v>32</v>
      </c>
      <c r="M10" s="34">
        <v>32</v>
      </c>
      <c r="N10" s="44">
        <f t="shared" si="1"/>
        <v>100</v>
      </c>
      <c r="O10" s="33">
        <v>0</v>
      </c>
      <c r="P10" s="34">
        <v>0</v>
      </c>
      <c r="Q10" s="44">
        <v>0</v>
      </c>
      <c r="R10" s="33">
        <f t="shared" si="2"/>
        <v>41</v>
      </c>
      <c r="S10" s="34">
        <f t="shared" si="3"/>
        <v>41</v>
      </c>
      <c r="T10" s="44">
        <f t="shared" si="4"/>
        <v>100</v>
      </c>
      <c r="V10" s="150">
        <v>3</v>
      </c>
      <c r="W10" s="20" t="s">
        <v>10</v>
      </c>
      <c r="X10" s="160">
        <v>1</v>
      </c>
    </row>
    <row r="11" spans="1:24" ht="18.75" x14ac:dyDescent="0.3">
      <c r="A11" s="38">
        <v>4</v>
      </c>
      <c r="B11" s="20" t="s">
        <v>11</v>
      </c>
      <c r="C11" s="33">
        <v>2</v>
      </c>
      <c r="D11" s="34">
        <v>2</v>
      </c>
      <c r="E11" s="44">
        <v>1</v>
      </c>
      <c r="F11" s="33">
        <v>3</v>
      </c>
      <c r="G11" s="34">
        <v>3</v>
      </c>
      <c r="H11" s="44">
        <v>1</v>
      </c>
      <c r="I11" s="33">
        <v>4</v>
      </c>
      <c r="J11" s="34">
        <v>4</v>
      </c>
      <c r="K11" s="44">
        <f t="shared" si="0"/>
        <v>100</v>
      </c>
      <c r="L11" s="33">
        <v>12</v>
      </c>
      <c r="M11" s="34">
        <v>12</v>
      </c>
      <c r="N11" s="44">
        <f t="shared" si="1"/>
        <v>100</v>
      </c>
      <c r="O11" s="33">
        <v>0</v>
      </c>
      <c r="P11" s="34">
        <v>0</v>
      </c>
      <c r="Q11" s="44">
        <v>0</v>
      </c>
      <c r="R11" s="33">
        <f t="shared" si="2"/>
        <v>21</v>
      </c>
      <c r="S11" s="34">
        <f t="shared" si="3"/>
        <v>21</v>
      </c>
      <c r="T11" s="44">
        <f t="shared" si="4"/>
        <v>100</v>
      </c>
      <c r="V11" s="150">
        <v>4</v>
      </c>
      <c r="W11" s="20" t="s">
        <v>11</v>
      </c>
      <c r="X11" s="160">
        <v>1</v>
      </c>
    </row>
    <row r="12" spans="1:24" ht="18.75" x14ac:dyDescent="0.3">
      <c r="A12" s="38">
        <v>5</v>
      </c>
      <c r="B12" s="21" t="s">
        <v>12</v>
      </c>
      <c r="C12" s="33">
        <v>1</v>
      </c>
      <c r="D12" s="34">
        <v>1</v>
      </c>
      <c r="E12" s="44">
        <v>1</v>
      </c>
      <c r="F12" s="33">
        <v>2</v>
      </c>
      <c r="G12" s="34">
        <v>2</v>
      </c>
      <c r="H12" s="44">
        <v>1</v>
      </c>
      <c r="I12" s="33">
        <v>1</v>
      </c>
      <c r="J12" s="34">
        <v>1</v>
      </c>
      <c r="K12" s="44">
        <f t="shared" si="0"/>
        <v>100</v>
      </c>
      <c r="L12" s="33">
        <v>6</v>
      </c>
      <c r="M12" s="34">
        <v>6</v>
      </c>
      <c r="N12" s="44">
        <f t="shared" si="1"/>
        <v>100</v>
      </c>
      <c r="O12" s="33">
        <v>0</v>
      </c>
      <c r="P12" s="34">
        <v>0</v>
      </c>
      <c r="Q12" s="44">
        <v>0</v>
      </c>
      <c r="R12" s="33">
        <f t="shared" si="2"/>
        <v>10</v>
      </c>
      <c r="S12" s="34">
        <f t="shared" si="3"/>
        <v>10</v>
      </c>
      <c r="T12" s="44">
        <f t="shared" si="4"/>
        <v>100</v>
      </c>
      <c r="V12" s="150">
        <v>5</v>
      </c>
      <c r="W12" s="21" t="s">
        <v>12</v>
      </c>
      <c r="X12" s="160">
        <v>1</v>
      </c>
    </row>
    <row r="13" spans="1:24" ht="18.75" x14ac:dyDescent="0.3">
      <c r="A13" s="38">
        <v>6</v>
      </c>
      <c r="B13" s="21" t="s">
        <v>13</v>
      </c>
      <c r="C13" s="33">
        <v>2</v>
      </c>
      <c r="D13" s="34">
        <v>2</v>
      </c>
      <c r="E13" s="44">
        <v>1</v>
      </c>
      <c r="F13" s="33">
        <v>2</v>
      </c>
      <c r="G13" s="34">
        <v>2</v>
      </c>
      <c r="H13" s="44">
        <v>1</v>
      </c>
      <c r="I13" s="33">
        <v>3</v>
      </c>
      <c r="J13" s="34">
        <v>3</v>
      </c>
      <c r="K13" s="44">
        <f t="shared" si="0"/>
        <v>100</v>
      </c>
      <c r="L13" s="33">
        <v>22</v>
      </c>
      <c r="M13" s="34">
        <v>22</v>
      </c>
      <c r="N13" s="44">
        <f t="shared" si="1"/>
        <v>100</v>
      </c>
      <c r="O13" s="33">
        <v>0</v>
      </c>
      <c r="P13" s="34">
        <v>0</v>
      </c>
      <c r="Q13" s="44">
        <v>0</v>
      </c>
      <c r="R13" s="33">
        <f t="shared" si="2"/>
        <v>29</v>
      </c>
      <c r="S13" s="34">
        <f t="shared" si="3"/>
        <v>29</v>
      </c>
      <c r="T13" s="44">
        <f t="shared" si="4"/>
        <v>100</v>
      </c>
      <c r="V13" s="150">
        <v>6</v>
      </c>
      <c r="W13" s="21" t="s">
        <v>13</v>
      </c>
      <c r="X13" s="160">
        <v>1</v>
      </c>
    </row>
    <row r="14" spans="1:24" ht="18.75" x14ac:dyDescent="0.3">
      <c r="A14" s="38">
        <v>7</v>
      </c>
      <c r="B14" s="20" t="s">
        <v>14</v>
      </c>
      <c r="C14" s="33">
        <v>1</v>
      </c>
      <c r="D14" s="34">
        <v>1</v>
      </c>
      <c r="E14" s="44">
        <v>1</v>
      </c>
      <c r="F14" s="33">
        <v>1</v>
      </c>
      <c r="G14" s="34">
        <v>1</v>
      </c>
      <c r="H14" s="44">
        <v>1</v>
      </c>
      <c r="I14" s="33">
        <v>2</v>
      </c>
      <c r="J14" s="34">
        <v>2</v>
      </c>
      <c r="K14" s="44">
        <f t="shared" si="0"/>
        <v>100</v>
      </c>
      <c r="L14" s="33">
        <v>6</v>
      </c>
      <c r="M14" s="34">
        <v>6</v>
      </c>
      <c r="N14" s="44">
        <f t="shared" si="1"/>
        <v>100</v>
      </c>
      <c r="O14" s="33">
        <v>0</v>
      </c>
      <c r="P14" s="34">
        <v>0</v>
      </c>
      <c r="Q14" s="44">
        <v>0</v>
      </c>
      <c r="R14" s="33">
        <f t="shared" si="2"/>
        <v>10</v>
      </c>
      <c r="S14" s="34">
        <f t="shared" si="3"/>
        <v>10</v>
      </c>
      <c r="T14" s="44">
        <f t="shared" si="4"/>
        <v>100</v>
      </c>
      <c r="V14" s="150">
        <v>7</v>
      </c>
      <c r="W14" s="20" t="s">
        <v>14</v>
      </c>
      <c r="X14" s="160">
        <v>1</v>
      </c>
    </row>
    <row r="15" spans="1:24" ht="18.75" x14ac:dyDescent="0.3">
      <c r="A15" s="38">
        <v>8</v>
      </c>
      <c r="B15" s="20" t="s">
        <v>15</v>
      </c>
      <c r="C15" s="33">
        <v>2</v>
      </c>
      <c r="D15" s="34">
        <v>2</v>
      </c>
      <c r="E15" s="44">
        <v>1</v>
      </c>
      <c r="F15" s="33">
        <v>1</v>
      </c>
      <c r="G15" s="34">
        <v>1</v>
      </c>
      <c r="H15" s="44">
        <v>1</v>
      </c>
      <c r="I15" s="33">
        <v>2</v>
      </c>
      <c r="J15" s="34">
        <v>2</v>
      </c>
      <c r="K15" s="44">
        <f t="shared" si="0"/>
        <v>100</v>
      </c>
      <c r="L15" s="33">
        <v>6</v>
      </c>
      <c r="M15" s="34">
        <v>6</v>
      </c>
      <c r="N15" s="44">
        <f t="shared" si="1"/>
        <v>100</v>
      </c>
      <c r="O15" s="33">
        <v>0</v>
      </c>
      <c r="P15" s="34">
        <v>0</v>
      </c>
      <c r="Q15" s="44">
        <v>0</v>
      </c>
      <c r="R15" s="33">
        <f t="shared" si="2"/>
        <v>11</v>
      </c>
      <c r="S15" s="34">
        <f t="shared" si="3"/>
        <v>11</v>
      </c>
      <c r="T15" s="44">
        <f t="shared" si="4"/>
        <v>100</v>
      </c>
      <c r="V15" s="150">
        <v>8</v>
      </c>
      <c r="W15" s="20" t="s">
        <v>15</v>
      </c>
      <c r="X15" s="160">
        <v>1</v>
      </c>
    </row>
    <row r="16" spans="1:24" ht="18.75" x14ac:dyDescent="0.3">
      <c r="A16" s="38">
        <v>9</v>
      </c>
      <c r="B16" s="21" t="s">
        <v>16</v>
      </c>
      <c r="C16" s="33">
        <v>2</v>
      </c>
      <c r="D16" s="34">
        <v>2</v>
      </c>
      <c r="E16" s="44">
        <v>1</v>
      </c>
      <c r="F16" s="33">
        <v>1</v>
      </c>
      <c r="G16" s="34">
        <v>1</v>
      </c>
      <c r="H16" s="44">
        <v>1</v>
      </c>
      <c r="I16" s="33">
        <v>3</v>
      </c>
      <c r="J16" s="34">
        <v>3</v>
      </c>
      <c r="K16" s="44">
        <f t="shared" si="0"/>
        <v>100</v>
      </c>
      <c r="L16" s="33">
        <v>10</v>
      </c>
      <c r="M16" s="34">
        <v>10</v>
      </c>
      <c r="N16" s="44">
        <f t="shared" si="1"/>
        <v>100</v>
      </c>
      <c r="O16" s="33">
        <v>0</v>
      </c>
      <c r="P16" s="34">
        <v>0</v>
      </c>
      <c r="Q16" s="44">
        <v>0</v>
      </c>
      <c r="R16" s="33">
        <f t="shared" si="2"/>
        <v>16</v>
      </c>
      <c r="S16" s="34">
        <f t="shared" si="3"/>
        <v>16</v>
      </c>
      <c r="T16" s="44">
        <f t="shared" si="4"/>
        <v>100</v>
      </c>
      <c r="V16" s="150">
        <v>9</v>
      </c>
      <c r="W16" s="21" t="s">
        <v>16</v>
      </c>
      <c r="X16" s="160">
        <v>1</v>
      </c>
    </row>
    <row r="17" spans="1:24" ht="18.75" x14ac:dyDescent="0.3">
      <c r="A17" s="38">
        <v>10</v>
      </c>
      <c r="B17" s="20" t="s">
        <v>17</v>
      </c>
      <c r="C17" s="33">
        <v>2</v>
      </c>
      <c r="D17" s="34">
        <v>2</v>
      </c>
      <c r="E17" s="44">
        <v>1</v>
      </c>
      <c r="F17" s="33">
        <v>2</v>
      </c>
      <c r="G17" s="34">
        <v>2</v>
      </c>
      <c r="H17" s="44">
        <v>1</v>
      </c>
      <c r="I17" s="33">
        <v>2</v>
      </c>
      <c r="J17" s="34">
        <v>2</v>
      </c>
      <c r="K17" s="44">
        <f t="shared" si="0"/>
        <v>100</v>
      </c>
      <c r="L17" s="33">
        <v>10</v>
      </c>
      <c r="M17" s="34">
        <v>10</v>
      </c>
      <c r="N17" s="44">
        <f t="shared" si="1"/>
        <v>100</v>
      </c>
      <c r="O17" s="33">
        <v>0</v>
      </c>
      <c r="P17" s="34">
        <v>0</v>
      </c>
      <c r="Q17" s="44">
        <v>0</v>
      </c>
      <c r="R17" s="33">
        <f t="shared" si="2"/>
        <v>16</v>
      </c>
      <c r="S17" s="34">
        <f t="shared" si="3"/>
        <v>16</v>
      </c>
      <c r="T17" s="44">
        <f t="shared" si="4"/>
        <v>100</v>
      </c>
      <c r="V17" s="150">
        <v>10</v>
      </c>
      <c r="W17" s="20" t="s">
        <v>17</v>
      </c>
      <c r="X17" s="160">
        <v>1</v>
      </c>
    </row>
    <row r="18" spans="1:24" ht="18.75" x14ac:dyDescent="0.3">
      <c r="A18" s="38">
        <v>11</v>
      </c>
      <c r="B18" s="20" t="s">
        <v>18</v>
      </c>
      <c r="C18" s="33">
        <v>6</v>
      </c>
      <c r="D18" s="34">
        <v>6</v>
      </c>
      <c r="E18" s="44">
        <v>1</v>
      </c>
      <c r="F18" s="33">
        <v>3</v>
      </c>
      <c r="G18" s="34">
        <v>3</v>
      </c>
      <c r="H18" s="44">
        <v>1</v>
      </c>
      <c r="I18" s="33">
        <v>4</v>
      </c>
      <c r="J18" s="34">
        <v>4</v>
      </c>
      <c r="K18" s="44">
        <f t="shared" si="0"/>
        <v>100</v>
      </c>
      <c r="L18" s="33">
        <v>13</v>
      </c>
      <c r="M18" s="34">
        <v>13</v>
      </c>
      <c r="N18" s="44">
        <f t="shared" si="1"/>
        <v>100</v>
      </c>
      <c r="O18" s="33">
        <v>0</v>
      </c>
      <c r="P18" s="34">
        <v>0</v>
      </c>
      <c r="Q18" s="44">
        <v>0</v>
      </c>
      <c r="R18" s="33">
        <f t="shared" si="2"/>
        <v>26</v>
      </c>
      <c r="S18" s="34">
        <f t="shared" si="3"/>
        <v>26</v>
      </c>
      <c r="T18" s="44">
        <f t="shared" si="4"/>
        <v>100</v>
      </c>
      <c r="V18" s="150">
        <v>11</v>
      </c>
      <c r="W18" s="20" t="s">
        <v>18</v>
      </c>
      <c r="X18" s="160">
        <v>1</v>
      </c>
    </row>
    <row r="19" spans="1:24" ht="18.75" x14ac:dyDescent="0.3">
      <c r="A19" s="38">
        <v>12</v>
      </c>
      <c r="B19" s="20" t="s">
        <v>19</v>
      </c>
      <c r="C19" s="33">
        <v>2</v>
      </c>
      <c r="D19" s="34">
        <v>2</v>
      </c>
      <c r="E19" s="44">
        <v>1</v>
      </c>
      <c r="F19" s="33">
        <v>3</v>
      </c>
      <c r="G19" s="34">
        <v>3</v>
      </c>
      <c r="H19" s="44">
        <v>1</v>
      </c>
      <c r="I19" s="33">
        <v>2</v>
      </c>
      <c r="J19" s="34">
        <v>2</v>
      </c>
      <c r="K19" s="44">
        <f t="shared" si="0"/>
        <v>100</v>
      </c>
      <c r="L19" s="33">
        <v>9</v>
      </c>
      <c r="M19" s="34">
        <v>9</v>
      </c>
      <c r="N19" s="44">
        <f t="shared" si="1"/>
        <v>100</v>
      </c>
      <c r="O19" s="33">
        <v>0</v>
      </c>
      <c r="P19" s="34">
        <v>0</v>
      </c>
      <c r="Q19" s="44">
        <v>0</v>
      </c>
      <c r="R19" s="33">
        <f t="shared" si="2"/>
        <v>16</v>
      </c>
      <c r="S19" s="34">
        <f t="shared" si="3"/>
        <v>16</v>
      </c>
      <c r="T19" s="44">
        <f t="shared" si="4"/>
        <v>100</v>
      </c>
      <c r="V19" s="150">
        <v>12</v>
      </c>
      <c r="W19" s="20" t="s">
        <v>19</v>
      </c>
      <c r="X19" s="160">
        <v>1</v>
      </c>
    </row>
    <row r="20" spans="1:24" ht="15.75" customHeight="1" x14ac:dyDescent="0.3">
      <c r="A20" s="38">
        <v>13</v>
      </c>
      <c r="B20" s="20" t="s">
        <v>20</v>
      </c>
      <c r="C20" s="33">
        <v>2</v>
      </c>
      <c r="D20" s="34">
        <v>2</v>
      </c>
      <c r="E20" s="44">
        <v>1</v>
      </c>
      <c r="F20" s="33">
        <v>1</v>
      </c>
      <c r="G20" s="34">
        <v>1</v>
      </c>
      <c r="H20" s="44">
        <v>1</v>
      </c>
      <c r="I20" s="33">
        <v>3</v>
      </c>
      <c r="J20" s="34">
        <v>3</v>
      </c>
      <c r="K20" s="44">
        <f t="shared" si="0"/>
        <v>100</v>
      </c>
      <c r="L20" s="33">
        <v>11</v>
      </c>
      <c r="M20" s="34">
        <v>11</v>
      </c>
      <c r="N20" s="44">
        <f t="shared" si="1"/>
        <v>100</v>
      </c>
      <c r="O20" s="33">
        <v>0</v>
      </c>
      <c r="P20" s="34">
        <v>0</v>
      </c>
      <c r="Q20" s="44">
        <v>0</v>
      </c>
      <c r="R20" s="33">
        <f t="shared" si="2"/>
        <v>17</v>
      </c>
      <c r="S20" s="34">
        <f t="shared" si="3"/>
        <v>17</v>
      </c>
      <c r="T20" s="44">
        <f t="shared" si="4"/>
        <v>100</v>
      </c>
      <c r="V20" s="150">
        <v>13</v>
      </c>
      <c r="W20" s="20" t="s">
        <v>20</v>
      </c>
      <c r="X20" s="160">
        <v>1</v>
      </c>
    </row>
    <row r="21" spans="1:24" ht="18.75" x14ac:dyDescent="0.3">
      <c r="A21" s="22">
        <v>14</v>
      </c>
      <c r="B21" s="23" t="s">
        <v>21</v>
      </c>
      <c r="C21" s="33">
        <v>1</v>
      </c>
      <c r="D21" s="46">
        <v>1</v>
      </c>
      <c r="E21" s="44">
        <v>1</v>
      </c>
      <c r="F21" s="33">
        <v>1</v>
      </c>
      <c r="G21" s="46">
        <v>1</v>
      </c>
      <c r="H21" s="44">
        <v>1</v>
      </c>
      <c r="I21" s="33">
        <v>1</v>
      </c>
      <c r="J21" s="46">
        <v>1</v>
      </c>
      <c r="K21" s="44">
        <f t="shared" si="0"/>
        <v>100</v>
      </c>
      <c r="L21" s="33">
        <v>5</v>
      </c>
      <c r="M21" s="46">
        <v>5</v>
      </c>
      <c r="N21" s="44">
        <f t="shared" si="1"/>
        <v>100</v>
      </c>
      <c r="O21" s="33">
        <v>0</v>
      </c>
      <c r="P21" s="46">
        <v>0</v>
      </c>
      <c r="Q21" s="44">
        <v>0</v>
      </c>
      <c r="R21" s="33">
        <f t="shared" si="2"/>
        <v>8</v>
      </c>
      <c r="S21" s="34">
        <f t="shared" si="3"/>
        <v>8</v>
      </c>
      <c r="T21" s="44">
        <f t="shared" si="4"/>
        <v>100</v>
      </c>
      <c r="V21" s="22">
        <v>14</v>
      </c>
      <c r="W21" s="23" t="s">
        <v>21</v>
      </c>
      <c r="X21" s="160">
        <v>1</v>
      </c>
    </row>
    <row r="22" spans="1:24" ht="18.75" x14ac:dyDescent="0.3">
      <c r="A22" s="4"/>
      <c r="B22" s="24" t="s">
        <v>44</v>
      </c>
      <c r="C22" s="34">
        <v>30</v>
      </c>
      <c r="D22" s="34">
        <v>30</v>
      </c>
      <c r="E22" s="44">
        <v>1</v>
      </c>
      <c r="F22" s="34">
        <v>30</v>
      </c>
      <c r="G22" s="34">
        <v>30</v>
      </c>
      <c r="H22" s="44">
        <v>1</v>
      </c>
      <c r="I22" s="34">
        <v>38</v>
      </c>
      <c r="J22" s="34">
        <v>38</v>
      </c>
      <c r="K22" s="44">
        <f t="shared" si="0"/>
        <v>100</v>
      </c>
      <c r="L22" s="34">
        <v>166</v>
      </c>
      <c r="M22" s="34">
        <v>166</v>
      </c>
      <c r="N22" s="44">
        <f t="shared" si="1"/>
        <v>100</v>
      </c>
      <c r="O22" s="34">
        <v>0</v>
      </c>
      <c r="P22" s="34">
        <v>0</v>
      </c>
      <c r="Q22" s="44">
        <v>0</v>
      </c>
      <c r="R22" s="33">
        <f t="shared" si="2"/>
        <v>264</v>
      </c>
      <c r="S22" s="34">
        <f t="shared" si="3"/>
        <v>264</v>
      </c>
      <c r="T22" s="44">
        <f t="shared" si="4"/>
        <v>100</v>
      </c>
      <c r="V22" s="4"/>
      <c r="W22" s="24"/>
    </row>
    <row r="23" spans="1:24" ht="15.75" x14ac:dyDescent="0.25">
      <c r="A23" s="12" t="s">
        <v>218</v>
      </c>
    </row>
  </sheetData>
  <mergeCells count="15">
    <mergeCell ref="V1:W1"/>
    <mergeCell ref="V2:W2"/>
    <mergeCell ref="V4:V7"/>
    <mergeCell ref="W4:W7"/>
    <mergeCell ref="A1:S1"/>
    <mergeCell ref="L5:N5"/>
    <mergeCell ref="O5:Q5"/>
    <mergeCell ref="R4:T5"/>
    <mergeCell ref="I4:Q4"/>
    <mergeCell ref="A2:K2"/>
    <mergeCell ref="I5:K5"/>
    <mergeCell ref="A4:A6"/>
    <mergeCell ref="B4:B6"/>
    <mergeCell ref="C4:E5"/>
    <mergeCell ref="F4:H5"/>
  </mergeCells>
  <pageMargins left="1.299212598425197" right="0" top="1.3385826771653544" bottom="0" header="0.31496062992125984" footer="0.31496062992125984"/>
  <pageSetup paperSize="5"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3" zoomScale="90" zoomScaleNormal="90" workbookViewId="0">
      <selection activeCell="A22" sqref="A22"/>
    </sheetView>
  </sheetViews>
  <sheetFormatPr defaultRowHeight="15" x14ac:dyDescent="0.25"/>
  <cols>
    <col min="1" max="1" width="8.140625" customWidth="1"/>
    <col min="2" max="2" width="23.42578125" customWidth="1"/>
    <col min="3" max="9" width="15.7109375" customWidth="1"/>
    <col min="11" max="11" width="18.7109375" customWidth="1"/>
  </cols>
  <sheetData>
    <row r="1" spans="1:12" ht="18.75" x14ac:dyDescent="0.3">
      <c r="A1" s="255" t="s">
        <v>109</v>
      </c>
      <c r="B1" s="255"/>
      <c r="C1" s="255"/>
      <c r="D1" s="255"/>
      <c r="E1" s="255"/>
      <c r="F1" s="255"/>
      <c r="G1" s="255"/>
      <c r="H1" s="255"/>
      <c r="I1" s="255"/>
    </row>
    <row r="2" spans="1:12" ht="18.75" x14ac:dyDescent="0.3">
      <c r="A2" s="281" t="s">
        <v>31</v>
      </c>
      <c r="B2" s="281"/>
      <c r="C2" s="281"/>
      <c r="D2" s="281"/>
      <c r="E2" s="281"/>
    </row>
    <row r="4" spans="1:12" ht="30" customHeight="1" x14ac:dyDescent="0.25">
      <c r="A4" s="267" t="s">
        <v>0</v>
      </c>
      <c r="B4" s="267" t="s">
        <v>1</v>
      </c>
      <c r="C4" s="267" t="s">
        <v>73</v>
      </c>
      <c r="D4" s="267"/>
      <c r="E4" s="289" t="s">
        <v>77</v>
      </c>
      <c r="F4" s="289"/>
      <c r="G4" s="293" t="s">
        <v>108</v>
      </c>
      <c r="H4" s="293" t="s">
        <v>107</v>
      </c>
      <c r="I4" s="267" t="s">
        <v>37</v>
      </c>
    </row>
    <row r="5" spans="1:12" ht="18.75" x14ac:dyDescent="0.25">
      <c r="A5" s="267"/>
      <c r="B5" s="267"/>
      <c r="C5" s="104" t="s">
        <v>44</v>
      </c>
      <c r="D5" s="65" t="s">
        <v>37</v>
      </c>
      <c r="E5" s="104" t="s">
        <v>44</v>
      </c>
      <c r="F5" s="65" t="s">
        <v>37</v>
      </c>
      <c r="G5" s="294"/>
      <c r="H5" s="294"/>
      <c r="I5" s="267"/>
    </row>
    <row r="6" spans="1:12" x14ac:dyDescent="0.25">
      <c r="A6" s="26">
        <v>1</v>
      </c>
      <c r="B6" s="27">
        <v>2</v>
      </c>
      <c r="C6" s="26">
        <v>3</v>
      </c>
      <c r="D6" s="26" t="s">
        <v>156</v>
      </c>
      <c r="E6" s="26">
        <v>5</v>
      </c>
      <c r="F6" s="26" t="s">
        <v>157</v>
      </c>
      <c r="G6" s="26">
        <v>7</v>
      </c>
      <c r="H6" s="76">
        <v>8</v>
      </c>
      <c r="I6" s="76" t="s">
        <v>118</v>
      </c>
    </row>
    <row r="7" spans="1:12" ht="18.75" x14ac:dyDescent="0.3">
      <c r="A7" s="34">
        <v>1</v>
      </c>
      <c r="B7" s="70" t="s">
        <v>8</v>
      </c>
      <c r="C7" s="33">
        <v>86</v>
      </c>
      <c r="D7" s="44">
        <f>C7/G7*100</f>
        <v>20.379146919431278</v>
      </c>
      <c r="E7" s="33">
        <v>336</v>
      </c>
      <c r="F7" s="44">
        <f>E7/G7*100</f>
        <v>79.620853080568722</v>
      </c>
      <c r="G7" s="33">
        <f>C7+E7</f>
        <v>422</v>
      </c>
      <c r="H7" s="33">
        <f>'7. PA PER MIX'!Q7</f>
        <v>19829</v>
      </c>
      <c r="I7" s="69">
        <f>G7/H7*100</f>
        <v>2.1281960764536789</v>
      </c>
      <c r="K7" s="136" t="s">
        <v>14</v>
      </c>
      <c r="L7" s="136">
        <v>0.28000000000000003</v>
      </c>
    </row>
    <row r="8" spans="1:12" ht="18.75" x14ac:dyDescent="0.3">
      <c r="A8" s="34">
        <v>2</v>
      </c>
      <c r="B8" s="71" t="s">
        <v>9</v>
      </c>
      <c r="C8" s="33">
        <v>28</v>
      </c>
      <c r="D8" s="44">
        <f t="shared" ref="D8:D21" si="0">C8/G8*100</f>
        <v>40.579710144927539</v>
      </c>
      <c r="E8" s="33">
        <v>41</v>
      </c>
      <c r="F8" s="44">
        <f t="shared" ref="F8:F21" si="1">E8/G8*100</f>
        <v>59.420289855072461</v>
      </c>
      <c r="G8" s="33">
        <f t="shared" ref="G8:G21" si="2">C8+E8</f>
        <v>69</v>
      </c>
      <c r="H8" s="33">
        <f>'7. PA PER MIX'!Q8</f>
        <v>14464</v>
      </c>
      <c r="I8" s="69">
        <f t="shared" ref="I8:I21" si="3">G8/H8*100</f>
        <v>0.47704646017699109</v>
      </c>
      <c r="K8" s="136" t="s">
        <v>174</v>
      </c>
      <c r="L8" s="136">
        <v>0.34</v>
      </c>
    </row>
    <row r="9" spans="1:12" ht="18.75" x14ac:dyDescent="0.3">
      <c r="A9" s="34">
        <v>3</v>
      </c>
      <c r="B9" s="72" t="s">
        <v>10</v>
      </c>
      <c r="C9" s="33">
        <v>93</v>
      </c>
      <c r="D9" s="44">
        <f t="shared" si="0"/>
        <v>61.589403973509938</v>
      </c>
      <c r="E9" s="33">
        <v>58</v>
      </c>
      <c r="F9" s="44">
        <f t="shared" si="1"/>
        <v>38.410596026490069</v>
      </c>
      <c r="G9" s="33">
        <f t="shared" si="2"/>
        <v>151</v>
      </c>
      <c r="H9" s="33">
        <f>'7. PA PER MIX'!Q9</f>
        <v>11415</v>
      </c>
      <c r="I9" s="69">
        <f t="shared" si="3"/>
        <v>1.3228208497590888</v>
      </c>
      <c r="K9" s="136" t="s">
        <v>9</v>
      </c>
      <c r="L9" s="136">
        <v>0.48</v>
      </c>
    </row>
    <row r="10" spans="1:12" ht="18.75" x14ac:dyDescent="0.3">
      <c r="A10" s="34">
        <v>4</v>
      </c>
      <c r="B10" s="72" t="s">
        <v>11</v>
      </c>
      <c r="C10" s="33">
        <v>23</v>
      </c>
      <c r="D10" s="44">
        <f t="shared" si="0"/>
        <v>37.096774193548384</v>
      </c>
      <c r="E10" s="33">
        <v>39</v>
      </c>
      <c r="F10" s="44">
        <f t="shared" si="1"/>
        <v>62.903225806451616</v>
      </c>
      <c r="G10" s="33">
        <f t="shared" si="2"/>
        <v>62</v>
      </c>
      <c r="H10" s="33">
        <f>'7. PA PER MIX'!Q10</f>
        <v>11115</v>
      </c>
      <c r="I10" s="69">
        <f t="shared" si="3"/>
        <v>0.55780476833108406</v>
      </c>
      <c r="K10" s="136" t="s">
        <v>16</v>
      </c>
      <c r="L10" s="136">
        <v>0.52</v>
      </c>
    </row>
    <row r="11" spans="1:12" ht="18.75" x14ac:dyDescent="0.3">
      <c r="A11" s="34">
        <v>5</v>
      </c>
      <c r="B11" s="73" t="s">
        <v>12</v>
      </c>
      <c r="C11" s="33">
        <v>17</v>
      </c>
      <c r="D11" s="44">
        <f t="shared" si="0"/>
        <v>35.416666666666671</v>
      </c>
      <c r="E11" s="33">
        <v>31</v>
      </c>
      <c r="F11" s="44">
        <f t="shared" si="1"/>
        <v>64.583333333333343</v>
      </c>
      <c r="G11" s="33">
        <f t="shared" si="2"/>
        <v>48</v>
      </c>
      <c r="H11" s="33">
        <f>'7. PA PER MIX'!Q11</f>
        <v>8661</v>
      </c>
      <c r="I11" s="69">
        <f t="shared" si="3"/>
        <v>0.5542085209560097</v>
      </c>
      <c r="K11" s="136" t="s">
        <v>15</v>
      </c>
      <c r="L11" s="136">
        <v>0.54</v>
      </c>
    </row>
    <row r="12" spans="1:12" ht="18.75" x14ac:dyDescent="0.3">
      <c r="A12" s="34">
        <v>6</v>
      </c>
      <c r="B12" s="73" t="s">
        <v>13</v>
      </c>
      <c r="C12" s="33">
        <v>24</v>
      </c>
      <c r="D12" s="44">
        <f t="shared" si="0"/>
        <v>55.813953488372093</v>
      </c>
      <c r="E12" s="33">
        <v>19</v>
      </c>
      <c r="F12" s="44">
        <f t="shared" si="1"/>
        <v>44.186046511627907</v>
      </c>
      <c r="G12" s="33">
        <f t="shared" si="2"/>
        <v>43</v>
      </c>
      <c r="H12" s="33">
        <f>'7. PA PER MIX'!Q12</f>
        <v>12759</v>
      </c>
      <c r="I12" s="69">
        <f t="shared" si="3"/>
        <v>0.33701700760247666</v>
      </c>
      <c r="K12" s="136" t="s">
        <v>12</v>
      </c>
      <c r="L12" s="136">
        <v>0.55000000000000004</v>
      </c>
    </row>
    <row r="13" spans="1:12" ht="18.75" x14ac:dyDescent="0.3">
      <c r="A13" s="34">
        <v>7</v>
      </c>
      <c r="B13" s="72" t="s">
        <v>14</v>
      </c>
      <c r="C13" s="33">
        <v>10</v>
      </c>
      <c r="D13" s="44">
        <f t="shared" si="0"/>
        <v>34.482758620689658</v>
      </c>
      <c r="E13" s="33">
        <v>19</v>
      </c>
      <c r="F13" s="44">
        <f t="shared" si="1"/>
        <v>65.517241379310349</v>
      </c>
      <c r="G13" s="33">
        <f t="shared" si="2"/>
        <v>29</v>
      </c>
      <c r="H13" s="33">
        <f>'7. PA PER MIX'!Q13</f>
        <v>10183</v>
      </c>
      <c r="I13" s="69">
        <f t="shared" si="3"/>
        <v>0.28478837277815972</v>
      </c>
      <c r="K13" s="184" t="s">
        <v>11</v>
      </c>
      <c r="L13" s="184">
        <v>0.56000000000000005</v>
      </c>
    </row>
    <row r="14" spans="1:12" ht="18.75" x14ac:dyDescent="0.3">
      <c r="A14" s="34">
        <v>8</v>
      </c>
      <c r="B14" s="72" t="s">
        <v>15</v>
      </c>
      <c r="C14" s="33">
        <v>5</v>
      </c>
      <c r="D14" s="44">
        <f t="shared" si="0"/>
        <v>12.5</v>
      </c>
      <c r="E14" s="33">
        <v>35</v>
      </c>
      <c r="F14" s="44">
        <f t="shared" si="1"/>
        <v>87.5</v>
      </c>
      <c r="G14" s="33">
        <f t="shared" si="2"/>
        <v>40</v>
      </c>
      <c r="H14" s="33">
        <f>'7. PA PER MIX'!Q14</f>
        <v>7452</v>
      </c>
      <c r="I14" s="69">
        <f t="shared" si="3"/>
        <v>0.53676865271068175</v>
      </c>
      <c r="K14" s="136" t="s">
        <v>19</v>
      </c>
      <c r="L14" s="136">
        <v>0.61</v>
      </c>
    </row>
    <row r="15" spans="1:12" ht="18.75" x14ac:dyDescent="0.3">
      <c r="A15" s="34">
        <v>9</v>
      </c>
      <c r="B15" s="73" t="s">
        <v>16</v>
      </c>
      <c r="C15" s="33">
        <v>19</v>
      </c>
      <c r="D15" s="44">
        <f t="shared" si="0"/>
        <v>37.254901960784316</v>
      </c>
      <c r="E15" s="33">
        <v>32</v>
      </c>
      <c r="F15" s="44">
        <f t="shared" si="1"/>
        <v>62.745098039215684</v>
      </c>
      <c r="G15" s="33">
        <f t="shared" si="2"/>
        <v>51</v>
      </c>
      <c r="H15" s="33">
        <f>'7. PA PER MIX'!Q15</f>
        <v>9788</v>
      </c>
      <c r="I15" s="69">
        <f t="shared" si="3"/>
        <v>0.52104617899468741</v>
      </c>
      <c r="K15" s="136" t="s">
        <v>17</v>
      </c>
      <c r="L15" s="136">
        <v>0.63</v>
      </c>
    </row>
    <row r="16" spans="1:12" ht="18.75" x14ac:dyDescent="0.3">
      <c r="A16" s="34">
        <v>10</v>
      </c>
      <c r="B16" s="72" t="s">
        <v>17</v>
      </c>
      <c r="C16" s="33">
        <v>11</v>
      </c>
      <c r="D16" s="44">
        <f t="shared" si="0"/>
        <v>22.448979591836736</v>
      </c>
      <c r="E16" s="33">
        <v>38</v>
      </c>
      <c r="F16" s="44">
        <f t="shared" si="1"/>
        <v>77.551020408163268</v>
      </c>
      <c r="G16" s="33">
        <f t="shared" si="2"/>
        <v>49</v>
      </c>
      <c r="H16" s="33">
        <f>'7. PA PER MIX'!Q16</f>
        <v>7742</v>
      </c>
      <c r="I16" s="69">
        <f t="shared" si="3"/>
        <v>0.63291139240506333</v>
      </c>
      <c r="K16" s="136" t="s">
        <v>21</v>
      </c>
      <c r="L16" s="136">
        <v>0.74</v>
      </c>
    </row>
    <row r="17" spans="1:12" ht="18.75" x14ac:dyDescent="0.3">
      <c r="A17" s="34">
        <v>11</v>
      </c>
      <c r="B17" s="72" t="s">
        <v>18</v>
      </c>
      <c r="C17" s="33">
        <v>20</v>
      </c>
      <c r="D17" s="44">
        <f t="shared" si="0"/>
        <v>6.9444444444444446</v>
      </c>
      <c r="E17" s="33">
        <v>268</v>
      </c>
      <c r="F17" s="44">
        <f t="shared" si="1"/>
        <v>93.055555555555557</v>
      </c>
      <c r="G17" s="33">
        <f t="shared" si="2"/>
        <v>288</v>
      </c>
      <c r="H17" s="33">
        <f>'7. PA PER MIX'!Q17</f>
        <v>13717</v>
      </c>
      <c r="I17" s="69">
        <f t="shared" si="3"/>
        <v>2.0995844572428375</v>
      </c>
      <c r="K17" s="186" t="s">
        <v>24</v>
      </c>
      <c r="L17" s="186">
        <v>0.94</v>
      </c>
    </row>
    <row r="18" spans="1:12" ht="18.75" x14ac:dyDescent="0.3">
      <c r="A18" s="34">
        <v>12</v>
      </c>
      <c r="B18" s="72" t="s">
        <v>19</v>
      </c>
      <c r="C18" s="33">
        <v>10</v>
      </c>
      <c r="D18" s="44">
        <f t="shared" si="0"/>
        <v>12.658227848101266</v>
      </c>
      <c r="E18" s="33">
        <v>69</v>
      </c>
      <c r="F18" s="44">
        <f t="shared" si="1"/>
        <v>87.341772151898738</v>
      </c>
      <c r="G18" s="33">
        <f t="shared" si="2"/>
        <v>79</v>
      </c>
      <c r="H18" s="33">
        <f>'7. PA PER MIX'!Q18</f>
        <v>12935</v>
      </c>
      <c r="I18" s="69">
        <f t="shared" si="3"/>
        <v>0.61074603788171633</v>
      </c>
      <c r="K18" s="136" t="s">
        <v>20</v>
      </c>
      <c r="L18" s="136">
        <v>0.97</v>
      </c>
    </row>
    <row r="19" spans="1:12" s="78" customFormat="1" ht="18.75" customHeight="1" x14ac:dyDescent="0.3">
      <c r="A19" s="34">
        <v>13</v>
      </c>
      <c r="B19" s="72" t="s">
        <v>20</v>
      </c>
      <c r="C19" s="33">
        <v>6</v>
      </c>
      <c r="D19" s="44">
        <f t="shared" si="0"/>
        <v>7.8947368421052628</v>
      </c>
      <c r="E19" s="33">
        <v>70</v>
      </c>
      <c r="F19" s="44">
        <f t="shared" si="1"/>
        <v>92.10526315789474</v>
      </c>
      <c r="G19" s="33">
        <f t="shared" si="2"/>
        <v>76</v>
      </c>
      <c r="H19" s="33">
        <f>'7. PA PER MIX'!Q19</f>
        <v>7829</v>
      </c>
      <c r="I19" s="69">
        <f t="shared" si="3"/>
        <v>0.97074977647209093</v>
      </c>
      <c r="K19" s="136" t="s">
        <v>10</v>
      </c>
      <c r="L19" s="136">
        <v>1.32</v>
      </c>
    </row>
    <row r="20" spans="1:12" ht="18.75" x14ac:dyDescent="0.3">
      <c r="A20" s="46">
        <v>14</v>
      </c>
      <c r="B20" s="74" t="s">
        <v>21</v>
      </c>
      <c r="C20" s="33">
        <v>23</v>
      </c>
      <c r="D20" s="44">
        <f t="shared" si="0"/>
        <v>48.936170212765958</v>
      </c>
      <c r="E20" s="33">
        <v>24</v>
      </c>
      <c r="F20" s="44">
        <f t="shared" si="1"/>
        <v>51.063829787234042</v>
      </c>
      <c r="G20" s="33">
        <f t="shared" si="2"/>
        <v>47</v>
      </c>
      <c r="H20" s="33">
        <f>'7. PA PER MIX'!Q20</f>
        <v>6373</v>
      </c>
      <c r="I20" s="69">
        <f t="shared" si="3"/>
        <v>0.73748627020241653</v>
      </c>
      <c r="K20" s="136" t="s">
        <v>18</v>
      </c>
      <c r="L20" s="45">
        <v>2.1</v>
      </c>
    </row>
    <row r="21" spans="1:12" ht="18.75" x14ac:dyDescent="0.3">
      <c r="A21" s="4"/>
      <c r="B21" s="55" t="s">
        <v>44</v>
      </c>
      <c r="C21" s="54">
        <f>SUM(C7:C20)</f>
        <v>375</v>
      </c>
      <c r="D21" s="111">
        <f t="shared" si="0"/>
        <v>25.790921595598348</v>
      </c>
      <c r="E21" s="54">
        <v>1079</v>
      </c>
      <c r="F21" s="111">
        <f t="shared" si="1"/>
        <v>74.209078404401652</v>
      </c>
      <c r="G21" s="54">
        <f t="shared" si="2"/>
        <v>1454</v>
      </c>
      <c r="H21" s="54">
        <f>'7. PA PER MIX'!Q21</f>
        <v>154262</v>
      </c>
      <c r="I21" s="109">
        <f t="shared" si="3"/>
        <v>0.94255228118395973</v>
      </c>
      <c r="K21" s="136" t="s">
        <v>8</v>
      </c>
      <c r="L21" s="136">
        <v>2.13</v>
      </c>
    </row>
    <row r="22" spans="1:12" ht="18.75" x14ac:dyDescent="0.3">
      <c r="A22" s="12" t="s">
        <v>218</v>
      </c>
      <c r="B22" s="79"/>
      <c r="C22" s="80"/>
      <c r="D22" s="80"/>
      <c r="E22" s="80"/>
      <c r="F22" s="80"/>
      <c r="G22" s="81"/>
    </row>
  </sheetData>
  <mergeCells count="9">
    <mergeCell ref="I4:I5"/>
    <mergeCell ref="A1:I1"/>
    <mergeCell ref="A2:E2"/>
    <mergeCell ref="A4:A5"/>
    <mergeCell ref="B4:B5"/>
    <mergeCell ref="C4:D4"/>
    <mergeCell ref="E4:F4"/>
    <mergeCell ref="G4:G5"/>
    <mergeCell ref="H4:H5"/>
  </mergeCells>
  <pageMargins left="1.6929133858267718" right="0" top="1.3385826771653544" bottom="0" header="0.31496062992125984" footer="0.31496062992125984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3" zoomScale="90" zoomScaleNormal="90" workbookViewId="0">
      <selection activeCell="A23" sqref="A23"/>
    </sheetView>
  </sheetViews>
  <sheetFormatPr defaultRowHeight="15" x14ac:dyDescent="0.25"/>
  <cols>
    <col min="1" max="1" width="6.42578125" customWidth="1"/>
    <col min="2" max="2" width="19.140625" customWidth="1"/>
    <col min="3" max="6" width="14.7109375" customWidth="1"/>
    <col min="7" max="7" width="16.28515625" customWidth="1"/>
    <col min="8" max="9" width="14.7109375" customWidth="1"/>
    <col min="12" max="12" width="20.42578125" customWidth="1"/>
    <col min="13" max="13" width="13.140625" customWidth="1"/>
  </cols>
  <sheetData>
    <row r="1" spans="1:13" ht="18.75" x14ac:dyDescent="0.3">
      <c r="A1" s="255" t="s">
        <v>110</v>
      </c>
      <c r="B1" s="255"/>
      <c r="C1" s="255"/>
      <c r="D1" s="255"/>
      <c r="E1" s="255"/>
      <c r="F1" s="255"/>
      <c r="G1" s="255"/>
      <c r="H1" s="255"/>
      <c r="I1" s="255"/>
    </row>
    <row r="2" spans="1:13" ht="18.75" x14ac:dyDescent="0.3">
      <c r="A2" s="281" t="s">
        <v>31</v>
      </c>
      <c r="B2" s="281"/>
      <c r="C2" s="281"/>
      <c r="D2" s="281"/>
      <c r="E2" s="281"/>
    </row>
    <row r="3" spans="1:13" ht="18.75" x14ac:dyDescent="0.3">
      <c r="A3" s="83"/>
      <c r="B3" s="83"/>
      <c r="C3" s="83"/>
      <c r="D3" s="83"/>
      <c r="E3" s="83"/>
    </row>
    <row r="4" spans="1:13" ht="18.75" x14ac:dyDescent="0.3">
      <c r="A4" s="267" t="s">
        <v>0</v>
      </c>
      <c r="B4" s="267" t="s">
        <v>1</v>
      </c>
      <c r="C4" s="296" t="s">
        <v>115</v>
      </c>
      <c r="D4" s="296"/>
      <c r="E4" s="296"/>
      <c r="F4" s="296"/>
      <c r="G4" s="295" t="s">
        <v>113</v>
      </c>
      <c r="H4" s="295" t="s">
        <v>114</v>
      </c>
      <c r="I4" s="267" t="s">
        <v>37</v>
      </c>
    </row>
    <row r="5" spans="1:13" ht="30" customHeight="1" x14ac:dyDescent="0.25">
      <c r="A5" s="267"/>
      <c r="B5" s="267"/>
      <c r="C5" s="267" t="s">
        <v>111</v>
      </c>
      <c r="D5" s="267"/>
      <c r="E5" s="295" t="s">
        <v>112</v>
      </c>
      <c r="F5" s="295"/>
      <c r="G5" s="295"/>
      <c r="H5" s="295"/>
      <c r="I5" s="267"/>
    </row>
    <row r="6" spans="1:13" ht="18.75" x14ac:dyDescent="0.25">
      <c r="A6" s="267"/>
      <c r="B6" s="267"/>
      <c r="C6" s="104" t="s">
        <v>44</v>
      </c>
      <c r="D6" s="65" t="s">
        <v>37</v>
      </c>
      <c r="E6" s="104" t="s">
        <v>44</v>
      </c>
      <c r="F6" s="65" t="s">
        <v>37</v>
      </c>
      <c r="G6" s="295"/>
      <c r="H6" s="295"/>
      <c r="I6" s="267"/>
    </row>
    <row r="7" spans="1:13" x14ac:dyDescent="0.25">
      <c r="A7" s="26">
        <v>1</v>
      </c>
      <c r="B7" s="27">
        <v>2</v>
      </c>
      <c r="C7" s="26">
        <v>3</v>
      </c>
      <c r="D7" s="26" t="s">
        <v>116</v>
      </c>
      <c r="E7" s="26">
        <v>5</v>
      </c>
      <c r="F7" s="26" t="s">
        <v>117</v>
      </c>
      <c r="G7" s="26">
        <v>7</v>
      </c>
      <c r="H7" s="76">
        <v>8</v>
      </c>
      <c r="I7" s="76" t="s">
        <v>118</v>
      </c>
    </row>
    <row r="8" spans="1:13" ht="18.75" x14ac:dyDescent="0.3">
      <c r="A8" s="34">
        <v>1</v>
      </c>
      <c r="B8" s="70" t="s">
        <v>8</v>
      </c>
      <c r="C8" s="33">
        <v>1042</v>
      </c>
      <c r="D8" s="44">
        <f>C8/H8*100</f>
        <v>3.8877695694351169</v>
      </c>
      <c r="E8" s="33">
        <v>993</v>
      </c>
      <c r="F8" s="44">
        <f>E8/H8*100</f>
        <v>3.7049473919856726</v>
      </c>
      <c r="G8" s="33">
        <f>C8+E8</f>
        <v>2035</v>
      </c>
      <c r="H8" s="33">
        <f>'7. PA PER MIX'!R7</f>
        <v>26802</v>
      </c>
      <c r="I8" s="69">
        <f>G8/H8*100</f>
        <v>7.5927169614207894</v>
      </c>
      <c r="L8" s="136" t="s">
        <v>11</v>
      </c>
      <c r="M8" s="77">
        <v>19.29</v>
      </c>
    </row>
    <row r="9" spans="1:13" ht="18.75" x14ac:dyDescent="0.3">
      <c r="A9" s="34">
        <v>2</v>
      </c>
      <c r="B9" s="71" t="s">
        <v>9</v>
      </c>
      <c r="C9" s="33">
        <v>348</v>
      </c>
      <c r="D9" s="44">
        <f t="shared" ref="D9:D22" si="0">C9/H9*100</f>
        <v>1.8430251032729585</v>
      </c>
      <c r="E9" s="33">
        <v>358</v>
      </c>
      <c r="F9" s="44">
        <f t="shared" ref="F9:F22" si="1">E9/H9*100</f>
        <v>1.8959855947463193</v>
      </c>
      <c r="G9" s="33">
        <f t="shared" ref="G9:G22" si="2">C9+E9</f>
        <v>706</v>
      </c>
      <c r="H9" s="33">
        <f>'7. PA PER MIX'!R8</f>
        <v>18882</v>
      </c>
      <c r="I9" s="69">
        <f t="shared" ref="I9:I22" si="3">G9/H9*100</f>
        <v>3.7390106980192774</v>
      </c>
      <c r="L9" s="136" t="s">
        <v>20</v>
      </c>
      <c r="M9" s="77">
        <v>16.77</v>
      </c>
    </row>
    <row r="10" spans="1:13" ht="18.75" x14ac:dyDescent="0.3">
      <c r="A10" s="34">
        <v>3</v>
      </c>
      <c r="B10" s="72" t="s">
        <v>10</v>
      </c>
      <c r="C10" s="33">
        <v>718</v>
      </c>
      <c r="D10" s="44">
        <f t="shared" si="0"/>
        <v>4.7165473296984821</v>
      </c>
      <c r="E10" s="33">
        <v>508</v>
      </c>
      <c r="F10" s="44">
        <f t="shared" si="1"/>
        <v>3.3370557708730209</v>
      </c>
      <c r="G10" s="33">
        <f t="shared" si="2"/>
        <v>1226</v>
      </c>
      <c r="H10" s="33">
        <f>'7. PA PER MIX'!R9</f>
        <v>15223</v>
      </c>
      <c r="I10" s="69">
        <f t="shared" si="3"/>
        <v>8.0536031005715039</v>
      </c>
      <c r="L10" s="136" t="s">
        <v>19</v>
      </c>
      <c r="M10" s="77">
        <v>11.25</v>
      </c>
    </row>
    <row r="11" spans="1:13" ht="18.75" x14ac:dyDescent="0.3">
      <c r="A11" s="34">
        <v>4</v>
      </c>
      <c r="B11" s="72" t="s">
        <v>11</v>
      </c>
      <c r="C11" s="33">
        <v>1249</v>
      </c>
      <c r="D11" s="44">
        <f t="shared" si="0"/>
        <v>7.3070847715439067</v>
      </c>
      <c r="E11" s="33">
        <v>2049</v>
      </c>
      <c r="F11" s="44">
        <f t="shared" si="1"/>
        <v>11.987363248113263</v>
      </c>
      <c r="G11" s="33">
        <f t="shared" si="2"/>
        <v>3298</v>
      </c>
      <c r="H11" s="33">
        <f>'7. PA PER MIX'!R10</f>
        <v>17093</v>
      </c>
      <c r="I11" s="69">
        <f t="shared" si="3"/>
        <v>19.294448019657171</v>
      </c>
      <c r="L11" s="195" t="s">
        <v>12</v>
      </c>
      <c r="M11" s="196">
        <v>11</v>
      </c>
    </row>
    <row r="12" spans="1:13" ht="18.75" x14ac:dyDescent="0.3">
      <c r="A12" s="34">
        <v>5</v>
      </c>
      <c r="B12" s="73" t="s">
        <v>12</v>
      </c>
      <c r="C12" s="33">
        <v>687</v>
      </c>
      <c r="D12" s="44">
        <f t="shared" si="0"/>
        <v>5.8235144528269895</v>
      </c>
      <c r="E12" s="33">
        <v>611</v>
      </c>
      <c r="F12" s="44">
        <f t="shared" si="1"/>
        <v>5.1792828685258963</v>
      </c>
      <c r="G12" s="33">
        <f t="shared" si="2"/>
        <v>1298</v>
      </c>
      <c r="H12" s="33">
        <f>'7. PA PER MIX'!R11</f>
        <v>11797</v>
      </c>
      <c r="I12" s="69">
        <f t="shared" si="3"/>
        <v>11.002797321352887</v>
      </c>
      <c r="L12" s="136" t="s">
        <v>21</v>
      </c>
      <c r="M12" s="77">
        <v>10.41</v>
      </c>
    </row>
    <row r="13" spans="1:13" ht="18.75" x14ac:dyDescent="0.3">
      <c r="A13" s="34">
        <v>6</v>
      </c>
      <c r="B13" s="73" t="s">
        <v>13</v>
      </c>
      <c r="C13" s="33">
        <v>708</v>
      </c>
      <c r="D13" s="44">
        <f t="shared" si="0"/>
        <v>4.3741505004324726</v>
      </c>
      <c r="E13" s="33">
        <v>501</v>
      </c>
      <c r="F13" s="44">
        <f t="shared" si="1"/>
        <v>3.0952675151365376</v>
      </c>
      <c r="G13" s="33">
        <f t="shared" si="2"/>
        <v>1209</v>
      </c>
      <c r="H13" s="33">
        <f>'7. PA PER MIX'!R12</f>
        <v>16186</v>
      </c>
      <c r="I13" s="69">
        <f t="shared" si="3"/>
        <v>7.4694180155690102</v>
      </c>
      <c r="L13" s="136" t="s">
        <v>17</v>
      </c>
      <c r="M13" s="77">
        <v>8.68</v>
      </c>
    </row>
    <row r="14" spans="1:13" ht="18.75" x14ac:dyDescent="0.3">
      <c r="A14" s="34">
        <v>7</v>
      </c>
      <c r="B14" s="72" t="s">
        <v>14</v>
      </c>
      <c r="C14" s="33">
        <v>218</v>
      </c>
      <c r="D14" s="44">
        <f t="shared" si="0"/>
        <v>1.6424320048218186</v>
      </c>
      <c r="E14" s="33">
        <v>194</v>
      </c>
      <c r="F14" s="44">
        <f t="shared" si="1"/>
        <v>1.4616138024561138</v>
      </c>
      <c r="G14" s="33">
        <f t="shared" si="2"/>
        <v>412</v>
      </c>
      <c r="H14" s="33">
        <f>'7. PA PER MIX'!R13</f>
        <v>13273</v>
      </c>
      <c r="I14" s="69">
        <f t="shared" si="3"/>
        <v>3.1040458072779327</v>
      </c>
      <c r="L14" s="136" t="s">
        <v>15</v>
      </c>
      <c r="M14" s="77">
        <v>8.5</v>
      </c>
    </row>
    <row r="15" spans="1:13" ht="18.75" x14ac:dyDescent="0.3">
      <c r="A15" s="34">
        <v>8</v>
      </c>
      <c r="B15" s="72" t="s">
        <v>15</v>
      </c>
      <c r="C15" s="33">
        <v>471</v>
      </c>
      <c r="D15" s="44">
        <f t="shared" si="0"/>
        <v>4.6968488232947747</v>
      </c>
      <c r="E15" s="33">
        <v>381</v>
      </c>
      <c r="F15" s="44">
        <f t="shared" si="1"/>
        <v>3.79936178699641</v>
      </c>
      <c r="G15" s="33">
        <f t="shared" si="2"/>
        <v>852</v>
      </c>
      <c r="H15" s="33">
        <f>'7. PA PER MIX'!R14</f>
        <v>10028</v>
      </c>
      <c r="I15" s="69">
        <f t="shared" si="3"/>
        <v>8.4962106102911843</v>
      </c>
      <c r="L15" s="136" t="s">
        <v>16</v>
      </c>
      <c r="M15" s="77">
        <v>8.24</v>
      </c>
    </row>
    <row r="16" spans="1:13" ht="18.75" x14ac:dyDescent="0.3">
      <c r="A16" s="34">
        <v>9</v>
      </c>
      <c r="B16" s="73" t="s">
        <v>16</v>
      </c>
      <c r="C16" s="33">
        <v>477</v>
      </c>
      <c r="D16" s="44">
        <f t="shared" si="0"/>
        <v>3.6271006007147744</v>
      </c>
      <c r="E16" s="33">
        <v>606</v>
      </c>
      <c r="F16" s="44">
        <f t="shared" si="1"/>
        <v>4.6080145996502164</v>
      </c>
      <c r="G16" s="33">
        <f t="shared" si="2"/>
        <v>1083</v>
      </c>
      <c r="H16" s="33">
        <f>'7. PA PER MIX'!R15</f>
        <v>13151</v>
      </c>
      <c r="I16" s="69">
        <f t="shared" si="3"/>
        <v>8.2351152003649908</v>
      </c>
      <c r="L16" s="136" t="s">
        <v>10</v>
      </c>
      <c r="M16" s="77">
        <v>8.0500000000000007</v>
      </c>
    </row>
    <row r="17" spans="1:13" ht="18.75" x14ac:dyDescent="0.3">
      <c r="A17" s="34">
        <v>10</v>
      </c>
      <c r="B17" s="72" t="s">
        <v>17</v>
      </c>
      <c r="C17" s="33">
        <v>455</v>
      </c>
      <c r="D17" s="44">
        <f t="shared" si="0"/>
        <v>4.2282315769909857</v>
      </c>
      <c r="E17" s="33">
        <v>479</v>
      </c>
      <c r="F17" s="44">
        <f t="shared" si="1"/>
        <v>4.4512591766564444</v>
      </c>
      <c r="G17" s="33">
        <f t="shared" si="2"/>
        <v>934</v>
      </c>
      <c r="H17" s="33">
        <f>'7. PA PER MIX'!R16</f>
        <v>10761</v>
      </c>
      <c r="I17" s="69">
        <f t="shared" si="3"/>
        <v>8.6794907536474302</v>
      </c>
      <c r="L17" s="136" t="s">
        <v>8</v>
      </c>
      <c r="M17" s="77">
        <v>7.59</v>
      </c>
    </row>
    <row r="18" spans="1:13" ht="18.75" x14ac:dyDescent="0.3">
      <c r="A18" s="34">
        <v>11</v>
      </c>
      <c r="B18" s="72" t="s">
        <v>18</v>
      </c>
      <c r="C18" s="33">
        <v>579</v>
      </c>
      <c r="D18" s="44">
        <f t="shared" si="0"/>
        <v>3.1157509551740836</v>
      </c>
      <c r="E18" s="33">
        <v>631</v>
      </c>
      <c r="F18" s="44">
        <f t="shared" si="1"/>
        <v>3.3955766022708929</v>
      </c>
      <c r="G18" s="33">
        <f t="shared" si="2"/>
        <v>1210</v>
      </c>
      <c r="H18" s="33">
        <f>'7. PA PER MIX'!R17</f>
        <v>18583</v>
      </c>
      <c r="I18" s="69">
        <f t="shared" si="3"/>
        <v>6.511327557444976</v>
      </c>
      <c r="L18" s="195" t="s">
        <v>13</v>
      </c>
      <c r="M18" s="196">
        <v>7.47</v>
      </c>
    </row>
    <row r="19" spans="1:13" ht="18.75" x14ac:dyDescent="0.3">
      <c r="A19" s="34">
        <v>12</v>
      </c>
      <c r="B19" s="72" t="s">
        <v>19</v>
      </c>
      <c r="C19" s="33">
        <v>1074</v>
      </c>
      <c r="D19" s="44">
        <f t="shared" si="0"/>
        <v>6.0090639512113242</v>
      </c>
      <c r="E19" s="33">
        <v>937</v>
      </c>
      <c r="F19" s="44">
        <f t="shared" si="1"/>
        <v>5.2425446203771049</v>
      </c>
      <c r="G19" s="33">
        <f t="shared" si="2"/>
        <v>2011</v>
      </c>
      <c r="H19" s="33">
        <f>'7. PA PER MIX'!R18</f>
        <v>17873</v>
      </c>
      <c r="I19" s="69">
        <f t="shared" si="3"/>
        <v>11.251608571588429</v>
      </c>
      <c r="L19" s="136" t="s">
        <v>18</v>
      </c>
      <c r="M19" s="77">
        <v>6.51</v>
      </c>
    </row>
    <row r="20" spans="1:13" s="78" customFormat="1" ht="18.75" customHeight="1" x14ac:dyDescent="0.3">
      <c r="A20" s="34">
        <v>13</v>
      </c>
      <c r="B20" s="72" t="s">
        <v>20</v>
      </c>
      <c r="C20" s="33">
        <v>1024</v>
      </c>
      <c r="D20" s="44">
        <f t="shared" si="0"/>
        <v>8.6144527635231771</v>
      </c>
      <c r="E20" s="33">
        <v>969</v>
      </c>
      <c r="F20" s="44">
        <f t="shared" si="1"/>
        <v>8.1517624295448812</v>
      </c>
      <c r="G20" s="33">
        <f t="shared" si="2"/>
        <v>1993</v>
      </c>
      <c r="H20" s="33">
        <f>'7. PA PER MIX'!R19</f>
        <v>11887</v>
      </c>
      <c r="I20" s="69">
        <f t="shared" si="3"/>
        <v>16.766215193068057</v>
      </c>
      <c r="L20" s="197" t="s">
        <v>24</v>
      </c>
      <c r="M20" s="197">
        <v>5.01</v>
      </c>
    </row>
    <row r="21" spans="1:13" ht="18.75" x14ac:dyDescent="0.3">
      <c r="A21" s="46">
        <v>14</v>
      </c>
      <c r="B21" s="74" t="s">
        <v>21</v>
      </c>
      <c r="C21" s="33">
        <v>398</v>
      </c>
      <c r="D21" s="44">
        <f t="shared" si="0"/>
        <v>4.6807009290838533</v>
      </c>
      <c r="E21" s="33">
        <v>487</v>
      </c>
      <c r="F21" s="44">
        <f t="shared" si="1"/>
        <v>5.7273903328237088</v>
      </c>
      <c r="G21" s="33">
        <f t="shared" si="2"/>
        <v>885</v>
      </c>
      <c r="H21" s="33">
        <f>'7. PA PER MIX'!R20</f>
        <v>8503</v>
      </c>
      <c r="I21" s="69">
        <f t="shared" si="3"/>
        <v>10.408091261907563</v>
      </c>
      <c r="L21" s="136" t="s">
        <v>9</v>
      </c>
      <c r="M21" s="77">
        <v>3.74</v>
      </c>
    </row>
    <row r="22" spans="1:13" ht="18.75" x14ac:dyDescent="0.3">
      <c r="A22" s="4"/>
      <c r="B22" s="55" t="s">
        <v>44</v>
      </c>
      <c r="C22" s="54">
        <f>SUM(C8:C21)</f>
        <v>9448</v>
      </c>
      <c r="D22" s="111">
        <f t="shared" si="0"/>
        <v>4.4981479894497296</v>
      </c>
      <c r="E22" s="54">
        <v>1079</v>
      </c>
      <c r="F22" s="111">
        <f t="shared" si="1"/>
        <v>0.51370678245303325</v>
      </c>
      <c r="G22" s="54">
        <f t="shared" si="2"/>
        <v>10527</v>
      </c>
      <c r="H22" s="54">
        <f>'7. PA PER MIX'!R21</f>
        <v>210042</v>
      </c>
      <c r="I22" s="109">
        <f t="shared" si="3"/>
        <v>5.0118547719027617</v>
      </c>
      <c r="L22" s="136" t="s">
        <v>14</v>
      </c>
      <c r="M22" s="77">
        <v>3.1</v>
      </c>
    </row>
    <row r="23" spans="1:13" ht="18.75" x14ac:dyDescent="0.3">
      <c r="A23" s="12" t="s">
        <v>218</v>
      </c>
      <c r="B23" s="79"/>
      <c r="C23" s="80"/>
      <c r="D23" s="80"/>
      <c r="E23" s="80"/>
      <c r="F23" s="80"/>
      <c r="G23" s="81"/>
    </row>
  </sheetData>
  <mergeCells count="10">
    <mergeCell ref="A1:I1"/>
    <mergeCell ref="A2:E2"/>
    <mergeCell ref="C5:D5"/>
    <mergeCell ref="E5:F5"/>
    <mergeCell ref="C4:F4"/>
    <mergeCell ref="A4:A6"/>
    <mergeCell ref="B4:B6"/>
    <mergeCell ref="G4:G6"/>
    <mergeCell ref="H4:H6"/>
    <mergeCell ref="I4:I6"/>
  </mergeCells>
  <pageMargins left="1.6929133858267718" right="0" top="1.3385826771653544" bottom="0" header="0.31496062992125984" footer="0.31496062992125984"/>
  <pageSetup paperSize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4" zoomScale="90" zoomScaleNormal="90" workbookViewId="0">
      <selection activeCell="A22" sqref="A22"/>
    </sheetView>
  </sheetViews>
  <sheetFormatPr defaultRowHeight="15" x14ac:dyDescent="0.25"/>
  <cols>
    <col min="1" max="1" width="6.42578125" customWidth="1"/>
    <col min="2" max="2" width="19.140625" customWidth="1"/>
    <col min="3" max="3" width="18" customWidth="1"/>
    <col min="4" max="4" width="20.28515625" customWidth="1"/>
    <col min="5" max="5" width="14.7109375" customWidth="1"/>
    <col min="6" max="6" width="19" customWidth="1"/>
    <col min="7" max="7" width="16.28515625" customWidth="1"/>
    <col min="8" max="8" width="14.7109375" customWidth="1"/>
    <col min="11" max="11" width="20.42578125" customWidth="1"/>
    <col min="12" max="12" width="13.140625" customWidth="1"/>
  </cols>
  <sheetData>
    <row r="1" spans="1:12" ht="18.75" x14ac:dyDescent="0.3">
      <c r="A1" s="255" t="s">
        <v>183</v>
      </c>
      <c r="B1" s="255"/>
      <c r="C1" s="255"/>
      <c r="D1" s="255"/>
      <c r="E1" s="255"/>
      <c r="F1" s="255"/>
      <c r="G1" s="255"/>
      <c r="H1" s="255"/>
    </row>
    <row r="2" spans="1:12" ht="18.75" x14ac:dyDescent="0.3">
      <c r="A2" s="281" t="s">
        <v>31</v>
      </c>
      <c r="B2" s="281"/>
      <c r="C2" s="281"/>
      <c r="D2" s="281"/>
      <c r="E2" s="281"/>
    </row>
    <row r="3" spans="1:12" ht="18.75" x14ac:dyDescent="0.3">
      <c r="A3" s="207"/>
      <c r="B3" s="207"/>
      <c r="C3" s="207"/>
      <c r="D3" s="207"/>
      <c r="E3" s="207"/>
    </row>
    <row r="4" spans="1:12" ht="18.75" customHeight="1" x14ac:dyDescent="0.25">
      <c r="A4" s="267" t="s">
        <v>0</v>
      </c>
      <c r="B4" s="267" t="s">
        <v>1</v>
      </c>
      <c r="C4" s="297" t="s">
        <v>179</v>
      </c>
      <c r="D4" s="293" t="s">
        <v>212</v>
      </c>
      <c r="E4" s="297" t="s">
        <v>180</v>
      </c>
      <c r="F4" s="297" t="s">
        <v>211</v>
      </c>
      <c r="G4" s="293" t="s">
        <v>181</v>
      </c>
      <c r="H4" s="293" t="s">
        <v>182</v>
      </c>
    </row>
    <row r="5" spans="1:12" ht="30" customHeight="1" x14ac:dyDescent="0.25">
      <c r="A5" s="267"/>
      <c r="B5" s="267"/>
      <c r="C5" s="298"/>
      <c r="D5" s="294"/>
      <c r="E5" s="298"/>
      <c r="F5" s="298"/>
      <c r="G5" s="294"/>
      <c r="H5" s="294"/>
    </row>
    <row r="6" spans="1:12" x14ac:dyDescent="0.25">
      <c r="A6" s="26">
        <v>1</v>
      </c>
      <c r="B6" s="27">
        <v>2</v>
      </c>
      <c r="C6" s="26">
        <v>3</v>
      </c>
      <c r="D6" s="26">
        <v>4</v>
      </c>
      <c r="E6" s="26" t="s">
        <v>176</v>
      </c>
      <c r="F6" s="26">
        <v>6</v>
      </c>
      <c r="G6" s="26" t="s">
        <v>177</v>
      </c>
      <c r="H6" s="76" t="s">
        <v>178</v>
      </c>
    </row>
    <row r="7" spans="1:12" ht="18.75" x14ac:dyDescent="0.3">
      <c r="A7" s="206">
        <v>1</v>
      </c>
      <c r="B7" s="70" t="s">
        <v>8</v>
      </c>
      <c r="C7" s="33">
        <v>18611</v>
      </c>
      <c r="D7" s="33">
        <v>2584</v>
      </c>
      <c r="E7" s="33">
        <f>C7+D7</f>
        <v>21195</v>
      </c>
      <c r="F7" s="33">
        <v>19829</v>
      </c>
      <c r="G7" s="33">
        <f>E7-F7</f>
        <v>1366</v>
      </c>
      <c r="H7" s="44">
        <f>G7/E7*100</f>
        <v>6.4449162538334503</v>
      </c>
      <c r="K7" s="80"/>
      <c r="L7" s="209"/>
    </row>
    <row r="8" spans="1:12" ht="18.75" x14ac:dyDescent="0.3">
      <c r="A8" s="206">
        <v>2</v>
      </c>
      <c r="B8" s="71" t="s">
        <v>9</v>
      </c>
      <c r="C8" s="33">
        <v>13809</v>
      </c>
      <c r="D8" s="33">
        <v>1388</v>
      </c>
      <c r="E8" s="33">
        <f t="shared" ref="E8:E21" si="0">C8+D8</f>
        <v>15197</v>
      </c>
      <c r="F8" s="33">
        <v>14464</v>
      </c>
      <c r="G8" s="33">
        <f t="shared" ref="G8:G21" si="1">E8-F8</f>
        <v>733</v>
      </c>
      <c r="H8" s="44">
        <f t="shared" ref="H8:H21" si="2">G8/E8*100</f>
        <v>4.8233203921826684</v>
      </c>
      <c r="K8" s="80"/>
      <c r="L8" s="209"/>
    </row>
    <row r="9" spans="1:12" ht="18.75" x14ac:dyDescent="0.3">
      <c r="A9" s="206">
        <v>3</v>
      </c>
      <c r="B9" s="72" t="s">
        <v>10</v>
      </c>
      <c r="C9" s="33">
        <v>10795</v>
      </c>
      <c r="D9" s="33">
        <v>2031</v>
      </c>
      <c r="E9" s="33">
        <f t="shared" si="0"/>
        <v>12826</v>
      </c>
      <c r="F9" s="33">
        <v>11415</v>
      </c>
      <c r="G9" s="33">
        <f t="shared" si="1"/>
        <v>1411</v>
      </c>
      <c r="H9" s="44">
        <f t="shared" si="2"/>
        <v>11.001091532823953</v>
      </c>
      <c r="K9" s="80"/>
      <c r="L9" s="209"/>
    </row>
    <row r="10" spans="1:12" ht="18.75" x14ac:dyDescent="0.3">
      <c r="A10" s="206">
        <v>4</v>
      </c>
      <c r="B10" s="72" t="s">
        <v>11</v>
      </c>
      <c r="C10" s="33">
        <v>10542</v>
      </c>
      <c r="D10" s="33">
        <v>1155</v>
      </c>
      <c r="E10" s="33">
        <f t="shared" si="0"/>
        <v>11697</v>
      </c>
      <c r="F10" s="33">
        <v>11115</v>
      </c>
      <c r="G10" s="33">
        <f t="shared" si="1"/>
        <v>582</v>
      </c>
      <c r="H10" s="44">
        <f t="shared" si="2"/>
        <v>4.9756347781482431</v>
      </c>
      <c r="K10" s="210"/>
      <c r="L10" s="211"/>
    </row>
    <row r="11" spans="1:12" ht="18.75" x14ac:dyDescent="0.3">
      <c r="A11" s="206">
        <v>5</v>
      </c>
      <c r="B11" s="73" t="s">
        <v>12</v>
      </c>
      <c r="C11" s="33">
        <v>7740</v>
      </c>
      <c r="D11" s="33">
        <v>1555</v>
      </c>
      <c r="E11" s="33">
        <f t="shared" si="0"/>
        <v>9295</v>
      </c>
      <c r="F11" s="33">
        <v>8661</v>
      </c>
      <c r="G11" s="33">
        <f t="shared" si="1"/>
        <v>634</v>
      </c>
      <c r="H11" s="44">
        <f t="shared" si="2"/>
        <v>6.8208714362560512</v>
      </c>
      <c r="K11" s="80"/>
      <c r="L11" s="209"/>
    </row>
    <row r="12" spans="1:12" ht="18.75" x14ac:dyDescent="0.3">
      <c r="A12" s="206">
        <v>6</v>
      </c>
      <c r="B12" s="73" t="s">
        <v>13</v>
      </c>
      <c r="C12" s="33">
        <v>11517</v>
      </c>
      <c r="D12" s="33">
        <v>1659</v>
      </c>
      <c r="E12" s="33">
        <f t="shared" si="0"/>
        <v>13176</v>
      </c>
      <c r="F12" s="33">
        <v>12759</v>
      </c>
      <c r="G12" s="33">
        <f t="shared" si="1"/>
        <v>417</v>
      </c>
      <c r="H12" s="44">
        <f t="shared" si="2"/>
        <v>3.1648451730418943</v>
      </c>
      <c r="K12" s="80"/>
      <c r="L12" s="209"/>
    </row>
    <row r="13" spans="1:12" ht="18.75" x14ac:dyDescent="0.3">
      <c r="A13" s="206">
        <v>7</v>
      </c>
      <c r="B13" s="72" t="s">
        <v>14</v>
      </c>
      <c r="C13" s="33">
        <v>9504</v>
      </c>
      <c r="D13" s="33">
        <v>767</v>
      </c>
      <c r="E13" s="33">
        <f t="shared" si="0"/>
        <v>10271</v>
      </c>
      <c r="F13" s="33">
        <v>10183</v>
      </c>
      <c r="G13" s="33">
        <f t="shared" si="1"/>
        <v>88</v>
      </c>
      <c r="H13" s="44">
        <f t="shared" si="2"/>
        <v>0.8567812287021711</v>
      </c>
      <c r="K13" s="80"/>
      <c r="L13" s="209"/>
    </row>
    <row r="14" spans="1:12" ht="18.75" x14ac:dyDescent="0.3">
      <c r="A14" s="206">
        <v>8</v>
      </c>
      <c r="B14" s="72" t="s">
        <v>15</v>
      </c>
      <c r="C14" s="33">
        <v>6797</v>
      </c>
      <c r="D14" s="33">
        <v>1222</v>
      </c>
      <c r="E14" s="33">
        <f t="shared" si="0"/>
        <v>8019</v>
      </c>
      <c r="F14" s="33">
        <v>7452</v>
      </c>
      <c r="G14" s="33">
        <f t="shared" si="1"/>
        <v>567</v>
      </c>
      <c r="H14" s="44">
        <f t="shared" si="2"/>
        <v>7.0707070707070701</v>
      </c>
      <c r="K14" s="80"/>
      <c r="L14" s="209"/>
    </row>
    <row r="15" spans="1:12" ht="18.75" x14ac:dyDescent="0.3">
      <c r="A15" s="206">
        <v>9</v>
      </c>
      <c r="B15" s="73" t="s">
        <v>16</v>
      </c>
      <c r="C15" s="33">
        <v>9128</v>
      </c>
      <c r="D15" s="33">
        <v>1226</v>
      </c>
      <c r="E15" s="33">
        <f t="shared" si="0"/>
        <v>10354</v>
      </c>
      <c r="F15" s="33">
        <v>9788</v>
      </c>
      <c r="G15" s="33">
        <f t="shared" si="1"/>
        <v>566</v>
      </c>
      <c r="H15" s="44">
        <f t="shared" si="2"/>
        <v>5.4664863820745602</v>
      </c>
      <c r="K15" s="80"/>
      <c r="L15" s="209"/>
    </row>
    <row r="16" spans="1:12" ht="18.75" x14ac:dyDescent="0.3">
      <c r="A16" s="206">
        <v>10</v>
      </c>
      <c r="B16" s="72" t="s">
        <v>17</v>
      </c>
      <c r="C16" s="33">
        <v>7310</v>
      </c>
      <c r="D16" s="33">
        <v>860</v>
      </c>
      <c r="E16" s="33">
        <f t="shared" si="0"/>
        <v>8170</v>
      </c>
      <c r="F16" s="33">
        <v>7742</v>
      </c>
      <c r="G16" s="33">
        <f t="shared" si="1"/>
        <v>428</v>
      </c>
      <c r="H16" s="44">
        <f t="shared" si="2"/>
        <v>5.2386780905752754</v>
      </c>
      <c r="K16" s="80"/>
      <c r="L16" s="209"/>
    </row>
    <row r="17" spans="1:12" ht="18.75" x14ac:dyDescent="0.3">
      <c r="A17" s="206">
        <v>11</v>
      </c>
      <c r="B17" s="72" t="s">
        <v>18</v>
      </c>
      <c r="C17" s="33">
        <v>13002</v>
      </c>
      <c r="D17" s="33">
        <v>1309</v>
      </c>
      <c r="E17" s="33">
        <f t="shared" si="0"/>
        <v>14311</v>
      </c>
      <c r="F17" s="33">
        <v>13717</v>
      </c>
      <c r="G17" s="33">
        <f t="shared" si="1"/>
        <v>594</v>
      </c>
      <c r="H17" s="44">
        <f t="shared" si="2"/>
        <v>4.15065334358186</v>
      </c>
      <c r="K17" s="210"/>
      <c r="L17" s="211"/>
    </row>
    <row r="18" spans="1:12" ht="18.75" x14ac:dyDescent="0.3">
      <c r="A18" s="206">
        <v>12</v>
      </c>
      <c r="B18" s="72" t="s">
        <v>19</v>
      </c>
      <c r="C18" s="33">
        <v>12706</v>
      </c>
      <c r="D18" s="33">
        <v>1593</v>
      </c>
      <c r="E18" s="33">
        <f t="shared" si="0"/>
        <v>14299</v>
      </c>
      <c r="F18" s="33">
        <v>12935</v>
      </c>
      <c r="G18" s="33">
        <f t="shared" si="1"/>
        <v>1364</v>
      </c>
      <c r="H18" s="44">
        <f t="shared" si="2"/>
        <v>9.5391286103923356</v>
      </c>
      <c r="K18" s="80"/>
      <c r="L18" s="209"/>
    </row>
    <row r="19" spans="1:12" s="78" customFormat="1" ht="18.75" customHeight="1" x14ac:dyDescent="0.3">
      <c r="A19" s="206">
        <v>13</v>
      </c>
      <c r="B19" s="72" t="s">
        <v>20</v>
      </c>
      <c r="C19" s="33">
        <v>7023</v>
      </c>
      <c r="D19" s="33">
        <v>1758</v>
      </c>
      <c r="E19" s="33">
        <f t="shared" si="0"/>
        <v>8781</v>
      </c>
      <c r="F19" s="33">
        <v>7829</v>
      </c>
      <c r="G19" s="33">
        <f t="shared" si="1"/>
        <v>952</v>
      </c>
      <c r="H19" s="44">
        <f t="shared" si="2"/>
        <v>10.84158979615078</v>
      </c>
      <c r="K19" s="212"/>
      <c r="L19" s="212"/>
    </row>
    <row r="20" spans="1:12" ht="18.75" x14ac:dyDescent="0.3">
      <c r="A20" s="46">
        <v>14</v>
      </c>
      <c r="B20" s="74" t="s">
        <v>21</v>
      </c>
      <c r="C20" s="33">
        <v>5847</v>
      </c>
      <c r="D20" s="33">
        <v>632</v>
      </c>
      <c r="E20" s="33">
        <f t="shared" si="0"/>
        <v>6479</v>
      </c>
      <c r="F20" s="33">
        <v>6373</v>
      </c>
      <c r="G20" s="33">
        <f t="shared" si="1"/>
        <v>106</v>
      </c>
      <c r="H20" s="44">
        <f t="shared" si="2"/>
        <v>1.6360549467510417</v>
      </c>
      <c r="K20" s="80"/>
      <c r="L20" s="209"/>
    </row>
    <row r="21" spans="1:12" ht="18.75" x14ac:dyDescent="0.3">
      <c r="A21" s="4"/>
      <c r="B21" s="24" t="s">
        <v>44</v>
      </c>
      <c r="C21" s="213">
        <f>SUM(C7:C20)</f>
        <v>144331</v>
      </c>
      <c r="D21" s="213">
        <f>SUM(D7:D20)</f>
        <v>19739</v>
      </c>
      <c r="E21" s="33">
        <f t="shared" si="0"/>
        <v>164070</v>
      </c>
      <c r="F21" s="213">
        <f>SUM(F7:F20)</f>
        <v>154262</v>
      </c>
      <c r="G21" s="33">
        <f t="shared" si="1"/>
        <v>9808</v>
      </c>
      <c r="H21" s="44">
        <f t="shared" si="2"/>
        <v>5.9779362467239592</v>
      </c>
      <c r="K21" s="80"/>
      <c r="L21" s="209"/>
    </row>
    <row r="22" spans="1:12" ht="18.75" x14ac:dyDescent="0.3">
      <c r="A22" s="12" t="s">
        <v>218</v>
      </c>
      <c r="B22" s="79"/>
      <c r="C22" s="80"/>
      <c r="D22" s="80"/>
      <c r="E22" s="80"/>
      <c r="F22" s="80"/>
      <c r="G22" s="81"/>
    </row>
  </sheetData>
  <mergeCells count="10">
    <mergeCell ref="H4:H5"/>
    <mergeCell ref="A1:H1"/>
    <mergeCell ref="A2:E2"/>
    <mergeCell ref="A4:A5"/>
    <mergeCell ref="B4:B5"/>
    <mergeCell ref="C4:C5"/>
    <mergeCell ref="D4:D5"/>
    <mergeCell ref="E4:E5"/>
    <mergeCell ref="F4:F5"/>
    <mergeCell ref="G4:G5"/>
  </mergeCells>
  <pageMargins left="2.0866141732283467" right="0" top="1.3385826771653544" bottom="0" header="0.31496062992125984" footer="0.31496062992125984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6" zoomScale="90" zoomScaleNormal="90" workbookViewId="0">
      <selection activeCell="A23" sqref="A23"/>
    </sheetView>
  </sheetViews>
  <sheetFormatPr defaultRowHeight="15" x14ac:dyDescent="0.25"/>
  <cols>
    <col min="1" max="1" width="7.85546875" customWidth="1"/>
    <col min="2" max="2" width="21.140625" customWidth="1"/>
    <col min="3" max="11" width="12.7109375" customWidth="1"/>
  </cols>
  <sheetData>
    <row r="1" spans="1:11" ht="18.75" x14ac:dyDescent="0.3">
      <c r="A1" s="255" t="s">
        <v>184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8.75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8.75" x14ac:dyDescent="0.3">
      <c r="A3" s="281" t="s">
        <v>67</v>
      </c>
      <c r="B3" s="281"/>
      <c r="C3" s="281"/>
      <c r="D3" s="281"/>
      <c r="E3" s="281"/>
      <c r="F3" s="281"/>
      <c r="G3" s="281"/>
      <c r="H3" s="281"/>
      <c r="I3" s="281"/>
    </row>
    <row r="5" spans="1:11" ht="30" customHeight="1" x14ac:dyDescent="0.25">
      <c r="A5" s="267" t="s">
        <v>0</v>
      </c>
      <c r="B5" s="267" t="s">
        <v>1</v>
      </c>
      <c r="C5" s="267" t="s">
        <v>69</v>
      </c>
      <c r="D5" s="267" t="s">
        <v>37</v>
      </c>
      <c r="E5" s="267" t="s">
        <v>70</v>
      </c>
      <c r="F5" s="267" t="s">
        <v>37</v>
      </c>
      <c r="G5" s="267" t="s">
        <v>73</v>
      </c>
      <c r="H5" s="267" t="s">
        <v>37</v>
      </c>
      <c r="I5" s="295" t="s">
        <v>74</v>
      </c>
      <c r="J5" s="295" t="s">
        <v>37</v>
      </c>
      <c r="K5" s="293" t="s">
        <v>119</v>
      </c>
    </row>
    <row r="6" spans="1:11" ht="18.75" customHeight="1" x14ac:dyDescent="0.25">
      <c r="A6" s="267"/>
      <c r="B6" s="267"/>
      <c r="C6" s="267"/>
      <c r="D6" s="267"/>
      <c r="E6" s="267"/>
      <c r="F6" s="267"/>
      <c r="G6" s="267"/>
      <c r="H6" s="267"/>
      <c r="I6" s="295"/>
      <c r="J6" s="295"/>
      <c r="K6" s="294"/>
    </row>
    <row r="7" spans="1:11" x14ac:dyDescent="0.25">
      <c r="A7" s="26">
        <v>1</v>
      </c>
      <c r="B7" s="27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</row>
    <row r="8" spans="1:11" ht="18.75" x14ac:dyDescent="0.3">
      <c r="A8" s="34">
        <v>1</v>
      </c>
      <c r="B8" s="70" t="s">
        <v>8</v>
      </c>
      <c r="C8" s="33">
        <v>0</v>
      </c>
      <c r="D8" s="69">
        <v>0</v>
      </c>
      <c r="E8" s="33">
        <v>0</v>
      </c>
      <c r="F8" s="44">
        <v>0</v>
      </c>
      <c r="G8" s="33">
        <v>0</v>
      </c>
      <c r="H8" s="44">
        <v>0</v>
      </c>
      <c r="I8" s="33">
        <v>0</v>
      </c>
      <c r="J8" s="44">
        <v>0</v>
      </c>
      <c r="K8" s="33">
        <f>C8+E8+G8+I8</f>
        <v>0</v>
      </c>
    </row>
    <row r="9" spans="1:11" ht="18.75" x14ac:dyDescent="0.3">
      <c r="A9" s="34">
        <v>2</v>
      </c>
      <c r="B9" s="71" t="s">
        <v>9</v>
      </c>
      <c r="C9" s="33">
        <v>0</v>
      </c>
      <c r="D9" s="69">
        <v>0</v>
      </c>
      <c r="E9" s="33">
        <v>0</v>
      </c>
      <c r="F9" s="44">
        <v>0</v>
      </c>
      <c r="G9" s="33">
        <v>0</v>
      </c>
      <c r="H9" s="44">
        <v>0</v>
      </c>
      <c r="I9" s="33">
        <v>0</v>
      </c>
      <c r="J9" s="44">
        <v>0</v>
      </c>
      <c r="K9" s="33">
        <f t="shared" ref="K9:K22" si="0">C9+E9+G9+I9</f>
        <v>0</v>
      </c>
    </row>
    <row r="10" spans="1:11" ht="18.75" x14ac:dyDescent="0.3">
      <c r="A10" s="34">
        <v>3</v>
      </c>
      <c r="B10" s="72" t="s">
        <v>10</v>
      </c>
      <c r="C10" s="33">
        <v>0</v>
      </c>
      <c r="D10" s="69">
        <v>0</v>
      </c>
      <c r="E10" s="33">
        <v>0</v>
      </c>
      <c r="F10" s="44">
        <v>0</v>
      </c>
      <c r="G10" s="33">
        <v>0</v>
      </c>
      <c r="H10" s="44">
        <v>0</v>
      </c>
      <c r="I10" s="33">
        <v>0</v>
      </c>
      <c r="J10" s="44">
        <v>0</v>
      </c>
      <c r="K10" s="33">
        <f t="shared" si="0"/>
        <v>0</v>
      </c>
    </row>
    <row r="11" spans="1:11" ht="18.75" x14ac:dyDescent="0.3">
      <c r="A11" s="34">
        <v>4</v>
      </c>
      <c r="B11" s="72" t="s">
        <v>11</v>
      </c>
      <c r="C11" s="33">
        <v>0</v>
      </c>
      <c r="D11" s="69">
        <v>0</v>
      </c>
      <c r="E11" s="33">
        <v>0</v>
      </c>
      <c r="F11" s="44">
        <v>0</v>
      </c>
      <c r="G11" s="33">
        <v>0</v>
      </c>
      <c r="H11" s="44">
        <v>0</v>
      </c>
      <c r="I11" s="33">
        <v>0</v>
      </c>
      <c r="J11" s="44">
        <v>0</v>
      </c>
      <c r="K11" s="33">
        <f t="shared" si="0"/>
        <v>0</v>
      </c>
    </row>
    <row r="12" spans="1:11" ht="18.75" x14ac:dyDescent="0.3">
      <c r="A12" s="34">
        <v>5</v>
      </c>
      <c r="B12" s="73" t="s">
        <v>12</v>
      </c>
      <c r="C12" s="33">
        <v>0</v>
      </c>
      <c r="D12" s="69">
        <v>0</v>
      </c>
      <c r="E12" s="33">
        <v>0</v>
      </c>
      <c r="F12" s="44">
        <v>0</v>
      </c>
      <c r="G12" s="33">
        <v>0</v>
      </c>
      <c r="H12" s="44">
        <v>0</v>
      </c>
      <c r="I12" s="33">
        <v>0</v>
      </c>
      <c r="J12" s="44">
        <v>0</v>
      </c>
      <c r="K12" s="33">
        <f t="shared" si="0"/>
        <v>0</v>
      </c>
    </row>
    <row r="13" spans="1:11" ht="18.75" x14ac:dyDescent="0.3">
      <c r="A13" s="34">
        <v>6</v>
      </c>
      <c r="B13" s="73" t="s">
        <v>13</v>
      </c>
      <c r="C13" s="33">
        <v>0</v>
      </c>
      <c r="D13" s="69">
        <v>0</v>
      </c>
      <c r="E13" s="33">
        <v>0</v>
      </c>
      <c r="F13" s="44">
        <v>0</v>
      </c>
      <c r="G13" s="33">
        <v>0</v>
      </c>
      <c r="H13" s="44">
        <v>0</v>
      </c>
      <c r="I13" s="33">
        <v>0</v>
      </c>
      <c r="J13" s="44">
        <v>0</v>
      </c>
      <c r="K13" s="33">
        <f t="shared" si="0"/>
        <v>0</v>
      </c>
    </row>
    <row r="14" spans="1:11" ht="18.75" x14ac:dyDescent="0.3">
      <c r="A14" s="34">
        <v>7</v>
      </c>
      <c r="B14" s="72" t="s">
        <v>14</v>
      </c>
      <c r="C14" s="33">
        <v>0</v>
      </c>
      <c r="D14" s="69">
        <v>0</v>
      </c>
      <c r="E14" s="33">
        <v>0</v>
      </c>
      <c r="F14" s="44">
        <v>0</v>
      </c>
      <c r="G14" s="33">
        <v>0</v>
      </c>
      <c r="H14" s="44">
        <v>0</v>
      </c>
      <c r="I14" s="33">
        <v>0</v>
      </c>
      <c r="J14" s="44">
        <v>0</v>
      </c>
      <c r="K14" s="33">
        <f t="shared" si="0"/>
        <v>0</v>
      </c>
    </row>
    <row r="15" spans="1:11" ht="18.75" x14ac:dyDescent="0.3">
      <c r="A15" s="34">
        <v>8</v>
      </c>
      <c r="B15" s="72" t="s">
        <v>15</v>
      </c>
      <c r="C15" s="33">
        <v>0</v>
      </c>
      <c r="D15" s="69">
        <v>0</v>
      </c>
      <c r="E15" s="33">
        <v>0</v>
      </c>
      <c r="F15" s="44">
        <v>0</v>
      </c>
      <c r="G15" s="33">
        <v>0</v>
      </c>
      <c r="H15" s="44">
        <v>0</v>
      </c>
      <c r="I15" s="33">
        <v>0</v>
      </c>
      <c r="J15" s="44">
        <v>0</v>
      </c>
      <c r="K15" s="33">
        <f t="shared" si="0"/>
        <v>0</v>
      </c>
    </row>
    <row r="16" spans="1:11" ht="18.75" x14ac:dyDescent="0.3">
      <c r="A16" s="34">
        <v>9</v>
      </c>
      <c r="B16" s="73" t="s">
        <v>16</v>
      </c>
      <c r="C16" s="33">
        <v>0</v>
      </c>
      <c r="D16" s="69">
        <v>0</v>
      </c>
      <c r="E16" s="33">
        <v>0</v>
      </c>
      <c r="F16" s="44">
        <v>0</v>
      </c>
      <c r="G16" s="33">
        <v>0</v>
      </c>
      <c r="H16" s="44">
        <v>0</v>
      </c>
      <c r="I16" s="33">
        <v>0</v>
      </c>
      <c r="J16" s="44">
        <v>0</v>
      </c>
      <c r="K16" s="33">
        <f t="shared" si="0"/>
        <v>0</v>
      </c>
    </row>
    <row r="17" spans="1:11" ht="18.75" x14ac:dyDescent="0.3">
      <c r="A17" s="34">
        <v>10</v>
      </c>
      <c r="B17" s="72" t="s">
        <v>17</v>
      </c>
      <c r="C17" s="33">
        <v>0</v>
      </c>
      <c r="D17" s="69">
        <v>0</v>
      </c>
      <c r="E17" s="33">
        <v>0</v>
      </c>
      <c r="F17" s="44">
        <v>0</v>
      </c>
      <c r="G17" s="33">
        <v>0</v>
      </c>
      <c r="H17" s="44">
        <v>0</v>
      </c>
      <c r="I17" s="33">
        <v>0</v>
      </c>
      <c r="J17" s="44">
        <v>0</v>
      </c>
      <c r="K17" s="33">
        <f t="shared" si="0"/>
        <v>0</v>
      </c>
    </row>
    <row r="18" spans="1:11" ht="18.75" x14ac:dyDescent="0.3">
      <c r="A18" s="34">
        <v>11</v>
      </c>
      <c r="B18" s="72" t="s">
        <v>18</v>
      </c>
      <c r="C18" s="33">
        <v>0</v>
      </c>
      <c r="D18" s="69">
        <v>0</v>
      </c>
      <c r="E18" s="33">
        <v>0</v>
      </c>
      <c r="F18" s="44">
        <v>0</v>
      </c>
      <c r="G18" s="33">
        <v>0</v>
      </c>
      <c r="H18" s="44">
        <v>0</v>
      </c>
      <c r="I18" s="33">
        <v>0</v>
      </c>
      <c r="J18" s="44">
        <v>0</v>
      </c>
      <c r="K18" s="33">
        <f t="shared" si="0"/>
        <v>0</v>
      </c>
    </row>
    <row r="19" spans="1:11" ht="18.75" x14ac:dyDescent="0.3">
      <c r="A19" s="34">
        <v>12</v>
      </c>
      <c r="B19" s="72" t="s">
        <v>19</v>
      </c>
      <c r="C19" s="33">
        <v>0</v>
      </c>
      <c r="D19" s="69">
        <v>0</v>
      </c>
      <c r="E19" s="33">
        <v>0</v>
      </c>
      <c r="F19" s="44">
        <v>0</v>
      </c>
      <c r="G19" s="33">
        <v>0</v>
      </c>
      <c r="H19" s="44">
        <v>0</v>
      </c>
      <c r="I19" s="33">
        <v>0</v>
      </c>
      <c r="J19" s="44">
        <v>0</v>
      </c>
      <c r="K19" s="33">
        <f t="shared" si="0"/>
        <v>0</v>
      </c>
    </row>
    <row r="20" spans="1:11" s="78" customFormat="1" ht="18.75" customHeight="1" x14ac:dyDescent="0.3">
      <c r="A20" s="34">
        <v>13</v>
      </c>
      <c r="B20" s="72" t="s">
        <v>20</v>
      </c>
      <c r="C20" s="33">
        <v>0</v>
      </c>
      <c r="D20" s="69">
        <v>0</v>
      </c>
      <c r="E20" s="33">
        <v>0</v>
      </c>
      <c r="F20" s="44">
        <v>0</v>
      </c>
      <c r="G20" s="33">
        <v>0</v>
      </c>
      <c r="H20" s="44">
        <v>0</v>
      </c>
      <c r="I20" s="33">
        <v>0</v>
      </c>
      <c r="J20" s="44">
        <v>0</v>
      </c>
      <c r="K20" s="33">
        <f t="shared" si="0"/>
        <v>0</v>
      </c>
    </row>
    <row r="21" spans="1:11" ht="18.75" x14ac:dyDescent="0.3">
      <c r="A21" s="46">
        <v>14</v>
      </c>
      <c r="B21" s="74" t="s">
        <v>21</v>
      </c>
      <c r="C21" s="33">
        <v>0</v>
      </c>
      <c r="D21" s="69">
        <v>0</v>
      </c>
      <c r="E21" s="33">
        <v>0</v>
      </c>
      <c r="F21" s="44">
        <v>0</v>
      </c>
      <c r="G21" s="33">
        <v>0</v>
      </c>
      <c r="H21" s="44">
        <v>0</v>
      </c>
      <c r="I21" s="33">
        <v>0</v>
      </c>
      <c r="J21" s="44">
        <v>0</v>
      </c>
      <c r="K21" s="33">
        <f t="shared" si="0"/>
        <v>0</v>
      </c>
    </row>
    <row r="22" spans="1:11" ht="18.75" x14ac:dyDescent="0.3">
      <c r="A22" s="4"/>
      <c r="B22" s="55" t="s">
        <v>44</v>
      </c>
      <c r="C22" s="33">
        <v>0</v>
      </c>
      <c r="D22" s="69">
        <v>0</v>
      </c>
      <c r="E22" s="33">
        <v>0</v>
      </c>
      <c r="F22" s="44">
        <v>0</v>
      </c>
      <c r="G22" s="33">
        <v>0</v>
      </c>
      <c r="H22" s="44">
        <v>0</v>
      </c>
      <c r="I22" s="33">
        <v>0</v>
      </c>
      <c r="J22" s="44">
        <v>0</v>
      </c>
      <c r="K22" s="33">
        <f t="shared" si="0"/>
        <v>0</v>
      </c>
    </row>
    <row r="23" spans="1:11" ht="18.75" x14ac:dyDescent="0.3">
      <c r="A23" s="12" t="s">
        <v>218</v>
      </c>
      <c r="B23" s="79"/>
      <c r="C23" s="80"/>
      <c r="D23" s="80"/>
      <c r="E23" s="80"/>
      <c r="F23" s="80"/>
      <c r="G23" s="80"/>
      <c r="H23" s="80"/>
      <c r="I23" s="80"/>
      <c r="J23" s="80"/>
      <c r="K23" s="81"/>
    </row>
    <row r="24" spans="1:11" x14ac:dyDescent="0.25">
      <c r="F24" s="49"/>
    </row>
  </sheetData>
  <mergeCells count="13">
    <mergeCell ref="I5:I6"/>
    <mergeCell ref="J5:J6"/>
    <mergeCell ref="A1:K1"/>
    <mergeCell ref="A3:I3"/>
    <mergeCell ref="A5:A6"/>
    <mergeCell ref="B5:B6"/>
    <mergeCell ref="K5:K6"/>
    <mergeCell ref="C5:C6"/>
    <mergeCell ref="D5:D6"/>
    <mergeCell ref="F5:F6"/>
    <mergeCell ref="E5:E6"/>
    <mergeCell ref="H5:H6"/>
    <mergeCell ref="G5:G6"/>
  </mergeCells>
  <pageMargins left="1.6929133858267718" right="0" top="1.3385826771653544" bottom="0" header="0.31496062992125984" footer="0.31496062992125984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90" zoomScaleNormal="90" workbookViewId="0">
      <selection activeCell="R8" sqref="R8"/>
    </sheetView>
  </sheetViews>
  <sheetFormatPr defaultRowHeight="15" x14ac:dyDescent="0.25"/>
  <cols>
    <col min="1" max="1" width="7.85546875" customWidth="1"/>
    <col min="2" max="2" width="21.140625" customWidth="1"/>
    <col min="3" max="11" width="12.7109375" customWidth="1"/>
    <col min="13" max="13" width="12.85546875" customWidth="1"/>
    <col min="14" max="14" width="16.140625" customWidth="1"/>
  </cols>
  <sheetData>
    <row r="1" spans="1:14" ht="18.75" x14ac:dyDescent="0.3">
      <c r="A1" s="255" t="s">
        <v>185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4" ht="18.75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4" ht="18.75" x14ac:dyDescent="0.3">
      <c r="A3" s="281" t="s">
        <v>67</v>
      </c>
      <c r="B3" s="281"/>
      <c r="C3" s="281"/>
      <c r="D3" s="281"/>
      <c r="E3" s="281"/>
      <c r="F3" s="281"/>
      <c r="G3" s="281"/>
      <c r="H3" s="281"/>
      <c r="I3" s="281"/>
    </row>
    <row r="5" spans="1:14" ht="30" customHeight="1" x14ac:dyDescent="0.25">
      <c r="A5" s="267" t="s">
        <v>0</v>
      </c>
      <c r="B5" s="267" t="s">
        <v>1</v>
      </c>
      <c r="C5" s="267" t="s">
        <v>69</v>
      </c>
      <c r="D5" s="267" t="s">
        <v>37</v>
      </c>
      <c r="E5" s="267" t="s">
        <v>70</v>
      </c>
      <c r="F5" s="267" t="s">
        <v>37</v>
      </c>
      <c r="G5" s="267" t="s">
        <v>73</v>
      </c>
      <c r="H5" s="267" t="s">
        <v>37</v>
      </c>
      <c r="I5" s="295" t="s">
        <v>74</v>
      </c>
      <c r="J5" s="295" t="s">
        <v>37</v>
      </c>
      <c r="K5" s="293" t="s">
        <v>119</v>
      </c>
    </row>
    <row r="6" spans="1:14" ht="18.75" customHeight="1" x14ac:dyDescent="0.25">
      <c r="A6" s="267"/>
      <c r="B6" s="267"/>
      <c r="C6" s="267"/>
      <c r="D6" s="267"/>
      <c r="E6" s="267"/>
      <c r="F6" s="267"/>
      <c r="G6" s="267"/>
      <c r="H6" s="267"/>
      <c r="I6" s="295"/>
      <c r="J6" s="295"/>
      <c r="K6" s="294"/>
    </row>
    <row r="7" spans="1:14" ht="18.75" x14ac:dyDescent="0.3">
      <c r="A7" s="26">
        <v>1</v>
      </c>
      <c r="B7" s="27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M7" s="136" t="s">
        <v>171</v>
      </c>
      <c r="N7" s="172" t="s">
        <v>170</v>
      </c>
    </row>
    <row r="8" spans="1:14" ht="18.75" x14ac:dyDescent="0.3">
      <c r="A8" s="34">
        <v>1</v>
      </c>
      <c r="B8" s="70" t="s">
        <v>8</v>
      </c>
      <c r="C8" s="33">
        <v>0</v>
      </c>
      <c r="D8" s="69">
        <v>0</v>
      </c>
      <c r="E8" s="33">
        <v>0</v>
      </c>
      <c r="F8" s="44">
        <v>0</v>
      </c>
      <c r="G8" s="33">
        <v>0</v>
      </c>
      <c r="H8" s="44">
        <v>0</v>
      </c>
      <c r="I8" s="33">
        <v>0</v>
      </c>
      <c r="J8" s="44">
        <v>0</v>
      </c>
      <c r="K8" s="33">
        <f>C8+E8+G8+I8</f>
        <v>0</v>
      </c>
      <c r="M8" s="136" t="s">
        <v>69</v>
      </c>
      <c r="N8" s="172">
        <v>3</v>
      </c>
    </row>
    <row r="9" spans="1:14" ht="18.75" x14ac:dyDescent="0.3">
      <c r="A9" s="34">
        <v>2</v>
      </c>
      <c r="B9" s="71" t="s">
        <v>9</v>
      </c>
      <c r="C9" s="33">
        <v>0</v>
      </c>
      <c r="D9" s="69">
        <v>0</v>
      </c>
      <c r="E9" s="33">
        <v>0</v>
      </c>
      <c r="F9" s="44">
        <v>0</v>
      </c>
      <c r="G9" s="33">
        <v>0</v>
      </c>
      <c r="H9" s="44">
        <v>0</v>
      </c>
      <c r="I9" s="33">
        <v>0</v>
      </c>
      <c r="J9" s="44">
        <v>0</v>
      </c>
      <c r="K9" s="33">
        <f t="shared" ref="K9:K22" si="0">C9+E9+G9+I9</f>
        <v>0</v>
      </c>
      <c r="M9" s="136" t="s">
        <v>74</v>
      </c>
      <c r="N9" s="172">
        <v>3</v>
      </c>
    </row>
    <row r="10" spans="1:14" ht="18.75" x14ac:dyDescent="0.3">
      <c r="A10" s="34">
        <v>3</v>
      </c>
      <c r="B10" s="72" t="s">
        <v>10</v>
      </c>
      <c r="C10" s="33">
        <v>0</v>
      </c>
      <c r="D10" s="69">
        <v>0</v>
      </c>
      <c r="E10" s="33">
        <v>0</v>
      </c>
      <c r="F10" s="44">
        <v>0</v>
      </c>
      <c r="G10" s="33">
        <v>0</v>
      </c>
      <c r="H10" s="44">
        <v>0</v>
      </c>
      <c r="I10" s="33">
        <v>0</v>
      </c>
      <c r="J10" s="44">
        <v>0</v>
      </c>
      <c r="K10" s="33">
        <f t="shared" si="0"/>
        <v>0</v>
      </c>
    </row>
    <row r="11" spans="1:14" ht="18.75" x14ac:dyDescent="0.3">
      <c r="A11" s="34">
        <v>4</v>
      </c>
      <c r="B11" s="72" t="s">
        <v>11</v>
      </c>
      <c r="C11" s="33">
        <v>0</v>
      </c>
      <c r="D11" s="69">
        <v>0</v>
      </c>
      <c r="E11" s="33">
        <v>0</v>
      </c>
      <c r="F11" s="44">
        <v>0</v>
      </c>
      <c r="G11" s="33">
        <v>0</v>
      </c>
      <c r="H11" s="44">
        <v>0</v>
      </c>
      <c r="I11" s="33">
        <v>0</v>
      </c>
      <c r="J11" s="44">
        <v>0</v>
      </c>
      <c r="K11" s="33">
        <f t="shared" si="0"/>
        <v>0</v>
      </c>
    </row>
    <row r="12" spans="1:14" ht="18.75" x14ac:dyDescent="0.3">
      <c r="A12" s="34">
        <v>5</v>
      </c>
      <c r="B12" s="73" t="s">
        <v>12</v>
      </c>
      <c r="C12" s="33">
        <v>0</v>
      </c>
      <c r="D12" s="69">
        <v>0</v>
      </c>
      <c r="E12" s="33">
        <v>0</v>
      </c>
      <c r="F12" s="44">
        <v>0</v>
      </c>
      <c r="G12" s="33">
        <v>0</v>
      </c>
      <c r="H12" s="44">
        <v>0</v>
      </c>
      <c r="I12" s="33">
        <v>0</v>
      </c>
      <c r="J12" s="44">
        <v>0</v>
      </c>
      <c r="K12" s="33">
        <f t="shared" si="0"/>
        <v>0</v>
      </c>
    </row>
    <row r="13" spans="1:14" ht="18.75" x14ac:dyDescent="0.3">
      <c r="A13" s="34">
        <v>6</v>
      </c>
      <c r="B13" s="73" t="s">
        <v>13</v>
      </c>
      <c r="C13" s="33">
        <v>0</v>
      </c>
      <c r="D13" s="69">
        <v>0</v>
      </c>
      <c r="E13" s="33">
        <v>0</v>
      </c>
      <c r="F13" s="44">
        <v>0</v>
      </c>
      <c r="G13" s="33">
        <v>0</v>
      </c>
      <c r="H13" s="44">
        <v>0</v>
      </c>
      <c r="I13" s="33">
        <v>0</v>
      </c>
      <c r="J13" s="44">
        <v>0</v>
      </c>
      <c r="K13" s="33">
        <f t="shared" si="0"/>
        <v>0</v>
      </c>
    </row>
    <row r="14" spans="1:14" ht="18.75" x14ac:dyDescent="0.3">
      <c r="A14" s="34">
        <v>7</v>
      </c>
      <c r="B14" s="72" t="s">
        <v>14</v>
      </c>
      <c r="C14" s="33">
        <v>0</v>
      </c>
      <c r="D14" s="69">
        <v>0</v>
      </c>
      <c r="E14" s="33">
        <v>0</v>
      </c>
      <c r="F14" s="44">
        <v>0</v>
      </c>
      <c r="G14" s="33">
        <v>0</v>
      </c>
      <c r="H14" s="44">
        <v>0</v>
      </c>
      <c r="I14" s="117">
        <v>2</v>
      </c>
      <c r="J14" s="118">
        <f>I14/K14*100</f>
        <v>100</v>
      </c>
      <c r="K14" s="33">
        <f t="shared" si="0"/>
        <v>2</v>
      </c>
    </row>
    <row r="15" spans="1:14" ht="18.75" x14ac:dyDescent="0.3">
      <c r="A15" s="34">
        <v>8</v>
      </c>
      <c r="B15" s="72" t="s">
        <v>15</v>
      </c>
      <c r="C15" s="33">
        <v>0</v>
      </c>
      <c r="D15" s="69">
        <v>0</v>
      </c>
      <c r="E15" s="33">
        <v>0</v>
      </c>
      <c r="F15" s="44">
        <v>0</v>
      </c>
      <c r="G15" s="33">
        <v>0</v>
      </c>
      <c r="H15" s="44">
        <v>0</v>
      </c>
      <c r="I15" s="33">
        <v>0</v>
      </c>
      <c r="J15" s="44">
        <v>0</v>
      </c>
      <c r="K15" s="33">
        <f t="shared" si="0"/>
        <v>0</v>
      </c>
    </row>
    <row r="16" spans="1:14" ht="18.75" x14ac:dyDescent="0.3">
      <c r="A16" s="34">
        <v>9</v>
      </c>
      <c r="B16" s="73" t="s">
        <v>16</v>
      </c>
      <c r="C16" s="33">
        <v>0</v>
      </c>
      <c r="D16" s="69">
        <v>0</v>
      </c>
      <c r="E16" s="33">
        <v>0</v>
      </c>
      <c r="F16" s="44">
        <v>0</v>
      </c>
      <c r="G16" s="33">
        <v>0</v>
      </c>
      <c r="H16" s="44">
        <v>0</v>
      </c>
      <c r="I16" s="33">
        <v>0</v>
      </c>
      <c r="J16" s="44">
        <v>0</v>
      </c>
      <c r="K16" s="33">
        <f t="shared" si="0"/>
        <v>0</v>
      </c>
    </row>
    <row r="17" spans="1:11" ht="18.75" x14ac:dyDescent="0.3">
      <c r="A17" s="34">
        <v>10</v>
      </c>
      <c r="B17" s="72" t="s">
        <v>17</v>
      </c>
      <c r="C17" s="117">
        <v>2</v>
      </c>
      <c r="D17" s="119">
        <f>C17/K17*100</f>
        <v>66.666666666666657</v>
      </c>
      <c r="E17" s="33">
        <v>0</v>
      </c>
      <c r="F17" s="44">
        <v>0</v>
      </c>
      <c r="G17" s="33">
        <v>0</v>
      </c>
      <c r="H17" s="44">
        <v>0</v>
      </c>
      <c r="I17" s="117">
        <v>1</v>
      </c>
      <c r="J17" s="118">
        <f>I17/K17*100</f>
        <v>33.333333333333329</v>
      </c>
      <c r="K17" s="33">
        <f t="shared" si="0"/>
        <v>3</v>
      </c>
    </row>
    <row r="18" spans="1:11" ht="18.75" x14ac:dyDescent="0.3">
      <c r="A18" s="34">
        <v>11</v>
      </c>
      <c r="B18" s="72" t="s">
        <v>18</v>
      </c>
      <c r="C18" s="33">
        <v>0</v>
      </c>
      <c r="D18" s="69">
        <v>0</v>
      </c>
      <c r="E18" s="33">
        <v>0</v>
      </c>
      <c r="F18" s="44">
        <v>0</v>
      </c>
      <c r="G18" s="33">
        <v>0</v>
      </c>
      <c r="H18" s="44">
        <v>0</v>
      </c>
      <c r="I18" s="33">
        <v>0</v>
      </c>
      <c r="J18" s="44">
        <v>0</v>
      </c>
      <c r="K18" s="33">
        <f t="shared" si="0"/>
        <v>0</v>
      </c>
    </row>
    <row r="19" spans="1:11" ht="18.75" x14ac:dyDescent="0.3">
      <c r="A19" s="34">
        <v>12</v>
      </c>
      <c r="B19" s="72" t="s">
        <v>19</v>
      </c>
      <c r="C19" s="33">
        <v>0</v>
      </c>
      <c r="D19" s="69">
        <v>0</v>
      </c>
      <c r="E19" s="33">
        <v>0</v>
      </c>
      <c r="F19" s="44">
        <v>0</v>
      </c>
      <c r="G19" s="33">
        <v>0</v>
      </c>
      <c r="H19" s="44">
        <v>0</v>
      </c>
      <c r="I19" s="33">
        <v>0</v>
      </c>
      <c r="J19" s="44">
        <v>0</v>
      </c>
      <c r="K19" s="33">
        <f t="shared" si="0"/>
        <v>0</v>
      </c>
    </row>
    <row r="20" spans="1:11" s="78" customFormat="1" ht="18.75" customHeight="1" x14ac:dyDescent="0.3">
      <c r="A20" s="34">
        <v>13</v>
      </c>
      <c r="B20" s="72" t="s">
        <v>20</v>
      </c>
      <c r="C20" s="33">
        <v>0</v>
      </c>
      <c r="D20" s="69">
        <v>0</v>
      </c>
      <c r="E20" s="33">
        <v>0</v>
      </c>
      <c r="F20" s="44">
        <v>0</v>
      </c>
      <c r="G20" s="33">
        <v>0</v>
      </c>
      <c r="H20" s="44">
        <v>0</v>
      </c>
      <c r="I20" s="33">
        <v>0</v>
      </c>
      <c r="J20" s="44">
        <v>0</v>
      </c>
      <c r="K20" s="33">
        <f t="shared" si="0"/>
        <v>0</v>
      </c>
    </row>
    <row r="21" spans="1:11" ht="18.75" x14ac:dyDescent="0.3">
      <c r="A21" s="46">
        <v>14</v>
      </c>
      <c r="B21" s="74" t="s">
        <v>21</v>
      </c>
      <c r="C21" s="117">
        <v>1</v>
      </c>
      <c r="D21" s="119">
        <f>C21/K21*100</f>
        <v>100</v>
      </c>
      <c r="E21" s="33">
        <v>0</v>
      </c>
      <c r="F21" s="44">
        <v>0</v>
      </c>
      <c r="G21" s="33">
        <v>0</v>
      </c>
      <c r="H21" s="44">
        <v>0</v>
      </c>
      <c r="I21" s="33">
        <v>0</v>
      </c>
      <c r="J21" s="44">
        <v>0</v>
      </c>
      <c r="K21" s="33">
        <f t="shared" si="0"/>
        <v>1</v>
      </c>
    </row>
    <row r="22" spans="1:11" ht="18.75" x14ac:dyDescent="0.3">
      <c r="A22" s="4"/>
      <c r="B22" s="55" t="s">
        <v>44</v>
      </c>
      <c r="C22" s="33">
        <f>SUM(C8:C21)</f>
        <v>3</v>
      </c>
      <c r="D22" s="69">
        <f>C22/K22*100</f>
        <v>50</v>
      </c>
      <c r="E22" s="33">
        <f>SUM(E8:E21)</f>
        <v>0</v>
      </c>
      <c r="F22" s="44">
        <v>0</v>
      </c>
      <c r="G22" s="33">
        <f>SUM(G8:G21)</f>
        <v>0</v>
      </c>
      <c r="H22" s="44">
        <v>0</v>
      </c>
      <c r="I22" s="33">
        <f>SUM(I8:I21)</f>
        <v>3</v>
      </c>
      <c r="J22" s="44">
        <f>I22/K22*100</f>
        <v>50</v>
      </c>
      <c r="K22" s="33">
        <f t="shared" si="0"/>
        <v>6</v>
      </c>
    </row>
    <row r="23" spans="1:11" ht="18.75" x14ac:dyDescent="0.3">
      <c r="A23" s="12" t="s">
        <v>218</v>
      </c>
      <c r="B23" s="85"/>
      <c r="C23" s="86"/>
      <c r="D23" s="87"/>
      <c r="E23" s="86"/>
      <c r="F23" s="88"/>
      <c r="G23" s="86"/>
      <c r="H23" s="88"/>
      <c r="I23" s="86"/>
      <c r="J23" s="88"/>
      <c r="K23" s="86"/>
    </row>
    <row r="24" spans="1:11" ht="18.75" x14ac:dyDescent="0.3">
      <c r="A24" s="89"/>
      <c r="B24" s="90"/>
      <c r="C24" s="91"/>
      <c r="D24" s="91"/>
      <c r="E24" s="91"/>
      <c r="F24" s="80"/>
      <c r="G24" s="80"/>
      <c r="H24" s="80"/>
      <c r="I24" s="80"/>
      <c r="J24" s="80"/>
      <c r="K24" s="81"/>
    </row>
    <row r="25" spans="1:11" x14ac:dyDescent="0.25">
      <c r="F25" s="49"/>
    </row>
  </sheetData>
  <mergeCells count="13">
    <mergeCell ref="I5:I6"/>
    <mergeCell ref="J5:J6"/>
    <mergeCell ref="K5:K6"/>
    <mergeCell ref="A1:K1"/>
    <mergeCell ref="A3:I3"/>
    <mergeCell ref="A5:A6"/>
    <mergeCell ref="B5:B6"/>
    <mergeCell ref="C5:C6"/>
    <mergeCell ref="D5:D6"/>
    <mergeCell ref="E5:E6"/>
    <mergeCell ref="F5:F6"/>
    <mergeCell ref="G5:G6"/>
    <mergeCell ref="H5:H6"/>
  </mergeCells>
  <pageMargins left="1.299212598425197" right="0" top="1.3385826771653544" bottom="0" header="0.31496062992125984" footer="0.31496062992125984"/>
  <pageSetup paperSize="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1" workbookViewId="0">
      <selection activeCell="A23" sqref="A23"/>
    </sheetView>
  </sheetViews>
  <sheetFormatPr defaultRowHeight="15" x14ac:dyDescent="0.25"/>
  <cols>
    <col min="1" max="1" width="7.140625" customWidth="1"/>
    <col min="2" max="2" width="22.140625" customWidth="1"/>
    <col min="3" max="4" width="10.7109375" customWidth="1"/>
    <col min="5" max="5" width="10.28515625" customWidth="1"/>
    <col min="6" max="6" width="10.7109375" customWidth="1"/>
    <col min="7" max="7" width="10.140625" customWidth="1"/>
    <col min="8" max="8" width="10.7109375" customWidth="1"/>
    <col min="9" max="9" width="10.85546875" customWidth="1"/>
    <col min="10" max="14" width="10.7109375" customWidth="1"/>
  </cols>
  <sheetData>
    <row r="1" spans="1:14" ht="18.75" x14ac:dyDescent="0.3">
      <c r="A1" s="299" t="s">
        <v>186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18.75" x14ac:dyDescent="0.3">
      <c r="A2" s="300" t="s">
        <v>67</v>
      </c>
      <c r="B2" s="300"/>
      <c r="C2" s="300"/>
      <c r="D2" s="300"/>
      <c r="E2" s="300"/>
      <c r="F2" s="300"/>
      <c r="G2" s="300"/>
      <c r="H2" s="300"/>
      <c r="I2" s="300"/>
    </row>
    <row r="3" spans="1:14" ht="18.75" x14ac:dyDescent="0.3">
      <c r="A3" s="83"/>
      <c r="B3" s="83"/>
      <c r="C3" s="83"/>
      <c r="D3" s="83"/>
      <c r="E3" s="83"/>
      <c r="F3" s="83"/>
      <c r="G3" s="83"/>
      <c r="H3" s="83"/>
      <c r="I3" s="83"/>
    </row>
    <row r="4" spans="1:14" ht="18.75" x14ac:dyDescent="0.3">
      <c r="A4" s="267" t="s">
        <v>0</v>
      </c>
      <c r="B4" s="267" t="s">
        <v>1</v>
      </c>
      <c r="C4" s="296" t="s">
        <v>122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42.75" customHeight="1" x14ac:dyDescent="0.25">
      <c r="A5" s="267"/>
      <c r="B5" s="267"/>
      <c r="C5" s="282" t="s">
        <v>120</v>
      </c>
      <c r="D5" s="283"/>
      <c r="E5" s="282" t="s">
        <v>60</v>
      </c>
      <c r="F5" s="283"/>
      <c r="G5" s="263" t="s">
        <v>84</v>
      </c>
      <c r="H5" s="263"/>
      <c r="I5" s="263" t="s">
        <v>121</v>
      </c>
      <c r="J5" s="263"/>
      <c r="K5" s="263" t="s">
        <v>64</v>
      </c>
      <c r="L5" s="263"/>
      <c r="M5" s="288" t="s">
        <v>54</v>
      </c>
      <c r="N5" s="292"/>
    </row>
    <row r="6" spans="1:14" ht="15.75" customHeight="1" x14ac:dyDescent="0.25">
      <c r="A6" s="267"/>
      <c r="B6" s="267"/>
      <c r="C6" s="50" t="s">
        <v>69</v>
      </c>
      <c r="D6" s="50" t="s">
        <v>74</v>
      </c>
      <c r="E6" s="50" t="s">
        <v>69</v>
      </c>
      <c r="F6" s="51" t="s">
        <v>74</v>
      </c>
      <c r="G6" s="50" t="s">
        <v>69</v>
      </c>
      <c r="H6" s="50" t="s">
        <v>74</v>
      </c>
      <c r="I6" s="50" t="s">
        <v>69</v>
      </c>
      <c r="J6" s="51" t="s">
        <v>74</v>
      </c>
      <c r="K6" s="50" t="s">
        <v>69</v>
      </c>
      <c r="L6" s="51" t="s">
        <v>74</v>
      </c>
      <c r="M6" s="50" t="s">
        <v>69</v>
      </c>
      <c r="N6" s="50" t="s">
        <v>74</v>
      </c>
    </row>
    <row r="7" spans="1:14" x14ac:dyDescent="0.25">
      <c r="A7" s="26">
        <v>1</v>
      </c>
      <c r="B7" s="27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8">
        <v>8</v>
      </c>
      <c r="I7" s="26">
        <v>9</v>
      </c>
      <c r="J7" s="26">
        <v>10</v>
      </c>
      <c r="K7" s="28">
        <v>11</v>
      </c>
      <c r="L7" s="26">
        <v>12</v>
      </c>
      <c r="M7" s="26">
        <v>13</v>
      </c>
      <c r="N7" s="28">
        <v>14</v>
      </c>
    </row>
    <row r="8" spans="1:14" ht="18.75" x14ac:dyDescent="0.3">
      <c r="A8" s="34">
        <v>1</v>
      </c>
      <c r="B8" s="70" t="s">
        <v>8</v>
      </c>
      <c r="C8" s="33">
        <v>7</v>
      </c>
      <c r="D8" s="33">
        <v>13</v>
      </c>
      <c r="E8" s="33">
        <v>10</v>
      </c>
      <c r="F8" s="33">
        <v>30</v>
      </c>
      <c r="G8" s="33">
        <v>0</v>
      </c>
      <c r="H8" s="33">
        <v>0</v>
      </c>
      <c r="I8" s="33">
        <v>0</v>
      </c>
      <c r="J8" s="33">
        <v>0</v>
      </c>
      <c r="K8" s="34">
        <v>0</v>
      </c>
      <c r="L8" s="33">
        <v>0</v>
      </c>
      <c r="M8" s="33">
        <v>17</v>
      </c>
      <c r="N8" s="33">
        <v>43</v>
      </c>
    </row>
    <row r="9" spans="1:14" ht="18.75" x14ac:dyDescent="0.3">
      <c r="A9" s="34">
        <v>2</v>
      </c>
      <c r="B9" s="71" t="s">
        <v>9</v>
      </c>
      <c r="C9" s="33">
        <v>5</v>
      </c>
      <c r="D9" s="33">
        <v>26</v>
      </c>
      <c r="E9" s="33">
        <v>2</v>
      </c>
      <c r="F9" s="33">
        <v>23</v>
      </c>
      <c r="G9" s="33">
        <v>0</v>
      </c>
      <c r="H9" s="33">
        <v>0</v>
      </c>
      <c r="I9" s="33">
        <v>0</v>
      </c>
      <c r="J9" s="33">
        <v>0</v>
      </c>
      <c r="K9" s="34">
        <v>0</v>
      </c>
      <c r="L9" s="33">
        <v>0</v>
      </c>
      <c r="M9" s="33">
        <v>7</v>
      </c>
      <c r="N9" s="33">
        <v>49</v>
      </c>
    </row>
    <row r="10" spans="1:14" ht="18.75" x14ac:dyDescent="0.3">
      <c r="A10" s="34">
        <v>3</v>
      </c>
      <c r="B10" s="72" t="s">
        <v>10</v>
      </c>
      <c r="C10" s="33">
        <v>0</v>
      </c>
      <c r="D10" s="33">
        <v>47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4">
        <v>0</v>
      </c>
      <c r="L10" s="33">
        <v>0</v>
      </c>
      <c r="M10" s="33">
        <v>0</v>
      </c>
      <c r="N10" s="33">
        <v>47</v>
      </c>
    </row>
    <row r="11" spans="1:14" ht="18.75" x14ac:dyDescent="0.3">
      <c r="A11" s="34">
        <v>4</v>
      </c>
      <c r="B11" s="72" t="s">
        <v>11</v>
      </c>
      <c r="C11" s="33">
        <v>7</v>
      </c>
      <c r="D11" s="33">
        <v>16</v>
      </c>
      <c r="E11" s="33">
        <v>0</v>
      </c>
      <c r="F11" s="33">
        <v>2</v>
      </c>
      <c r="G11" s="33">
        <v>0</v>
      </c>
      <c r="H11" s="33">
        <v>0</v>
      </c>
      <c r="I11" s="33">
        <v>0</v>
      </c>
      <c r="J11" s="33">
        <v>0</v>
      </c>
      <c r="K11" s="34">
        <v>0</v>
      </c>
      <c r="L11" s="33">
        <v>0</v>
      </c>
      <c r="M11" s="33">
        <v>7</v>
      </c>
      <c r="N11" s="33">
        <v>18</v>
      </c>
    </row>
    <row r="12" spans="1:14" ht="18.75" x14ac:dyDescent="0.3">
      <c r="A12" s="34">
        <v>5</v>
      </c>
      <c r="B12" s="73" t="s">
        <v>12</v>
      </c>
      <c r="C12" s="33">
        <v>5</v>
      </c>
      <c r="D12" s="33">
        <v>0</v>
      </c>
      <c r="E12" s="33">
        <v>20</v>
      </c>
      <c r="F12" s="33">
        <v>1</v>
      </c>
      <c r="G12" s="33">
        <v>0</v>
      </c>
      <c r="H12" s="33">
        <v>0</v>
      </c>
      <c r="I12" s="33">
        <v>0</v>
      </c>
      <c r="J12" s="33">
        <v>0</v>
      </c>
      <c r="K12" s="34">
        <v>0</v>
      </c>
      <c r="L12" s="33">
        <v>0</v>
      </c>
      <c r="M12" s="33">
        <v>25</v>
      </c>
      <c r="N12" s="33">
        <v>1</v>
      </c>
    </row>
    <row r="13" spans="1:14" ht="18.75" x14ac:dyDescent="0.3">
      <c r="A13" s="34">
        <v>6</v>
      </c>
      <c r="B13" s="73" t="s">
        <v>13</v>
      </c>
      <c r="C13" s="33">
        <v>0</v>
      </c>
      <c r="D13" s="33">
        <v>30</v>
      </c>
      <c r="E13" s="33">
        <v>2</v>
      </c>
      <c r="F13" s="33">
        <v>3</v>
      </c>
      <c r="G13" s="33">
        <v>0</v>
      </c>
      <c r="H13" s="33">
        <v>0</v>
      </c>
      <c r="I13" s="33">
        <v>0</v>
      </c>
      <c r="J13" s="33">
        <v>0</v>
      </c>
      <c r="K13" s="34">
        <v>0</v>
      </c>
      <c r="L13" s="33">
        <v>0</v>
      </c>
      <c r="M13" s="33">
        <v>2</v>
      </c>
      <c r="N13" s="33">
        <v>33</v>
      </c>
    </row>
    <row r="14" spans="1:14" ht="18.75" x14ac:dyDescent="0.3">
      <c r="A14" s="34">
        <v>7</v>
      </c>
      <c r="B14" s="72" t="s">
        <v>14</v>
      </c>
      <c r="C14" s="33">
        <v>4</v>
      </c>
      <c r="D14" s="33">
        <v>42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4">
        <v>0</v>
      </c>
      <c r="L14" s="33">
        <v>0</v>
      </c>
      <c r="M14" s="33">
        <v>4</v>
      </c>
      <c r="N14" s="33">
        <v>42</v>
      </c>
    </row>
    <row r="15" spans="1:14" ht="18.75" x14ac:dyDescent="0.3">
      <c r="A15" s="34">
        <v>8</v>
      </c>
      <c r="B15" s="72" t="s">
        <v>15</v>
      </c>
      <c r="C15" s="33">
        <v>0</v>
      </c>
      <c r="D15" s="33">
        <v>103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4">
        <v>0</v>
      </c>
      <c r="L15" s="33">
        <v>0</v>
      </c>
      <c r="M15" s="33">
        <v>0</v>
      </c>
      <c r="N15" s="33">
        <v>103</v>
      </c>
    </row>
    <row r="16" spans="1:14" ht="18.75" x14ac:dyDescent="0.3">
      <c r="A16" s="34">
        <v>9</v>
      </c>
      <c r="B16" s="73" t="s">
        <v>16</v>
      </c>
      <c r="C16" s="33">
        <v>0</v>
      </c>
      <c r="D16" s="33">
        <v>30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4">
        <v>0</v>
      </c>
      <c r="L16" s="33">
        <v>0</v>
      </c>
      <c r="M16" s="33">
        <v>0</v>
      </c>
      <c r="N16" s="33">
        <v>30</v>
      </c>
    </row>
    <row r="17" spans="1:14" ht="18.75" x14ac:dyDescent="0.3">
      <c r="A17" s="34">
        <v>10</v>
      </c>
      <c r="B17" s="72" t="s">
        <v>17</v>
      </c>
      <c r="C17" s="33">
        <v>4</v>
      </c>
      <c r="D17" s="33">
        <v>17</v>
      </c>
      <c r="E17" s="33">
        <v>2</v>
      </c>
      <c r="F17" s="33">
        <v>5</v>
      </c>
      <c r="G17" s="33">
        <v>0</v>
      </c>
      <c r="H17" s="33">
        <v>0</v>
      </c>
      <c r="I17" s="33">
        <v>0</v>
      </c>
      <c r="J17" s="33">
        <v>0</v>
      </c>
      <c r="K17" s="34">
        <v>0</v>
      </c>
      <c r="L17" s="33">
        <v>0</v>
      </c>
      <c r="M17" s="33">
        <v>6</v>
      </c>
      <c r="N17" s="33">
        <v>22</v>
      </c>
    </row>
    <row r="18" spans="1:14" ht="18.75" x14ac:dyDescent="0.3">
      <c r="A18" s="34">
        <v>11</v>
      </c>
      <c r="B18" s="72" t="s">
        <v>18</v>
      </c>
      <c r="C18" s="33">
        <v>0</v>
      </c>
      <c r="D18" s="33">
        <v>15</v>
      </c>
      <c r="E18" s="33">
        <v>2</v>
      </c>
      <c r="F18" s="33">
        <v>3</v>
      </c>
      <c r="G18" s="33">
        <v>0</v>
      </c>
      <c r="H18" s="33">
        <v>0</v>
      </c>
      <c r="I18" s="33">
        <v>0</v>
      </c>
      <c r="J18" s="33">
        <v>0</v>
      </c>
      <c r="K18" s="34">
        <v>0</v>
      </c>
      <c r="L18" s="33">
        <v>0</v>
      </c>
      <c r="M18" s="33">
        <v>2</v>
      </c>
      <c r="N18" s="33">
        <v>18</v>
      </c>
    </row>
    <row r="19" spans="1:14" ht="18.75" x14ac:dyDescent="0.3">
      <c r="A19" s="34">
        <v>12</v>
      </c>
      <c r="B19" s="72" t="s">
        <v>19</v>
      </c>
      <c r="C19" s="33">
        <v>0</v>
      </c>
      <c r="D19" s="33">
        <v>14</v>
      </c>
      <c r="E19" s="33">
        <v>1</v>
      </c>
      <c r="F19" s="33">
        <v>1</v>
      </c>
      <c r="G19" s="33">
        <v>0</v>
      </c>
      <c r="H19" s="33">
        <v>0</v>
      </c>
      <c r="I19" s="33">
        <v>0</v>
      </c>
      <c r="J19" s="33">
        <v>0</v>
      </c>
      <c r="K19" s="34">
        <v>0</v>
      </c>
      <c r="L19" s="33">
        <v>0</v>
      </c>
      <c r="M19" s="33">
        <v>1</v>
      </c>
      <c r="N19" s="33">
        <v>15</v>
      </c>
    </row>
    <row r="20" spans="1:14" ht="15.75" customHeight="1" x14ac:dyDescent="0.3">
      <c r="A20" s="34">
        <v>13</v>
      </c>
      <c r="B20" s="72" t="s">
        <v>20</v>
      </c>
      <c r="C20" s="33">
        <v>0</v>
      </c>
      <c r="D20" s="33">
        <v>29</v>
      </c>
      <c r="E20" s="33">
        <v>2</v>
      </c>
      <c r="F20" s="33">
        <v>1</v>
      </c>
      <c r="G20" s="33">
        <v>0</v>
      </c>
      <c r="H20" s="33">
        <v>0</v>
      </c>
      <c r="I20" s="33">
        <v>0</v>
      </c>
      <c r="J20" s="33">
        <v>0</v>
      </c>
      <c r="K20" s="34">
        <v>0</v>
      </c>
      <c r="L20" s="33">
        <v>0</v>
      </c>
      <c r="M20" s="33">
        <v>2</v>
      </c>
      <c r="N20" s="33">
        <v>30</v>
      </c>
    </row>
    <row r="21" spans="1:14" ht="18.75" x14ac:dyDescent="0.3">
      <c r="A21" s="46">
        <v>14</v>
      </c>
      <c r="B21" s="74" t="s">
        <v>21</v>
      </c>
      <c r="C21" s="33">
        <v>0</v>
      </c>
      <c r="D21" s="33">
        <v>11</v>
      </c>
      <c r="E21" s="33">
        <v>5</v>
      </c>
      <c r="F21" s="33">
        <v>6</v>
      </c>
      <c r="G21" s="33">
        <v>0</v>
      </c>
      <c r="H21" s="33">
        <v>0</v>
      </c>
      <c r="I21" s="33">
        <v>0</v>
      </c>
      <c r="J21" s="33">
        <v>0</v>
      </c>
      <c r="K21" s="34">
        <v>0</v>
      </c>
      <c r="L21" s="33">
        <v>0</v>
      </c>
      <c r="M21" s="33">
        <v>5</v>
      </c>
      <c r="N21" s="33">
        <v>17</v>
      </c>
    </row>
    <row r="22" spans="1:14" ht="18.75" x14ac:dyDescent="0.3">
      <c r="A22" s="4"/>
      <c r="B22" s="55" t="s">
        <v>44</v>
      </c>
      <c r="C22" s="56">
        <f>SUM(C8:C21)</f>
        <v>32</v>
      </c>
      <c r="D22" s="56">
        <f t="shared" ref="D22:N22" si="0">SUM(D8:D21)</f>
        <v>393</v>
      </c>
      <c r="E22" s="56">
        <f t="shared" si="0"/>
        <v>46</v>
      </c>
      <c r="F22" s="56">
        <f t="shared" si="0"/>
        <v>75</v>
      </c>
      <c r="G22" s="56">
        <f t="shared" si="0"/>
        <v>0</v>
      </c>
      <c r="H22" s="56">
        <f t="shared" si="0"/>
        <v>0</v>
      </c>
      <c r="I22" s="56">
        <f t="shared" si="0"/>
        <v>0</v>
      </c>
      <c r="J22" s="56">
        <f t="shared" si="0"/>
        <v>0</v>
      </c>
      <c r="K22" s="56">
        <f t="shared" si="0"/>
        <v>0</v>
      </c>
      <c r="L22" s="56">
        <f t="shared" si="0"/>
        <v>0</v>
      </c>
      <c r="M22" s="56">
        <f t="shared" si="0"/>
        <v>78</v>
      </c>
      <c r="N22" s="56">
        <f t="shared" si="0"/>
        <v>468</v>
      </c>
    </row>
    <row r="23" spans="1:14" ht="18.75" x14ac:dyDescent="0.3">
      <c r="A23" s="12" t="s">
        <v>218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92"/>
      <c r="N23" s="80"/>
    </row>
    <row r="24" spans="1:14" x14ac:dyDescent="0.25">
      <c r="F24" s="49"/>
    </row>
  </sheetData>
  <mergeCells count="11">
    <mergeCell ref="A1:N1"/>
    <mergeCell ref="A2:I2"/>
    <mergeCell ref="C5:D5"/>
    <mergeCell ref="E5:F5"/>
    <mergeCell ref="G5:H5"/>
    <mergeCell ref="I5:J5"/>
    <mergeCell ref="K5:L5"/>
    <mergeCell ref="M5:N5"/>
    <mergeCell ref="C4:N4"/>
    <mergeCell ref="A4:A6"/>
    <mergeCell ref="B4:B6"/>
  </mergeCells>
  <pageMargins left="1.299212598425197" right="0" top="1.3385826771653544" bottom="0" header="0.31496062992125984" footer="0.31496062992125984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8" workbookViewId="0">
      <selection activeCell="A23" sqref="A23"/>
    </sheetView>
  </sheetViews>
  <sheetFormatPr defaultRowHeight="15" x14ac:dyDescent="0.25"/>
  <cols>
    <col min="1" max="1" width="7.5703125" customWidth="1"/>
    <col min="2" max="2" width="18.7109375" customWidth="1"/>
    <col min="3" max="3" width="8.7109375" customWidth="1"/>
    <col min="4" max="4" width="11.28515625" customWidth="1"/>
    <col min="5" max="5" width="9.140625" customWidth="1"/>
    <col min="6" max="6" width="10.42578125" customWidth="1"/>
    <col min="7" max="7" width="10.5703125" customWidth="1"/>
    <col min="8" max="8" width="9.7109375" customWidth="1"/>
    <col min="9" max="9" width="8.7109375" customWidth="1"/>
    <col min="10" max="10" width="9.85546875" customWidth="1"/>
    <col min="11" max="11" width="10.28515625" customWidth="1"/>
    <col min="12" max="12" width="10.7109375" customWidth="1"/>
    <col min="13" max="13" width="8.7109375" customWidth="1"/>
    <col min="14" max="14" width="10.5703125" customWidth="1"/>
    <col min="15" max="15" width="8.7109375" customWidth="1"/>
  </cols>
  <sheetData>
    <row r="1" spans="1:14" ht="18.75" x14ac:dyDescent="0.3">
      <c r="A1" s="255" t="s">
        <v>190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18.75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8.75" x14ac:dyDescent="0.3">
      <c r="A3" s="281" t="s">
        <v>67</v>
      </c>
      <c r="B3" s="281"/>
      <c r="C3" s="281"/>
      <c r="D3" s="281"/>
      <c r="E3" s="281"/>
      <c r="F3" s="281"/>
      <c r="G3" s="281"/>
      <c r="H3" s="281"/>
      <c r="I3" s="281"/>
    </row>
    <row r="4" spans="1:14" ht="18.75" x14ac:dyDescent="0.3">
      <c r="A4" s="83"/>
      <c r="B4" s="83"/>
      <c r="C4" s="83"/>
      <c r="D4" s="83"/>
      <c r="E4" s="83"/>
      <c r="F4" s="83"/>
      <c r="G4" s="83"/>
      <c r="H4" s="83"/>
      <c r="I4" s="83"/>
    </row>
    <row r="5" spans="1:14" ht="32.25" customHeight="1" x14ac:dyDescent="0.25">
      <c r="A5" s="297" t="s">
        <v>0</v>
      </c>
      <c r="B5" s="297" t="s">
        <v>1</v>
      </c>
      <c r="C5" s="263" t="s">
        <v>59</v>
      </c>
      <c r="D5" s="263"/>
      <c r="E5" s="263"/>
      <c r="F5" s="263"/>
      <c r="G5" s="263"/>
      <c r="H5" s="263"/>
      <c r="I5" s="263" t="s">
        <v>60</v>
      </c>
      <c r="J5" s="263"/>
      <c r="K5" s="263"/>
      <c r="L5" s="263"/>
      <c r="M5" s="263"/>
      <c r="N5" s="263"/>
    </row>
    <row r="6" spans="1:14" ht="15.75" customHeight="1" x14ac:dyDescent="0.25">
      <c r="A6" s="298"/>
      <c r="B6" s="298"/>
      <c r="C6" s="82" t="s">
        <v>69</v>
      </c>
      <c r="D6" s="82" t="s">
        <v>77</v>
      </c>
      <c r="E6" s="82" t="s">
        <v>74</v>
      </c>
      <c r="F6" s="52" t="s">
        <v>123</v>
      </c>
      <c r="G6" s="82" t="s">
        <v>76</v>
      </c>
      <c r="H6" s="82" t="s">
        <v>44</v>
      </c>
      <c r="I6" s="82" t="s">
        <v>69</v>
      </c>
      <c r="J6" s="52" t="s">
        <v>77</v>
      </c>
      <c r="K6" s="82" t="s">
        <v>74</v>
      </c>
      <c r="L6" s="52" t="s">
        <v>123</v>
      </c>
      <c r="M6" s="82" t="s">
        <v>76</v>
      </c>
      <c r="N6" s="82" t="s">
        <v>44</v>
      </c>
    </row>
    <row r="7" spans="1:14" x14ac:dyDescent="0.25">
      <c r="A7" s="26">
        <v>1</v>
      </c>
      <c r="B7" s="27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8">
        <v>8</v>
      </c>
      <c r="I7" s="26">
        <v>9</v>
      </c>
      <c r="J7" s="26">
        <v>10</v>
      </c>
      <c r="K7" s="28">
        <v>11</v>
      </c>
      <c r="L7" s="26">
        <v>12</v>
      </c>
      <c r="M7" s="26">
        <v>13</v>
      </c>
      <c r="N7" s="28">
        <v>14</v>
      </c>
    </row>
    <row r="8" spans="1:14" ht="18.75" x14ac:dyDescent="0.3">
      <c r="A8" s="34">
        <v>1</v>
      </c>
      <c r="B8" s="70" t="s">
        <v>8</v>
      </c>
      <c r="C8" s="33">
        <v>9</v>
      </c>
      <c r="D8" s="33">
        <v>152</v>
      </c>
      <c r="E8" s="33">
        <v>81</v>
      </c>
      <c r="F8" s="33">
        <v>2088</v>
      </c>
      <c r="G8" s="33">
        <v>733</v>
      </c>
      <c r="H8" s="33">
        <v>3063</v>
      </c>
      <c r="I8" s="33">
        <v>0</v>
      </c>
      <c r="J8" s="33">
        <v>28</v>
      </c>
      <c r="K8" s="34">
        <v>0</v>
      </c>
      <c r="L8" s="33">
        <v>1186</v>
      </c>
      <c r="M8" s="33">
        <v>384</v>
      </c>
      <c r="N8" s="33">
        <v>1598</v>
      </c>
    </row>
    <row r="9" spans="1:14" ht="18.75" x14ac:dyDescent="0.3">
      <c r="A9" s="34">
        <v>2</v>
      </c>
      <c r="B9" s="71" t="s">
        <v>9</v>
      </c>
      <c r="C9" s="33">
        <v>0</v>
      </c>
      <c r="D9" s="33">
        <v>54</v>
      </c>
      <c r="E9" s="33">
        <v>29</v>
      </c>
      <c r="F9" s="33">
        <v>1608</v>
      </c>
      <c r="G9" s="33">
        <v>438</v>
      </c>
      <c r="H9" s="33">
        <v>2129</v>
      </c>
      <c r="I9" s="33">
        <v>5</v>
      </c>
      <c r="J9" s="33">
        <v>15</v>
      </c>
      <c r="K9" s="34">
        <v>21</v>
      </c>
      <c r="L9" s="33">
        <v>404</v>
      </c>
      <c r="M9" s="33">
        <v>50</v>
      </c>
      <c r="N9" s="33">
        <v>495</v>
      </c>
    </row>
    <row r="10" spans="1:14" ht="18.75" x14ac:dyDescent="0.3">
      <c r="A10" s="34">
        <v>3</v>
      </c>
      <c r="B10" s="72" t="s">
        <v>10</v>
      </c>
      <c r="C10" s="33">
        <v>0</v>
      </c>
      <c r="D10" s="33">
        <v>285</v>
      </c>
      <c r="E10" s="33">
        <v>52</v>
      </c>
      <c r="F10" s="33">
        <v>2955</v>
      </c>
      <c r="G10" s="33">
        <v>1307</v>
      </c>
      <c r="H10" s="33">
        <v>4599</v>
      </c>
      <c r="I10" s="33">
        <v>0</v>
      </c>
      <c r="J10" s="33">
        <v>11</v>
      </c>
      <c r="K10" s="34">
        <v>1</v>
      </c>
      <c r="L10" s="33">
        <v>899</v>
      </c>
      <c r="M10" s="33">
        <v>361</v>
      </c>
      <c r="N10" s="33">
        <v>1272</v>
      </c>
    </row>
    <row r="11" spans="1:14" ht="18.75" x14ac:dyDescent="0.3">
      <c r="A11" s="34">
        <v>4</v>
      </c>
      <c r="B11" s="72" t="s">
        <v>11</v>
      </c>
      <c r="C11" s="33">
        <v>0</v>
      </c>
      <c r="D11" s="33">
        <v>128</v>
      </c>
      <c r="E11" s="33">
        <v>15</v>
      </c>
      <c r="F11" s="33">
        <v>1416</v>
      </c>
      <c r="G11" s="33">
        <v>573</v>
      </c>
      <c r="H11" s="33">
        <v>2132</v>
      </c>
      <c r="I11" s="33">
        <v>0</v>
      </c>
      <c r="J11" s="33">
        <v>0</v>
      </c>
      <c r="K11" s="34">
        <v>3</v>
      </c>
      <c r="L11" s="33">
        <v>1423</v>
      </c>
      <c r="M11" s="33">
        <v>44</v>
      </c>
      <c r="N11" s="33">
        <v>1470</v>
      </c>
    </row>
    <row r="12" spans="1:14" ht="18.75" x14ac:dyDescent="0.3">
      <c r="A12" s="34">
        <v>5</v>
      </c>
      <c r="B12" s="73" t="s">
        <v>12</v>
      </c>
      <c r="C12" s="33">
        <v>2</v>
      </c>
      <c r="D12" s="33">
        <v>12</v>
      </c>
      <c r="E12" s="33">
        <v>14</v>
      </c>
      <c r="F12" s="33">
        <v>1806</v>
      </c>
      <c r="G12" s="33">
        <v>180</v>
      </c>
      <c r="H12" s="33">
        <v>2014</v>
      </c>
      <c r="I12" s="33">
        <v>3</v>
      </c>
      <c r="J12" s="33">
        <v>0</v>
      </c>
      <c r="K12" s="34">
        <v>0</v>
      </c>
      <c r="L12" s="33">
        <v>443</v>
      </c>
      <c r="M12" s="33">
        <v>1</v>
      </c>
      <c r="N12" s="33">
        <v>447</v>
      </c>
    </row>
    <row r="13" spans="1:14" ht="18.75" x14ac:dyDescent="0.3">
      <c r="A13" s="34">
        <v>6</v>
      </c>
      <c r="B13" s="73" t="s">
        <v>13</v>
      </c>
      <c r="C13" s="33">
        <v>0</v>
      </c>
      <c r="D13" s="33">
        <v>24</v>
      </c>
      <c r="E13" s="33">
        <v>36</v>
      </c>
      <c r="F13" s="33">
        <v>9</v>
      </c>
      <c r="G13" s="33">
        <v>800</v>
      </c>
      <c r="H13" s="33">
        <v>869</v>
      </c>
      <c r="I13" s="33">
        <v>0</v>
      </c>
      <c r="J13" s="33">
        <v>12</v>
      </c>
      <c r="K13" s="34">
        <v>1</v>
      </c>
      <c r="L13" s="33">
        <v>1487</v>
      </c>
      <c r="M13" s="33">
        <v>228</v>
      </c>
      <c r="N13" s="33">
        <v>1728</v>
      </c>
    </row>
    <row r="14" spans="1:14" ht="18.75" x14ac:dyDescent="0.3">
      <c r="A14" s="34">
        <v>7</v>
      </c>
      <c r="B14" s="72" t="s">
        <v>14</v>
      </c>
      <c r="C14" s="33">
        <v>2</v>
      </c>
      <c r="D14" s="33">
        <v>0</v>
      </c>
      <c r="E14" s="33">
        <v>78</v>
      </c>
      <c r="F14" s="33">
        <v>1236</v>
      </c>
      <c r="G14" s="33">
        <v>413</v>
      </c>
      <c r="H14" s="33">
        <v>1729</v>
      </c>
      <c r="I14" s="33">
        <v>0</v>
      </c>
      <c r="J14" s="33">
        <v>0</v>
      </c>
      <c r="K14" s="34">
        <v>0</v>
      </c>
      <c r="L14" s="33">
        <v>335</v>
      </c>
      <c r="M14" s="33">
        <v>0</v>
      </c>
      <c r="N14" s="33">
        <v>335</v>
      </c>
    </row>
    <row r="15" spans="1:14" ht="18.75" x14ac:dyDescent="0.3">
      <c r="A15" s="34">
        <v>8</v>
      </c>
      <c r="B15" s="72" t="s">
        <v>15</v>
      </c>
      <c r="C15" s="33">
        <v>0</v>
      </c>
      <c r="D15" s="33">
        <v>65</v>
      </c>
      <c r="E15" s="33">
        <v>103</v>
      </c>
      <c r="F15" s="33">
        <v>5627</v>
      </c>
      <c r="G15" s="33">
        <v>1764</v>
      </c>
      <c r="H15" s="33">
        <v>7559</v>
      </c>
      <c r="I15" s="33">
        <v>0</v>
      </c>
      <c r="J15" s="33">
        <v>18</v>
      </c>
      <c r="K15" s="34">
        <v>0</v>
      </c>
      <c r="L15" s="33">
        <v>365</v>
      </c>
      <c r="M15" s="33">
        <v>145</v>
      </c>
      <c r="N15" s="33">
        <v>528</v>
      </c>
    </row>
    <row r="16" spans="1:14" ht="18.75" x14ac:dyDescent="0.3">
      <c r="A16" s="34">
        <v>9</v>
      </c>
      <c r="B16" s="73" t="s">
        <v>16</v>
      </c>
      <c r="C16" s="33">
        <v>0</v>
      </c>
      <c r="D16" s="33">
        <v>84</v>
      </c>
      <c r="E16" s="33">
        <v>30</v>
      </c>
      <c r="F16" s="33">
        <v>4583</v>
      </c>
      <c r="G16" s="33">
        <v>3052</v>
      </c>
      <c r="H16" s="33">
        <v>7749</v>
      </c>
      <c r="I16" s="33">
        <v>0</v>
      </c>
      <c r="J16" s="33">
        <v>7</v>
      </c>
      <c r="K16" s="34">
        <v>1</v>
      </c>
      <c r="L16" s="33">
        <v>771</v>
      </c>
      <c r="M16" s="33">
        <v>110</v>
      </c>
      <c r="N16" s="33">
        <v>889</v>
      </c>
    </row>
    <row r="17" spans="1:14" ht="18.75" x14ac:dyDescent="0.3">
      <c r="A17" s="34">
        <v>10</v>
      </c>
      <c r="B17" s="72" t="s">
        <v>17</v>
      </c>
      <c r="C17" s="33">
        <v>3</v>
      </c>
      <c r="D17" s="33">
        <v>57</v>
      </c>
      <c r="E17" s="33">
        <v>23</v>
      </c>
      <c r="F17" s="33">
        <v>816</v>
      </c>
      <c r="G17" s="33">
        <v>430</v>
      </c>
      <c r="H17" s="33">
        <v>1329</v>
      </c>
      <c r="I17" s="33">
        <v>2</v>
      </c>
      <c r="J17" s="33">
        <v>10</v>
      </c>
      <c r="K17" s="34">
        <v>12</v>
      </c>
      <c r="L17" s="33">
        <v>1787</v>
      </c>
      <c r="M17" s="33">
        <v>171</v>
      </c>
      <c r="N17" s="33">
        <v>1982</v>
      </c>
    </row>
    <row r="18" spans="1:14" ht="18.75" x14ac:dyDescent="0.3">
      <c r="A18" s="34">
        <v>11</v>
      </c>
      <c r="B18" s="72" t="s">
        <v>18</v>
      </c>
      <c r="C18" s="33">
        <v>0</v>
      </c>
      <c r="D18" s="33">
        <v>81</v>
      </c>
      <c r="E18" s="33">
        <v>35</v>
      </c>
      <c r="F18" s="33">
        <v>1218</v>
      </c>
      <c r="G18" s="33">
        <v>372</v>
      </c>
      <c r="H18" s="33">
        <v>1706</v>
      </c>
      <c r="I18" s="33">
        <v>5</v>
      </c>
      <c r="J18" s="33">
        <v>16</v>
      </c>
      <c r="K18" s="34">
        <v>6</v>
      </c>
      <c r="L18" s="33">
        <v>1339</v>
      </c>
      <c r="M18" s="33">
        <v>36</v>
      </c>
      <c r="N18" s="33">
        <v>1402</v>
      </c>
    </row>
    <row r="19" spans="1:14" ht="18.75" x14ac:dyDescent="0.3">
      <c r="A19" s="34">
        <v>12</v>
      </c>
      <c r="B19" s="72" t="s">
        <v>19</v>
      </c>
      <c r="C19" s="33">
        <v>1</v>
      </c>
      <c r="D19" s="33">
        <v>32</v>
      </c>
      <c r="E19" s="33">
        <v>105</v>
      </c>
      <c r="F19" s="33">
        <v>847</v>
      </c>
      <c r="G19" s="33">
        <v>424</v>
      </c>
      <c r="H19" s="33">
        <v>1409</v>
      </c>
      <c r="I19" s="33">
        <v>1</v>
      </c>
      <c r="J19" s="33">
        <v>22</v>
      </c>
      <c r="K19" s="34">
        <v>0</v>
      </c>
      <c r="L19" s="33">
        <v>2342</v>
      </c>
      <c r="M19" s="33">
        <v>267</v>
      </c>
      <c r="N19" s="33">
        <v>2632</v>
      </c>
    </row>
    <row r="20" spans="1:14" ht="15.75" customHeight="1" x14ac:dyDescent="0.3">
      <c r="A20" s="34">
        <v>13</v>
      </c>
      <c r="B20" s="72" t="s">
        <v>20</v>
      </c>
      <c r="C20" s="33">
        <v>0</v>
      </c>
      <c r="D20" s="33">
        <v>333</v>
      </c>
      <c r="E20" s="33">
        <v>136</v>
      </c>
      <c r="F20" s="33">
        <v>5541</v>
      </c>
      <c r="G20" s="33">
        <v>574</v>
      </c>
      <c r="H20" s="33">
        <v>6584</v>
      </c>
      <c r="I20" s="33">
        <v>0</v>
      </c>
      <c r="J20" s="33">
        <v>57</v>
      </c>
      <c r="K20" s="34">
        <v>16</v>
      </c>
      <c r="L20" s="33">
        <v>520</v>
      </c>
      <c r="M20" s="33">
        <v>95</v>
      </c>
      <c r="N20" s="33">
        <v>688</v>
      </c>
    </row>
    <row r="21" spans="1:14" ht="18.75" x14ac:dyDescent="0.3">
      <c r="A21" s="46">
        <v>14</v>
      </c>
      <c r="B21" s="74" t="s">
        <v>21</v>
      </c>
      <c r="C21" s="33">
        <v>0</v>
      </c>
      <c r="D21" s="33">
        <v>0</v>
      </c>
      <c r="E21" s="33">
        <v>8</v>
      </c>
      <c r="F21" s="33">
        <v>1842</v>
      </c>
      <c r="G21" s="33">
        <v>1400</v>
      </c>
      <c r="H21" s="33">
        <v>3250</v>
      </c>
      <c r="I21" s="33">
        <v>2</v>
      </c>
      <c r="J21" s="33">
        <v>10</v>
      </c>
      <c r="K21" s="34">
        <v>5</v>
      </c>
      <c r="L21" s="33">
        <v>973</v>
      </c>
      <c r="M21" s="33">
        <v>143</v>
      </c>
      <c r="N21" s="33">
        <v>1133</v>
      </c>
    </row>
    <row r="22" spans="1:14" ht="18.75" x14ac:dyDescent="0.3">
      <c r="A22" s="4"/>
      <c r="B22" s="55" t="s">
        <v>44</v>
      </c>
      <c r="C22" s="54">
        <v>17</v>
      </c>
      <c r="D22" s="54">
        <v>1307</v>
      </c>
      <c r="E22" s="54">
        <v>745</v>
      </c>
      <c r="F22" s="54">
        <v>31592</v>
      </c>
      <c r="G22" s="54">
        <v>12460</v>
      </c>
      <c r="H22" s="54">
        <v>46121</v>
      </c>
      <c r="I22" s="54">
        <v>18</v>
      </c>
      <c r="J22" s="54">
        <v>206</v>
      </c>
      <c r="K22" s="54">
        <v>66</v>
      </c>
      <c r="L22" s="54">
        <v>14274</v>
      </c>
      <c r="M22" s="54">
        <v>2035</v>
      </c>
      <c r="N22" s="54">
        <v>16599</v>
      </c>
    </row>
    <row r="23" spans="1:14" ht="18.75" x14ac:dyDescent="0.3">
      <c r="A23" s="12" t="s">
        <v>218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92"/>
      <c r="N23" s="80"/>
    </row>
    <row r="24" spans="1:14" x14ac:dyDescent="0.25">
      <c r="F24" s="49"/>
    </row>
  </sheetData>
  <mergeCells count="6">
    <mergeCell ref="C5:H5"/>
    <mergeCell ref="I5:N5"/>
    <mergeCell ref="A5:A6"/>
    <mergeCell ref="B5:B6"/>
    <mergeCell ref="A1:N1"/>
    <mergeCell ref="A3:I3"/>
  </mergeCells>
  <pageMargins left="1.299212598425197" right="0" top="1.3385826771653544" bottom="0" header="0.31496062992125984" footer="0.31496062992125984"/>
  <pageSetup paperSize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topLeftCell="A10" zoomScale="90" zoomScaleNormal="100" zoomScaleSheetLayoutView="90" workbookViewId="0">
      <selection activeCell="A23" sqref="A23"/>
    </sheetView>
  </sheetViews>
  <sheetFormatPr defaultRowHeight="15" x14ac:dyDescent="0.25"/>
  <cols>
    <col min="1" max="1" width="7.5703125" customWidth="1"/>
    <col min="2" max="2" width="22.42578125" customWidth="1"/>
    <col min="3" max="3" width="8.28515625" customWidth="1"/>
    <col min="4" max="6" width="10.7109375" customWidth="1"/>
    <col min="7" max="7" width="9.42578125" customWidth="1"/>
    <col min="8" max="8" width="10.7109375" customWidth="1"/>
    <col min="9" max="9" width="9.42578125" customWidth="1"/>
    <col min="10" max="12" width="10.7109375" customWidth="1"/>
    <col min="13" max="13" width="8.85546875" customWidth="1"/>
    <col min="14" max="14" width="10.7109375" customWidth="1"/>
    <col min="15" max="15" width="8.42578125" customWidth="1"/>
    <col min="16" max="18" width="10.7109375" customWidth="1"/>
    <col min="19" max="19" width="8.85546875" customWidth="1"/>
    <col min="20" max="20" width="12" customWidth="1"/>
  </cols>
  <sheetData>
    <row r="1" spans="1:20" ht="21" x14ac:dyDescent="0.35">
      <c r="A1" s="301" t="s">
        <v>191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</row>
    <row r="2" spans="1:20" ht="18.75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20" ht="21" x14ac:dyDescent="0.35">
      <c r="A3" s="302" t="s">
        <v>67</v>
      </c>
      <c r="B3" s="302"/>
      <c r="C3" s="302"/>
      <c r="D3" s="302"/>
      <c r="E3" s="302"/>
      <c r="F3" s="302"/>
      <c r="G3" s="302"/>
      <c r="H3" s="302"/>
      <c r="I3" s="302"/>
    </row>
    <row r="4" spans="1:20" ht="18.75" x14ac:dyDescent="0.3">
      <c r="A4" s="83"/>
      <c r="B4" s="83"/>
      <c r="C4" s="83"/>
      <c r="D4" s="83"/>
      <c r="E4" s="83"/>
      <c r="F4" s="83"/>
      <c r="G4" s="83"/>
      <c r="H4" s="83"/>
      <c r="I4" s="83"/>
    </row>
    <row r="5" spans="1:20" ht="32.25" customHeight="1" x14ac:dyDescent="0.25">
      <c r="A5" s="297" t="s">
        <v>0</v>
      </c>
      <c r="B5" s="297" t="s">
        <v>1</v>
      </c>
      <c r="C5" s="295" t="s">
        <v>84</v>
      </c>
      <c r="D5" s="295"/>
      <c r="E5" s="295"/>
      <c r="F5" s="295"/>
      <c r="G5" s="295"/>
      <c r="H5" s="295"/>
      <c r="I5" s="295" t="s">
        <v>124</v>
      </c>
      <c r="J5" s="295"/>
      <c r="K5" s="295"/>
      <c r="L5" s="295"/>
      <c r="M5" s="295"/>
      <c r="N5" s="295"/>
      <c r="O5" s="295" t="s">
        <v>125</v>
      </c>
      <c r="P5" s="295"/>
      <c r="Q5" s="295"/>
      <c r="R5" s="295"/>
      <c r="S5" s="295"/>
      <c r="T5" s="295"/>
    </row>
    <row r="6" spans="1:20" ht="15.75" customHeight="1" x14ac:dyDescent="0.25">
      <c r="A6" s="298"/>
      <c r="B6" s="298"/>
      <c r="C6" s="82" t="s">
        <v>69</v>
      </c>
      <c r="D6" s="82" t="s">
        <v>77</v>
      </c>
      <c r="E6" s="82" t="s">
        <v>74</v>
      </c>
      <c r="F6" s="52" t="s">
        <v>123</v>
      </c>
      <c r="G6" s="82" t="s">
        <v>76</v>
      </c>
      <c r="H6" s="82" t="s">
        <v>44</v>
      </c>
      <c r="I6" s="82" t="s">
        <v>69</v>
      </c>
      <c r="J6" s="52" t="s">
        <v>77</v>
      </c>
      <c r="K6" s="82" t="s">
        <v>74</v>
      </c>
      <c r="L6" s="52" t="s">
        <v>123</v>
      </c>
      <c r="M6" s="82" t="s">
        <v>76</v>
      </c>
      <c r="N6" s="82" t="s">
        <v>44</v>
      </c>
      <c r="O6" s="82" t="s">
        <v>69</v>
      </c>
      <c r="P6" s="52" t="s">
        <v>77</v>
      </c>
      <c r="Q6" s="82" t="s">
        <v>74</v>
      </c>
      <c r="R6" s="52" t="s">
        <v>123</v>
      </c>
      <c r="S6" s="82" t="s">
        <v>76</v>
      </c>
      <c r="T6" s="82" t="s">
        <v>44</v>
      </c>
    </row>
    <row r="7" spans="1:20" x14ac:dyDescent="0.25">
      <c r="A7" s="26">
        <v>1</v>
      </c>
      <c r="B7" s="27">
        <v>2</v>
      </c>
      <c r="C7" s="26">
        <v>3</v>
      </c>
      <c r="D7" s="26">
        <v>4</v>
      </c>
      <c r="E7" s="47">
        <v>5</v>
      </c>
      <c r="F7" s="26">
        <v>6</v>
      </c>
      <c r="G7" s="26">
        <v>7</v>
      </c>
      <c r="H7" s="28">
        <v>8</v>
      </c>
      <c r="I7" s="48">
        <v>9</v>
      </c>
      <c r="J7" s="26">
        <v>10</v>
      </c>
      <c r="K7" s="28">
        <v>11</v>
      </c>
      <c r="L7" s="48">
        <v>12</v>
      </c>
      <c r="M7" s="26">
        <v>13</v>
      </c>
      <c r="N7" s="28">
        <v>14</v>
      </c>
      <c r="O7" s="48">
        <v>15</v>
      </c>
      <c r="P7" s="26">
        <v>16</v>
      </c>
      <c r="Q7" s="28">
        <v>17</v>
      </c>
      <c r="R7" s="48">
        <v>18</v>
      </c>
      <c r="S7" s="26">
        <v>19</v>
      </c>
      <c r="T7" s="28">
        <v>20</v>
      </c>
    </row>
    <row r="8" spans="1:20" ht="21" x14ac:dyDescent="0.35">
      <c r="A8" s="34">
        <v>1</v>
      </c>
      <c r="B8" s="70" t="s">
        <v>8</v>
      </c>
      <c r="C8" s="178">
        <v>0</v>
      </c>
      <c r="D8" s="178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9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9">
        <v>0</v>
      </c>
      <c r="R8" s="178">
        <v>0</v>
      </c>
      <c r="S8" s="178">
        <v>0</v>
      </c>
      <c r="T8" s="178">
        <v>0</v>
      </c>
    </row>
    <row r="9" spans="1:20" ht="21" x14ac:dyDescent="0.35">
      <c r="A9" s="34">
        <v>2</v>
      </c>
      <c r="B9" s="71" t="s">
        <v>9</v>
      </c>
      <c r="C9" s="178">
        <v>0</v>
      </c>
      <c r="D9" s="178">
        <v>0</v>
      </c>
      <c r="E9" s="178">
        <v>1</v>
      </c>
      <c r="F9" s="178">
        <v>45</v>
      </c>
      <c r="G9" s="178">
        <v>0</v>
      </c>
      <c r="H9" s="178">
        <v>46</v>
      </c>
      <c r="I9" s="178">
        <v>0</v>
      </c>
      <c r="J9" s="178">
        <v>0</v>
      </c>
      <c r="K9" s="179">
        <v>0</v>
      </c>
      <c r="L9" s="178">
        <v>100</v>
      </c>
      <c r="M9" s="178">
        <v>0</v>
      </c>
      <c r="N9" s="178">
        <v>100</v>
      </c>
      <c r="O9" s="178">
        <v>0</v>
      </c>
      <c r="P9" s="178">
        <v>0</v>
      </c>
      <c r="Q9" s="179">
        <v>0</v>
      </c>
      <c r="R9" s="178">
        <v>0</v>
      </c>
      <c r="S9" s="178">
        <v>0</v>
      </c>
      <c r="T9" s="178">
        <v>0</v>
      </c>
    </row>
    <row r="10" spans="1:20" ht="21" x14ac:dyDescent="0.35">
      <c r="A10" s="34">
        <v>3</v>
      </c>
      <c r="B10" s="72" t="s">
        <v>10</v>
      </c>
      <c r="C10" s="178">
        <v>0</v>
      </c>
      <c r="D10" s="178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9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9">
        <v>0</v>
      </c>
      <c r="R10" s="178">
        <v>0</v>
      </c>
      <c r="S10" s="178">
        <v>0</v>
      </c>
      <c r="T10" s="178">
        <v>0</v>
      </c>
    </row>
    <row r="11" spans="1:20" ht="21" x14ac:dyDescent="0.35">
      <c r="A11" s="34">
        <v>4</v>
      </c>
      <c r="B11" s="72" t="s">
        <v>11</v>
      </c>
      <c r="C11" s="178">
        <v>0</v>
      </c>
      <c r="D11" s="178">
        <v>0</v>
      </c>
      <c r="E11" s="178">
        <v>2</v>
      </c>
      <c r="F11" s="178">
        <v>0</v>
      </c>
      <c r="G11" s="178">
        <v>0</v>
      </c>
      <c r="H11" s="178">
        <v>2</v>
      </c>
      <c r="I11" s="178">
        <v>0</v>
      </c>
      <c r="J11" s="178">
        <v>0</v>
      </c>
      <c r="K11" s="179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9">
        <v>0</v>
      </c>
      <c r="R11" s="178">
        <v>0</v>
      </c>
      <c r="S11" s="178">
        <v>0</v>
      </c>
      <c r="T11" s="178">
        <v>0</v>
      </c>
    </row>
    <row r="12" spans="1:20" ht="21" x14ac:dyDescent="0.35">
      <c r="A12" s="34">
        <v>5</v>
      </c>
      <c r="B12" s="73" t="s">
        <v>12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9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9">
        <v>0</v>
      </c>
      <c r="R12" s="178">
        <v>0</v>
      </c>
      <c r="S12" s="178">
        <v>0</v>
      </c>
      <c r="T12" s="178">
        <v>0</v>
      </c>
    </row>
    <row r="13" spans="1:20" ht="21" x14ac:dyDescent="0.35">
      <c r="A13" s="34">
        <v>6</v>
      </c>
      <c r="B13" s="73" t="s">
        <v>13</v>
      </c>
      <c r="C13" s="178">
        <v>0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9">
        <v>0</v>
      </c>
      <c r="L13" s="178">
        <v>200</v>
      </c>
      <c r="M13" s="178">
        <v>0</v>
      </c>
      <c r="N13" s="178">
        <v>200</v>
      </c>
      <c r="O13" s="178">
        <v>0</v>
      </c>
      <c r="P13" s="178">
        <v>0</v>
      </c>
      <c r="Q13" s="179">
        <v>0</v>
      </c>
      <c r="R13" s="178">
        <v>0</v>
      </c>
      <c r="S13" s="178">
        <v>0</v>
      </c>
      <c r="T13" s="178">
        <v>0</v>
      </c>
    </row>
    <row r="14" spans="1:20" ht="21" x14ac:dyDescent="0.35">
      <c r="A14" s="34">
        <v>7</v>
      </c>
      <c r="B14" s="72" t="s">
        <v>14</v>
      </c>
      <c r="C14" s="178">
        <v>0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9">
        <v>0</v>
      </c>
      <c r="L14" s="178">
        <v>1738</v>
      </c>
      <c r="M14" s="178">
        <v>25</v>
      </c>
      <c r="N14" s="178">
        <v>1763</v>
      </c>
      <c r="O14" s="178">
        <v>0</v>
      </c>
      <c r="P14" s="178">
        <v>0</v>
      </c>
      <c r="Q14" s="179">
        <v>0</v>
      </c>
      <c r="R14" s="178">
        <v>0</v>
      </c>
      <c r="S14" s="178">
        <v>0</v>
      </c>
      <c r="T14" s="178">
        <v>0</v>
      </c>
    </row>
    <row r="15" spans="1:20" ht="21" x14ac:dyDescent="0.35">
      <c r="A15" s="34">
        <v>8</v>
      </c>
      <c r="B15" s="72" t="s">
        <v>15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9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9">
        <v>0</v>
      </c>
      <c r="R15" s="178">
        <v>0</v>
      </c>
      <c r="S15" s="178">
        <v>0</v>
      </c>
      <c r="T15" s="178">
        <v>0</v>
      </c>
    </row>
    <row r="16" spans="1:20" ht="21" x14ac:dyDescent="0.35">
      <c r="A16" s="34">
        <v>9</v>
      </c>
      <c r="B16" s="73" t="s">
        <v>16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9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9">
        <v>0</v>
      </c>
      <c r="R16" s="178">
        <v>0</v>
      </c>
      <c r="S16" s="178">
        <v>0</v>
      </c>
      <c r="T16" s="178">
        <v>0</v>
      </c>
    </row>
    <row r="17" spans="1:20" ht="21" x14ac:dyDescent="0.35">
      <c r="A17" s="34">
        <v>10</v>
      </c>
      <c r="B17" s="72" t="s">
        <v>17</v>
      </c>
      <c r="C17" s="178">
        <v>0</v>
      </c>
      <c r="D17" s="178">
        <v>0</v>
      </c>
      <c r="E17" s="178">
        <v>0</v>
      </c>
      <c r="F17" s="178">
        <v>5</v>
      </c>
      <c r="G17" s="178">
        <v>3</v>
      </c>
      <c r="H17" s="178">
        <v>8</v>
      </c>
      <c r="I17" s="178">
        <v>0</v>
      </c>
      <c r="J17" s="178">
        <v>0</v>
      </c>
      <c r="K17" s="179">
        <v>0</v>
      </c>
      <c r="L17" s="178">
        <v>10</v>
      </c>
      <c r="M17" s="178">
        <v>5</v>
      </c>
      <c r="N17" s="178">
        <v>15</v>
      </c>
      <c r="O17" s="178">
        <v>0</v>
      </c>
      <c r="P17" s="178">
        <v>0</v>
      </c>
      <c r="Q17" s="179">
        <v>0</v>
      </c>
      <c r="R17" s="178">
        <v>0</v>
      </c>
      <c r="S17" s="178">
        <v>0</v>
      </c>
      <c r="T17" s="178">
        <v>0</v>
      </c>
    </row>
    <row r="18" spans="1:20" ht="21" x14ac:dyDescent="0.35">
      <c r="A18" s="34">
        <v>11</v>
      </c>
      <c r="B18" s="72" t="s">
        <v>18</v>
      </c>
      <c r="C18" s="178">
        <v>0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9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9">
        <v>0</v>
      </c>
      <c r="R18" s="178">
        <v>0</v>
      </c>
      <c r="S18" s="178">
        <v>0</v>
      </c>
      <c r="T18" s="178">
        <v>0</v>
      </c>
    </row>
    <row r="19" spans="1:20" ht="21" x14ac:dyDescent="0.35">
      <c r="A19" s="34">
        <v>12</v>
      </c>
      <c r="B19" s="72" t="s">
        <v>19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55</v>
      </c>
      <c r="K19" s="179">
        <v>0</v>
      </c>
      <c r="L19" s="178">
        <v>100</v>
      </c>
      <c r="M19" s="178">
        <v>0</v>
      </c>
      <c r="N19" s="178">
        <v>155</v>
      </c>
      <c r="O19" s="178">
        <v>0</v>
      </c>
      <c r="P19" s="178">
        <v>0</v>
      </c>
      <c r="Q19" s="179">
        <v>0</v>
      </c>
      <c r="R19" s="178">
        <v>0</v>
      </c>
      <c r="S19" s="178">
        <v>0</v>
      </c>
      <c r="T19" s="178">
        <v>0</v>
      </c>
    </row>
    <row r="20" spans="1:20" ht="15.75" customHeight="1" x14ac:dyDescent="0.35">
      <c r="A20" s="34">
        <v>13</v>
      </c>
      <c r="B20" s="72" t="s">
        <v>20</v>
      </c>
      <c r="C20" s="178">
        <v>0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9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9">
        <v>0</v>
      </c>
      <c r="R20" s="178">
        <v>0</v>
      </c>
      <c r="S20" s="178">
        <v>0</v>
      </c>
      <c r="T20" s="178">
        <v>0</v>
      </c>
    </row>
    <row r="21" spans="1:20" ht="21" x14ac:dyDescent="0.35">
      <c r="A21" s="46">
        <v>14</v>
      </c>
      <c r="B21" s="74" t="s">
        <v>21</v>
      </c>
      <c r="C21" s="178">
        <v>0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2</v>
      </c>
      <c r="J21" s="178">
        <v>0</v>
      </c>
      <c r="K21" s="179">
        <v>3</v>
      </c>
      <c r="L21" s="178">
        <v>0</v>
      </c>
      <c r="M21" s="178">
        <v>0</v>
      </c>
      <c r="N21" s="178">
        <v>5</v>
      </c>
      <c r="O21" s="178">
        <v>0</v>
      </c>
      <c r="P21" s="178">
        <v>0</v>
      </c>
      <c r="Q21" s="179">
        <v>0</v>
      </c>
      <c r="R21" s="178">
        <v>0</v>
      </c>
      <c r="S21" s="178">
        <v>0</v>
      </c>
      <c r="T21" s="178">
        <v>0</v>
      </c>
    </row>
    <row r="22" spans="1:20" ht="21" x14ac:dyDescent="0.35">
      <c r="A22" s="4"/>
      <c r="B22" s="55" t="s">
        <v>44</v>
      </c>
      <c r="C22" s="180">
        <v>0</v>
      </c>
      <c r="D22" s="180">
        <v>0</v>
      </c>
      <c r="E22" s="180">
        <v>3</v>
      </c>
      <c r="F22" s="180">
        <v>50</v>
      </c>
      <c r="G22" s="180">
        <v>3</v>
      </c>
      <c r="H22" s="180">
        <v>56</v>
      </c>
      <c r="I22" s="180">
        <v>2</v>
      </c>
      <c r="J22" s="180">
        <v>55</v>
      </c>
      <c r="K22" s="180">
        <v>3</v>
      </c>
      <c r="L22" s="180">
        <v>2148</v>
      </c>
      <c r="M22" s="180">
        <v>30</v>
      </c>
      <c r="N22" s="180">
        <v>2238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</row>
    <row r="23" spans="1:20" ht="18.75" x14ac:dyDescent="0.3">
      <c r="A23" s="12" t="s">
        <v>218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92"/>
      <c r="N23" s="80"/>
    </row>
    <row r="24" spans="1:20" x14ac:dyDescent="0.25">
      <c r="F24" s="49"/>
    </row>
  </sheetData>
  <mergeCells count="7">
    <mergeCell ref="A1:T1"/>
    <mergeCell ref="O5:T5"/>
    <mergeCell ref="A3:I3"/>
    <mergeCell ref="A5:A6"/>
    <mergeCell ref="B5:B6"/>
    <mergeCell ref="C5:H5"/>
    <mergeCell ref="I5:N5"/>
  </mergeCells>
  <pageMargins left="1.299212598425197" right="0" top="1.3385826771653544" bottom="0" header="0.31496062992125984" footer="0.31496062992125984"/>
  <pageSetup paperSize="5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1" zoomScaleNormal="100" zoomScaleSheetLayoutView="90" workbookViewId="0">
      <selection activeCell="A23" sqref="A23"/>
    </sheetView>
  </sheetViews>
  <sheetFormatPr defaultRowHeight="15" x14ac:dyDescent="0.25"/>
  <cols>
    <col min="1" max="1" width="7.85546875" customWidth="1"/>
    <col min="2" max="2" width="21.85546875" customWidth="1"/>
    <col min="3" max="13" width="12.7109375" customWidth="1"/>
  </cols>
  <sheetData>
    <row r="1" spans="1:13" ht="21" x14ac:dyDescent="0.35">
      <c r="A1" s="301" t="s">
        <v>192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8.75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3" ht="21" x14ac:dyDescent="0.35">
      <c r="A3" s="302" t="s">
        <v>67</v>
      </c>
      <c r="B3" s="302"/>
      <c r="C3" s="302"/>
      <c r="D3" s="302"/>
      <c r="E3" s="302"/>
    </row>
    <row r="4" spans="1:13" ht="18.75" x14ac:dyDescent="0.3">
      <c r="A4" s="174"/>
      <c r="B4" s="174"/>
      <c r="C4" s="174"/>
      <c r="D4" s="174"/>
      <c r="E4" s="174"/>
    </row>
    <row r="5" spans="1:13" ht="32.25" customHeight="1" x14ac:dyDescent="0.25">
      <c r="A5" s="267" t="s">
        <v>0</v>
      </c>
      <c r="B5" s="267" t="s">
        <v>1</v>
      </c>
      <c r="C5" s="295" t="s">
        <v>69</v>
      </c>
      <c r="D5" s="295" t="s">
        <v>37</v>
      </c>
      <c r="E5" s="295" t="s">
        <v>77</v>
      </c>
      <c r="F5" s="295" t="s">
        <v>37</v>
      </c>
      <c r="G5" s="293" t="s">
        <v>74</v>
      </c>
      <c r="H5" s="293" t="s">
        <v>37</v>
      </c>
      <c r="I5" s="295" t="s">
        <v>123</v>
      </c>
      <c r="J5" s="295" t="s">
        <v>37</v>
      </c>
      <c r="K5" s="295" t="s">
        <v>76</v>
      </c>
      <c r="L5" s="295" t="s">
        <v>37</v>
      </c>
      <c r="M5" s="295" t="s">
        <v>44</v>
      </c>
    </row>
    <row r="6" spans="1:13" ht="15.75" customHeight="1" x14ac:dyDescent="0.25">
      <c r="A6" s="267"/>
      <c r="B6" s="267"/>
      <c r="C6" s="295"/>
      <c r="D6" s="295"/>
      <c r="E6" s="295"/>
      <c r="F6" s="295"/>
      <c r="G6" s="294"/>
      <c r="H6" s="294"/>
      <c r="I6" s="295"/>
      <c r="J6" s="295"/>
      <c r="K6" s="295"/>
      <c r="L6" s="295"/>
      <c r="M6" s="295"/>
    </row>
    <row r="7" spans="1:13" x14ac:dyDescent="0.25">
      <c r="A7" s="26">
        <v>1</v>
      </c>
      <c r="B7" s="27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</row>
    <row r="8" spans="1:13" ht="21" customHeight="1" x14ac:dyDescent="0.35">
      <c r="A8" s="172">
        <v>1</v>
      </c>
      <c r="B8" s="70" t="s">
        <v>8</v>
      </c>
      <c r="C8" s="178">
        <f>'18. PEMBRIAN KON ULANG'!C8+'18. PEMBRIAN KON ULANG'!I8+'19. PEMBERIAN KON ULANG JEJARIN'!C8+'19. PEMBERIAN KON ULANG JEJARIN'!I8+'19. PEMBERIAN KON ULANG JEJARIN'!O8</f>
        <v>9</v>
      </c>
      <c r="D8" s="181">
        <f>C8/M8*100</f>
        <v>0.19309161124222271</v>
      </c>
      <c r="E8" s="178">
        <f>'18. PEMBRIAN KON ULANG'!D8+'18. PEMBRIAN KON ULANG'!J8+'19. PEMBERIAN KON ULANG JEJARIN'!D8+'19. PEMBERIAN KON ULANG JEJARIN'!J8+'19. PEMBERIAN KON ULANG JEJARIN'!P8</f>
        <v>180</v>
      </c>
      <c r="F8" s="181">
        <f>E8/M8*100</f>
        <v>3.8618322248444539</v>
      </c>
      <c r="G8" s="178">
        <f>'18. PEMBRIAN KON ULANG'!E8+'18. PEMBRIAN KON ULANG'!K8+'19. PEMBERIAN KON ULANG JEJARIN'!E8+'19. PEMBERIAN KON ULANG JEJARIN'!K8+'19. PEMBERIAN KON ULANG JEJARIN'!Q8</f>
        <v>81</v>
      </c>
      <c r="H8" s="181">
        <f>G8/M8*100</f>
        <v>1.7378245011800044</v>
      </c>
      <c r="I8" s="178">
        <f>'18. PEMBRIAN KON ULANG'!F8+'18. PEMBRIAN KON ULANG'!L8+'19. PEMBERIAN KON ULANG JEJARIN'!F8+'19. PEMBERIAN KON ULANG JEJARIN'!L8+'19. PEMBERIAN KON ULANG JEJARIN'!R8</f>
        <v>3274</v>
      </c>
      <c r="J8" s="181">
        <f>I8/M8*100</f>
        <v>70.242437245226341</v>
      </c>
      <c r="K8" s="178">
        <f>'18. PEMBRIAN KON ULANG'!G8+'18. PEMBRIAN KON ULANG'!M8+'19. PEMBERIAN KON ULANG JEJARIN'!G8+'19. PEMBERIAN KON ULANG JEJARIN'!M8+'19. PEMBERIAN KON ULANG JEJARIN'!S8</f>
        <v>1117</v>
      </c>
      <c r="L8" s="181">
        <f>K8/M8*100</f>
        <v>23.964814417506972</v>
      </c>
      <c r="M8" s="178">
        <f>C8+E8+G8+I8+K8</f>
        <v>4661</v>
      </c>
    </row>
    <row r="9" spans="1:13" ht="21" customHeight="1" x14ac:dyDescent="0.35">
      <c r="A9" s="172">
        <v>2</v>
      </c>
      <c r="B9" s="71" t="s">
        <v>9</v>
      </c>
      <c r="C9" s="178">
        <f>'18. PEMBRIAN KON ULANG'!C9+'18. PEMBRIAN KON ULANG'!I9+'19. PEMBERIAN KON ULANG JEJARIN'!C9+'19. PEMBERIAN KON ULANG JEJARIN'!I9+'19. PEMBERIAN KON ULANG JEJARIN'!O9</f>
        <v>5</v>
      </c>
      <c r="D9" s="181">
        <f t="shared" ref="D9:D22" si="0">C9/M9*100</f>
        <v>0.18050541516245489</v>
      </c>
      <c r="E9" s="178">
        <f>'18. PEMBRIAN KON ULANG'!D9+'18. PEMBRIAN KON ULANG'!J9+'19. PEMBERIAN KON ULANG JEJARIN'!D9+'19. PEMBERIAN KON ULANG JEJARIN'!J9+'19. PEMBERIAN KON ULANG JEJARIN'!P9</f>
        <v>69</v>
      </c>
      <c r="F9" s="181">
        <f t="shared" ref="F9:F22" si="1">E9/M9*100</f>
        <v>2.4909747292418771</v>
      </c>
      <c r="G9" s="178">
        <f>'18. PEMBRIAN KON ULANG'!E9+'18. PEMBRIAN KON ULANG'!K9+'19. PEMBERIAN KON ULANG JEJARIN'!E9+'19. PEMBERIAN KON ULANG JEJARIN'!K9+'19. PEMBERIAN KON ULANG JEJARIN'!Q9</f>
        <v>51</v>
      </c>
      <c r="H9" s="181">
        <f t="shared" ref="H9:H22" si="2">G9/M9*100</f>
        <v>1.8411552346570399</v>
      </c>
      <c r="I9" s="178">
        <f>'18. PEMBRIAN KON ULANG'!F9+'18. PEMBRIAN KON ULANG'!L9+'19. PEMBERIAN KON ULANG JEJARIN'!F9+'19. PEMBERIAN KON ULANG JEJARIN'!L9+'19. PEMBERIAN KON ULANG JEJARIN'!R9</f>
        <v>2157</v>
      </c>
      <c r="J9" s="181">
        <f t="shared" ref="J9:J22" si="3">I9/M9*100</f>
        <v>77.870036101083031</v>
      </c>
      <c r="K9" s="178">
        <f>'18. PEMBRIAN KON ULANG'!G9+'18. PEMBRIAN KON ULANG'!M9+'19. PEMBERIAN KON ULANG JEJARIN'!G9+'19. PEMBERIAN KON ULANG JEJARIN'!M9+'19. PEMBERIAN KON ULANG JEJARIN'!S9</f>
        <v>488</v>
      </c>
      <c r="L9" s="181">
        <f t="shared" ref="L9:L22" si="4">K9/M9*100</f>
        <v>17.617328519855597</v>
      </c>
      <c r="M9" s="178">
        <f t="shared" ref="M9:M22" si="5">C9+E9+G9+I9+K9</f>
        <v>2770</v>
      </c>
    </row>
    <row r="10" spans="1:13" ht="21" customHeight="1" x14ac:dyDescent="0.35">
      <c r="A10" s="172">
        <v>3</v>
      </c>
      <c r="B10" s="72" t="s">
        <v>10</v>
      </c>
      <c r="C10" s="178">
        <f>'18. PEMBRIAN KON ULANG'!C10+'18. PEMBRIAN KON ULANG'!I10+'19. PEMBERIAN KON ULANG JEJARIN'!C10+'19. PEMBERIAN KON ULANG JEJARIN'!I10+'19. PEMBERIAN KON ULANG JEJARIN'!O10</f>
        <v>0</v>
      </c>
      <c r="D10" s="181">
        <f t="shared" si="0"/>
        <v>0</v>
      </c>
      <c r="E10" s="178">
        <f>'18. PEMBRIAN KON ULANG'!D10+'18. PEMBRIAN KON ULANG'!J10+'19. PEMBERIAN KON ULANG JEJARIN'!D10+'19. PEMBERIAN KON ULANG JEJARIN'!J10+'19. PEMBERIAN KON ULANG JEJARIN'!P10</f>
        <v>296</v>
      </c>
      <c r="F10" s="181">
        <f t="shared" si="1"/>
        <v>5.0417305399420878</v>
      </c>
      <c r="G10" s="178">
        <f>'18. PEMBRIAN KON ULANG'!E10+'18. PEMBRIAN KON ULANG'!K10+'19. PEMBERIAN KON ULANG JEJARIN'!E10+'19. PEMBERIAN KON ULANG JEJARIN'!K10+'19. PEMBERIAN KON ULANG JEJARIN'!Q10</f>
        <v>53</v>
      </c>
      <c r="H10" s="181">
        <f t="shared" si="2"/>
        <v>0.90274229262476591</v>
      </c>
      <c r="I10" s="178">
        <f>'18. PEMBRIAN KON ULANG'!F10+'18. PEMBRIAN KON ULANG'!L10+'19. PEMBERIAN KON ULANG JEJARIN'!F10+'19. PEMBERIAN KON ULANG JEJARIN'!L10+'19. PEMBERIAN KON ULANG JEJARIN'!R10</f>
        <v>3854</v>
      </c>
      <c r="J10" s="181">
        <f t="shared" si="3"/>
        <v>65.64469425992165</v>
      </c>
      <c r="K10" s="178">
        <f>'18. PEMBRIAN KON ULANG'!G10+'18. PEMBRIAN KON ULANG'!M10+'19. PEMBERIAN KON ULANG JEJARIN'!G10+'19. PEMBERIAN KON ULANG JEJARIN'!M10+'19. PEMBERIAN KON ULANG JEJARIN'!S10</f>
        <v>1668</v>
      </c>
      <c r="L10" s="181">
        <f t="shared" si="4"/>
        <v>28.410832907511498</v>
      </c>
      <c r="M10" s="178">
        <f t="shared" si="5"/>
        <v>5871</v>
      </c>
    </row>
    <row r="11" spans="1:13" ht="21" customHeight="1" x14ac:dyDescent="0.35">
      <c r="A11" s="172">
        <v>4</v>
      </c>
      <c r="B11" s="72" t="s">
        <v>11</v>
      </c>
      <c r="C11" s="178">
        <f>'18. PEMBRIAN KON ULANG'!C11+'18. PEMBRIAN KON ULANG'!I11+'19. PEMBERIAN KON ULANG JEJARIN'!C11+'19. PEMBERIAN KON ULANG JEJARIN'!I11+'19. PEMBERIAN KON ULANG JEJARIN'!O11</f>
        <v>0</v>
      </c>
      <c r="D11" s="181">
        <f t="shared" si="0"/>
        <v>0</v>
      </c>
      <c r="E11" s="178">
        <f>'18. PEMBRIAN KON ULANG'!D11+'18. PEMBRIAN KON ULANG'!J11+'19. PEMBERIAN KON ULANG JEJARIN'!D11+'19. PEMBERIAN KON ULANG JEJARIN'!J11+'19. PEMBERIAN KON ULANG JEJARIN'!P11</f>
        <v>128</v>
      </c>
      <c r="F11" s="181">
        <f t="shared" si="1"/>
        <v>3.551609322974473</v>
      </c>
      <c r="G11" s="178">
        <f>'18. PEMBRIAN KON ULANG'!E11+'18. PEMBRIAN KON ULANG'!K11+'19. PEMBERIAN KON ULANG JEJARIN'!E11+'19. PEMBERIAN KON ULANG JEJARIN'!K11+'19. PEMBERIAN KON ULANG JEJARIN'!Q11</f>
        <v>20</v>
      </c>
      <c r="H11" s="181">
        <f t="shared" si="2"/>
        <v>0.55493895671476134</v>
      </c>
      <c r="I11" s="178">
        <f>'18. PEMBRIAN KON ULANG'!F11+'18. PEMBRIAN KON ULANG'!L11+'19. PEMBERIAN KON ULANG JEJARIN'!F11+'19. PEMBERIAN KON ULANG JEJARIN'!L11+'19. PEMBERIAN KON ULANG JEJARIN'!R11</f>
        <v>2839</v>
      </c>
      <c r="J11" s="181">
        <f t="shared" si="3"/>
        <v>78.773584905660371</v>
      </c>
      <c r="K11" s="178">
        <f>'18. PEMBRIAN KON ULANG'!G11+'18. PEMBRIAN KON ULANG'!M11+'19. PEMBERIAN KON ULANG JEJARIN'!G11+'19. PEMBERIAN KON ULANG JEJARIN'!M11+'19. PEMBERIAN KON ULANG JEJARIN'!S11</f>
        <v>617</v>
      </c>
      <c r="L11" s="181">
        <f t="shared" si="4"/>
        <v>17.11986681465039</v>
      </c>
      <c r="M11" s="178">
        <f t="shared" si="5"/>
        <v>3604</v>
      </c>
    </row>
    <row r="12" spans="1:13" ht="21" customHeight="1" x14ac:dyDescent="0.35">
      <c r="A12" s="172">
        <v>5</v>
      </c>
      <c r="B12" s="73" t="s">
        <v>12</v>
      </c>
      <c r="C12" s="178">
        <f>'18. PEMBRIAN KON ULANG'!C12+'18. PEMBRIAN KON ULANG'!I12+'19. PEMBERIAN KON ULANG JEJARIN'!C12+'19. PEMBERIAN KON ULANG JEJARIN'!I12+'19. PEMBERIAN KON ULANG JEJARIN'!O12</f>
        <v>5</v>
      </c>
      <c r="D12" s="181">
        <f t="shared" si="0"/>
        <v>0.20316944331572531</v>
      </c>
      <c r="E12" s="178">
        <f>'18. PEMBRIAN KON ULANG'!D12+'18. PEMBRIAN KON ULANG'!J12+'19. PEMBERIAN KON ULANG JEJARIN'!D12+'19. PEMBERIAN KON ULANG JEJARIN'!J12+'19. PEMBERIAN KON ULANG JEJARIN'!P12</f>
        <v>12</v>
      </c>
      <c r="F12" s="181">
        <f t="shared" si="1"/>
        <v>0.48760666395774077</v>
      </c>
      <c r="G12" s="178">
        <f>'18. PEMBRIAN KON ULANG'!E12+'18. PEMBRIAN KON ULANG'!K12+'19. PEMBERIAN KON ULANG JEJARIN'!E12+'19. PEMBERIAN KON ULANG JEJARIN'!K12+'19. PEMBERIAN KON ULANG JEJARIN'!Q12</f>
        <v>14</v>
      </c>
      <c r="H12" s="181">
        <f t="shared" si="2"/>
        <v>0.56887444128403086</v>
      </c>
      <c r="I12" s="178">
        <f>'18. PEMBRIAN KON ULANG'!F12+'18. PEMBRIAN KON ULANG'!L12+'19. PEMBERIAN KON ULANG JEJARIN'!F12+'19. PEMBERIAN KON ULANG JEJARIN'!L12+'19. PEMBERIAN KON ULANG JEJARIN'!R12</f>
        <v>2249</v>
      </c>
      <c r="J12" s="181">
        <f t="shared" si="3"/>
        <v>91.385615603413257</v>
      </c>
      <c r="K12" s="178">
        <f>'18. PEMBRIAN KON ULANG'!G12+'18. PEMBRIAN KON ULANG'!M12+'19. PEMBERIAN KON ULANG JEJARIN'!G12+'19. PEMBERIAN KON ULANG JEJARIN'!M12+'19. PEMBERIAN KON ULANG JEJARIN'!S12</f>
        <v>181</v>
      </c>
      <c r="L12" s="181">
        <f t="shared" si="4"/>
        <v>7.3547338480292561</v>
      </c>
      <c r="M12" s="178">
        <f t="shared" si="5"/>
        <v>2461</v>
      </c>
    </row>
    <row r="13" spans="1:13" ht="21" customHeight="1" x14ac:dyDescent="0.35">
      <c r="A13" s="172">
        <v>6</v>
      </c>
      <c r="B13" s="73" t="s">
        <v>13</v>
      </c>
      <c r="C13" s="178">
        <f>'18. PEMBRIAN KON ULANG'!C13+'18. PEMBRIAN KON ULANG'!I13+'19. PEMBERIAN KON ULANG JEJARIN'!C13+'19. PEMBERIAN KON ULANG JEJARIN'!I13+'19. PEMBERIAN KON ULANG JEJARIN'!O13</f>
        <v>0</v>
      </c>
      <c r="D13" s="181">
        <f t="shared" si="0"/>
        <v>0</v>
      </c>
      <c r="E13" s="178">
        <f>'18. PEMBRIAN KON ULANG'!D13+'18. PEMBRIAN KON ULANG'!J13+'19. PEMBERIAN KON ULANG JEJARIN'!D13+'19. PEMBERIAN KON ULANG JEJARIN'!J13+'19. PEMBERIAN KON ULANG JEJARIN'!P13</f>
        <v>36</v>
      </c>
      <c r="F13" s="181">
        <f t="shared" si="1"/>
        <v>1.2870933142652843</v>
      </c>
      <c r="G13" s="178">
        <f>'18. PEMBRIAN KON ULANG'!E13+'18. PEMBRIAN KON ULANG'!K13+'19. PEMBERIAN KON ULANG JEJARIN'!E13+'19. PEMBERIAN KON ULANG JEJARIN'!K13+'19. PEMBERIAN KON ULANG JEJARIN'!Q13</f>
        <v>37</v>
      </c>
      <c r="H13" s="181">
        <f t="shared" si="2"/>
        <v>1.3228459063282088</v>
      </c>
      <c r="I13" s="178">
        <f>'18. PEMBRIAN KON ULANG'!F13+'18. PEMBRIAN KON ULANG'!L13+'19. PEMBERIAN KON ULANG JEJARIN'!F13+'19. PEMBERIAN KON ULANG JEJARIN'!L13+'19. PEMBERIAN KON ULANG JEJARIN'!R13</f>
        <v>1696</v>
      </c>
      <c r="J13" s="181">
        <f t="shared" si="3"/>
        <v>60.636396138720059</v>
      </c>
      <c r="K13" s="178">
        <f>'18. PEMBRIAN KON ULANG'!G13+'18. PEMBRIAN KON ULANG'!M13+'19. PEMBERIAN KON ULANG JEJARIN'!G13+'19. PEMBERIAN KON ULANG JEJARIN'!M13+'19. PEMBERIAN KON ULANG JEJARIN'!S13</f>
        <v>1028</v>
      </c>
      <c r="L13" s="181">
        <f t="shared" si="4"/>
        <v>36.753664640686452</v>
      </c>
      <c r="M13" s="178">
        <f t="shared" si="5"/>
        <v>2797</v>
      </c>
    </row>
    <row r="14" spans="1:13" ht="21" customHeight="1" x14ac:dyDescent="0.35">
      <c r="A14" s="172">
        <v>7</v>
      </c>
      <c r="B14" s="72" t="s">
        <v>14</v>
      </c>
      <c r="C14" s="178">
        <f>'18. PEMBRIAN KON ULANG'!C14+'18. PEMBRIAN KON ULANG'!I14+'19. PEMBERIAN KON ULANG JEJARIN'!C14+'19. PEMBERIAN KON ULANG JEJARIN'!I14+'19. PEMBERIAN KON ULANG JEJARIN'!O14</f>
        <v>2</v>
      </c>
      <c r="D14" s="181">
        <f t="shared" si="0"/>
        <v>5.2260256075254766E-2</v>
      </c>
      <c r="E14" s="178">
        <f>'18. PEMBRIAN KON ULANG'!D14+'18. PEMBRIAN KON ULANG'!J14+'19. PEMBERIAN KON ULANG JEJARIN'!D14+'19. PEMBERIAN KON ULANG JEJARIN'!J14+'19. PEMBERIAN KON ULANG JEJARIN'!P14</f>
        <v>0</v>
      </c>
      <c r="F14" s="181">
        <f t="shared" si="1"/>
        <v>0</v>
      </c>
      <c r="G14" s="178">
        <f>'18. PEMBRIAN KON ULANG'!E14+'18. PEMBRIAN KON ULANG'!K14+'19. PEMBERIAN KON ULANG JEJARIN'!E14+'19. PEMBERIAN KON ULANG JEJARIN'!K14+'19. PEMBERIAN KON ULANG JEJARIN'!Q14</f>
        <v>78</v>
      </c>
      <c r="H14" s="181">
        <f t="shared" si="2"/>
        <v>2.0381499869349362</v>
      </c>
      <c r="I14" s="178">
        <f>'18. PEMBRIAN KON ULANG'!F14+'18. PEMBRIAN KON ULANG'!L14+'19. PEMBERIAN KON ULANG JEJARIN'!F14+'19. PEMBERIAN KON ULANG JEJARIN'!L14+'19. PEMBERIAN KON ULANG JEJARIN'!R14</f>
        <v>3309</v>
      </c>
      <c r="J14" s="181">
        <f t="shared" si="3"/>
        <v>86.464593676509011</v>
      </c>
      <c r="K14" s="178">
        <f>'18. PEMBRIAN KON ULANG'!G14+'18. PEMBRIAN KON ULANG'!M14+'19. PEMBERIAN KON ULANG JEJARIN'!G14+'19. PEMBERIAN KON ULANG JEJARIN'!M14+'19. PEMBERIAN KON ULANG JEJARIN'!S14</f>
        <v>438</v>
      </c>
      <c r="L14" s="181">
        <f t="shared" si="4"/>
        <v>11.444996080480795</v>
      </c>
      <c r="M14" s="178">
        <f t="shared" si="5"/>
        <v>3827</v>
      </c>
    </row>
    <row r="15" spans="1:13" ht="21" customHeight="1" x14ac:dyDescent="0.35">
      <c r="A15" s="172">
        <v>8</v>
      </c>
      <c r="B15" s="72" t="s">
        <v>15</v>
      </c>
      <c r="C15" s="178">
        <f>'18. PEMBRIAN KON ULANG'!C15+'18. PEMBRIAN KON ULANG'!I15+'19. PEMBERIAN KON ULANG JEJARIN'!C15+'19. PEMBERIAN KON ULANG JEJARIN'!I15+'19. PEMBERIAN KON ULANG JEJARIN'!O15</f>
        <v>0</v>
      </c>
      <c r="D15" s="181">
        <f t="shared" si="0"/>
        <v>0</v>
      </c>
      <c r="E15" s="178">
        <f>'18. PEMBRIAN KON ULANG'!D15+'18. PEMBRIAN KON ULANG'!J15+'19. PEMBERIAN KON ULANG JEJARIN'!D15+'19. PEMBERIAN KON ULANG JEJARIN'!J15+'19. PEMBERIAN KON ULANG JEJARIN'!P15</f>
        <v>83</v>
      </c>
      <c r="F15" s="181">
        <f t="shared" si="1"/>
        <v>1.0263385680722148</v>
      </c>
      <c r="G15" s="178">
        <f>'18. PEMBRIAN KON ULANG'!E15+'18. PEMBRIAN KON ULANG'!K15+'19. PEMBERIAN KON ULANG JEJARIN'!E15+'19. PEMBERIAN KON ULANG JEJARIN'!K15+'19. PEMBERIAN KON ULANG JEJARIN'!Q15</f>
        <v>103</v>
      </c>
      <c r="H15" s="181">
        <f t="shared" si="2"/>
        <v>1.2736490664028688</v>
      </c>
      <c r="I15" s="178">
        <f>'18. PEMBRIAN KON ULANG'!F15+'18. PEMBRIAN KON ULANG'!L15+'19. PEMBERIAN KON ULANG JEJARIN'!F15+'19. PEMBERIAN KON ULANG JEJARIN'!L15+'19. PEMBERIAN KON ULANG JEJARIN'!R15</f>
        <v>5992</v>
      </c>
      <c r="J15" s="181">
        <f t="shared" si="3"/>
        <v>74.094225299863979</v>
      </c>
      <c r="K15" s="178">
        <f>'18. PEMBRIAN KON ULANG'!G15+'18. PEMBRIAN KON ULANG'!M15+'19. PEMBERIAN KON ULANG JEJARIN'!G15+'19. PEMBERIAN KON ULANG JEJARIN'!M15+'19. PEMBERIAN KON ULANG JEJARIN'!S15</f>
        <v>1909</v>
      </c>
      <c r="L15" s="181">
        <f t="shared" si="4"/>
        <v>23.605787065660937</v>
      </c>
      <c r="M15" s="178">
        <f t="shared" si="5"/>
        <v>8087</v>
      </c>
    </row>
    <row r="16" spans="1:13" ht="21" customHeight="1" x14ac:dyDescent="0.35">
      <c r="A16" s="172">
        <v>9</v>
      </c>
      <c r="B16" s="73" t="s">
        <v>16</v>
      </c>
      <c r="C16" s="178">
        <f>'18. PEMBRIAN KON ULANG'!C16+'18. PEMBRIAN KON ULANG'!I16+'19. PEMBERIAN KON ULANG JEJARIN'!C16+'19. PEMBERIAN KON ULANG JEJARIN'!I16+'19. PEMBERIAN KON ULANG JEJARIN'!O16</f>
        <v>0</v>
      </c>
      <c r="D16" s="181">
        <f t="shared" si="0"/>
        <v>0</v>
      </c>
      <c r="E16" s="178">
        <f>'18. PEMBRIAN KON ULANG'!D16+'18. PEMBRIAN KON ULANG'!J16+'19. PEMBERIAN KON ULANG JEJARIN'!D16+'19. PEMBERIAN KON ULANG JEJARIN'!J16+'19. PEMBERIAN KON ULANG JEJARIN'!P16</f>
        <v>91</v>
      </c>
      <c r="F16" s="181">
        <f t="shared" si="1"/>
        <v>1.0534846029173419</v>
      </c>
      <c r="G16" s="178">
        <f>'18. PEMBRIAN KON ULANG'!E16+'18. PEMBRIAN KON ULANG'!K16+'19. PEMBERIAN KON ULANG JEJARIN'!E16+'19. PEMBERIAN KON ULANG JEJARIN'!K16+'19. PEMBERIAN KON ULANG JEJARIN'!Q16</f>
        <v>31</v>
      </c>
      <c r="H16" s="181">
        <f t="shared" si="2"/>
        <v>0.35887937022458904</v>
      </c>
      <c r="I16" s="178">
        <f>'18. PEMBRIAN KON ULANG'!F16+'18. PEMBRIAN KON ULANG'!L16+'19. PEMBERIAN KON ULANG JEJARIN'!F16+'19. PEMBERIAN KON ULANG JEJARIN'!L16+'19. PEMBERIAN KON ULANG JEJARIN'!R16</f>
        <v>5354</v>
      </c>
      <c r="J16" s="181">
        <f t="shared" si="3"/>
        <v>61.981940263949987</v>
      </c>
      <c r="K16" s="178">
        <f>'18. PEMBRIAN KON ULANG'!G16+'18. PEMBRIAN KON ULANG'!M16+'19. PEMBERIAN KON ULANG JEJARIN'!G16+'19. PEMBERIAN KON ULANG JEJARIN'!M16+'19. PEMBERIAN KON ULANG JEJARIN'!S16</f>
        <v>3162</v>
      </c>
      <c r="L16" s="181">
        <f t="shared" si="4"/>
        <v>36.605695762908077</v>
      </c>
      <c r="M16" s="178">
        <f t="shared" si="5"/>
        <v>8638</v>
      </c>
    </row>
    <row r="17" spans="1:13" ht="21" customHeight="1" x14ac:dyDescent="0.35">
      <c r="A17" s="172">
        <v>10</v>
      </c>
      <c r="B17" s="72" t="s">
        <v>17</v>
      </c>
      <c r="C17" s="178">
        <f>'18. PEMBRIAN KON ULANG'!C17+'18. PEMBRIAN KON ULANG'!I17+'19. PEMBERIAN KON ULANG JEJARIN'!C17+'19. PEMBERIAN KON ULANG JEJARIN'!I17+'19. PEMBERIAN KON ULANG JEJARIN'!O17</f>
        <v>5</v>
      </c>
      <c r="D17" s="181">
        <f t="shared" si="0"/>
        <v>0.14997000599880025</v>
      </c>
      <c r="E17" s="178">
        <f>'18. PEMBRIAN KON ULANG'!D17+'18. PEMBRIAN KON ULANG'!J17+'19. PEMBERIAN KON ULANG JEJARIN'!D17+'19. PEMBERIAN KON ULANG JEJARIN'!J17+'19. PEMBERIAN KON ULANG JEJARIN'!P17</f>
        <v>67</v>
      </c>
      <c r="F17" s="181">
        <f t="shared" si="1"/>
        <v>2.0095980803839231</v>
      </c>
      <c r="G17" s="178">
        <f>'18. PEMBRIAN KON ULANG'!E17+'18. PEMBRIAN KON ULANG'!K17+'19. PEMBERIAN KON ULANG JEJARIN'!E17+'19. PEMBERIAN KON ULANG JEJARIN'!K17+'19. PEMBERIAN KON ULANG JEJARIN'!Q17</f>
        <v>35</v>
      </c>
      <c r="H17" s="181">
        <f t="shared" si="2"/>
        <v>1.0497900419916015</v>
      </c>
      <c r="I17" s="178">
        <f>'18. PEMBRIAN KON ULANG'!F17+'18. PEMBRIAN KON ULANG'!L17+'19. PEMBERIAN KON ULANG JEJARIN'!F17+'19. PEMBERIAN KON ULANG JEJARIN'!L17+'19. PEMBERIAN KON ULANG JEJARIN'!R17</f>
        <v>2618</v>
      </c>
      <c r="J17" s="181">
        <f t="shared" si="3"/>
        <v>78.524295140971802</v>
      </c>
      <c r="K17" s="178">
        <f>'18. PEMBRIAN KON ULANG'!G17+'18. PEMBRIAN KON ULANG'!M17+'19. PEMBERIAN KON ULANG JEJARIN'!G17+'19. PEMBERIAN KON ULANG JEJARIN'!M17+'19. PEMBERIAN KON ULANG JEJARIN'!S17</f>
        <v>609</v>
      </c>
      <c r="L17" s="181">
        <f t="shared" si="4"/>
        <v>18.266346730653868</v>
      </c>
      <c r="M17" s="178">
        <f t="shared" si="5"/>
        <v>3334</v>
      </c>
    </row>
    <row r="18" spans="1:13" ht="21" customHeight="1" x14ac:dyDescent="0.35">
      <c r="A18" s="172">
        <v>11</v>
      </c>
      <c r="B18" s="72" t="s">
        <v>18</v>
      </c>
      <c r="C18" s="178">
        <f>'18. PEMBRIAN KON ULANG'!C18+'18. PEMBRIAN KON ULANG'!I18+'19. PEMBERIAN KON ULANG JEJARIN'!C18+'19. PEMBERIAN KON ULANG JEJARIN'!I18+'19. PEMBERIAN KON ULANG JEJARIN'!O18</f>
        <v>5</v>
      </c>
      <c r="D18" s="181">
        <f t="shared" si="0"/>
        <v>0.16087516087516088</v>
      </c>
      <c r="E18" s="178">
        <f>'18. PEMBRIAN KON ULANG'!D18+'18. PEMBRIAN KON ULANG'!J18+'19. PEMBERIAN KON ULANG JEJARIN'!D18+'19. PEMBERIAN KON ULANG JEJARIN'!J18+'19. PEMBERIAN KON ULANG JEJARIN'!P18</f>
        <v>97</v>
      </c>
      <c r="F18" s="181">
        <f t="shared" si="1"/>
        <v>3.1209781209781209</v>
      </c>
      <c r="G18" s="178">
        <f>'18. PEMBRIAN KON ULANG'!E18+'18. PEMBRIAN KON ULANG'!K18+'19. PEMBERIAN KON ULANG JEJARIN'!E18+'19. PEMBERIAN KON ULANG JEJARIN'!K18+'19. PEMBERIAN KON ULANG JEJARIN'!Q18</f>
        <v>41</v>
      </c>
      <c r="H18" s="181">
        <f t="shared" si="2"/>
        <v>1.3191763191763193</v>
      </c>
      <c r="I18" s="178">
        <f>'18. PEMBRIAN KON ULANG'!F18+'18. PEMBRIAN KON ULANG'!L18+'19. PEMBERIAN KON ULANG JEJARIN'!F18+'19. PEMBERIAN KON ULANG JEJARIN'!L18+'19. PEMBERIAN KON ULANG JEJARIN'!R18</f>
        <v>2557</v>
      </c>
      <c r="J18" s="181">
        <f t="shared" si="3"/>
        <v>82.27155727155727</v>
      </c>
      <c r="K18" s="178">
        <f>'18. PEMBRIAN KON ULANG'!G18+'18. PEMBRIAN KON ULANG'!M18+'19. PEMBERIAN KON ULANG JEJARIN'!G18+'19. PEMBERIAN KON ULANG JEJARIN'!M18+'19. PEMBERIAN KON ULANG JEJARIN'!S18</f>
        <v>408</v>
      </c>
      <c r="L18" s="181">
        <f t="shared" si="4"/>
        <v>13.127413127413126</v>
      </c>
      <c r="M18" s="178">
        <f t="shared" si="5"/>
        <v>3108</v>
      </c>
    </row>
    <row r="19" spans="1:13" ht="21" customHeight="1" x14ac:dyDescent="0.35">
      <c r="A19" s="172">
        <v>12</v>
      </c>
      <c r="B19" s="72" t="s">
        <v>19</v>
      </c>
      <c r="C19" s="178">
        <f>'18. PEMBRIAN KON ULANG'!C19+'18. PEMBRIAN KON ULANG'!I19+'19. PEMBERIAN KON ULANG JEJARIN'!C19+'19. PEMBERIAN KON ULANG JEJARIN'!I19+'19. PEMBERIAN KON ULANG JEJARIN'!O19</f>
        <v>2</v>
      </c>
      <c r="D19" s="181">
        <f t="shared" si="0"/>
        <v>4.7664442326024785E-2</v>
      </c>
      <c r="E19" s="178">
        <f>'18. PEMBRIAN KON ULANG'!D19+'18. PEMBRIAN KON ULANG'!J19+'19. PEMBERIAN KON ULANG JEJARIN'!D19+'19. PEMBERIAN KON ULANG JEJARIN'!J19+'19. PEMBERIAN KON ULANG JEJARIN'!P19</f>
        <v>109</v>
      </c>
      <c r="F19" s="181">
        <f t="shared" si="1"/>
        <v>2.5977121067683506</v>
      </c>
      <c r="G19" s="178">
        <f>'18. PEMBRIAN KON ULANG'!E19+'18. PEMBRIAN KON ULANG'!K19+'19. PEMBERIAN KON ULANG JEJARIN'!E19+'19. PEMBERIAN KON ULANG JEJARIN'!K19+'19. PEMBERIAN KON ULANG JEJARIN'!Q19</f>
        <v>105</v>
      </c>
      <c r="H19" s="181">
        <f t="shared" si="2"/>
        <v>2.5023832221163009</v>
      </c>
      <c r="I19" s="178">
        <f>'18. PEMBRIAN KON ULANG'!F19+'18. PEMBRIAN KON ULANG'!L19+'19. PEMBERIAN KON ULANG JEJARIN'!F19+'19. PEMBERIAN KON ULANG JEJARIN'!L19+'19. PEMBERIAN KON ULANG JEJARIN'!R19</f>
        <v>3289</v>
      </c>
      <c r="J19" s="181">
        <f t="shared" si="3"/>
        <v>78.384175405147758</v>
      </c>
      <c r="K19" s="178">
        <f>'18. PEMBRIAN KON ULANG'!G19+'18. PEMBRIAN KON ULANG'!M19+'19. PEMBERIAN KON ULANG JEJARIN'!G19+'19. PEMBERIAN KON ULANG JEJARIN'!M19+'19. PEMBERIAN KON ULANG JEJARIN'!S19</f>
        <v>691</v>
      </c>
      <c r="L19" s="181">
        <f t="shared" si="4"/>
        <v>16.468064823641562</v>
      </c>
      <c r="M19" s="178">
        <f t="shared" si="5"/>
        <v>4196</v>
      </c>
    </row>
    <row r="20" spans="1:13" ht="21" customHeight="1" x14ac:dyDescent="0.35">
      <c r="A20" s="172">
        <v>13</v>
      </c>
      <c r="B20" s="72" t="s">
        <v>20</v>
      </c>
      <c r="C20" s="178">
        <f>'18. PEMBRIAN KON ULANG'!C20+'18. PEMBRIAN KON ULANG'!I20+'19. PEMBERIAN KON ULANG JEJARIN'!C20+'19. PEMBERIAN KON ULANG JEJARIN'!I20+'19. PEMBERIAN KON ULANG JEJARIN'!O20</f>
        <v>0</v>
      </c>
      <c r="D20" s="181">
        <f t="shared" si="0"/>
        <v>0</v>
      </c>
      <c r="E20" s="178">
        <f>'18. PEMBRIAN KON ULANG'!D20+'18. PEMBRIAN KON ULANG'!J20+'19. PEMBERIAN KON ULANG JEJARIN'!D20+'19. PEMBERIAN KON ULANG JEJARIN'!J20+'19. PEMBERIAN KON ULANG JEJARIN'!P20</f>
        <v>390</v>
      </c>
      <c r="F20" s="181">
        <f t="shared" si="1"/>
        <v>5.3630363036303628</v>
      </c>
      <c r="G20" s="178">
        <f>'18. PEMBRIAN KON ULANG'!E20+'18. PEMBRIAN KON ULANG'!K20+'19. PEMBERIAN KON ULANG JEJARIN'!E20+'19. PEMBERIAN KON ULANG JEJARIN'!K20+'19. PEMBERIAN KON ULANG JEJARIN'!Q20</f>
        <v>152</v>
      </c>
      <c r="H20" s="181">
        <f t="shared" si="2"/>
        <v>2.0902090209020905</v>
      </c>
      <c r="I20" s="178">
        <f>'18. PEMBRIAN KON ULANG'!F20+'18. PEMBRIAN KON ULANG'!L20+'19. PEMBERIAN KON ULANG JEJARIN'!F20+'19. PEMBERIAN KON ULANG JEJARIN'!L20+'19. PEMBERIAN KON ULANG JEJARIN'!R20</f>
        <v>6061</v>
      </c>
      <c r="J20" s="181">
        <f t="shared" si="3"/>
        <v>83.347084708470845</v>
      </c>
      <c r="K20" s="178">
        <f>'18. PEMBRIAN KON ULANG'!G20+'18. PEMBRIAN KON ULANG'!M20+'19. PEMBERIAN KON ULANG JEJARIN'!G20+'19. PEMBERIAN KON ULANG JEJARIN'!M20+'19. PEMBERIAN KON ULANG JEJARIN'!S20</f>
        <v>669</v>
      </c>
      <c r="L20" s="181">
        <f t="shared" si="4"/>
        <v>9.1996699669966997</v>
      </c>
      <c r="M20" s="178">
        <f t="shared" si="5"/>
        <v>7272</v>
      </c>
    </row>
    <row r="21" spans="1:13" ht="21" customHeight="1" x14ac:dyDescent="0.35">
      <c r="A21" s="46">
        <v>14</v>
      </c>
      <c r="B21" s="74" t="s">
        <v>21</v>
      </c>
      <c r="C21" s="178">
        <f>'18. PEMBRIAN KON ULANG'!C21+'18. PEMBRIAN KON ULANG'!I21+'19. PEMBERIAN KON ULANG JEJARIN'!C21+'19. PEMBERIAN KON ULANG JEJARIN'!I21+'19. PEMBERIAN KON ULANG JEJARIN'!O21</f>
        <v>4</v>
      </c>
      <c r="D21" s="181">
        <f t="shared" si="0"/>
        <v>9.1157702825888781E-2</v>
      </c>
      <c r="E21" s="178">
        <f>'18. PEMBRIAN KON ULANG'!D21+'18. PEMBRIAN KON ULANG'!J21+'19. PEMBERIAN KON ULANG JEJARIN'!D21+'19. PEMBERIAN KON ULANG JEJARIN'!J21+'19. PEMBERIAN KON ULANG JEJARIN'!P21</f>
        <v>10</v>
      </c>
      <c r="F21" s="181">
        <f t="shared" si="1"/>
        <v>0.22789425706472194</v>
      </c>
      <c r="G21" s="178">
        <f>'18. PEMBRIAN KON ULANG'!E21+'18. PEMBRIAN KON ULANG'!K21+'19. PEMBERIAN KON ULANG JEJARIN'!E21+'19. PEMBERIAN KON ULANG JEJARIN'!K21+'19. PEMBERIAN KON ULANG JEJARIN'!Q21</f>
        <v>16</v>
      </c>
      <c r="H21" s="181">
        <f t="shared" si="2"/>
        <v>0.36463081130355512</v>
      </c>
      <c r="I21" s="178">
        <f>'18. PEMBRIAN KON ULANG'!F21+'18. PEMBRIAN KON ULANG'!L21+'19. PEMBERIAN KON ULANG JEJARIN'!F21+'19. PEMBERIAN KON ULANG JEJARIN'!L21+'19. PEMBERIAN KON ULANG JEJARIN'!R21</f>
        <v>2815</v>
      </c>
      <c r="J21" s="181">
        <f t="shared" si="3"/>
        <v>64.152233363719233</v>
      </c>
      <c r="K21" s="178">
        <f>'18. PEMBRIAN KON ULANG'!G21+'18. PEMBRIAN KON ULANG'!M21+'19. PEMBERIAN KON ULANG JEJARIN'!G21+'19. PEMBERIAN KON ULANG JEJARIN'!M21+'19. PEMBERIAN KON ULANG JEJARIN'!S21</f>
        <v>1543</v>
      </c>
      <c r="L21" s="181">
        <f t="shared" si="4"/>
        <v>35.164083865086596</v>
      </c>
      <c r="M21" s="178">
        <f t="shared" si="5"/>
        <v>4388</v>
      </c>
    </row>
    <row r="22" spans="1:13" ht="21" customHeight="1" x14ac:dyDescent="0.35">
      <c r="A22" s="4"/>
      <c r="B22" s="55" t="s">
        <v>44</v>
      </c>
      <c r="C22" s="178">
        <f>'18. PEMBRIAN KON ULANG'!C22+'18. PEMBRIAN KON ULANG'!I22+'19. PEMBERIAN KON ULANG JEJARIN'!C22+'19. PEMBERIAN KON ULANG JEJARIN'!I22+'19. PEMBERIAN KON ULANG JEJARIN'!O22</f>
        <v>37</v>
      </c>
      <c r="D22" s="181">
        <f t="shared" si="0"/>
        <v>5.6910819208170552E-2</v>
      </c>
      <c r="E22" s="178">
        <f>'18. PEMBRIAN KON ULANG'!D22+'18. PEMBRIAN KON ULANG'!J22+'19. PEMBERIAN KON ULANG JEJARIN'!D22+'19. PEMBERIAN KON ULANG JEJARIN'!J22+'19. PEMBERIAN KON ULANG JEJARIN'!P22</f>
        <v>1568</v>
      </c>
      <c r="F22" s="181">
        <f t="shared" si="1"/>
        <v>2.4117882302273355</v>
      </c>
      <c r="G22" s="178">
        <f>'18. PEMBRIAN KON ULANG'!E22+'18. PEMBRIAN KON ULANG'!K22+'19. PEMBERIAN KON ULANG JEJARIN'!E22+'19. PEMBERIAN KON ULANG JEJARIN'!K22+'19. PEMBERIAN KON ULANG JEJARIN'!Q22</f>
        <v>817</v>
      </c>
      <c r="H22" s="181">
        <f t="shared" si="2"/>
        <v>1.2566524133263604</v>
      </c>
      <c r="I22" s="178">
        <f>'18. PEMBRIAN KON ULANG'!F22+'18. PEMBRIAN KON ULANG'!L22+'19. PEMBERIAN KON ULANG JEJARIN'!F22+'19. PEMBERIAN KON ULANG JEJARIN'!L22+'19. PEMBERIAN KON ULANG JEJARIN'!R22</f>
        <v>48064</v>
      </c>
      <c r="J22" s="181">
        <f t="shared" si="3"/>
        <v>73.928692281662407</v>
      </c>
      <c r="K22" s="178">
        <f>'18. PEMBRIAN KON ULANG'!G22+'18. PEMBRIAN KON ULANG'!M22+'19. PEMBERIAN KON ULANG JEJARIN'!G22+'19. PEMBERIAN KON ULANG JEJARIN'!M22+'19. PEMBERIAN KON ULANG JEJARIN'!S22</f>
        <v>14528</v>
      </c>
      <c r="L22" s="181">
        <f t="shared" si="4"/>
        <v>22.345956255575722</v>
      </c>
      <c r="M22" s="178">
        <f t="shared" si="5"/>
        <v>65014</v>
      </c>
    </row>
    <row r="23" spans="1:13" ht="18.75" x14ac:dyDescent="0.3">
      <c r="A23" s="12" t="s">
        <v>218</v>
      </c>
      <c r="C23" s="80"/>
      <c r="D23" s="80"/>
      <c r="E23" s="80"/>
      <c r="F23" s="80"/>
      <c r="G23" s="80"/>
      <c r="H23" s="80"/>
      <c r="I23" s="80"/>
      <c r="J23" s="80"/>
      <c r="K23" s="92"/>
      <c r="L23" s="80"/>
    </row>
    <row r="29" spans="1:13" ht="21" x14ac:dyDescent="0.35">
      <c r="B29" s="182" t="s">
        <v>69</v>
      </c>
      <c r="C29" s="183">
        <v>5.9999999999999995E-4</v>
      </c>
    </row>
    <row r="30" spans="1:13" ht="21" x14ac:dyDescent="0.35">
      <c r="B30" s="182" t="s">
        <v>77</v>
      </c>
      <c r="C30" s="183">
        <v>2.41E-2</v>
      </c>
    </row>
    <row r="31" spans="1:13" ht="21" x14ac:dyDescent="0.35">
      <c r="B31" s="182" t="s">
        <v>74</v>
      </c>
      <c r="C31" s="183">
        <v>1.26E-2</v>
      </c>
    </row>
    <row r="32" spans="1:13" ht="21" x14ac:dyDescent="0.35">
      <c r="B32" s="182" t="s">
        <v>123</v>
      </c>
      <c r="C32" s="183">
        <v>0.73929999999999996</v>
      </c>
    </row>
    <row r="33" spans="2:3" ht="21" x14ac:dyDescent="0.35">
      <c r="B33" s="182" t="s">
        <v>76</v>
      </c>
      <c r="C33" s="183">
        <v>0.2235</v>
      </c>
    </row>
  </sheetData>
  <mergeCells count="15">
    <mergeCell ref="E5:E6"/>
    <mergeCell ref="F5:F6"/>
    <mergeCell ref="I5:I6"/>
    <mergeCell ref="A1:M1"/>
    <mergeCell ref="A3:E3"/>
    <mergeCell ref="A5:A6"/>
    <mergeCell ref="B5:B6"/>
    <mergeCell ref="C5:C6"/>
    <mergeCell ref="D5:D6"/>
    <mergeCell ref="J5:J6"/>
    <mergeCell ref="K5:K6"/>
    <mergeCell ref="L5:L6"/>
    <mergeCell ref="M5:M6"/>
    <mergeCell ref="G5:G6"/>
    <mergeCell ref="H5:H6"/>
  </mergeCells>
  <pageMargins left="2.4803149606299213" right="0" top="1.3385826771653544" bottom="0" header="0.31496062992125984" footer="0.31496062992125984"/>
  <pageSetup paperSize="5" scale="71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view="pageBreakPreview" zoomScale="60" zoomScaleNormal="100" workbookViewId="0">
      <selection activeCell="S23" sqref="S23"/>
    </sheetView>
  </sheetViews>
  <sheetFormatPr defaultRowHeight="15" x14ac:dyDescent="0.25"/>
  <cols>
    <col min="1" max="1" width="6.7109375" customWidth="1"/>
    <col min="2" max="2" width="17.140625" customWidth="1"/>
    <col min="3" max="3" width="6.42578125" customWidth="1"/>
    <col min="4" max="5" width="5.85546875" customWidth="1"/>
    <col min="6" max="6" width="8.42578125" customWidth="1"/>
    <col min="7" max="7" width="7.140625" customWidth="1"/>
    <col min="8" max="8" width="10.28515625" customWidth="1"/>
    <col min="9" max="9" width="6.42578125" customWidth="1"/>
    <col min="11" max="11" width="6.5703125" customWidth="1"/>
    <col min="12" max="12" width="6.7109375" customWidth="1"/>
    <col min="13" max="13" width="6" customWidth="1"/>
    <col min="14" max="14" width="8.28515625" customWidth="1"/>
    <col min="15" max="15" width="8" customWidth="1"/>
    <col min="16" max="16" width="9.28515625" customWidth="1"/>
    <col min="17" max="17" width="6.5703125" customWidth="1"/>
    <col min="19" max="19" width="7.42578125" customWidth="1"/>
    <col min="20" max="20" width="18.42578125" customWidth="1"/>
    <col min="21" max="21" width="6.5703125" customWidth="1"/>
    <col min="22" max="22" width="6.7109375" customWidth="1"/>
    <col min="23" max="23" width="7.140625" customWidth="1"/>
    <col min="24" max="24" width="8.28515625" customWidth="1"/>
    <col min="25" max="25" width="7.7109375" customWidth="1"/>
    <col min="27" max="27" width="6.42578125" customWidth="1"/>
    <col min="28" max="28" width="8.140625" customWidth="1"/>
    <col min="29" max="29" width="7.5703125" customWidth="1"/>
    <col min="30" max="30" width="8.28515625" customWidth="1"/>
    <col min="31" max="31" width="7.85546875" customWidth="1"/>
    <col min="33" max="33" width="6.85546875" customWidth="1"/>
    <col min="34" max="34" width="7.5703125" customWidth="1"/>
    <col min="35" max="35" width="6.7109375" customWidth="1"/>
    <col min="37" max="37" width="8" customWidth="1"/>
    <col min="39" max="39" width="7.140625" customWidth="1"/>
    <col min="40" max="40" width="7.85546875" customWidth="1"/>
  </cols>
  <sheetData>
    <row r="1" spans="1:40" ht="18.75" x14ac:dyDescent="0.3">
      <c r="B1" s="255" t="s">
        <v>188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171"/>
      <c r="T1" s="171"/>
      <c r="V1" s="148" t="s">
        <v>189</v>
      </c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3" spans="1:40" ht="15.75" customHeight="1" x14ac:dyDescent="0.25">
      <c r="A3" s="306" t="s">
        <v>67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175"/>
      <c r="T3" s="175"/>
      <c r="V3" s="306" t="s">
        <v>67</v>
      </c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</row>
    <row r="4" spans="1:40" ht="15.75" customHeight="1" x14ac:dyDescent="0.3">
      <c r="A4" s="303" t="s">
        <v>0</v>
      </c>
      <c r="B4" s="303" t="s">
        <v>1</v>
      </c>
      <c r="C4" s="312" t="s">
        <v>163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03" t="s">
        <v>0</v>
      </c>
      <c r="T4" s="303" t="s">
        <v>1</v>
      </c>
      <c r="U4" s="296" t="s">
        <v>164</v>
      </c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</row>
    <row r="5" spans="1:40" ht="31.5" customHeight="1" x14ac:dyDescent="0.25">
      <c r="A5" s="303"/>
      <c r="B5" s="303"/>
      <c r="C5" s="308" t="s">
        <v>133</v>
      </c>
      <c r="D5" s="309"/>
      <c r="E5" s="309"/>
      <c r="F5" s="309"/>
      <c r="G5" s="309"/>
      <c r="H5" s="309"/>
      <c r="I5" s="309"/>
      <c r="J5" s="310"/>
      <c r="K5" s="311" t="s">
        <v>134</v>
      </c>
      <c r="L5" s="309"/>
      <c r="M5" s="309"/>
      <c r="N5" s="309"/>
      <c r="O5" s="309"/>
      <c r="P5" s="309"/>
      <c r="Q5" s="309"/>
      <c r="R5" s="310"/>
      <c r="S5" s="303"/>
      <c r="T5" s="303"/>
      <c r="U5" s="311" t="s">
        <v>173</v>
      </c>
      <c r="V5" s="309"/>
      <c r="W5" s="309"/>
      <c r="X5" s="309"/>
      <c r="Y5" s="309"/>
      <c r="Z5" s="309"/>
      <c r="AA5" s="309"/>
      <c r="AB5" s="310"/>
      <c r="AC5" s="311" t="s">
        <v>165</v>
      </c>
      <c r="AD5" s="309"/>
      <c r="AE5" s="309"/>
      <c r="AF5" s="309"/>
      <c r="AG5" s="309"/>
      <c r="AH5" s="310"/>
      <c r="AI5" s="311" t="s">
        <v>166</v>
      </c>
      <c r="AJ5" s="309"/>
      <c r="AK5" s="309"/>
      <c r="AL5" s="309"/>
      <c r="AM5" s="309"/>
      <c r="AN5" s="310"/>
    </row>
    <row r="6" spans="1:40" ht="30" customHeight="1" x14ac:dyDescent="0.25">
      <c r="A6" s="303"/>
      <c r="B6" s="303"/>
      <c r="C6" s="155" t="s">
        <v>69</v>
      </c>
      <c r="D6" s="124" t="s">
        <v>70</v>
      </c>
      <c r="E6" s="124" t="s">
        <v>73</v>
      </c>
      <c r="F6" s="124" t="s">
        <v>77</v>
      </c>
      <c r="G6" s="124" t="s">
        <v>135</v>
      </c>
      <c r="H6" s="124" t="s">
        <v>123</v>
      </c>
      <c r="I6" s="124" t="s">
        <v>76</v>
      </c>
      <c r="J6" s="124" t="s">
        <v>44</v>
      </c>
      <c r="K6" s="124" t="s">
        <v>69</v>
      </c>
      <c r="L6" s="124" t="s">
        <v>70</v>
      </c>
      <c r="M6" s="124" t="s">
        <v>73</v>
      </c>
      <c r="N6" s="124" t="s">
        <v>77</v>
      </c>
      <c r="O6" s="124" t="s">
        <v>135</v>
      </c>
      <c r="P6" s="124" t="s">
        <v>123</v>
      </c>
      <c r="Q6" s="124" t="s">
        <v>76</v>
      </c>
      <c r="R6" s="154" t="s">
        <v>44</v>
      </c>
      <c r="S6" s="303"/>
      <c r="T6" s="303"/>
      <c r="U6" s="154" t="s">
        <v>69</v>
      </c>
      <c r="V6" s="154" t="s">
        <v>70</v>
      </c>
      <c r="W6" s="154" t="s">
        <v>73</v>
      </c>
      <c r="X6" s="154" t="s">
        <v>77</v>
      </c>
      <c r="Y6" s="154" t="s">
        <v>135</v>
      </c>
      <c r="Z6" s="154" t="s">
        <v>123</v>
      </c>
      <c r="AA6" s="154" t="s">
        <v>76</v>
      </c>
      <c r="AB6" s="154" t="s">
        <v>44</v>
      </c>
      <c r="AC6" s="154" t="s">
        <v>69</v>
      </c>
      <c r="AD6" s="154" t="s">
        <v>77</v>
      </c>
      <c r="AE6" s="154" t="s">
        <v>135</v>
      </c>
      <c r="AF6" s="154" t="s">
        <v>123</v>
      </c>
      <c r="AG6" s="154" t="s">
        <v>76</v>
      </c>
      <c r="AH6" s="154" t="s">
        <v>44</v>
      </c>
      <c r="AI6" s="154" t="s">
        <v>69</v>
      </c>
      <c r="AJ6" s="154" t="s">
        <v>77</v>
      </c>
      <c r="AK6" s="154" t="s">
        <v>135</v>
      </c>
      <c r="AL6" s="154" t="s">
        <v>123</v>
      </c>
      <c r="AM6" s="154" t="s">
        <v>76</v>
      </c>
      <c r="AN6" s="154" t="s">
        <v>44</v>
      </c>
    </row>
    <row r="7" spans="1:40" x14ac:dyDescent="0.25">
      <c r="A7" s="156" t="s">
        <v>136</v>
      </c>
      <c r="B7" s="156" t="s">
        <v>137</v>
      </c>
      <c r="C7" s="122" t="s">
        <v>138</v>
      </c>
      <c r="D7" s="122" t="s">
        <v>139</v>
      </c>
      <c r="E7" s="122" t="s">
        <v>140</v>
      </c>
      <c r="F7" s="122" t="s">
        <v>141</v>
      </c>
      <c r="G7" s="122" t="s">
        <v>142</v>
      </c>
      <c r="H7" s="122" t="s">
        <v>143</v>
      </c>
      <c r="I7" s="122" t="s">
        <v>144</v>
      </c>
      <c r="J7" s="122" t="s">
        <v>145</v>
      </c>
      <c r="K7" s="122" t="s">
        <v>146</v>
      </c>
      <c r="L7" s="122" t="s">
        <v>147</v>
      </c>
      <c r="M7" s="122" t="s">
        <v>148</v>
      </c>
      <c r="N7" s="122" t="s">
        <v>149</v>
      </c>
      <c r="O7" s="122" t="s">
        <v>150</v>
      </c>
      <c r="P7" s="122" t="s">
        <v>151</v>
      </c>
      <c r="Q7" s="151" t="s">
        <v>152</v>
      </c>
      <c r="R7" s="159" t="s">
        <v>153</v>
      </c>
      <c r="S7" s="177" t="s">
        <v>136</v>
      </c>
      <c r="T7" s="177" t="s">
        <v>137</v>
      </c>
      <c r="U7" s="76">
        <v>3</v>
      </c>
      <c r="V7" s="76">
        <v>4</v>
      </c>
      <c r="W7" s="76">
        <v>5</v>
      </c>
      <c r="X7" s="76">
        <v>6</v>
      </c>
      <c r="Y7" s="76">
        <v>7</v>
      </c>
      <c r="Z7" s="76">
        <v>8</v>
      </c>
      <c r="AA7" s="76">
        <v>9</v>
      </c>
      <c r="AB7" s="76">
        <v>10</v>
      </c>
      <c r="AC7" s="76">
        <v>11</v>
      </c>
      <c r="AD7" s="76">
        <v>12</v>
      </c>
      <c r="AE7" s="76">
        <v>13</v>
      </c>
      <c r="AF7" s="76">
        <v>14</v>
      </c>
      <c r="AG7" s="76">
        <v>15</v>
      </c>
      <c r="AH7" s="76">
        <v>16</v>
      </c>
      <c r="AI7" s="76">
        <v>17</v>
      </c>
      <c r="AJ7" s="76">
        <v>18</v>
      </c>
      <c r="AK7" s="76">
        <v>19</v>
      </c>
      <c r="AL7" s="76">
        <v>20</v>
      </c>
      <c r="AM7" s="76">
        <v>21</v>
      </c>
      <c r="AN7" s="76">
        <v>22</v>
      </c>
    </row>
    <row r="8" spans="1:40" ht="15" customHeight="1" x14ac:dyDescent="0.25">
      <c r="A8" s="123">
        <v>1</v>
      </c>
      <c r="B8" s="125" t="s">
        <v>8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1</v>
      </c>
      <c r="P8" s="123">
        <v>0</v>
      </c>
      <c r="Q8" s="152">
        <v>0</v>
      </c>
      <c r="R8" s="157">
        <v>1</v>
      </c>
      <c r="S8" s="123">
        <v>1</v>
      </c>
      <c r="T8" s="125" t="s">
        <v>8</v>
      </c>
      <c r="U8" s="176" t="s">
        <v>88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6">
        <v>0</v>
      </c>
      <c r="AE8" s="176">
        <v>0</v>
      </c>
      <c r="AF8" s="176">
        <v>0</v>
      </c>
      <c r="AG8" s="176">
        <v>0</v>
      </c>
      <c r="AH8" s="176">
        <v>0</v>
      </c>
      <c r="AI8" s="176">
        <v>0</v>
      </c>
      <c r="AJ8" s="176">
        <v>0</v>
      </c>
      <c r="AK8" s="176">
        <v>0</v>
      </c>
      <c r="AL8" s="176">
        <v>0</v>
      </c>
      <c r="AM8" s="176">
        <v>0</v>
      </c>
      <c r="AN8" s="176">
        <v>0</v>
      </c>
    </row>
    <row r="9" spans="1:40" ht="15" customHeight="1" x14ac:dyDescent="0.25">
      <c r="A9" s="123">
        <v>2</v>
      </c>
      <c r="B9" s="125" t="s">
        <v>9</v>
      </c>
      <c r="C9" s="123">
        <v>2</v>
      </c>
      <c r="D9" s="123">
        <v>0</v>
      </c>
      <c r="E9" s="123">
        <v>0</v>
      </c>
      <c r="F9" s="123">
        <v>0</v>
      </c>
      <c r="G9" s="123">
        <v>70</v>
      </c>
      <c r="H9" s="123">
        <v>0</v>
      </c>
      <c r="I9" s="123">
        <v>1</v>
      </c>
      <c r="J9" s="123">
        <v>73</v>
      </c>
      <c r="K9" s="123">
        <v>0</v>
      </c>
      <c r="L9" s="123">
        <v>0</v>
      </c>
      <c r="M9" s="123">
        <v>0</v>
      </c>
      <c r="N9" s="123">
        <v>0</v>
      </c>
      <c r="O9" s="123">
        <v>4</v>
      </c>
      <c r="P9" s="123">
        <v>0</v>
      </c>
      <c r="Q9" s="152">
        <v>0</v>
      </c>
      <c r="R9" s="157">
        <v>4</v>
      </c>
      <c r="S9" s="123">
        <v>2</v>
      </c>
      <c r="T9" s="125" t="s">
        <v>9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v>6</v>
      </c>
      <c r="AF9" s="176">
        <v>0</v>
      </c>
      <c r="AG9" s="176">
        <v>0</v>
      </c>
      <c r="AH9" s="176">
        <v>6</v>
      </c>
      <c r="AI9" s="176">
        <v>0</v>
      </c>
      <c r="AJ9" s="176">
        <v>0</v>
      </c>
      <c r="AK9" s="176">
        <v>0</v>
      </c>
      <c r="AL9" s="176">
        <v>0</v>
      </c>
      <c r="AM9" s="176">
        <v>0</v>
      </c>
      <c r="AN9" s="176">
        <v>0</v>
      </c>
    </row>
    <row r="10" spans="1:40" ht="15" customHeight="1" x14ac:dyDescent="0.25">
      <c r="A10" s="123">
        <v>3</v>
      </c>
      <c r="B10" s="125" t="s">
        <v>10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2</v>
      </c>
      <c r="P10" s="123">
        <v>9</v>
      </c>
      <c r="Q10" s="152">
        <v>0</v>
      </c>
      <c r="R10" s="157">
        <v>11</v>
      </c>
      <c r="S10" s="123">
        <v>3</v>
      </c>
      <c r="T10" s="125" t="s">
        <v>10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</row>
    <row r="11" spans="1:40" ht="15" customHeight="1" x14ac:dyDescent="0.25">
      <c r="A11" s="123">
        <v>4</v>
      </c>
      <c r="B11" s="125" t="s">
        <v>11</v>
      </c>
      <c r="C11" s="123">
        <v>0</v>
      </c>
      <c r="D11" s="123">
        <v>0</v>
      </c>
      <c r="E11" s="123">
        <v>0</v>
      </c>
      <c r="F11" s="123">
        <v>0</v>
      </c>
      <c r="G11" s="123">
        <v>46</v>
      </c>
      <c r="H11" s="123">
        <v>0</v>
      </c>
      <c r="I11" s="123">
        <v>0</v>
      </c>
      <c r="J11" s="123">
        <v>46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52">
        <v>0</v>
      </c>
      <c r="R11" s="157">
        <v>0</v>
      </c>
      <c r="S11" s="123">
        <v>4</v>
      </c>
      <c r="T11" s="125" t="s">
        <v>11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</row>
    <row r="12" spans="1:40" ht="15" customHeight="1" x14ac:dyDescent="0.25">
      <c r="A12" s="123">
        <v>5</v>
      </c>
      <c r="B12" s="125" t="s">
        <v>12</v>
      </c>
      <c r="C12" s="123">
        <v>6</v>
      </c>
      <c r="D12" s="123">
        <v>0</v>
      </c>
      <c r="E12" s="123">
        <v>0</v>
      </c>
      <c r="F12" s="123">
        <v>0</v>
      </c>
      <c r="G12" s="123">
        <v>8</v>
      </c>
      <c r="H12" s="123">
        <v>0</v>
      </c>
      <c r="I12" s="123">
        <v>0</v>
      </c>
      <c r="J12" s="123">
        <v>14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5</v>
      </c>
      <c r="Q12" s="152">
        <v>0</v>
      </c>
      <c r="R12" s="157">
        <v>5</v>
      </c>
      <c r="S12" s="123">
        <v>5</v>
      </c>
      <c r="T12" s="125" t="s">
        <v>12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176">
        <v>0</v>
      </c>
      <c r="AI12" s="176">
        <v>0</v>
      </c>
      <c r="AJ12" s="176">
        <v>0</v>
      </c>
      <c r="AK12" s="176">
        <v>0</v>
      </c>
      <c r="AL12" s="176">
        <v>0</v>
      </c>
      <c r="AM12" s="176">
        <v>0</v>
      </c>
      <c r="AN12" s="176">
        <v>0</v>
      </c>
    </row>
    <row r="13" spans="1:40" ht="15" customHeight="1" x14ac:dyDescent="0.25">
      <c r="A13" s="123">
        <v>6</v>
      </c>
      <c r="B13" s="125" t="s">
        <v>13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1</v>
      </c>
      <c r="I13" s="123">
        <v>0</v>
      </c>
      <c r="J13" s="123">
        <v>1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9</v>
      </c>
      <c r="Q13" s="152">
        <v>0</v>
      </c>
      <c r="R13" s="157">
        <v>9</v>
      </c>
      <c r="S13" s="123">
        <v>6</v>
      </c>
      <c r="T13" s="125" t="s">
        <v>13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</row>
    <row r="14" spans="1:40" ht="15" customHeight="1" x14ac:dyDescent="0.25">
      <c r="A14" s="123">
        <v>7</v>
      </c>
      <c r="B14" s="125" t="s">
        <v>14</v>
      </c>
      <c r="C14" s="123">
        <v>0</v>
      </c>
      <c r="D14" s="123">
        <v>0</v>
      </c>
      <c r="E14" s="123">
        <v>0</v>
      </c>
      <c r="F14" s="123">
        <v>0</v>
      </c>
      <c r="G14" s="123">
        <v>1</v>
      </c>
      <c r="H14" s="123">
        <v>0</v>
      </c>
      <c r="I14" s="123">
        <v>0</v>
      </c>
      <c r="J14" s="123">
        <v>1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2</v>
      </c>
      <c r="Q14" s="152">
        <v>0</v>
      </c>
      <c r="R14" s="157">
        <v>2</v>
      </c>
      <c r="S14" s="123">
        <v>7</v>
      </c>
      <c r="T14" s="125" t="s">
        <v>14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176">
        <v>0</v>
      </c>
      <c r="AJ14" s="176">
        <v>0</v>
      </c>
      <c r="AK14" s="176">
        <v>0</v>
      </c>
      <c r="AL14" s="176">
        <v>0</v>
      </c>
      <c r="AM14" s="176">
        <v>0</v>
      </c>
      <c r="AN14" s="176">
        <v>0</v>
      </c>
    </row>
    <row r="15" spans="1:40" ht="15" customHeight="1" x14ac:dyDescent="0.25">
      <c r="A15" s="123">
        <v>8</v>
      </c>
      <c r="B15" s="125" t="s">
        <v>15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52">
        <v>0</v>
      </c>
      <c r="R15" s="157">
        <v>0</v>
      </c>
      <c r="S15" s="123">
        <v>8</v>
      </c>
      <c r="T15" s="125" t="s">
        <v>15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  <c r="AE15" s="176">
        <v>0</v>
      </c>
      <c r="AF15" s="176">
        <v>0</v>
      </c>
      <c r="AG15" s="176">
        <v>0</v>
      </c>
      <c r="AH15" s="176">
        <v>0</v>
      </c>
      <c r="AI15" s="176">
        <v>0</v>
      </c>
      <c r="AJ15" s="176">
        <v>0</v>
      </c>
      <c r="AK15" s="176">
        <v>0</v>
      </c>
      <c r="AL15" s="176">
        <v>0</v>
      </c>
      <c r="AM15" s="176">
        <v>0</v>
      </c>
      <c r="AN15" s="176">
        <v>0</v>
      </c>
    </row>
    <row r="16" spans="1:40" ht="15" customHeight="1" x14ac:dyDescent="0.25">
      <c r="A16" s="123">
        <v>9</v>
      </c>
      <c r="B16" s="125" t="s">
        <v>16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52">
        <v>0</v>
      </c>
      <c r="R16" s="157">
        <v>0</v>
      </c>
      <c r="S16" s="123">
        <v>9</v>
      </c>
      <c r="T16" s="125" t="s">
        <v>16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>
        <v>0</v>
      </c>
      <c r="AC16" s="176">
        <v>0</v>
      </c>
      <c r="AD16" s="176">
        <v>0</v>
      </c>
      <c r="AE16" s="176">
        <v>0</v>
      </c>
      <c r="AF16" s="176">
        <v>0</v>
      </c>
      <c r="AG16" s="176">
        <v>0</v>
      </c>
      <c r="AH16" s="176">
        <v>0</v>
      </c>
      <c r="AI16" s="176">
        <v>0</v>
      </c>
      <c r="AJ16" s="176">
        <v>0</v>
      </c>
      <c r="AK16" s="176">
        <v>0</v>
      </c>
      <c r="AL16" s="176">
        <v>0</v>
      </c>
      <c r="AM16" s="176">
        <v>0</v>
      </c>
      <c r="AN16" s="176">
        <v>0</v>
      </c>
    </row>
    <row r="17" spans="1:40" ht="15" customHeight="1" x14ac:dyDescent="0.25">
      <c r="A17" s="123">
        <v>10</v>
      </c>
      <c r="B17" s="125" t="s">
        <v>17</v>
      </c>
      <c r="C17" s="123">
        <v>3</v>
      </c>
      <c r="D17" s="123">
        <v>0</v>
      </c>
      <c r="E17" s="123">
        <v>0</v>
      </c>
      <c r="F17" s="123">
        <v>0</v>
      </c>
      <c r="G17" s="123">
        <v>34</v>
      </c>
      <c r="H17" s="123">
        <v>25</v>
      </c>
      <c r="I17" s="123">
        <v>0</v>
      </c>
      <c r="J17" s="123">
        <v>62</v>
      </c>
      <c r="K17" s="123">
        <v>0</v>
      </c>
      <c r="L17" s="123">
        <v>0</v>
      </c>
      <c r="M17" s="123">
        <v>0</v>
      </c>
      <c r="N17" s="123">
        <v>2</v>
      </c>
      <c r="O17" s="123">
        <v>0</v>
      </c>
      <c r="P17" s="123">
        <v>3</v>
      </c>
      <c r="Q17" s="152">
        <v>0</v>
      </c>
      <c r="R17" s="157">
        <v>5</v>
      </c>
      <c r="S17" s="123">
        <v>10</v>
      </c>
      <c r="T17" s="125" t="s">
        <v>17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6">
        <v>0</v>
      </c>
      <c r="AH17" s="176">
        <v>0</v>
      </c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</row>
    <row r="18" spans="1:40" ht="15" customHeight="1" x14ac:dyDescent="0.25">
      <c r="A18" s="123">
        <v>11</v>
      </c>
      <c r="B18" s="125" t="s">
        <v>18</v>
      </c>
      <c r="C18" s="123">
        <v>0</v>
      </c>
      <c r="D18" s="123">
        <v>0</v>
      </c>
      <c r="E18" s="123">
        <v>0</v>
      </c>
      <c r="F18" s="123">
        <v>0</v>
      </c>
      <c r="G18" s="123">
        <v>77</v>
      </c>
      <c r="H18" s="123">
        <v>0</v>
      </c>
      <c r="I18" s="123">
        <v>0</v>
      </c>
      <c r="J18" s="123">
        <v>77</v>
      </c>
      <c r="K18" s="123">
        <v>3</v>
      </c>
      <c r="L18" s="123">
        <v>0</v>
      </c>
      <c r="M18" s="123">
        <v>0</v>
      </c>
      <c r="N18" s="123">
        <v>2</v>
      </c>
      <c r="O18" s="123">
        <v>13</v>
      </c>
      <c r="P18" s="123">
        <v>0</v>
      </c>
      <c r="Q18" s="152">
        <v>0</v>
      </c>
      <c r="R18" s="157">
        <v>18</v>
      </c>
      <c r="S18" s="123">
        <v>11</v>
      </c>
      <c r="T18" s="125" t="s">
        <v>18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176">
        <v>0</v>
      </c>
      <c r="AD18" s="176">
        <v>0</v>
      </c>
      <c r="AE18" s="176">
        <v>0</v>
      </c>
      <c r="AF18" s="176">
        <v>0</v>
      </c>
      <c r="AG18" s="176">
        <v>0</v>
      </c>
      <c r="AH18" s="176">
        <v>0</v>
      </c>
      <c r="AI18" s="176">
        <v>0</v>
      </c>
      <c r="AJ18" s="176">
        <v>0</v>
      </c>
      <c r="AK18" s="176">
        <v>0</v>
      </c>
      <c r="AL18" s="176">
        <v>0</v>
      </c>
      <c r="AM18" s="176">
        <v>0</v>
      </c>
      <c r="AN18" s="176">
        <v>0</v>
      </c>
    </row>
    <row r="19" spans="1:40" ht="15" customHeight="1" x14ac:dyDescent="0.25">
      <c r="A19" s="123">
        <v>12</v>
      </c>
      <c r="B19" s="125" t="s">
        <v>19</v>
      </c>
      <c r="C19" s="123">
        <v>0</v>
      </c>
      <c r="D19" s="123">
        <v>0</v>
      </c>
      <c r="E19" s="123">
        <v>0</v>
      </c>
      <c r="F19" s="123">
        <v>0</v>
      </c>
      <c r="G19" s="123">
        <v>11</v>
      </c>
      <c r="H19" s="123">
        <v>0</v>
      </c>
      <c r="I19" s="123">
        <v>0</v>
      </c>
      <c r="J19" s="123">
        <v>11</v>
      </c>
      <c r="K19" s="123">
        <v>1</v>
      </c>
      <c r="L19" s="123">
        <v>0</v>
      </c>
      <c r="M19" s="123">
        <v>0</v>
      </c>
      <c r="N19" s="123">
        <v>0</v>
      </c>
      <c r="O19" s="123">
        <v>0</v>
      </c>
      <c r="P19" s="123">
        <v>54</v>
      </c>
      <c r="Q19" s="152">
        <v>1</v>
      </c>
      <c r="R19" s="157">
        <v>56</v>
      </c>
      <c r="S19" s="123">
        <v>12</v>
      </c>
      <c r="T19" s="125" t="s">
        <v>19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0</v>
      </c>
      <c r="AC19" s="176">
        <v>0</v>
      </c>
      <c r="AD19" s="176">
        <v>0</v>
      </c>
      <c r="AE19" s="176">
        <v>0</v>
      </c>
      <c r="AF19" s="176">
        <v>0</v>
      </c>
      <c r="AG19" s="176">
        <v>0</v>
      </c>
      <c r="AH19" s="176">
        <v>0</v>
      </c>
      <c r="AI19" s="176">
        <v>0</v>
      </c>
      <c r="AJ19" s="176">
        <v>0</v>
      </c>
      <c r="AK19" s="176">
        <v>0</v>
      </c>
      <c r="AL19" s="176">
        <v>0</v>
      </c>
      <c r="AM19" s="176">
        <v>0</v>
      </c>
      <c r="AN19" s="176">
        <v>0</v>
      </c>
    </row>
    <row r="20" spans="1:40" ht="15" customHeight="1" x14ac:dyDescent="0.25">
      <c r="A20" s="123">
        <v>13</v>
      </c>
      <c r="B20" s="125" t="s">
        <v>20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52">
        <v>8</v>
      </c>
      <c r="R20" s="157">
        <v>8</v>
      </c>
      <c r="S20" s="123">
        <v>13</v>
      </c>
      <c r="T20" s="125" t="s">
        <v>20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v>0</v>
      </c>
      <c r="AF20" s="176">
        <v>0</v>
      </c>
      <c r="AG20" s="176">
        <v>0</v>
      </c>
      <c r="AH20" s="176">
        <v>0</v>
      </c>
      <c r="AI20" s="176">
        <v>0</v>
      </c>
      <c r="AJ20" s="176">
        <v>0</v>
      </c>
      <c r="AK20" s="176">
        <v>0</v>
      </c>
      <c r="AL20" s="176">
        <v>0</v>
      </c>
      <c r="AM20" s="176">
        <v>0</v>
      </c>
      <c r="AN20" s="176">
        <v>0</v>
      </c>
    </row>
    <row r="21" spans="1:40" ht="15" customHeight="1" x14ac:dyDescent="0.25">
      <c r="A21" s="123">
        <v>14</v>
      </c>
      <c r="B21" s="125" t="s">
        <v>21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2</v>
      </c>
      <c r="P21" s="123">
        <v>0</v>
      </c>
      <c r="Q21" s="152">
        <v>0</v>
      </c>
      <c r="R21" s="157">
        <v>2</v>
      </c>
      <c r="S21" s="123">
        <v>14</v>
      </c>
      <c r="T21" s="125" t="s">
        <v>21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176">
        <v>1</v>
      </c>
      <c r="AD21" s="176">
        <v>0</v>
      </c>
      <c r="AE21" s="176">
        <v>0</v>
      </c>
      <c r="AF21" s="176">
        <v>0</v>
      </c>
      <c r="AG21" s="176">
        <v>0</v>
      </c>
      <c r="AH21" s="176">
        <v>1</v>
      </c>
      <c r="AI21" s="176">
        <v>0</v>
      </c>
      <c r="AJ21" s="176">
        <v>0</v>
      </c>
      <c r="AK21" s="176">
        <v>0</v>
      </c>
      <c r="AL21" s="176">
        <v>0</v>
      </c>
      <c r="AM21" s="176">
        <v>0</v>
      </c>
      <c r="AN21" s="176">
        <v>0</v>
      </c>
    </row>
    <row r="22" spans="1:40" ht="15.75" customHeight="1" x14ac:dyDescent="0.25">
      <c r="A22" s="304" t="s">
        <v>44</v>
      </c>
      <c r="B22" s="305"/>
      <c r="C22" s="121">
        <v>11</v>
      </c>
      <c r="D22" s="121">
        <v>0</v>
      </c>
      <c r="E22" s="121">
        <v>0</v>
      </c>
      <c r="F22" s="121">
        <v>0</v>
      </c>
      <c r="G22" s="121">
        <v>247</v>
      </c>
      <c r="H22" s="121">
        <v>26</v>
      </c>
      <c r="I22" s="121">
        <v>1</v>
      </c>
      <c r="J22" s="121">
        <v>285</v>
      </c>
      <c r="K22" s="121">
        <v>4</v>
      </c>
      <c r="L22" s="121">
        <v>0</v>
      </c>
      <c r="M22" s="121">
        <v>0</v>
      </c>
      <c r="N22" s="121">
        <v>4</v>
      </c>
      <c r="O22" s="121">
        <v>22</v>
      </c>
      <c r="P22" s="121">
        <v>82</v>
      </c>
      <c r="Q22" s="153">
        <v>9</v>
      </c>
      <c r="R22" s="158">
        <v>121</v>
      </c>
      <c r="S22" s="304" t="s">
        <v>44</v>
      </c>
      <c r="T22" s="305"/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76">
        <v>0</v>
      </c>
      <c r="AC22" s="176">
        <v>1</v>
      </c>
      <c r="AD22" s="176">
        <v>0</v>
      </c>
      <c r="AE22" s="176">
        <v>6</v>
      </c>
      <c r="AF22" s="176">
        <v>0</v>
      </c>
      <c r="AG22" s="176">
        <v>0</v>
      </c>
      <c r="AH22" s="176">
        <v>7</v>
      </c>
      <c r="AI22" s="176">
        <v>0</v>
      </c>
      <c r="AJ22" s="176">
        <v>0</v>
      </c>
      <c r="AK22" s="176">
        <v>0</v>
      </c>
      <c r="AL22" s="176">
        <v>0</v>
      </c>
      <c r="AM22" s="176">
        <v>0</v>
      </c>
      <c r="AN22" s="176">
        <v>0</v>
      </c>
    </row>
    <row r="23" spans="1:40" ht="15.75" x14ac:dyDescent="0.25">
      <c r="A23" s="12" t="s">
        <v>218</v>
      </c>
      <c r="S23" s="12" t="s">
        <v>218</v>
      </c>
    </row>
  </sheetData>
  <mergeCells count="16">
    <mergeCell ref="A4:A6"/>
    <mergeCell ref="B4:B6"/>
    <mergeCell ref="U4:AN4"/>
    <mergeCell ref="A22:B22"/>
    <mergeCell ref="B1:R1"/>
    <mergeCell ref="A3:R3"/>
    <mergeCell ref="C5:J5"/>
    <mergeCell ref="K5:R5"/>
    <mergeCell ref="V3:AM3"/>
    <mergeCell ref="U5:AB5"/>
    <mergeCell ref="AC5:AH5"/>
    <mergeCell ref="AI5:AN5"/>
    <mergeCell ref="C4:R4"/>
    <mergeCell ref="S4:S6"/>
    <mergeCell ref="T4:T6"/>
    <mergeCell ref="S22:T22"/>
  </mergeCells>
  <hyperlinks>
    <hyperlink ref="B8" r:id="rId1"/>
    <hyperlink ref="B9" r:id="rId2"/>
    <hyperlink ref="B10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T8" r:id="rId15"/>
    <hyperlink ref="T9" r:id="rId16"/>
    <hyperlink ref="T10" r:id="rId17"/>
    <hyperlink ref="T11" r:id="rId18"/>
    <hyperlink ref="T12" r:id="rId19"/>
    <hyperlink ref="T13" r:id="rId20"/>
    <hyperlink ref="T14" r:id="rId21"/>
    <hyperlink ref="T15" r:id="rId22"/>
    <hyperlink ref="T16" r:id="rId23"/>
    <hyperlink ref="T17" r:id="rId24"/>
    <hyperlink ref="T18" r:id="rId25"/>
    <hyperlink ref="T19" r:id="rId26"/>
    <hyperlink ref="T20" r:id="rId27"/>
    <hyperlink ref="T21" r:id="rId28"/>
  </hyperlinks>
  <pageMargins left="1.6929133858267718" right="0" top="1.3385826771653544" bottom="0" header="0.31496062992125984" footer="0.31496062992125984"/>
  <pageSetup paperSize="5" scale="88" orientation="landscape" r:id="rId29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opLeftCell="A16" zoomScaleNormal="100" zoomScaleSheetLayoutView="90" workbookViewId="0">
      <selection activeCell="M22" sqref="M22"/>
    </sheetView>
  </sheetViews>
  <sheetFormatPr defaultRowHeight="15" x14ac:dyDescent="0.25"/>
  <cols>
    <col min="1" max="1" width="8.7109375" customWidth="1"/>
    <col min="2" max="2" width="25.7109375" customWidth="1"/>
    <col min="3" max="3" width="11.42578125" customWidth="1"/>
    <col min="4" max="4" width="12.140625" customWidth="1"/>
    <col min="5" max="6" width="11.5703125" customWidth="1"/>
    <col min="7" max="7" width="11.140625" customWidth="1"/>
    <col min="8" max="8" width="12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1.28515625" customWidth="1"/>
    <col min="14" max="14" width="14.140625" customWidth="1"/>
    <col min="25" max="25" width="7.140625" customWidth="1"/>
    <col min="26" max="26" width="15" customWidth="1"/>
    <col min="27" max="27" width="14.5703125" customWidth="1"/>
  </cols>
  <sheetData>
    <row r="1" spans="1:27" ht="23.25" x14ac:dyDescent="0.35">
      <c r="A1" s="269" t="s">
        <v>155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27" ht="23.25" x14ac:dyDescent="0.35">
      <c r="A2" s="266" t="s">
        <v>31</v>
      </c>
      <c r="B2" s="266"/>
      <c r="C2" s="266"/>
      <c r="D2" s="266"/>
      <c r="E2" s="266"/>
      <c r="F2" s="250"/>
      <c r="G2" s="266"/>
      <c r="H2" s="266"/>
      <c r="I2" s="250"/>
      <c r="J2" s="250"/>
      <c r="K2" s="250"/>
      <c r="L2" s="250"/>
      <c r="M2" s="250"/>
      <c r="N2" s="250"/>
    </row>
    <row r="3" spans="1:27" ht="18.75" x14ac:dyDescent="0.3">
      <c r="A3" s="102"/>
      <c r="B3" s="102"/>
      <c r="C3" s="102"/>
      <c r="D3" s="102"/>
      <c r="E3" s="102"/>
      <c r="G3" s="161"/>
      <c r="H3" s="161"/>
    </row>
    <row r="4" spans="1:27" ht="15" customHeight="1" x14ac:dyDescent="0.25">
      <c r="A4" s="268" t="s">
        <v>0</v>
      </c>
      <c r="B4" s="268" t="s">
        <v>1</v>
      </c>
      <c r="C4" s="268" t="s">
        <v>197</v>
      </c>
      <c r="D4" s="268"/>
      <c r="E4" s="268"/>
      <c r="F4" s="268" t="s">
        <v>198</v>
      </c>
      <c r="G4" s="268"/>
      <c r="H4" s="268"/>
      <c r="I4" s="268" t="s">
        <v>199</v>
      </c>
      <c r="J4" s="268"/>
      <c r="K4" s="268"/>
      <c r="L4" s="268" t="s">
        <v>207</v>
      </c>
      <c r="M4" s="268"/>
      <c r="N4" s="268"/>
      <c r="Y4" s="267" t="s">
        <v>0</v>
      </c>
      <c r="Z4" s="267" t="s">
        <v>1</v>
      </c>
      <c r="AA4" s="264"/>
    </row>
    <row r="5" spans="1:27" ht="24" customHeight="1" x14ac:dyDescent="0.25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Y5" s="267"/>
      <c r="Z5" s="267"/>
      <c r="AA5" s="264"/>
    </row>
    <row r="6" spans="1:27" ht="27.75" customHeight="1" x14ac:dyDescent="0.25">
      <c r="A6" s="268"/>
      <c r="B6" s="268"/>
      <c r="C6" s="248" t="s">
        <v>35</v>
      </c>
      <c r="D6" s="249" t="s">
        <v>36</v>
      </c>
      <c r="E6" s="249" t="s">
        <v>37</v>
      </c>
      <c r="F6" s="248" t="s">
        <v>35</v>
      </c>
      <c r="G6" s="249" t="s">
        <v>36</v>
      </c>
      <c r="H6" s="249" t="s">
        <v>37</v>
      </c>
      <c r="I6" s="248" t="s">
        <v>35</v>
      </c>
      <c r="J6" s="249" t="s">
        <v>36</v>
      </c>
      <c r="K6" s="249" t="s">
        <v>37</v>
      </c>
      <c r="L6" s="248" t="s">
        <v>35</v>
      </c>
      <c r="M6" s="249" t="s">
        <v>36</v>
      </c>
      <c r="N6" s="249" t="s">
        <v>37</v>
      </c>
      <c r="Y6" s="267"/>
      <c r="Z6" s="267"/>
      <c r="AA6" s="264"/>
    </row>
    <row r="7" spans="1:27" x14ac:dyDescent="0.25">
      <c r="A7" s="26">
        <v>1</v>
      </c>
      <c r="B7" s="27">
        <v>2</v>
      </c>
      <c r="C7" s="26">
        <v>3</v>
      </c>
      <c r="D7" s="26">
        <v>4</v>
      </c>
      <c r="E7" s="26" t="s">
        <v>56</v>
      </c>
      <c r="F7" s="26">
        <v>6</v>
      </c>
      <c r="G7" s="26">
        <v>7</v>
      </c>
      <c r="H7" s="26" t="s">
        <v>208</v>
      </c>
      <c r="I7" s="26">
        <v>9</v>
      </c>
      <c r="J7" s="26">
        <v>10</v>
      </c>
      <c r="K7" s="26" t="s">
        <v>209</v>
      </c>
      <c r="L7" s="26">
        <v>12</v>
      </c>
      <c r="M7" s="26">
        <v>13</v>
      </c>
      <c r="N7" s="26" t="s">
        <v>210</v>
      </c>
      <c r="Y7" s="267"/>
      <c r="Z7" s="267"/>
      <c r="AA7" s="264"/>
    </row>
    <row r="8" spans="1:27" ht="30" customHeight="1" x14ac:dyDescent="0.35">
      <c r="A8" s="237">
        <v>1</v>
      </c>
      <c r="B8" s="238" t="s">
        <v>8</v>
      </c>
      <c r="C8" s="239">
        <v>3</v>
      </c>
      <c r="D8" s="239">
        <v>3</v>
      </c>
      <c r="E8" s="240">
        <f>D8/C8*100</f>
        <v>100</v>
      </c>
      <c r="F8" s="239">
        <v>19</v>
      </c>
      <c r="G8" s="239">
        <v>19</v>
      </c>
      <c r="H8" s="240">
        <f>G8/F8*100</f>
        <v>100</v>
      </c>
      <c r="I8" s="239">
        <v>160</v>
      </c>
      <c r="J8" s="239">
        <v>160</v>
      </c>
      <c r="K8" s="240">
        <f>J8/I8*100</f>
        <v>100</v>
      </c>
      <c r="L8" s="239">
        <v>1097</v>
      </c>
      <c r="M8" s="239">
        <v>1097</v>
      </c>
      <c r="N8" s="240">
        <f>M8/L8*100</f>
        <v>100</v>
      </c>
      <c r="Y8" s="149">
        <v>1</v>
      </c>
      <c r="Z8" s="162" t="s">
        <v>8</v>
      </c>
      <c r="AA8" s="163">
        <v>1</v>
      </c>
    </row>
    <row r="9" spans="1:27" ht="30" customHeight="1" x14ac:dyDescent="0.35">
      <c r="A9" s="237">
        <v>2</v>
      </c>
      <c r="B9" s="241" t="s">
        <v>9</v>
      </c>
      <c r="C9" s="239">
        <v>2</v>
      </c>
      <c r="D9" s="239">
        <v>2</v>
      </c>
      <c r="E9" s="240">
        <f t="shared" ref="E9:E22" si="0">D9/C9*100</f>
        <v>100</v>
      </c>
      <c r="F9" s="239">
        <v>12</v>
      </c>
      <c r="G9" s="239">
        <v>12</v>
      </c>
      <c r="H9" s="240">
        <f t="shared" ref="H9:H22" si="1">G9/F9*100</f>
        <v>100</v>
      </c>
      <c r="I9" s="239">
        <v>147</v>
      </c>
      <c r="J9" s="239">
        <v>147</v>
      </c>
      <c r="K9" s="240">
        <f t="shared" ref="K9:K22" si="2">J9/I9*100</f>
        <v>100</v>
      </c>
      <c r="L9" s="239">
        <v>618</v>
      </c>
      <c r="M9" s="239">
        <v>618</v>
      </c>
      <c r="N9" s="240">
        <f t="shared" ref="N9:N22" si="3">M9/L9*100</f>
        <v>100</v>
      </c>
      <c r="Y9" s="149">
        <v>2</v>
      </c>
      <c r="Z9" s="164" t="s">
        <v>9</v>
      </c>
      <c r="AA9" s="163">
        <v>1</v>
      </c>
    </row>
    <row r="10" spans="1:27" ht="30" customHeight="1" x14ac:dyDescent="0.35">
      <c r="A10" s="237">
        <v>3</v>
      </c>
      <c r="B10" s="242" t="s">
        <v>10</v>
      </c>
      <c r="C10" s="239">
        <v>3</v>
      </c>
      <c r="D10" s="239">
        <v>3</v>
      </c>
      <c r="E10" s="240">
        <f t="shared" si="0"/>
        <v>100</v>
      </c>
      <c r="F10" s="239">
        <v>20</v>
      </c>
      <c r="G10" s="239">
        <v>20</v>
      </c>
      <c r="H10" s="240">
        <f t="shared" si="1"/>
        <v>100</v>
      </c>
      <c r="I10" s="239">
        <v>85</v>
      </c>
      <c r="J10" s="239">
        <v>85</v>
      </c>
      <c r="K10" s="240">
        <f t="shared" si="2"/>
        <v>100</v>
      </c>
      <c r="L10" s="239">
        <v>531</v>
      </c>
      <c r="M10" s="239">
        <v>531</v>
      </c>
      <c r="N10" s="240">
        <f t="shared" si="3"/>
        <v>100</v>
      </c>
      <c r="Y10" s="149">
        <v>3</v>
      </c>
      <c r="Z10" s="137" t="s">
        <v>10</v>
      </c>
      <c r="AA10" s="163">
        <v>1</v>
      </c>
    </row>
    <row r="11" spans="1:27" ht="30" customHeight="1" x14ac:dyDescent="0.35">
      <c r="A11" s="237">
        <v>4</v>
      </c>
      <c r="B11" s="242" t="s">
        <v>11</v>
      </c>
      <c r="C11" s="239">
        <v>2</v>
      </c>
      <c r="D11" s="239">
        <v>2</v>
      </c>
      <c r="E11" s="240">
        <f t="shared" si="0"/>
        <v>100</v>
      </c>
      <c r="F11" s="239">
        <v>20</v>
      </c>
      <c r="G11" s="239">
        <v>20</v>
      </c>
      <c r="H11" s="240">
        <f t="shared" si="1"/>
        <v>100</v>
      </c>
      <c r="I11" s="239">
        <v>106</v>
      </c>
      <c r="J11" s="239">
        <v>106</v>
      </c>
      <c r="K11" s="240">
        <f t="shared" si="2"/>
        <v>100</v>
      </c>
      <c r="L11" s="239">
        <v>485</v>
      </c>
      <c r="M11" s="239">
        <v>485</v>
      </c>
      <c r="N11" s="240">
        <f t="shared" si="3"/>
        <v>100</v>
      </c>
      <c r="Y11" s="149">
        <v>4</v>
      </c>
      <c r="Z11" s="137" t="s">
        <v>11</v>
      </c>
      <c r="AA11" s="163">
        <v>1</v>
      </c>
    </row>
    <row r="12" spans="1:27" ht="30" customHeight="1" x14ac:dyDescent="0.35">
      <c r="A12" s="237">
        <v>5</v>
      </c>
      <c r="B12" s="243" t="s">
        <v>12</v>
      </c>
      <c r="C12" s="239">
        <v>2</v>
      </c>
      <c r="D12" s="239">
        <v>2</v>
      </c>
      <c r="E12" s="240">
        <f t="shared" si="0"/>
        <v>100</v>
      </c>
      <c r="F12" s="239">
        <v>17</v>
      </c>
      <c r="G12" s="239">
        <v>17</v>
      </c>
      <c r="H12" s="240">
        <f t="shared" si="1"/>
        <v>100</v>
      </c>
      <c r="I12" s="239">
        <v>77</v>
      </c>
      <c r="J12" s="239">
        <v>77</v>
      </c>
      <c r="K12" s="240">
        <f t="shared" si="2"/>
        <v>100</v>
      </c>
      <c r="L12" s="239">
        <v>345</v>
      </c>
      <c r="M12" s="239">
        <v>345</v>
      </c>
      <c r="N12" s="240">
        <f t="shared" si="3"/>
        <v>100</v>
      </c>
      <c r="Y12" s="149">
        <v>5</v>
      </c>
      <c r="Z12" s="165" t="s">
        <v>12</v>
      </c>
      <c r="AA12" s="163">
        <v>1</v>
      </c>
    </row>
    <row r="13" spans="1:27" ht="30" customHeight="1" x14ac:dyDescent="0.35">
      <c r="A13" s="237">
        <v>6</v>
      </c>
      <c r="B13" s="243" t="s">
        <v>13</v>
      </c>
      <c r="C13" s="239">
        <v>2</v>
      </c>
      <c r="D13" s="239">
        <v>2</v>
      </c>
      <c r="E13" s="240">
        <f t="shared" si="0"/>
        <v>100</v>
      </c>
      <c r="F13" s="239">
        <v>21</v>
      </c>
      <c r="G13" s="239">
        <v>21</v>
      </c>
      <c r="H13" s="240">
        <f t="shared" si="1"/>
        <v>100</v>
      </c>
      <c r="I13" s="239">
        <v>104</v>
      </c>
      <c r="J13" s="239">
        <v>104</v>
      </c>
      <c r="K13" s="240">
        <f t="shared" si="2"/>
        <v>100</v>
      </c>
      <c r="L13" s="239">
        <v>530</v>
      </c>
      <c r="M13" s="239">
        <v>530</v>
      </c>
      <c r="N13" s="240">
        <f t="shared" si="3"/>
        <v>100</v>
      </c>
      <c r="Y13" s="149">
        <v>6</v>
      </c>
      <c r="Z13" s="165" t="s">
        <v>13</v>
      </c>
      <c r="AA13" s="163">
        <v>1</v>
      </c>
    </row>
    <row r="14" spans="1:27" ht="30" customHeight="1" x14ac:dyDescent="0.35">
      <c r="A14" s="237">
        <v>7</v>
      </c>
      <c r="B14" s="242" t="s">
        <v>14</v>
      </c>
      <c r="C14" s="239">
        <v>2</v>
      </c>
      <c r="D14" s="239">
        <v>2</v>
      </c>
      <c r="E14" s="240">
        <f t="shared" si="0"/>
        <v>100</v>
      </c>
      <c r="F14" s="239">
        <v>16</v>
      </c>
      <c r="G14" s="239">
        <v>16</v>
      </c>
      <c r="H14" s="240">
        <f t="shared" si="1"/>
        <v>100</v>
      </c>
      <c r="I14" s="239">
        <v>64</v>
      </c>
      <c r="J14" s="239">
        <v>64</v>
      </c>
      <c r="K14" s="240">
        <f t="shared" si="2"/>
        <v>100</v>
      </c>
      <c r="L14" s="239">
        <v>362</v>
      </c>
      <c r="M14" s="239">
        <v>362</v>
      </c>
      <c r="N14" s="240">
        <f t="shared" si="3"/>
        <v>100</v>
      </c>
      <c r="Y14" s="149">
        <v>7</v>
      </c>
      <c r="Z14" s="137" t="s">
        <v>14</v>
      </c>
      <c r="AA14" s="163">
        <v>1</v>
      </c>
    </row>
    <row r="15" spans="1:27" ht="30" customHeight="1" x14ac:dyDescent="0.35">
      <c r="A15" s="237">
        <v>8</v>
      </c>
      <c r="B15" s="242" t="s">
        <v>15</v>
      </c>
      <c r="C15" s="239">
        <v>2</v>
      </c>
      <c r="D15" s="239">
        <v>2</v>
      </c>
      <c r="E15" s="240">
        <f t="shared" si="0"/>
        <v>100</v>
      </c>
      <c r="F15" s="239">
        <v>18</v>
      </c>
      <c r="G15" s="239">
        <v>18</v>
      </c>
      <c r="H15" s="240">
        <f t="shared" si="1"/>
        <v>100</v>
      </c>
      <c r="I15" s="239">
        <v>68</v>
      </c>
      <c r="J15" s="239">
        <v>68</v>
      </c>
      <c r="K15" s="240">
        <f t="shared" si="2"/>
        <v>100</v>
      </c>
      <c r="L15" s="239">
        <v>261</v>
      </c>
      <c r="M15" s="239">
        <v>261</v>
      </c>
      <c r="N15" s="240">
        <f t="shared" si="3"/>
        <v>100</v>
      </c>
      <c r="Y15" s="149">
        <v>8</v>
      </c>
      <c r="Z15" s="137" t="s">
        <v>15</v>
      </c>
      <c r="AA15" s="163">
        <v>1</v>
      </c>
    </row>
    <row r="16" spans="1:27" ht="30" customHeight="1" x14ac:dyDescent="0.35">
      <c r="A16" s="237">
        <v>9</v>
      </c>
      <c r="B16" s="243" t="s">
        <v>16</v>
      </c>
      <c r="C16" s="239">
        <v>2</v>
      </c>
      <c r="D16" s="239">
        <v>2</v>
      </c>
      <c r="E16" s="240">
        <f t="shared" si="0"/>
        <v>100</v>
      </c>
      <c r="F16" s="239">
        <v>17</v>
      </c>
      <c r="G16" s="239">
        <v>17</v>
      </c>
      <c r="H16" s="240">
        <f t="shared" si="1"/>
        <v>100</v>
      </c>
      <c r="I16" s="239">
        <v>73</v>
      </c>
      <c r="J16" s="239">
        <v>73</v>
      </c>
      <c r="K16" s="240">
        <f t="shared" si="2"/>
        <v>100</v>
      </c>
      <c r="L16" s="239">
        <v>395</v>
      </c>
      <c r="M16" s="239">
        <v>395</v>
      </c>
      <c r="N16" s="240">
        <f t="shared" si="3"/>
        <v>100</v>
      </c>
      <c r="Y16" s="149">
        <v>9</v>
      </c>
      <c r="Z16" s="165" t="s">
        <v>16</v>
      </c>
      <c r="AA16" s="163">
        <v>1</v>
      </c>
    </row>
    <row r="17" spans="1:27" ht="30" customHeight="1" x14ac:dyDescent="0.35">
      <c r="A17" s="237">
        <v>10</v>
      </c>
      <c r="B17" s="242" t="s">
        <v>17</v>
      </c>
      <c r="C17" s="239">
        <v>3</v>
      </c>
      <c r="D17" s="239">
        <v>3</v>
      </c>
      <c r="E17" s="240">
        <f t="shared" si="0"/>
        <v>100</v>
      </c>
      <c r="F17" s="239">
        <v>15</v>
      </c>
      <c r="G17" s="239">
        <v>15</v>
      </c>
      <c r="H17" s="240">
        <f t="shared" si="1"/>
        <v>100</v>
      </c>
      <c r="I17" s="239">
        <v>61</v>
      </c>
      <c r="J17" s="239">
        <v>61</v>
      </c>
      <c r="K17" s="240">
        <f t="shared" si="2"/>
        <v>100</v>
      </c>
      <c r="L17" s="239">
        <v>296</v>
      </c>
      <c r="M17" s="239">
        <v>296</v>
      </c>
      <c r="N17" s="240">
        <f t="shared" si="3"/>
        <v>100</v>
      </c>
      <c r="Y17" s="149">
        <v>10</v>
      </c>
      <c r="Z17" s="137" t="s">
        <v>17</v>
      </c>
      <c r="AA17" s="163">
        <v>1</v>
      </c>
    </row>
    <row r="18" spans="1:27" ht="30" customHeight="1" x14ac:dyDescent="0.35">
      <c r="A18" s="237">
        <v>11</v>
      </c>
      <c r="B18" s="242" t="s">
        <v>18</v>
      </c>
      <c r="C18" s="239">
        <v>3</v>
      </c>
      <c r="D18" s="239">
        <v>3</v>
      </c>
      <c r="E18" s="240">
        <f t="shared" si="0"/>
        <v>100</v>
      </c>
      <c r="F18" s="239">
        <v>19</v>
      </c>
      <c r="G18" s="239">
        <v>19</v>
      </c>
      <c r="H18" s="240">
        <f t="shared" si="1"/>
        <v>100</v>
      </c>
      <c r="I18" s="239">
        <v>108</v>
      </c>
      <c r="J18" s="239">
        <v>108</v>
      </c>
      <c r="K18" s="240">
        <f t="shared" si="2"/>
        <v>100</v>
      </c>
      <c r="L18" s="239">
        <v>631</v>
      </c>
      <c r="M18" s="239">
        <v>631</v>
      </c>
      <c r="N18" s="240">
        <f t="shared" si="3"/>
        <v>100</v>
      </c>
      <c r="Y18" s="149">
        <v>11</v>
      </c>
      <c r="Z18" s="137" t="s">
        <v>18</v>
      </c>
      <c r="AA18" s="163">
        <v>1</v>
      </c>
    </row>
    <row r="19" spans="1:27" ht="30" customHeight="1" x14ac:dyDescent="0.35">
      <c r="A19" s="237">
        <v>12</v>
      </c>
      <c r="B19" s="242" t="s">
        <v>19</v>
      </c>
      <c r="C19" s="239">
        <v>2</v>
      </c>
      <c r="D19" s="239">
        <v>2</v>
      </c>
      <c r="E19" s="240">
        <f t="shared" si="0"/>
        <v>100</v>
      </c>
      <c r="F19" s="239">
        <v>21</v>
      </c>
      <c r="G19" s="239">
        <v>21</v>
      </c>
      <c r="H19" s="240">
        <f t="shared" si="1"/>
        <v>100</v>
      </c>
      <c r="I19" s="239">
        <v>114</v>
      </c>
      <c r="J19" s="239">
        <v>114</v>
      </c>
      <c r="K19" s="240">
        <f t="shared" si="2"/>
        <v>100</v>
      </c>
      <c r="L19" s="239">
        <v>550</v>
      </c>
      <c r="M19" s="239">
        <v>550</v>
      </c>
      <c r="N19" s="240">
        <f t="shared" si="3"/>
        <v>100</v>
      </c>
      <c r="Y19" s="149">
        <v>12</v>
      </c>
      <c r="Z19" s="137" t="s">
        <v>19</v>
      </c>
      <c r="AA19" s="163">
        <v>1</v>
      </c>
    </row>
    <row r="20" spans="1:27" ht="30" customHeight="1" x14ac:dyDescent="0.35">
      <c r="A20" s="237">
        <v>13</v>
      </c>
      <c r="B20" s="242" t="s">
        <v>20</v>
      </c>
      <c r="C20" s="239">
        <v>2</v>
      </c>
      <c r="D20" s="239">
        <v>2</v>
      </c>
      <c r="E20" s="240">
        <f t="shared" si="0"/>
        <v>100</v>
      </c>
      <c r="F20" s="239">
        <v>20</v>
      </c>
      <c r="G20" s="239">
        <v>20</v>
      </c>
      <c r="H20" s="240">
        <f t="shared" si="1"/>
        <v>100</v>
      </c>
      <c r="I20" s="239">
        <v>101</v>
      </c>
      <c r="J20" s="239">
        <v>101</v>
      </c>
      <c r="K20" s="240">
        <f t="shared" si="2"/>
        <v>100</v>
      </c>
      <c r="L20" s="239">
        <v>422</v>
      </c>
      <c r="M20" s="239">
        <v>422</v>
      </c>
      <c r="N20" s="240">
        <f t="shared" si="3"/>
        <v>100</v>
      </c>
      <c r="Y20" s="149">
        <v>13</v>
      </c>
      <c r="Z20" s="137" t="s">
        <v>20</v>
      </c>
      <c r="AA20" s="163">
        <v>1</v>
      </c>
    </row>
    <row r="21" spans="1:27" ht="30" customHeight="1" x14ac:dyDescent="0.35">
      <c r="A21" s="244">
        <v>14</v>
      </c>
      <c r="B21" s="245" t="s">
        <v>21</v>
      </c>
      <c r="C21" s="239">
        <v>2</v>
      </c>
      <c r="D21" s="239">
        <v>2</v>
      </c>
      <c r="E21" s="240">
        <f t="shared" si="0"/>
        <v>100</v>
      </c>
      <c r="F21" s="239">
        <v>14</v>
      </c>
      <c r="G21" s="239">
        <v>14</v>
      </c>
      <c r="H21" s="240">
        <f t="shared" si="1"/>
        <v>100</v>
      </c>
      <c r="I21" s="239">
        <v>57</v>
      </c>
      <c r="J21" s="239">
        <v>57</v>
      </c>
      <c r="K21" s="240">
        <f t="shared" si="2"/>
        <v>100</v>
      </c>
      <c r="L21" s="239">
        <v>244</v>
      </c>
      <c r="M21" s="239">
        <v>244</v>
      </c>
      <c r="N21" s="240">
        <f t="shared" si="3"/>
        <v>100</v>
      </c>
      <c r="Y21" s="149">
        <v>14</v>
      </c>
      <c r="Z21" s="165" t="s">
        <v>21</v>
      </c>
      <c r="AA21" s="163">
        <v>1</v>
      </c>
    </row>
    <row r="22" spans="1:27" ht="30" customHeight="1" x14ac:dyDescent="0.35">
      <c r="A22" s="246"/>
      <c r="B22" s="247" t="s">
        <v>44</v>
      </c>
      <c r="C22" s="239">
        <v>32</v>
      </c>
      <c r="D22" s="239">
        <v>32</v>
      </c>
      <c r="E22" s="240">
        <f t="shared" si="0"/>
        <v>100</v>
      </c>
      <c r="F22" s="239">
        <f>SUM(F8:F21)</f>
        <v>249</v>
      </c>
      <c r="G22" s="239">
        <f>SUM(G8:G21)</f>
        <v>249</v>
      </c>
      <c r="H22" s="240">
        <f t="shared" si="1"/>
        <v>100</v>
      </c>
      <c r="I22" s="237">
        <v>1325</v>
      </c>
      <c r="J22" s="237">
        <v>1325</v>
      </c>
      <c r="K22" s="240">
        <f t="shared" si="2"/>
        <v>100</v>
      </c>
      <c r="L22" s="239">
        <v>6767</v>
      </c>
      <c r="M22" s="239">
        <v>6767</v>
      </c>
      <c r="N22" s="240">
        <f t="shared" si="3"/>
        <v>100</v>
      </c>
      <c r="Y22" s="136"/>
      <c r="Z22" s="137"/>
      <c r="AA22" s="163"/>
    </row>
    <row r="23" spans="1:27" ht="15.75" x14ac:dyDescent="0.25">
      <c r="A23" s="12" t="s">
        <v>218</v>
      </c>
    </row>
  </sheetData>
  <mergeCells count="12">
    <mergeCell ref="A1:N1"/>
    <mergeCell ref="A2:E2"/>
    <mergeCell ref="A4:A6"/>
    <mergeCell ref="B4:B6"/>
    <mergeCell ref="C4:E5"/>
    <mergeCell ref="AA4:AA7"/>
    <mergeCell ref="G2:H2"/>
    <mergeCell ref="Y4:Y7"/>
    <mergeCell ref="Z4:Z7"/>
    <mergeCell ref="F4:H5"/>
    <mergeCell ref="I4:K5"/>
    <mergeCell ref="L4:N5"/>
  </mergeCells>
  <pageMargins left="2.0866141732283467" right="0" top="1.3385826771653544" bottom="0" header="0.31496062992125984" footer="0.31496062992125984"/>
  <pageSetup paperSize="5"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opLeftCell="Q7" workbookViewId="0">
      <selection activeCell="T22" sqref="T22"/>
    </sheetView>
  </sheetViews>
  <sheetFormatPr defaultRowHeight="15" x14ac:dyDescent="0.25"/>
  <cols>
    <col min="1" max="1" width="6.7109375" customWidth="1"/>
    <col min="2" max="2" width="17.140625" customWidth="1"/>
    <col min="3" max="3" width="7.42578125" customWidth="1"/>
    <col min="4" max="4" width="6.5703125" customWidth="1"/>
    <col min="5" max="5" width="5.85546875" customWidth="1"/>
    <col min="6" max="7" width="8.42578125" customWidth="1"/>
    <col min="8" max="8" width="10.28515625" customWidth="1"/>
    <col min="9" max="9" width="7.42578125" customWidth="1"/>
    <col min="11" max="12" width="7.85546875" customWidth="1"/>
    <col min="13" max="13" width="6.85546875" customWidth="1"/>
    <col min="16" max="16" width="10.140625" customWidth="1"/>
    <col min="17" max="17" width="7.85546875" customWidth="1"/>
    <col min="19" max="19" width="9.140625" customWidth="1"/>
    <col min="20" max="20" width="5.5703125" customWidth="1"/>
    <col min="21" max="21" width="17.7109375" customWidth="1"/>
    <col min="22" max="22" width="6.85546875" customWidth="1"/>
    <col min="23" max="23" width="9.140625" customWidth="1"/>
    <col min="24" max="24" width="7" customWidth="1"/>
    <col min="26" max="26" width="7.42578125" customWidth="1"/>
    <col min="34" max="34" width="7.5703125" customWidth="1"/>
  </cols>
  <sheetData>
    <row r="1" spans="1:36" ht="18.75" x14ac:dyDescent="0.3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129"/>
      <c r="U1" s="255" t="s">
        <v>187</v>
      </c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pans="1:36" ht="15.75" x14ac:dyDescent="0.25">
      <c r="B2" s="318" t="s">
        <v>172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1:36" ht="15.75" customHeight="1" x14ac:dyDescent="0.3">
      <c r="A3" s="120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48" t="s">
        <v>67</v>
      </c>
      <c r="U3" s="147"/>
    </row>
    <row r="4" spans="1:36" ht="42" customHeight="1" x14ac:dyDescent="0.25">
      <c r="A4" s="313" t="s">
        <v>0</v>
      </c>
      <c r="B4" s="313" t="s">
        <v>1</v>
      </c>
      <c r="C4" s="315" t="s">
        <v>133</v>
      </c>
      <c r="D4" s="316"/>
      <c r="E4" s="316"/>
      <c r="F4" s="316"/>
      <c r="G4" s="316"/>
      <c r="H4" s="316"/>
      <c r="I4" s="316"/>
      <c r="J4" s="317"/>
      <c r="K4" s="315" t="s">
        <v>134</v>
      </c>
      <c r="L4" s="316"/>
      <c r="M4" s="316"/>
      <c r="N4" s="316"/>
      <c r="O4" s="316"/>
      <c r="P4" s="316"/>
      <c r="Q4" s="316"/>
      <c r="R4" s="317"/>
      <c r="S4" s="141"/>
    </row>
    <row r="5" spans="1:36" ht="30" customHeight="1" x14ac:dyDescent="0.25">
      <c r="A5" s="314"/>
      <c r="B5" s="314"/>
      <c r="C5" s="134" t="s">
        <v>69</v>
      </c>
      <c r="D5" s="134" t="s">
        <v>70</v>
      </c>
      <c r="E5" s="134" t="s">
        <v>73</v>
      </c>
      <c r="F5" s="134" t="s">
        <v>77</v>
      </c>
      <c r="G5" s="134" t="s">
        <v>135</v>
      </c>
      <c r="H5" s="134" t="s">
        <v>123</v>
      </c>
      <c r="I5" s="134" t="s">
        <v>76</v>
      </c>
      <c r="J5" s="134" t="s">
        <v>44</v>
      </c>
      <c r="K5" s="134" t="s">
        <v>69</v>
      </c>
      <c r="L5" s="134" t="s">
        <v>70</v>
      </c>
      <c r="M5" s="134" t="s">
        <v>73</v>
      </c>
      <c r="N5" s="134" t="s">
        <v>77</v>
      </c>
      <c r="O5" s="134" t="s">
        <v>135</v>
      </c>
      <c r="P5" s="134" t="s">
        <v>123</v>
      </c>
      <c r="Q5" s="134" t="s">
        <v>76</v>
      </c>
      <c r="R5" s="134" t="s">
        <v>44</v>
      </c>
      <c r="S5" s="139"/>
      <c r="T5" s="140" t="s">
        <v>0</v>
      </c>
      <c r="U5" s="140" t="s">
        <v>1</v>
      </c>
      <c r="V5" s="140" t="s">
        <v>69</v>
      </c>
      <c r="W5" s="140" t="s">
        <v>37</v>
      </c>
      <c r="X5" s="140" t="s">
        <v>70</v>
      </c>
      <c r="Y5" s="140" t="s">
        <v>37</v>
      </c>
      <c r="Z5" s="140" t="s">
        <v>73</v>
      </c>
      <c r="AA5" s="140" t="s">
        <v>37</v>
      </c>
      <c r="AB5" s="140" t="s">
        <v>77</v>
      </c>
      <c r="AC5" s="140" t="s">
        <v>37</v>
      </c>
      <c r="AD5" s="140" t="s">
        <v>74</v>
      </c>
      <c r="AE5" s="140" t="s">
        <v>37</v>
      </c>
      <c r="AF5" s="140" t="s">
        <v>123</v>
      </c>
      <c r="AG5" s="146" t="s">
        <v>37</v>
      </c>
      <c r="AH5" s="140" t="s">
        <v>76</v>
      </c>
      <c r="AI5" s="140" t="s">
        <v>37</v>
      </c>
      <c r="AJ5" s="140" t="s">
        <v>44</v>
      </c>
    </row>
    <row r="6" spans="1:36" x14ac:dyDescent="0.25">
      <c r="A6" s="122" t="s">
        <v>136</v>
      </c>
      <c r="B6" s="122" t="s">
        <v>137</v>
      </c>
      <c r="C6" s="122" t="s">
        <v>138</v>
      </c>
      <c r="D6" s="122" t="s">
        <v>139</v>
      </c>
      <c r="E6" s="122" t="s">
        <v>140</v>
      </c>
      <c r="F6" s="122" t="s">
        <v>141</v>
      </c>
      <c r="G6" s="122" t="s">
        <v>142</v>
      </c>
      <c r="H6" s="122" t="s">
        <v>143</v>
      </c>
      <c r="I6" s="122" t="s">
        <v>144</v>
      </c>
      <c r="J6" s="122" t="s">
        <v>145</v>
      </c>
      <c r="K6" s="122" t="s">
        <v>146</v>
      </c>
      <c r="L6" s="122" t="s">
        <v>147</v>
      </c>
      <c r="M6" s="122" t="s">
        <v>148</v>
      </c>
      <c r="N6" s="122" t="s">
        <v>149</v>
      </c>
      <c r="O6" s="122" t="s">
        <v>150</v>
      </c>
      <c r="P6" s="122" t="s">
        <v>151</v>
      </c>
      <c r="Q6" s="122" t="s">
        <v>152</v>
      </c>
      <c r="R6" s="122" t="s">
        <v>153</v>
      </c>
      <c r="S6" s="142"/>
      <c r="T6" s="130">
        <v>1</v>
      </c>
      <c r="U6" s="130">
        <v>2</v>
      </c>
      <c r="V6" s="76">
        <v>3</v>
      </c>
      <c r="W6" s="76">
        <v>4</v>
      </c>
      <c r="X6" s="76">
        <v>5</v>
      </c>
      <c r="Y6" s="76">
        <v>6</v>
      </c>
      <c r="Z6" s="76">
        <v>7</v>
      </c>
      <c r="AA6" s="76">
        <v>8</v>
      </c>
      <c r="AB6" s="76">
        <v>9</v>
      </c>
      <c r="AC6" s="76">
        <v>10</v>
      </c>
      <c r="AD6" s="76">
        <v>11</v>
      </c>
      <c r="AE6" s="76">
        <v>12</v>
      </c>
      <c r="AF6" s="76">
        <v>13</v>
      </c>
      <c r="AG6" s="76">
        <v>14</v>
      </c>
      <c r="AH6" s="76">
        <v>15</v>
      </c>
      <c r="AI6" s="76">
        <v>16</v>
      </c>
      <c r="AJ6" s="76">
        <v>17</v>
      </c>
    </row>
    <row r="7" spans="1:36" ht="15.75" x14ac:dyDescent="0.25">
      <c r="A7" s="123">
        <v>1</v>
      </c>
      <c r="B7" s="125" t="s">
        <v>8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1</v>
      </c>
      <c r="P7" s="123">
        <v>0</v>
      </c>
      <c r="Q7" s="123">
        <v>0</v>
      </c>
      <c r="R7" s="123">
        <v>1</v>
      </c>
      <c r="S7" s="143"/>
      <c r="T7" s="135">
        <v>1</v>
      </c>
      <c r="U7" s="125" t="s">
        <v>8</v>
      </c>
      <c r="V7" s="131">
        <f t="shared" ref="V7:V19" si="0">C7+K7</f>
        <v>0</v>
      </c>
      <c r="W7" s="145">
        <f>V7/AJ7*100</f>
        <v>0</v>
      </c>
      <c r="X7" s="131">
        <f t="shared" ref="X7:X21" si="1">D7+L7</f>
        <v>0</v>
      </c>
      <c r="Y7" s="145">
        <f>X7/AJ7*100</f>
        <v>0</v>
      </c>
      <c r="Z7" s="131">
        <f t="shared" ref="Z7:Z21" si="2">E7+M7</f>
        <v>0</v>
      </c>
      <c r="AA7" s="145">
        <f>Z7/AJ7*100</f>
        <v>0</v>
      </c>
      <c r="AB7" s="131">
        <f t="shared" ref="AB7:AB21" si="3">F7+N7</f>
        <v>0</v>
      </c>
      <c r="AC7" s="145">
        <f>AB7/AJ7*100</f>
        <v>0</v>
      </c>
      <c r="AD7" s="131">
        <f>G7+O7</f>
        <v>1</v>
      </c>
      <c r="AE7" s="145">
        <f>AD7/AJ7*100</f>
        <v>100</v>
      </c>
      <c r="AF7" s="131">
        <f t="shared" ref="AF7:AF21" si="4">H7+P7</f>
        <v>0</v>
      </c>
      <c r="AG7" s="145">
        <f>AF7/AJ7*100</f>
        <v>0</v>
      </c>
      <c r="AH7" s="131">
        <f t="shared" ref="AH7:AH21" si="5">I7+Q7</f>
        <v>0</v>
      </c>
      <c r="AI7" s="145">
        <f>AH7/AJ7*100</f>
        <v>0</v>
      </c>
      <c r="AJ7" s="131">
        <f>V7+X7+Z7+AB7+AD7+AF7+AH7</f>
        <v>1</v>
      </c>
    </row>
    <row r="8" spans="1:36" ht="15.75" x14ac:dyDescent="0.25">
      <c r="A8" s="123">
        <v>2</v>
      </c>
      <c r="B8" s="125" t="s">
        <v>9</v>
      </c>
      <c r="C8" s="123">
        <v>2</v>
      </c>
      <c r="D8" s="123">
        <v>0</v>
      </c>
      <c r="E8" s="123">
        <v>0</v>
      </c>
      <c r="F8" s="123">
        <v>0</v>
      </c>
      <c r="G8" s="123">
        <v>70</v>
      </c>
      <c r="H8" s="123">
        <v>0</v>
      </c>
      <c r="I8" s="123">
        <v>1</v>
      </c>
      <c r="J8" s="123">
        <v>73</v>
      </c>
      <c r="K8" s="123">
        <v>0</v>
      </c>
      <c r="L8" s="123">
        <v>0</v>
      </c>
      <c r="M8" s="123">
        <v>0</v>
      </c>
      <c r="N8" s="123">
        <v>0</v>
      </c>
      <c r="O8" s="123">
        <v>4</v>
      </c>
      <c r="P8" s="123">
        <v>0</v>
      </c>
      <c r="Q8" s="123">
        <v>0</v>
      </c>
      <c r="R8" s="123">
        <v>4</v>
      </c>
      <c r="S8" s="143"/>
      <c r="T8" s="135">
        <v>2</v>
      </c>
      <c r="U8" s="125" t="s">
        <v>9</v>
      </c>
      <c r="V8" s="131">
        <f t="shared" si="0"/>
        <v>2</v>
      </c>
      <c r="W8" s="145">
        <f t="shared" ref="W8:W21" si="6">V8/AJ8*100</f>
        <v>2.4096385542168677</v>
      </c>
      <c r="X8" s="131">
        <f t="shared" si="1"/>
        <v>0</v>
      </c>
      <c r="Y8" s="145">
        <f t="shared" ref="Y8:Y21" si="7">X8/AJ8*100</f>
        <v>0</v>
      </c>
      <c r="Z8" s="131">
        <f t="shared" si="2"/>
        <v>0</v>
      </c>
      <c r="AA8" s="145">
        <f t="shared" ref="AA8:AA21" si="8">Z8/AJ8*100</f>
        <v>0</v>
      </c>
      <c r="AB8" s="131">
        <f t="shared" si="3"/>
        <v>0</v>
      </c>
      <c r="AC8" s="145">
        <f t="shared" ref="AC8:AC21" si="9">AB8/AJ8*100</f>
        <v>0</v>
      </c>
      <c r="AD8" s="131">
        <v>80</v>
      </c>
      <c r="AE8" s="145">
        <f t="shared" ref="AE8:AE21" si="10">AD8/AJ8*100</f>
        <v>96.385542168674704</v>
      </c>
      <c r="AF8" s="131">
        <f t="shared" si="4"/>
        <v>0</v>
      </c>
      <c r="AG8" s="145">
        <f t="shared" ref="AG8:AG21" si="11">AF8/AJ8*100</f>
        <v>0</v>
      </c>
      <c r="AH8" s="131">
        <f t="shared" si="5"/>
        <v>1</v>
      </c>
      <c r="AI8" s="145">
        <f t="shared" ref="AI8:AI21" si="12">AH8/AJ8*100</f>
        <v>1.2048192771084338</v>
      </c>
      <c r="AJ8" s="131">
        <f t="shared" ref="AJ8:AJ20" si="13">V8+X8+Z8+AB8+AD8+AF8+AH8</f>
        <v>83</v>
      </c>
    </row>
    <row r="9" spans="1:36" ht="15.75" x14ac:dyDescent="0.25">
      <c r="A9" s="123">
        <v>3</v>
      </c>
      <c r="B9" s="125" t="s">
        <v>10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2</v>
      </c>
      <c r="P9" s="123">
        <v>9</v>
      </c>
      <c r="Q9" s="123">
        <v>0</v>
      </c>
      <c r="R9" s="123">
        <v>11</v>
      </c>
      <c r="S9" s="143"/>
      <c r="T9" s="135">
        <v>3</v>
      </c>
      <c r="U9" s="125" t="s">
        <v>10</v>
      </c>
      <c r="V9" s="131">
        <f t="shared" si="0"/>
        <v>0</v>
      </c>
      <c r="W9" s="145">
        <f t="shared" si="6"/>
        <v>0</v>
      </c>
      <c r="X9" s="131">
        <f t="shared" si="1"/>
        <v>0</v>
      </c>
      <c r="Y9" s="145">
        <f t="shared" si="7"/>
        <v>0</v>
      </c>
      <c r="Z9" s="131">
        <f t="shared" si="2"/>
        <v>0</v>
      </c>
      <c r="AA9" s="145">
        <f t="shared" si="8"/>
        <v>0</v>
      </c>
      <c r="AB9" s="131">
        <f t="shared" si="3"/>
        <v>0</v>
      </c>
      <c r="AC9" s="145">
        <f t="shared" si="9"/>
        <v>0</v>
      </c>
      <c r="AD9" s="131">
        <f t="shared" ref="AD9:AD21" si="14">G9+O9</f>
        <v>2</v>
      </c>
      <c r="AE9" s="145">
        <f t="shared" si="10"/>
        <v>18.181818181818183</v>
      </c>
      <c r="AF9" s="131">
        <f t="shared" si="4"/>
        <v>9</v>
      </c>
      <c r="AG9" s="145">
        <f t="shared" si="11"/>
        <v>81.818181818181827</v>
      </c>
      <c r="AH9" s="131">
        <f t="shared" si="5"/>
        <v>0</v>
      </c>
      <c r="AI9" s="145">
        <f t="shared" si="12"/>
        <v>0</v>
      </c>
      <c r="AJ9" s="131">
        <f t="shared" si="13"/>
        <v>11</v>
      </c>
    </row>
    <row r="10" spans="1:36" ht="15.75" x14ac:dyDescent="0.25">
      <c r="A10" s="123">
        <v>4</v>
      </c>
      <c r="B10" s="125" t="s">
        <v>11</v>
      </c>
      <c r="C10" s="123">
        <v>0</v>
      </c>
      <c r="D10" s="123">
        <v>0</v>
      </c>
      <c r="E10" s="123">
        <v>0</v>
      </c>
      <c r="F10" s="123">
        <v>0</v>
      </c>
      <c r="G10" s="123">
        <v>46</v>
      </c>
      <c r="H10" s="123">
        <v>0</v>
      </c>
      <c r="I10" s="123">
        <v>0</v>
      </c>
      <c r="J10" s="123">
        <v>46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43"/>
      <c r="T10" s="135">
        <v>4</v>
      </c>
      <c r="U10" s="125" t="s">
        <v>11</v>
      </c>
      <c r="V10" s="131">
        <f t="shared" si="0"/>
        <v>0</v>
      </c>
      <c r="W10" s="145">
        <f t="shared" si="6"/>
        <v>0</v>
      </c>
      <c r="X10" s="131">
        <f t="shared" si="1"/>
        <v>0</v>
      </c>
      <c r="Y10" s="145">
        <f t="shared" si="7"/>
        <v>0</v>
      </c>
      <c r="Z10" s="131">
        <f t="shared" si="2"/>
        <v>0</v>
      </c>
      <c r="AA10" s="145">
        <f t="shared" si="8"/>
        <v>0</v>
      </c>
      <c r="AB10" s="131">
        <f t="shared" si="3"/>
        <v>0</v>
      </c>
      <c r="AC10" s="145">
        <f t="shared" si="9"/>
        <v>0</v>
      </c>
      <c r="AD10" s="131">
        <f t="shared" si="14"/>
        <v>46</v>
      </c>
      <c r="AE10" s="145">
        <f t="shared" si="10"/>
        <v>100</v>
      </c>
      <c r="AF10" s="131">
        <f t="shared" si="4"/>
        <v>0</v>
      </c>
      <c r="AG10" s="145">
        <f t="shared" si="11"/>
        <v>0</v>
      </c>
      <c r="AH10" s="131">
        <f t="shared" si="5"/>
        <v>0</v>
      </c>
      <c r="AI10" s="145">
        <f t="shared" si="12"/>
        <v>0</v>
      </c>
      <c r="AJ10" s="131">
        <f t="shared" si="13"/>
        <v>46</v>
      </c>
    </row>
    <row r="11" spans="1:36" ht="15.75" x14ac:dyDescent="0.25">
      <c r="A11" s="123">
        <v>5</v>
      </c>
      <c r="B11" s="125" t="s">
        <v>12</v>
      </c>
      <c r="C11" s="123">
        <v>6</v>
      </c>
      <c r="D11" s="123">
        <v>0</v>
      </c>
      <c r="E11" s="123">
        <v>0</v>
      </c>
      <c r="F11" s="123">
        <v>0</v>
      </c>
      <c r="G11" s="123">
        <v>8</v>
      </c>
      <c r="H11" s="123">
        <v>0</v>
      </c>
      <c r="I11" s="123">
        <v>0</v>
      </c>
      <c r="J11" s="123">
        <v>14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5</v>
      </c>
      <c r="Q11" s="123">
        <v>0</v>
      </c>
      <c r="R11" s="123">
        <v>5</v>
      </c>
      <c r="S11" s="143"/>
      <c r="T11" s="135">
        <v>5</v>
      </c>
      <c r="U11" s="125" t="s">
        <v>12</v>
      </c>
      <c r="V11" s="131">
        <f t="shared" si="0"/>
        <v>6</v>
      </c>
      <c r="W11" s="145">
        <f t="shared" si="6"/>
        <v>31.578947368421051</v>
      </c>
      <c r="X11" s="131">
        <f t="shared" si="1"/>
        <v>0</v>
      </c>
      <c r="Y11" s="145">
        <f t="shared" si="7"/>
        <v>0</v>
      </c>
      <c r="Z11" s="131">
        <f t="shared" si="2"/>
        <v>0</v>
      </c>
      <c r="AA11" s="145">
        <f t="shared" si="8"/>
        <v>0</v>
      </c>
      <c r="AB11" s="131">
        <f t="shared" si="3"/>
        <v>0</v>
      </c>
      <c r="AC11" s="145">
        <f t="shared" si="9"/>
        <v>0</v>
      </c>
      <c r="AD11" s="131">
        <f t="shared" si="14"/>
        <v>8</v>
      </c>
      <c r="AE11" s="145">
        <f t="shared" si="10"/>
        <v>42.105263157894733</v>
      </c>
      <c r="AF11" s="131">
        <f t="shared" si="4"/>
        <v>5</v>
      </c>
      <c r="AG11" s="145">
        <f t="shared" si="11"/>
        <v>26.315789473684209</v>
      </c>
      <c r="AH11" s="131">
        <f t="shared" si="5"/>
        <v>0</v>
      </c>
      <c r="AI11" s="145">
        <f t="shared" si="12"/>
        <v>0</v>
      </c>
      <c r="AJ11" s="131">
        <f t="shared" si="13"/>
        <v>19</v>
      </c>
    </row>
    <row r="12" spans="1:36" ht="15.75" x14ac:dyDescent="0.25">
      <c r="A12" s="123">
        <v>6</v>
      </c>
      <c r="B12" s="125" t="s">
        <v>13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1</v>
      </c>
      <c r="I12" s="123">
        <v>0</v>
      </c>
      <c r="J12" s="123">
        <v>1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9</v>
      </c>
      <c r="Q12" s="123">
        <v>0</v>
      </c>
      <c r="R12" s="123">
        <v>9</v>
      </c>
      <c r="S12" s="143"/>
      <c r="T12" s="135">
        <v>6</v>
      </c>
      <c r="U12" s="125" t="s">
        <v>13</v>
      </c>
      <c r="V12" s="131">
        <f t="shared" si="0"/>
        <v>0</v>
      </c>
      <c r="W12" s="145">
        <f t="shared" si="6"/>
        <v>0</v>
      </c>
      <c r="X12" s="131">
        <f t="shared" si="1"/>
        <v>0</v>
      </c>
      <c r="Y12" s="145">
        <f t="shared" si="7"/>
        <v>0</v>
      </c>
      <c r="Z12" s="131">
        <f t="shared" si="2"/>
        <v>0</v>
      </c>
      <c r="AA12" s="145">
        <f t="shared" si="8"/>
        <v>0</v>
      </c>
      <c r="AB12" s="131">
        <f t="shared" si="3"/>
        <v>0</v>
      </c>
      <c r="AC12" s="145">
        <f t="shared" si="9"/>
        <v>0</v>
      </c>
      <c r="AD12" s="131">
        <f t="shared" si="14"/>
        <v>0</v>
      </c>
      <c r="AE12" s="145">
        <f t="shared" si="10"/>
        <v>0</v>
      </c>
      <c r="AF12" s="131">
        <f t="shared" si="4"/>
        <v>10</v>
      </c>
      <c r="AG12" s="145">
        <f t="shared" si="11"/>
        <v>100</v>
      </c>
      <c r="AH12" s="131">
        <f t="shared" si="5"/>
        <v>0</v>
      </c>
      <c r="AI12" s="145">
        <f t="shared" si="12"/>
        <v>0</v>
      </c>
      <c r="AJ12" s="131">
        <f t="shared" si="13"/>
        <v>10</v>
      </c>
    </row>
    <row r="13" spans="1:36" ht="15.75" x14ac:dyDescent="0.25">
      <c r="A13" s="123">
        <v>7</v>
      </c>
      <c r="B13" s="125" t="s">
        <v>14</v>
      </c>
      <c r="C13" s="123">
        <v>0</v>
      </c>
      <c r="D13" s="123">
        <v>0</v>
      </c>
      <c r="E13" s="123">
        <v>0</v>
      </c>
      <c r="F13" s="123">
        <v>0</v>
      </c>
      <c r="G13" s="123">
        <v>1</v>
      </c>
      <c r="H13" s="123">
        <v>0</v>
      </c>
      <c r="I13" s="123">
        <v>0</v>
      </c>
      <c r="J13" s="123">
        <v>1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2</v>
      </c>
      <c r="Q13" s="123">
        <v>0</v>
      </c>
      <c r="R13" s="123">
        <v>2</v>
      </c>
      <c r="S13" s="143"/>
      <c r="T13" s="135">
        <v>7</v>
      </c>
      <c r="U13" s="125" t="s">
        <v>14</v>
      </c>
      <c r="V13" s="131">
        <f t="shared" si="0"/>
        <v>0</v>
      </c>
      <c r="W13" s="145">
        <f t="shared" si="6"/>
        <v>0</v>
      </c>
      <c r="X13" s="131">
        <f t="shared" si="1"/>
        <v>0</v>
      </c>
      <c r="Y13" s="145">
        <f t="shared" si="7"/>
        <v>0</v>
      </c>
      <c r="Z13" s="131">
        <f t="shared" si="2"/>
        <v>0</v>
      </c>
      <c r="AA13" s="145">
        <f t="shared" si="8"/>
        <v>0</v>
      </c>
      <c r="AB13" s="131">
        <f t="shared" si="3"/>
        <v>0</v>
      </c>
      <c r="AC13" s="145">
        <f t="shared" si="9"/>
        <v>0</v>
      </c>
      <c r="AD13" s="131">
        <f t="shared" si="14"/>
        <v>1</v>
      </c>
      <c r="AE13" s="145">
        <f t="shared" si="10"/>
        <v>33.333333333333329</v>
      </c>
      <c r="AF13" s="131">
        <f t="shared" si="4"/>
        <v>2</v>
      </c>
      <c r="AG13" s="145">
        <f t="shared" si="11"/>
        <v>66.666666666666657</v>
      </c>
      <c r="AH13" s="131">
        <f t="shared" si="5"/>
        <v>0</v>
      </c>
      <c r="AI13" s="145">
        <f t="shared" si="12"/>
        <v>0</v>
      </c>
      <c r="AJ13" s="131">
        <f t="shared" si="13"/>
        <v>3</v>
      </c>
    </row>
    <row r="14" spans="1:36" ht="15.75" x14ac:dyDescent="0.25">
      <c r="A14" s="123">
        <v>8</v>
      </c>
      <c r="B14" s="125" t="s">
        <v>15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43"/>
      <c r="T14" s="135">
        <v>8</v>
      </c>
      <c r="U14" s="125" t="s">
        <v>15</v>
      </c>
      <c r="V14" s="131">
        <f t="shared" si="0"/>
        <v>0</v>
      </c>
      <c r="W14" s="145">
        <v>0</v>
      </c>
      <c r="X14" s="131">
        <f t="shared" si="1"/>
        <v>0</v>
      </c>
      <c r="Y14" s="145">
        <v>0</v>
      </c>
      <c r="Z14" s="131">
        <f t="shared" si="2"/>
        <v>0</v>
      </c>
      <c r="AA14" s="145">
        <v>0</v>
      </c>
      <c r="AB14" s="131">
        <f t="shared" si="3"/>
        <v>0</v>
      </c>
      <c r="AC14" s="145">
        <v>0</v>
      </c>
      <c r="AD14" s="131">
        <f t="shared" si="14"/>
        <v>0</v>
      </c>
      <c r="AE14" s="145">
        <v>0</v>
      </c>
      <c r="AF14" s="131">
        <f t="shared" si="4"/>
        <v>0</v>
      </c>
      <c r="AG14" s="145">
        <v>0</v>
      </c>
      <c r="AH14" s="131">
        <f t="shared" si="5"/>
        <v>0</v>
      </c>
      <c r="AI14" s="145">
        <v>0</v>
      </c>
      <c r="AJ14" s="131">
        <f t="shared" si="13"/>
        <v>0</v>
      </c>
    </row>
    <row r="15" spans="1:36" ht="15.75" x14ac:dyDescent="0.25">
      <c r="A15" s="123">
        <v>9</v>
      </c>
      <c r="B15" s="125" t="s">
        <v>16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43"/>
      <c r="T15" s="135">
        <v>9</v>
      </c>
      <c r="U15" s="125" t="s">
        <v>16</v>
      </c>
      <c r="V15" s="131">
        <f t="shared" si="0"/>
        <v>0</v>
      </c>
      <c r="W15" s="145">
        <v>0</v>
      </c>
      <c r="X15" s="131">
        <f t="shared" si="1"/>
        <v>0</v>
      </c>
      <c r="Y15" s="145">
        <v>0</v>
      </c>
      <c r="Z15" s="131">
        <f t="shared" si="2"/>
        <v>0</v>
      </c>
      <c r="AA15" s="145">
        <v>0</v>
      </c>
      <c r="AB15" s="131">
        <f t="shared" si="3"/>
        <v>0</v>
      </c>
      <c r="AC15" s="145">
        <v>0</v>
      </c>
      <c r="AD15" s="131">
        <f t="shared" si="14"/>
        <v>0</v>
      </c>
      <c r="AE15" s="145">
        <v>0</v>
      </c>
      <c r="AF15" s="131">
        <f t="shared" si="4"/>
        <v>0</v>
      </c>
      <c r="AG15" s="145">
        <v>0</v>
      </c>
      <c r="AH15" s="131">
        <f t="shared" si="5"/>
        <v>0</v>
      </c>
      <c r="AI15" s="145">
        <v>0</v>
      </c>
      <c r="AJ15" s="131">
        <f t="shared" si="13"/>
        <v>0</v>
      </c>
    </row>
    <row r="16" spans="1:36" ht="15.75" x14ac:dyDescent="0.25">
      <c r="A16" s="123">
        <v>10</v>
      </c>
      <c r="B16" s="125" t="s">
        <v>17</v>
      </c>
      <c r="C16" s="123">
        <v>3</v>
      </c>
      <c r="D16" s="123">
        <v>0</v>
      </c>
      <c r="E16" s="123">
        <v>0</v>
      </c>
      <c r="F16" s="123">
        <v>0</v>
      </c>
      <c r="G16" s="123">
        <v>34</v>
      </c>
      <c r="H16" s="123">
        <v>25</v>
      </c>
      <c r="I16" s="123">
        <v>0</v>
      </c>
      <c r="J16" s="123">
        <v>62</v>
      </c>
      <c r="K16" s="123">
        <v>0</v>
      </c>
      <c r="L16" s="123">
        <v>0</v>
      </c>
      <c r="M16" s="123">
        <v>0</v>
      </c>
      <c r="N16" s="123">
        <v>2</v>
      </c>
      <c r="O16" s="123">
        <v>0</v>
      </c>
      <c r="P16" s="123">
        <v>3</v>
      </c>
      <c r="Q16" s="123">
        <v>0</v>
      </c>
      <c r="R16" s="123">
        <v>5</v>
      </c>
      <c r="S16" s="143"/>
      <c r="T16" s="135">
        <v>10</v>
      </c>
      <c r="U16" s="125" t="s">
        <v>17</v>
      </c>
      <c r="V16" s="131">
        <f t="shared" si="0"/>
        <v>3</v>
      </c>
      <c r="W16" s="145">
        <f t="shared" si="6"/>
        <v>4.4776119402985071</v>
      </c>
      <c r="X16" s="131">
        <f t="shared" si="1"/>
        <v>0</v>
      </c>
      <c r="Y16" s="145">
        <f t="shared" si="7"/>
        <v>0</v>
      </c>
      <c r="Z16" s="131">
        <f t="shared" si="2"/>
        <v>0</v>
      </c>
      <c r="AA16" s="145">
        <f t="shared" si="8"/>
        <v>0</v>
      </c>
      <c r="AB16" s="131">
        <f t="shared" si="3"/>
        <v>2</v>
      </c>
      <c r="AC16" s="145">
        <f t="shared" si="9"/>
        <v>2.9850746268656714</v>
      </c>
      <c r="AD16" s="131">
        <f t="shared" si="14"/>
        <v>34</v>
      </c>
      <c r="AE16" s="145">
        <f t="shared" si="10"/>
        <v>50.746268656716417</v>
      </c>
      <c r="AF16" s="131">
        <f t="shared" si="4"/>
        <v>28</v>
      </c>
      <c r="AG16" s="145">
        <f t="shared" si="11"/>
        <v>41.791044776119399</v>
      </c>
      <c r="AH16" s="131">
        <f t="shared" si="5"/>
        <v>0</v>
      </c>
      <c r="AI16" s="145">
        <f t="shared" si="12"/>
        <v>0</v>
      </c>
      <c r="AJ16" s="131">
        <f t="shared" si="13"/>
        <v>67</v>
      </c>
    </row>
    <row r="17" spans="1:36" ht="15.75" x14ac:dyDescent="0.25">
      <c r="A17" s="123">
        <v>11</v>
      </c>
      <c r="B17" s="125" t="s">
        <v>18</v>
      </c>
      <c r="C17" s="123">
        <v>0</v>
      </c>
      <c r="D17" s="123">
        <v>0</v>
      </c>
      <c r="E17" s="123">
        <v>0</v>
      </c>
      <c r="F17" s="123">
        <v>0</v>
      </c>
      <c r="G17" s="123">
        <v>77</v>
      </c>
      <c r="H17" s="123">
        <v>0</v>
      </c>
      <c r="I17" s="123">
        <v>0</v>
      </c>
      <c r="J17" s="123">
        <v>77</v>
      </c>
      <c r="K17" s="123">
        <v>3</v>
      </c>
      <c r="L17" s="123">
        <v>0</v>
      </c>
      <c r="M17" s="123">
        <v>0</v>
      </c>
      <c r="N17" s="123">
        <v>2</v>
      </c>
      <c r="O17" s="123">
        <v>13</v>
      </c>
      <c r="P17" s="123">
        <v>0</v>
      </c>
      <c r="Q17" s="123">
        <v>0</v>
      </c>
      <c r="R17" s="123">
        <v>18</v>
      </c>
      <c r="S17" s="143"/>
      <c r="T17" s="135">
        <v>11</v>
      </c>
      <c r="U17" s="125" t="s">
        <v>18</v>
      </c>
      <c r="V17" s="131">
        <f t="shared" si="0"/>
        <v>3</v>
      </c>
      <c r="W17" s="145">
        <f t="shared" si="6"/>
        <v>3.1578947368421053</v>
      </c>
      <c r="X17" s="131">
        <f t="shared" si="1"/>
        <v>0</v>
      </c>
      <c r="Y17" s="145">
        <f t="shared" si="7"/>
        <v>0</v>
      </c>
      <c r="Z17" s="131">
        <f t="shared" si="2"/>
        <v>0</v>
      </c>
      <c r="AA17" s="145">
        <f t="shared" si="8"/>
        <v>0</v>
      </c>
      <c r="AB17" s="131">
        <f t="shared" si="3"/>
        <v>2</v>
      </c>
      <c r="AC17" s="145">
        <f t="shared" si="9"/>
        <v>2.1052631578947367</v>
      </c>
      <c r="AD17" s="131">
        <f t="shared" si="14"/>
        <v>90</v>
      </c>
      <c r="AE17" s="145">
        <f t="shared" si="10"/>
        <v>94.73684210526315</v>
      </c>
      <c r="AF17" s="131">
        <f t="shared" si="4"/>
        <v>0</v>
      </c>
      <c r="AG17" s="145">
        <f t="shared" si="11"/>
        <v>0</v>
      </c>
      <c r="AH17" s="131">
        <f t="shared" si="5"/>
        <v>0</v>
      </c>
      <c r="AI17" s="145">
        <f t="shared" si="12"/>
        <v>0</v>
      </c>
      <c r="AJ17" s="131">
        <f t="shared" si="13"/>
        <v>95</v>
      </c>
    </row>
    <row r="18" spans="1:36" ht="15.75" x14ac:dyDescent="0.25">
      <c r="A18" s="123">
        <v>12</v>
      </c>
      <c r="B18" s="125" t="s">
        <v>19</v>
      </c>
      <c r="C18" s="123">
        <v>0</v>
      </c>
      <c r="D18" s="123">
        <v>0</v>
      </c>
      <c r="E18" s="123">
        <v>0</v>
      </c>
      <c r="F18" s="123">
        <v>0</v>
      </c>
      <c r="G18" s="123">
        <v>11</v>
      </c>
      <c r="H18" s="123">
        <v>0</v>
      </c>
      <c r="I18" s="123">
        <v>0</v>
      </c>
      <c r="J18" s="123">
        <v>11</v>
      </c>
      <c r="K18" s="123">
        <v>1</v>
      </c>
      <c r="L18" s="123">
        <v>0</v>
      </c>
      <c r="M18" s="123">
        <v>0</v>
      </c>
      <c r="N18" s="123">
        <v>0</v>
      </c>
      <c r="O18" s="123">
        <v>0</v>
      </c>
      <c r="P18" s="123">
        <v>54</v>
      </c>
      <c r="Q18" s="123">
        <v>1</v>
      </c>
      <c r="R18" s="123">
        <v>56</v>
      </c>
      <c r="S18" s="143"/>
      <c r="T18" s="135">
        <v>12</v>
      </c>
      <c r="U18" s="125" t="s">
        <v>19</v>
      </c>
      <c r="V18" s="131">
        <f t="shared" si="0"/>
        <v>1</v>
      </c>
      <c r="W18" s="145">
        <f t="shared" si="6"/>
        <v>1.4925373134328357</v>
      </c>
      <c r="X18" s="131">
        <f t="shared" si="1"/>
        <v>0</v>
      </c>
      <c r="Y18" s="145">
        <f t="shared" si="7"/>
        <v>0</v>
      </c>
      <c r="Z18" s="131">
        <f t="shared" si="2"/>
        <v>0</v>
      </c>
      <c r="AA18" s="145">
        <f t="shared" si="8"/>
        <v>0</v>
      </c>
      <c r="AB18" s="131">
        <f t="shared" si="3"/>
        <v>0</v>
      </c>
      <c r="AC18" s="145">
        <f t="shared" si="9"/>
        <v>0</v>
      </c>
      <c r="AD18" s="131">
        <f t="shared" si="14"/>
        <v>11</v>
      </c>
      <c r="AE18" s="145">
        <f t="shared" si="10"/>
        <v>16.417910447761194</v>
      </c>
      <c r="AF18" s="131">
        <f t="shared" si="4"/>
        <v>54</v>
      </c>
      <c r="AG18" s="145">
        <f t="shared" si="11"/>
        <v>80.597014925373131</v>
      </c>
      <c r="AH18" s="131">
        <f t="shared" si="5"/>
        <v>1</v>
      </c>
      <c r="AI18" s="145">
        <f t="shared" si="12"/>
        <v>1.4925373134328357</v>
      </c>
      <c r="AJ18" s="131">
        <f t="shared" si="13"/>
        <v>67</v>
      </c>
    </row>
    <row r="19" spans="1:36" ht="15.75" customHeight="1" x14ac:dyDescent="0.25">
      <c r="A19" s="123">
        <v>13</v>
      </c>
      <c r="B19" s="125" t="s">
        <v>20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8</v>
      </c>
      <c r="R19" s="123">
        <v>8</v>
      </c>
      <c r="S19" s="143"/>
      <c r="T19" s="135">
        <v>13</v>
      </c>
      <c r="U19" s="125" t="s">
        <v>20</v>
      </c>
      <c r="V19" s="131">
        <f t="shared" si="0"/>
        <v>0</v>
      </c>
      <c r="W19" s="145">
        <f t="shared" si="6"/>
        <v>0</v>
      </c>
      <c r="X19" s="131">
        <f t="shared" si="1"/>
        <v>0</v>
      </c>
      <c r="Y19" s="145">
        <f t="shared" si="7"/>
        <v>0</v>
      </c>
      <c r="Z19" s="131">
        <f t="shared" si="2"/>
        <v>0</v>
      </c>
      <c r="AA19" s="145">
        <f t="shared" si="8"/>
        <v>0</v>
      </c>
      <c r="AB19" s="131">
        <f t="shared" si="3"/>
        <v>0</v>
      </c>
      <c r="AC19" s="145">
        <f t="shared" si="9"/>
        <v>0</v>
      </c>
      <c r="AD19" s="131">
        <f t="shared" si="14"/>
        <v>0</v>
      </c>
      <c r="AE19" s="145">
        <f t="shared" si="10"/>
        <v>0</v>
      </c>
      <c r="AF19" s="131">
        <f t="shared" si="4"/>
        <v>0</v>
      </c>
      <c r="AG19" s="145">
        <f t="shared" si="11"/>
        <v>0</v>
      </c>
      <c r="AH19" s="131">
        <f t="shared" si="5"/>
        <v>8</v>
      </c>
      <c r="AI19" s="145">
        <f t="shared" si="12"/>
        <v>100</v>
      </c>
      <c r="AJ19" s="131">
        <f t="shared" si="13"/>
        <v>8</v>
      </c>
    </row>
    <row r="20" spans="1:36" ht="15.75" x14ac:dyDescent="0.25">
      <c r="A20" s="123">
        <v>14</v>
      </c>
      <c r="B20" s="125" t="s">
        <v>21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2</v>
      </c>
      <c r="P20" s="123">
        <v>0</v>
      </c>
      <c r="Q20" s="123">
        <v>0</v>
      </c>
      <c r="R20" s="123">
        <v>2</v>
      </c>
      <c r="S20" s="143"/>
      <c r="T20" s="135">
        <v>14</v>
      </c>
      <c r="U20" s="125" t="s">
        <v>21</v>
      </c>
      <c r="V20" s="131">
        <v>1</v>
      </c>
      <c r="W20" s="145">
        <f t="shared" si="6"/>
        <v>33.333333333333329</v>
      </c>
      <c r="X20" s="131">
        <f t="shared" si="1"/>
        <v>0</v>
      </c>
      <c r="Y20" s="145">
        <f t="shared" si="7"/>
        <v>0</v>
      </c>
      <c r="Z20" s="131">
        <f t="shared" si="2"/>
        <v>0</v>
      </c>
      <c r="AA20" s="145">
        <f t="shared" si="8"/>
        <v>0</v>
      </c>
      <c r="AB20" s="131">
        <f t="shared" si="3"/>
        <v>0</v>
      </c>
      <c r="AC20" s="145">
        <f t="shared" si="9"/>
        <v>0</v>
      </c>
      <c r="AD20" s="131">
        <f t="shared" si="14"/>
        <v>2</v>
      </c>
      <c r="AE20" s="145">
        <f t="shared" si="10"/>
        <v>66.666666666666657</v>
      </c>
      <c r="AF20" s="131">
        <f t="shared" si="4"/>
        <v>0</v>
      </c>
      <c r="AG20" s="145">
        <f t="shared" si="11"/>
        <v>0</v>
      </c>
      <c r="AH20" s="131">
        <f t="shared" si="5"/>
        <v>0</v>
      </c>
      <c r="AI20" s="145">
        <f t="shared" si="12"/>
        <v>0</v>
      </c>
      <c r="AJ20" s="131">
        <f t="shared" si="13"/>
        <v>3</v>
      </c>
    </row>
    <row r="21" spans="1:36" ht="15.75" x14ac:dyDescent="0.25">
      <c r="A21" s="304" t="s">
        <v>44</v>
      </c>
      <c r="B21" s="305"/>
      <c r="C21" s="132">
        <v>11</v>
      </c>
      <c r="D21" s="132">
        <v>0</v>
      </c>
      <c r="E21" s="132">
        <v>0</v>
      </c>
      <c r="F21" s="132">
        <v>0</v>
      </c>
      <c r="G21" s="132">
        <v>247</v>
      </c>
      <c r="H21" s="132">
        <v>26</v>
      </c>
      <c r="I21" s="132">
        <v>1</v>
      </c>
      <c r="J21" s="132">
        <v>285</v>
      </c>
      <c r="K21" s="132">
        <v>4</v>
      </c>
      <c r="L21" s="132">
        <v>0</v>
      </c>
      <c r="M21" s="132">
        <v>0</v>
      </c>
      <c r="N21" s="132">
        <v>4</v>
      </c>
      <c r="O21" s="132">
        <v>22</v>
      </c>
      <c r="P21" s="132">
        <v>82</v>
      </c>
      <c r="Q21" s="132">
        <v>9</v>
      </c>
      <c r="R21" s="132">
        <v>121</v>
      </c>
      <c r="S21" s="144"/>
      <c r="T21" s="19"/>
      <c r="U21" s="19" t="s">
        <v>44</v>
      </c>
      <c r="V21" s="131">
        <f>SUM(V7:V20)</f>
        <v>16</v>
      </c>
      <c r="W21" s="145">
        <f t="shared" si="6"/>
        <v>3.87409200968523</v>
      </c>
      <c r="X21" s="131">
        <f t="shared" si="1"/>
        <v>0</v>
      </c>
      <c r="Y21" s="145">
        <f t="shared" si="7"/>
        <v>0</v>
      </c>
      <c r="Z21" s="131">
        <f t="shared" si="2"/>
        <v>0</v>
      </c>
      <c r="AA21" s="145">
        <f t="shared" si="8"/>
        <v>0</v>
      </c>
      <c r="AB21" s="131">
        <f t="shared" si="3"/>
        <v>4</v>
      </c>
      <c r="AC21" s="145">
        <f t="shared" si="9"/>
        <v>0.96852300242130751</v>
      </c>
      <c r="AD21" s="131">
        <f t="shared" si="14"/>
        <v>269</v>
      </c>
      <c r="AE21" s="145">
        <f t="shared" si="10"/>
        <v>65.133171912832935</v>
      </c>
      <c r="AF21" s="131">
        <f t="shared" si="4"/>
        <v>108</v>
      </c>
      <c r="AG21" s="145">
        <f t="shared" si="11"/>
        <v>26.150121065375302</v>
      </c>
      <c r="AH21" s="131">
        <f t="shared" si="5"/>
        <v>10</v>
      </c>
      <c r="AI21" s="145">
        <f t="shared" si="12"/>
        <v>2.4213075060532687</v>
      </c>
      <c r="AJ21" s="131">
        <f>SUM(AJ7:AJ20)</f>
        <v>413</v>
      </c>
    </row>
    <row r="22" spans="1:36" ht="15.75" x14ac:dyDescent="0.25">
      <c r="T22" s="12" t="s">
        <v>218</v>
      </c>
    </row>
    <row r="34" spans="29:31" x14ac:dyDescent="0.25">
      <c r="AC34" s="4" t="s">
        <v>69</v>
      </c>
      <c r="AD34" s="4"/>
      <c r="AE34" s="170">
        <v>3.8699999999999998E-2</v>
      </c>
    </row>
    <row r="35" spans="29:31" x14ac:dyDescent="0.25">
      <c r="AC35" s="4" t="s">
        <v>70</v>
      </c>
      <c r="AD35" s="4"/>
      <c r="AE35" s="170">
        <v>0</v>
      </c>
    </row>
    <row r="36" spans="29:31" x14ac:dyDescent="0.25">
      <c r="AC36" s="4" t="s">
        <v>73</v>
      </c>
      <c r="AD36" s="4"/>
      <c r="AE36" s="170">
        <v>0</v>
      </c>
    </row>
    <row r="37" spans="29:31" x14ac:dyDescent="0.25">
      <c r="AC37" s="4" t="s">
        <v>77</v>
      </c>
      <c r="AD37" s="4"/>
      <c r="AE37" s="170">
        <v>9.7000000000000003E-3</v>
      </c>
    </row>
    <row r="38" spans="29:31" x14ac:dyDescent="0.25">
      <c r="AC38" s="4" t="s">
        <v>74</v>
      </c>
      <c r="AD38" s="4"/>
      <c r="AE38" s="170">
        <v>0.65129999999999999</v>
      </c>
    </row>
    <row r="39" spans="29:31" x14ac:dyDescent="0.25">
      <c r="AC39" s="4" t="s">
        <v>75</v>
      </c>
      <c r="AD39" s="4"/>
      <c r="AE39" s="170">
        <v>0.26150000000000001</v>
      </c>
    </row>
    <row r="40" spans="29:31" x14ac:dyDescent="0.25">
      <c r="AC40" s="4" t="s">
        <v>76</v>
      </c>
      <c r="AD40" s="4"/>
      <c r="AE40" s="170">
        <v>2.4199999999999999E-2</v>
      </c>
    </row>
  </sheetData>
  <mergeCells count="8">
    <mergeCell ref="A21:B21"/>
    <mergeCell ref="U1:AJ1"/>
    <mergeCell ref="B1:R1"/>
    <mergeCell ref="A4:A5"/>
    <mergeCell ref="B4:B5"/>
    <mergeCell ref="C4:J4"/>
    <mergeCell ref="K4:R4"/>
    <mergeCell ref="B2:R2"/>
  </mergeCells>
  <hyperlinks>
    <hyperlink ref="U7" r:id="rId1"/>
    <hyperlink ref="U8" r:id="rId2"/>
    <hyperlink ref="U9" r:id="rId3"/>
    <hyperlink ref="U10" r:id="rId4"/>
    <hyperlink ref="U11" r:id="rId5"/>
    <hyperlink ref="U12" r:id="rId6"/>
    <hyperlink ref="U13" r:id="rId7"/>
    <hyperlink ref="U14" r:id="rId8"/>
    <hyperlink ref="U15" r:id="rId9"/>
    <hyperlink ref="U16" r:id="rId10"/>
    <hyperlink ref="U17" r:id="rId11"/>
    <hyperlink ref="U18" r:id="rId12"/>
    <hyperlink ref="U19" r:id="rId13"/>
    <hyperlink ref="U20" r:id="rId14"/>
    <hyperlink ref="B20" r:id="rId15"/>
    <hyperlink ref="B19" r:id="rId16"/>
    <hyperlink ref="B18" r:id="rId17"/>
    <hyperlink ref="B17" r:id="rId18"/>
    <hyperlink ref="B16" r:id="rId19"/>
    <hyperlink ref="B15" r:id="rId20"/>
    <hyperlink ref="B14" r:id="rId21"/>
    <hyperlink ref="B13" r:id="rId22"/>
    <hyperlink ref="B12" r:id="rId23"/>
    <hyperlink ref="B11" r:id="rId24"/>
    <hyperlink ref="B10" r:id="rId25"/>
    <hyperlink ref="B9" r:id="rId26"/>
    <hyperlink ref="B8" r:id="rId27"/>
    <hyperlink ref="B7" r:id="rId28"/>
  </hyperlinks>
  <pageMargins left="1.1023622047244095" right="0" top="1.3385826771653544" bottom="0" header="0.31496062992125984" footer="0.31496062992125984"/>
  <pageSetup paperSize="5" orientation="landscape" r:id="rId29"/>
  <drawing r:id="rId3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Normal="100" zoomScaleSheetLayoutView="100" workbookViewId="0">
      <selection activeCell="E23" sqref="E23"/>
    </sheetView>
  </sheetViews>
  <sheetFormatPr defaultRowHeight="15" x14ac:dyDescent="0.25"/>
  <cols>
    <col min="1" max="1" width="6.140625" customWidth="1"/>
    <col min="2" max="2" width="20.5703125" customWidth="1"/>
    <col min="4" max="4" width="13" customWidth="1"/>
    <col min="5" max="5" width="11.140625" customWidth="1"/>
    <col min="6" max="6" width="17.85546875" customWidth="1"/>
    <col min="7" max="7" width="16.28515625" customWidth="1"/>
    <col min="8" max="8" width="12.140625" customWidth="1"/>
  </cols>
  <sheetData>
    <row r="1" spans="1:8" ht="15.75" x14ac:dyDescent="0.25">
      <c r="B1" s="319" t="s">
        <v>25</v>
      </c>
      <c r="C1" s="319"/>
      <c r="D1" s="319"/>
      <c r="E1" s="319"/>
      <c r="F1" s="319"/>
      <c r="G1" s="319"/>
    </row>
    <row r="2" spans="1:8" ht="15.75" x14ac:dyDescent="0.25">
      <c r="B2" s="319" t="s">
        <v>26</v>
      </c>
      <c r="C2" s="319"/>
      <c r="D2" s="319"/>
      <c r="E2" s="319"/>
      <c r="F2" s="319"/>
      <c r="G2" s="319"/>
    </row>
    <row r="3" spans="1:8" ht="15.75" x14ac:dyDescent="0.25">
      <c r="B3" s="319" t="s">
        <v>27</v>
      </c>
      <c r="C3" s="319"/>
      <c r="D3" s="319"/>
      <c r="E3" s="319"/>
      <c r="F3" s="319"/>
      <c r="G3" s="319"/>
    </row>
    <row r="5" spans="1:8" ht="63" customHeight="1" x14ac:dyDescent="0.25">
      <c r="A5" s="1" t="s">
        <v>0</v>
      </c>
      <c r="B5" s="1" t="s">
        <v>1</v>
      </c>
      <c r="C5" s="1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15.75" customHeight="1" x14ac:dyDescent="0.25">
      <c r="A6" s="1">
        <v>1</v>
      </c>
      <c r="B6" s="9">
        <v>2</v>
      </c>
      <c r="C6" s="1">
        <v>3</v>
      </c>
      <c r="D6" s="2">
        <v>4</v>
      </c>
      <c r="E6" s="2">
        <v>5</v>
      </c>
      <c r="F6" s="2">
        <v>6</v>
      </c>
      <c r="G6" s="2" t="s">
        <v>22</v>
      </c>
      <c r="H6" s="2" t="s">
        <v>23</v>
      </c>
    </row>
    <row r="7" spans="1:8" ht="15.75" x14ac:dyDescent="0.25">
      <c r="A7" s="3">
        <v>1</v>
      </c>
      <c r="B7" s="5" t="s">
        <v>8</v>
      </c>
      <c r="C7" s="14">
        <f>0.72*E7</f>
        <v>3433.68</v>
      </c>
      <c r="D7" s="3">
        <v>23</v>
      </c>
      <c r="E7" s="3">
        <v>4769</v>
      </c>
      <c r="F7" s="3">
        <v>862</v>
      </c>
      <c r="G7" s="11">
        <f>F7/E7*100</f>
        <v>18.075068148458797</v>
      </c>
      <c r="H7" s="15">
        <f>F7/C7*100</f>
        <v>25.104261317303884</v>
      </c>
    </row>
    <row r="8" spans="1:8" ht="15.75" x14ac:dyDescent="0.25">
      <c r="A8" s="3">
        <v>2</v>
      </c>
      <c r="B8" s="6" t="s">
        <v>9</v>
      </c>
      <c r="C8" s="14">
        <f t="shared" ref="C8:C21" si="0">0.72*E8</f>
        <v>808.56</v>
      </c>
      <c r="D8" s="3">
        <v>12</v>
      </c>
      <c r="E8" s="3">
        <v>1123</v>
      </c>
      <c r="F8" s="3">
        <v>755</v>
      </c>
      <c r="G8" s="11">
        <f t="shared" ref="G8:G21" si="1">F8/E8*100</f>
        <v>67.230632235084599</v>
      </c>
      <c r="H8" s="15">
        <f t="shared" ref="H8:H21" si="2">F8/C8*100</f>
        <v>93.375878104284169</v>
      </c>
    </row>
    <row r="9" spans="1:8" ht="15.75" x14ac:dyDescent="0.25">
      <c r="A9" s="3">
        <v>3</v>
      </c>
      <c r="B9" s="5" t="s">
        <v>10</v>
      </c>
      <c r="C9" s="14">
        <f t="shared" si="0"/>
        <v>303.83999999999997</v>
      </c>
      <c r="D9" s="3">
        <v>20</v>
      </c>
      <c r="E9" s="3">
        <v>422</v>
      </c>
      <c r="F9" s="3">
        <v>393</v>
      </c>
      <c r="G9" s="11">
        <f t="shared" si="1"/>
        <v>93.127962085308056</v>
      </c>
      <c r="H9" s="15">
        <f t="shared" si="2"/>
        <v>129.34439178515009</v>
      </c>
    </row>
    <row r="10" spans="1:8" ht="15.75" x14ac:dyDescent="0.25">
      <c r="A10" s="3">
        <v>4</v>
      </c>
      <c r="B10" s="5" t="s">
        <v>11</v>
      </c>
      <c r="C10" s="14">
        <f t="shared" si="0"/>
        <v>799.19999999999993</v>
      </c>
      <c r="D10" s="3">
        <v>20</v>
      </c>
      <c r="E10" s="3">
        <v>1110</v>
      </c>
      <c r="F10" s="3">
        <v>421</v>
      </c>
      <c r="G10" s="11">
        <f t="shared" si="1"/>
        <v>37.927927927927932</v>
      </c>
      <c r="H10" s="15">
        <f t="shared" si="2"/>
        <v>52.677677677677679</v>
      </c>
    </row>
    <row r="11" spans="1:8" ht="15.75" x14ac:dyDescent="0.25">
      <c r="A11" s="3">
        <v>5</v>
      </c>
      <c r="B11" s="6" t="s">
        <v>12</v>
      </c>
      <c r="C11" s="14">
        <f t="shared" si="0"/>
        <v>267.12</v>
      </c>
      <c r="D11" s="3">
        <v>17</v>
      </c>
      <c r="E11" s="3">
        <v>371</v>
      </c>
      <c r="F11" s="3">
        <v>250</v>
      </c>
      <c r="G11" s="11">
        <f t="shared" si="1"/>
        <v>67.385444743935309</v>
      </c>
      <c r="H11" s="15">
        <f t="shared" si="2"/>
        <v>93.590895477687923</v>
      </c>
    </row>
    <row r="12" spans="1:8" ht="15.75" x14ac:dyDescent="0.25">
      <c r="A12" s="3">
        <v>6</v>
      </c>
      <c r="B12" s="7" t="s">
        <v>13</v>
      </c>
      <c r="C12" s="14">
        <f t="shared" si="0"/>
        <v>133.19999999999999</v>
      </c>
      <c r="D12" s="3">
        <v>10</v>
      </c>
      <c r="E12" s="3">
        <v>185</v>
      </c>
      <c r="F12" s="3">
        <v>149</v>
      </c>
      <c r="G12" s="11">
        <f t="shared" si="1"/>
        <v>80.540540540540533</v>
      </c>
      <c r="H12" s="15">
        <f t="shared" si="2"/>
        <v>111.86186186186187</v>
      </c>
    </row>
    <row r="13" spans="1:8" ht="15.75" x14ac:dyDescent="0.25">
      <c r="A13" s="3">
        <v>7</v>
      </c>
      <c r="B13" s="8" t="s">
        <v>14</v>
      </c>
      <c r="C13" s="14">
        <f t="shared" si="0"/>
        <v>1502.6399999999999</v>
      </c>
      <c r="D13" s="3">
        <v>16</v>
      </c>
      <c r="E13" s="3">
        <v>2087</v>
      </c>
      <c r="F13" s="3">
        <v>1995</v>
      </c>
      <c r="G13" s="11">
        <f t="shared" si="1"/>
        <v>95.591758505031137</v>
      </c>
      <c r="H13" s="15">
        <f t="shared" si="2"/>
        <v>132.76633125698771</v>
      </c>
    </row>
    <row r="14" spans="1:8" ht="15.75" x14ac:dyDescent="0.25">
      <c r="A14" s="3">
        <v>8</v>
      </c>
      <c r="B14" s="8" t="s">
        <v>15</v>
      </c>
      <c r="C14" s="14">
        <f t="shared" si="0"/>
        <v>358.56</v>
      </c>
      <c r="D14" s="3">
        <v>18</v>
      </c>
      <c r="E14" s="3">
        <v>498</v>
      </c>
      <c r="F14" s="3">
        <v>405</v>
      </c>
      <c r="G14" s="11">
        <f t="shared" si="1"/>
        <v>81.325301204819283</v>
      </c>
      <c r="H14" s="15">
        <f t="shared" si="2"/>
        <v>112.95180722891567</v>
      </c>
    </row>
    <row r="15" spans="1:8" ht="15.75" x14ac:dyDescent="0.25">
      <c r="A15" s="3">
        <v>9</v>
      </c>
      <c r="B15" s="7" t="s">
        <v>16</v>
      </c>
      <c r="C15" s="14">
        <f t="shared" si="0"/>
        <v>522</v>
      </c>
      <c r="D15" s="3">
        <v>17</v>
      </c>
      <c r="E15" s="3">
        <v>725</v>
      </c>
      <c r="F15" s="3">
        <v>725</v>
      </c>
      <c r="G15" s="11">
        <f t="shared" si="1"/>
        <v>100</v>
      </c>
      <c r="H15" s="15">
        <f t="shared" si="2"/>
        <v>138.88888888888889</v>
      </c>
    </row>
    <row r="16" spans="1:8" ht="15.75" x14ac:dyDescent="0.25">
      <c r="A16" s="3">
        <v>10</v>
      </c>
      <c r="B16" s="5" t="s">
        <v>17</v>
      </c>
      <c r="C16" s="14">
        <f t="shared" si="0"/>
        <v>777.6</v>
      </c>
      <c r="D16" s="3">
        <v>15</v>
      </c>
      <c r="E16" s="3">
        <v>1080</v>
      </c>
      <c r="F16" s="3">
        <v>396</v>
      </c>
      <c r="G16" s="11">
        <f t="shared" si="1"/>
        <v>36.666666666666664</v>
      </c>
      <c r="H16" s="15">
        <f t="shared" si="2"/>
        <v>50.925925925925917</v>
      </c>
    </row>
    <row r="17" spans="1:8" ht="15.75" x14ac:dyDescent="0.25">
      <c r="A17" s="3">
        <v>11</v>
      </c>
      <c r="B17" s="5" t="s">
        <v>18</v>
      </c>
      <c r="C17" s="14">
        <f t="shared" si="0"/>
        <v>1050.48</v>
      </c>
      <c r="D17" s="3">
        <v>20</v>
      </c>
      <c r="E17" s="3">
        <v>1459</v>
      </c>
      <c r="F17" s="3">
        <v>662</v>
      </c>
      <c r="G17" s="11">
        <f t="shared" si="1"/>
        <v>45.373543522960929</v>
      </c>
      <c r="H17" s="15">
        <f t="shared" si="2"/>
        <v>63.018810448556849</v>
      </c>
    </row>
    <row r="18" spans="1:8" ht="15.75" x14ac:dyDescent="0.25">
      <c r="A18" s="3">
        <v>12</v>
      </c>
      <c r="B18" s="5" t="s">
        <v>19</v>
      </c>
      <c r="C18" s="14">
        <f t="shared" si="0"/>
        <v>1133.28</v>
      </c>
      <c r="D18" s="3">
        <v>21</v>
      </c>
      <c r="E18" s="3">
        <v>1574</v>
      </c>
      <c r="F18" s="3">
        <v>1056</v>
      </c>
      <c r="G18" s="11">
        <f t="shared" si="1"/>
        <v>67.090216010165179</v>
      </c>
      <c r="H18" s="15">
        <f t="shared" si="2"/>
        <v>93.180855569673867</v>
      </c>
    </row>
    <row r="19" spans="1:8" ht="15.75" x14ac:dyDescent="0.25">
      <c r="A19" s="3">
        <v>13</v>
      </c>
      <c r="B19" s="5" t="s">
        <v>20</v>
      </c>
      <c r="C19" s="14">
        <f t="shared" si="0"/>
        <v>296.64</v>
      </c>
      <c r="D19" s="3">
        <v>20</v>
      </c>
      <c r="E19" s="3">
        <v>412</v>
      </c>
      <c r="F19" s="3">
        <v>306</v>
      </c>
      <c r="G19" s="11">
        <f t="shared" si="1"/>
        <v>74.271844660194176</v>
      </c>
      <c r="H19" s="15">
        <f t="shared" si="2"/>
        <v>103.15533980582525</v>
      </c>
    </row>
    <row r="20" spans="1:8" ht="15.75" x14ac:dyDescent="0.25">
      <c r="A20" s="3">
        <v>14</v>
      </c>
      <c r="B20" s="6" t="s">
        <v>21</v>
      </c>
      <c r="C20" s="14">
        <f t="shared" si="0"/>
        <v>2382.48</v>
      </c>
      <c r="D20" s="3">
        <v>14</v>
      </c>
      <c r="E20" s="3">
        <v>3309</v>
      </c>
      <c r="F20" s="3">
        <v>2116</v>
      </c>
      <c r="G20" s="11">
        <f t="shared" si="1"/>
        <v>63.946811725596852</v>
      </c>
      <c r="H20" s="15">
        <f t="shared" si="2"/>
        <v>88.815016285551181</v>
      </c>
    </row>
    <row r="21" spans="1:8" ht="15.75" x14ac:dyDescent="0.25">
      <c r="A21" s="4"/>
      <c r="B21" s="10" t="s">
        <v>24</v>
      </c>
      <c r="C21" s="14">
        <f t="shared" si="0"/>
        <v>13769.279999999999</v>
      </c>
      <c r="D21" s="3">
        <f>SUM(D7:D20)</f>
        <v>243</v>
      </c>
      <c r="E21" s="3">
        <f>SUM(E7:E20)</f>
        <v>19124</v>
      </c>
      <c r="F21" s="3">
        <f>SUM(F7:F20)</f>
        <v>10491</v>
      </c>
      <c r="G21" s="11">
        <f t="shared" si="1"/>
        <v>54.857770340932852</v>
      </c>
      <c r="H21" s="15">
        <f t="shared" si="2"/>
        <v>76.191347695740092</v>
      </c>
    </row>
    <row r="24" spans="1:8" ht="15.75" x14ac:dyDescent="0.25">
      <c r="F24" s="12" t="s">
        <v>28</v>
      </c>
      <c r="G24" s="12"/>
    </row>
    <row r="25" spans="1:8" ht="15.75" x14ac:dyDescent="0.25">
      <c r="F25" s="12"/>
      <c r="G25" s="12"/>
    </row>
    <row r="26" spans="1:8" ht="15.75" x14ac:dyDescent="0.25">
      <c r="F26" s="12"/>
      <c r="G26" s="12"/>
    </row>
    <row r="27" spans="1:8" ht="15.75" x14ac:dyDescent="0.25">
      <c r="F27" s="12"/>
      <c r="G27" s="12"/>
    </row>
    <row r="28" spans="1:8" ht="15.75" x14ac:dyDescent="0.25">
      <c r="F28" s="13" t="s">
        <v>29</v>
      </c>
      <c r="G28" s="13"/>
    </row>
    <row r="29" spans="1:8" ht="15.75" x14ac:dyDescent="0.25">
      <c r="F29" s="12" t="s">
        <v>30</v>
      </c>
      <c r="G29" s="12"/>
    </row>
  </sheetData>
  <mergeCells count="3">
    <mergeCell ref="B1:G1"/>
    <mergeCell ref="B2:G2"/>
    <mergeCell ref="B3:G3"/>
  </mergeCells>
  <printOptions horizontalCentered="1"/>
  <pageMargins left="0.11811023622047245" right="0" top="0.55118110236220474" bottom="0.35433070866141736" header="0.31496062992125984" footer="0.31496062992125984"/>
  <pageSetup paperSize="5" scale="8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1" workbookViewId="0">
      <selection activeCell="A23" sqref="A23"/>
    </sheetView>
  </sheetViews>
  <sheetFormatPr defaultRowHeight="15" x14ac:dyDescent="0.25"/>
  <cols>
    <col min="1" max="1" width="6" customWidth="1"/>
    <col min="2" max="2" width="19.5703125" customWidth="1"/>
    <col min="3" max="10" width="10.7109375" customWidth="1"/>
    <col min="11" max="11" width="12.42578125" customWidth="1"/>
    <col min="13" max="13" width="15.28515625" customWidth="1"/>
    <col min="16" max="16" width="16.7109375" customWidth="1"/>
  </cols>
  <sheetData>
    <row r="1" spans="1:17" ht="18.75" x14ac:dyDescent="0.3">
      <c r="A1" s="255" t="s">
        <v>213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7" ht="18.75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7" ht="18.75" x14ac:dyDescent="0.3">
      <c r="A3" s="281" t="s">
        <v>31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5" spans="1:17" ht="30" customHeight="1" x14ac:dyDescent="0.25">
      <c r="A5" s="265" t="s">
        <v>0</v>
      </c>
      <c r="B5" s="265" t="s">
        <v>1</v>
      </c>
      <c r="C5" s="265" t="s">
        <v>32</v>
      </c>
      <c r="D5" s="265"/>
      <c r="E5" s="265"/>
      <c r="F5" s="282" t="s">
        <v>33</v>
      </c>
      <c r="G5" s="283"/>
      <c r="H5" s="284"/>
      <c r="I5" s="263" t="s">
        <v>34</v>
      </c>
      <c r="J5" s="263"/>
      <c r="K5" s="263"/>
    </row>
    <row r="6" spans="1:17" ht="31.5" x14ac:dyDescent="0.25">
      <c r="A6" s="265"/>
      <c r="B6" s="265"/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37</v>
      </c>
      <c r="I6" s="1" t="s">
        <v>40</v>
      </c>
      <c r="J6" s="2" t="s">
        <v>41</v>
      </c>
      <c r="K6" s="1" t="s">
        <v>37</v>
      </c>
    </row>
    <row r="7" spans="1:17" x14ac:dyDescent="0.25">
      <c r="A7" s="26">
        <v>1</v>
      </c>
      <c r="B7" s="27">
        <v>2</v>
      </c>
      <c r="C7" s="26">
        <v>3</v>
      </c>
      <c r="D7" s="26">
        <v>4</v>
      </c>
      <c r="E7" s="26" t="s">
        <v>56</v>
      </c>
      <c r="F7" s="26">
        <v>6</v>
      </c>
      <c r="G7" s="26">
        <v>7</v>
      </c>
      <c r="H7" s="26" t="s">
        <v>57</v>
      </c>
      <c r="I7" s="26">
        <v>9</v>
      </c>
      <c r="J7" s="28">
        <v>10</v>
      </c>
      <c r="K7" s="26" t="s">
        <v>58</v>
      </c>
    </row>
    <row r="8" spans="1:17" ht="18.75" x14ac:dyDescent="0.3">
      <c r="A8" s="3">
        <v>1</v>
      </c>
      <c r="B8" s="16" t="s">
        <v>8</v>
      </c>
      <c r="C8" s="3">
        <v>20</v>
      </c>
      <c r="D8" s="3">
        <v>20</v>
      </c>
      <c r="E8" s="17">
        <f>C8/D8*100</f>
        <v>100</v>
      </c>
      <c r="F8" s="3">
        <v>7511</v>
      </c>
      <c r="G8" s="3">
        <v>5937</v>
      </c>
      <c r="H8" s="17">
        <f>G8/F8*100</f>
        <v>79.044068699241109</v>
      </c>
      <c r="I8" s="3">
        <v>5117</v>
      </c>
      <c r="J8" s="3">
        <v>5071</v>
      </c>
      <c r="K8" s="17">
        <f>J8/I8*100</f>
        <v>99.101035763142463</v>
      </c>
      <c r="L8" s="200"/>
      <c r="M8" s="84"/>
      <c r="P8" s="136" t="s">
        <v>175</v>
      </c>
      <c r="Q8" s="44">
        <v>77.739999999999995</v>
      </c>
    </row>
    <row r="9" spans="1:17" ht="18.75" x14ac:dyDescent="0.3">
      <c r="A9" s="3">
        <v>2</v>
      </c>
      <c r="B9" s="18" t="s">
        <v>9</v>
      </c>
      <c r="C9" s="3">
        <v>12</v>
      </c>
      <c r="D9" s="3">
        <v>12</v>
      </c>
      <c r="E9" s="17">
        <f t="shared" ref="E9:E22" si="0">C9/D9*100</f>
        <v>100</v>
      </c>
      <c r="F9" s="3">
        <v>2523</v>
      </c>
      <c r="G9" s="3">
        <v>2372</v>
      </c>
      <c r="H9" s="17">
        <f t="shared" ref="H9:H21" si="1">G9/F9*100</f>
        <v>94.015061434799847</v>
      </c>
      <c r="I9" s="3">
        <v>2372</v>
      </c>
      <c r="J9" s="3">
        <v>2063</v>
      </c>
      <c r="K9" s="17">
        <f t="shared" ref="K9:K22" si="2">J9/I9*100</f>
        <v>86.973018549747053</v>
      </c>
      <c r="L9" s="200"/>
      <c r="M9" s="84"/>
      <c r="P9" s="136" t="s">
        <v>21</v>
      </c>
      <c r="Q9" s="44">
        <v>80.02</v>
      </c>
    </row>
    <row r="10" spans="1:17" ht="18.75" x14ac:dyDescent="0.3">
      <c r="A10" s="3">
        <v>3</v>
      </c>
      <c r="B10" s="20" t="s">
        <v>10</v>
      </c>
      <c r="C10" s="3">
        <v>20</v>
      </c>
      <c r="D10" s="3">
        <v>20</v>
      </c>
      <c r="E10" s="17">
        <f t="shared" si="0"/>
        <v>100</v>
      </c>
      <c r="F10" s="3">
        <v>1245</v>
      </c>
      <c r="G10" s="3">
        <v>908</v>
      </c>
      <c r="H10" s="17">
        <f t="shared" si="1"/>
        <v>72.931726907630519</v>
      </c>
      <c r="I10" s="3">
        <v>899</v>
      </c>
      <c r="J10" s="3">
        <v>779</v>
      </c>
      <c r="K10" s="17">
        <f t="shared" si="2"/>
        <v>86.65183537263627</v>
      </c>
      <c r="L10" s="200"/>
      <c r="M10" s="84"/>
      <c r="P10" s="136" t="s">
        <v>17</v>
      </c>
      <c r="Q10" s="44">
        <v>80.88</v>
      </c>
    </row>
    <row r="11" spans="1:17" ht="18.75" x14ac:dyDescent="0.3">
      <c r="A11" s="3">
        <v>4</v>
      </c>
      <c r="B11" s="20" t="s">
        <v>11</v>
      </c>
      <c r="C11" s="3">
        <v>20</v>
      </c>
      <c r="D11" s="3">
        <v>20</v>
      </c>
      <c r="E11" s="17">
        <f t="shared" si="0"/>
        <v>100</v>
      </c>
      <c r="F11" s="3">
        <v>2244</v>
      </c>
      <c r="G11" s="3">
        <v>1944</v>
      </c>
      <c r="H11" s="17">
        <f t="shared" si="1"/>
        <v>86.631016042780757</v>
      </c>
      <c r="I11" s="3">
        <v>1944</v>
      </c>
      <c r="J11" s="3">
        <v>1904</v>
      </c>
      <c r="K11" s="17">
        <f t="shared" si="2"/>
        <v>97.942386831275712</v>
      </c>
      <c r="L11" s="200"/>
      <c r="M11" s="84"/>
      <c r="P11" s="136" t="s">
        <v>16</v>
      </c>
      <c r="Q11" s="44">
        <v>84.5</v>
      </c>
    </row>
    <row r="12" spans="1:17" ht="18.75" x14ac:dyDescent="0.3">
      <c r="A12" s="3">
        <v>5</v>
      </c>
      <c r="B12" s="21" t="s">
        <v>12</v>
      </c>
      <c r="C12" s="3">
        <v>17</v>
      </c>
      <c r="D12" s="3">
        <v>17</v>
      </c>
      <c r="E12" s="17">
        <f t="shared" si="0"/>
        <v>100</v>
      </c>
      <c r="F12" s="3">
        <v>884</v>
      </c>
      <c r="G12" s="3">
        <v>425</v>
      </c>
      <c r="H12" s="17">
        <f t="shared" si="1"/>
        <v>48.07692307692308</v>
      </c>
      <c r="I12" s="3">
        <v>425</v>
      </c>
      <c r="J12" s="3">
        <v>425</v>
      </c>
      <c r="K12" s="17">
        <f t="shared" si="2"/>
        <v>100</v>
      </c>
      <c r="M12" s="84"/>
      <c r="P12" s="136" t="s">
        <v>10</v>
      </c>
      <c r="Q12" s="44">
        <v>86.65</v>
      </c>
    </row>
    <row r="13" spans="1:17" ht="18.75" x14ac:dyDescent="0.3">
      <c r="A13" s="3">
        <v>6</v>
      </c>
      <c r="B13" s="21" t="s">
        <v>13</v>
      </c>
      <c r="C13" s="3">
        <v>29</v>
      </c>
      <c r="D13" s="3">
        <v>29</v>
      </c>
      <c r="E13" s="17">
        <f t="shared" si="0"/>
        <v>100</v>
      </c>
      <c r="F13" s="3">
        <v>745</v>
      </c>
      <c r="G13" s="3">
        <v>583</v>
      </c>
      <c r="H13" s="17">
        <f t="shared" si="1"/>
        <v>78.255033557046985</v>
      </c>
      <c r="I13" s="3">
        <v>580</v>
      </c>
      <c r="J13" s="3">
        <v>548</v>
      </c>
      <c r="K13" s="17">
        <f t="shared" si="2"/>
        <v>94.482758620689651</v>
      </c>
      <c r="L13" s="200"/>
      <c r="M13" s="84"/>
      <c r="P13" s="136" t="s">
        <v>9</v>
      </c>
      <c r="Q13" s="44">
        <v>86.97</v>
      </c>
    </row>
    <row r="14" spans="1:17" ht="18.75" x14ac:dyDescent="0.3">
      <c r="A14" s="3">
        <v>7</v>
      </c>
      <c r="B14" s="20" t="s">
        <v>14</v>
      </c>
      <c r="C14" s="3">
        <v>24</v>
      </c>
      <c r="D14" s="3">
        <v>24</v>
      </c>
      <c r="E14" s="17">
        <f t="shared" si="0"/>
        <v>100</v>
      </c>
      <c r="F14" s="3">
        <v>4202</v>
      </c>
      <c r="G14" s="3">
        <v>3005</v>
      </c>
      <c r="H14" s="17">
        <f t="shared" si="1"/>
        <v>71.513564969062344</v>
      </c>
      <c r="I14" s="3">
        <v>2630</v>
      </c>
      <c r="J14" s="3">
        <v>2465</v>
      </c>
      <c r="K14" s="17">
        <f t="shared" si="2"/>
        <v>93.726235741444867</v>
      </c>
      <c r="L14" s="200"/>
      <c r="M14" s="84"/>
      <c r="P14" s="136" t="s">
        <v>20</v>
      </c>
      <c r="Q14" s="172">
        <v>88.38</v>
      </c>
    </row>
    <row r="15" spans="1:17" ht="18.75" x14ac:dyDescent="0.3">
      <c r="A15" s="3">
        <v>8</v>
      </c>
      <c r="B15" s="20" t="s">
        <v>15</v>
      </c>
      <c r="C15" s="3">
        <v>32</v>
      </c>
      <c r="D15" s="3">
        <v>32</v>
      </c>
      <c r="E15" s="17">
        <f t="shared" si="0"/>
        <v>100</v>
      </c>
      <c r="F15" s="3">
        <v>552</v>
      </c>
      <c r="G15" s="3">
        <v>461</v>
      </c>
      <c r="H15" s="17">
        <f t="shared" si="1"/>
        <v>83.514492753623188</v>
      </c>
      <c r="I15" s="3">
        <v>461</v>
      </c>
      <c r="J15" s="3">
        <v>443</v>
      </c>
      <c r="K15" s="17">
        <f t="shared" si="2"/>
        <v>96.095444685466376</v>
      </c>
      <c r="L15" s="200"/>
      <c r="M15" s="84"/>
      <c r="P15" s="184" t="s">
        <v>24</v>
      </c>
      <c r="Q15" s="199">
        <v>91.69</v>
      </c>
    </row>
    <row r="16" spans="1:17" ht="18.75" x14ac:dyDescent="0.3">
      <c r="A16" s="3">
        <v>9</v>
      </c>
      <c r="B16" s="21" t="s">
        <v>16</v>
      </c>
      <c r="C16" s="3">
        <v>17</v>
      </c>
      <c r="D16" s="3">
        <v>17</v>
      </c>
      <c r="E16" s="17">
        <f t="shared" si="0"/>
        <v>100</v>
      </c>
      <c r="F16" s="3">
        <v>1451</v>
      </c>
      <c r="G16" s="3">
        <v>1251</v>
      </c>
      <c r="H16" s="17">
        <f t="shared" si="1"/>
        <v>86.216402481047552</v>
      </c>
      <c r="I16" s="3">
        <v>774</v>
      </c>
      <c r="J16" s="3">
        <v>654</v>
      </c>
      <c r="K16" s="17">
        <f t="shared" si="2"/>
        <v>84.496124031007753</v>
      </c>
      <c r="L16" s="200"/>
      <c r="M16" s="84"/>
      <c r="P16" s="136" t="s">
        <v>19</v>
      </c>
      <c r="Q16" s="44">
        <v>91.89</v>
      </c>
    </row>
    <row r="17" spans="1:17" ht="18.75" x14ac:dyDescent="0.3">
      <c r="A17" s="3">
        <v>10</v>
      </c>
      <c r="B17" s="20" t="s">
        <v>17</v>
      </c>
      <c r="C17" s="3">
        <v>17</v>
      </c>
      <c r="D17" s="3">
        <v>17</v>
      </c>
      <c r="E17" s="17">
        <f t="shared" si="0"/>
        <v>100</v>
      </c>
      <c r="F17" s="3">
        <v>1318</v>
      </c>
      <c r="G17" s="3">
        <v>835</v>
      </c>
      <c r="H17" s="17">
        <f t="shared" si="1"/>
        <v>63.353566009104703</v>
      </c>
      <c r="I17" s="3">
        <v>638</v>
      </c>
      <c r="J17" s="3">
        <v>516</v>
      </c>
      <c r="K17" s="17">
        <f t="shared" si="2"/>
        <v>80.877742946708466</v>
      </c>
      <c r="L17" s="200"/>
      <c r="M17" s="84"/>
      <c r="P17" s="136" t="s">
        <v>14</v>
      </c>
      <c r="Q17" s="44">
        <v>93.73</v>
      </c>
    </row>
    <row r="18" spans="1:17" ht="18.75" x14ac:dyDescent="0.3">
      <c r="A18" s="3">
        <v>11</v>
      </c>
      <c r="B18" s="20" t="s">
        <v>18</v>
      </c>
      <c r="C18" s="3">
        <v>29</v>
      </c>
      <c r="D18" s="3">
        <v>29</v>
      </c>
      <c r="E18" s="17">
        <f t="shared" si="0"/>
        <v>100</v>
      </c>
      <c r="F18" s="3">
        <v>1372</v>
      </c>
      <c r="G18" s="3">
        <v>812</v>
      </c>
      <c r="H18" s="17">
        <f t="shared" si="1"/>
        <v>59.183673469387756</v>
      </c>
      <c r="I18" s="3">
        <v>795</v>
      </c>
      <c r="J18" s="3">
        <v>618</v>
      </c>
      <c r="K18" s="17">
        <f t="shared" si="2"/>
        <v>77.735849056603783</v>
      </c>
      <c r="L18" s="200"/>
      <c r="M18" s="84"/>
      <c r="P18" s="198" t="s">
        <v>13</v>
      </c>
      <c r="Q18" s="172">
        <v>94.48</v>
      </c>
    </row>
    <row r="19" spans="1:17" ht="18.75" x14ac:dyDescent="0.3">
      <c r="A19" s="3">
        <v>12</v>
      </c>
      <c r="B19" s="20" t="s">
        <v>19</v>
      </c>
      <c r="C19" s="3">
        <v>21</v>
      </c>
      <c r="D19" s="3">
        <v>21</v>
      </c>
      <c r="E19" s="17">
        <f t="shared" si="0"/>
        <v>100</v>
      </c>
      <c r="F19" s="3">
        <v>2358</v>
      </c>
      <c r="G19" s="3">
        <v>1494</v>
      </c>
      <c r="H19" s="17">
        <f t="shared" si="1"/>
        <v>63.358778625954194</v>
      </c>
      <c r="I19" s="3">
        <v>1220</v>
      </c>
      <c r="J19" s="3">
        <v>1121</v>
      </c>
      <c r="K19" s="17">
        <f t="shared" si="2"/>
        <v>91.885245901639351</v>
      </c>
      <c r="L19" s="200"/>
      <c r="M19" s="84"/>
      <c r="P19" s="136" t="s">
        <v>15</v>
      </c>
      <c r="Q19" s="44">
        <v>96.1</v>
      </c>
    </row>
    <row r="20" spans="1:17" ht="15.75" customHeight="1" x14ac:dyDescent="0.3">
      <c r="A20" s="3">
        <v>13</v>
      </c>
      <c r="B20" s="20" t="s">
        <v>20</v>
      </c>
      <c r="C20" s="3">
        <v>20</v>
      </c>
      <c r="D20" s="3">
        <v>20</v>
      </c>
      <c r="E20" s="17">
        <f t="shared" si="0"/>
        <v>100</v>
      </c>
      <c r="F20" s="3">
        <v>6839</v>
      </c>
      <c r="G20" s="3">
        <v>974</v>
      </c>
      <c r="H20" s="17">
        <f t="shared" si="1"/>
        <v>14.241848223424478</v>
      </c>
      <c r="I20" s="3">
        <v>835</v>
      </c>
      <c r="J20" s="3">
        <v>738</v>
      </c>
      <c r="K20" s="17">
        <f t="shared" si="2"/>
        <v>88.383233532934142</v>
      </c>
      <c r="L20" s="200"/>
      <c r="M20" s="84"/>
      <c r="P20" s="136" t="s">
        <v>11</v>
      </c>
      <c r="Q20" s="44">
        <v>97.94</v>
      </c>
    </row>
    <row r="21" spans="1:17" ht="18.75" x14ac:dyDescent="0.3">
      <c r="A21" s="22">
        <v>14</v>
      </c>
      <c r="B21" s="23" t="s">
        <v>21</v>
      </c>
      <c r="C21" s="22">
        <v>14</v>
      </c>
      <c r="D21" s="22">
        <v>14</v>
      </c>
      <c r="E21" s="17">
        <f t="shared" si="0"/>
        <v>100</v>
      </c>
      <c r="F21" s="22">
        <v>2112</v>
      </c>
      <c r="G21" s="22">
        <v>1805</v>
      </c>
      <c r="H21" s="17">
        <f t="shared" si="1"/>
        <v>85.464015151515156</v>
      </c>
      <c r="I21" s="22">
        <v>1787</v>
      </c>
      <c r="J21" s="22">
        <v>1430</v>
      </c>
      <c r="K21" s="17">
        <f t="shared" si="2"/>
        <v>80.022383883603808</v>
      </c>
      <c r="L21" s="200"/>
      <c r="M21" s="84"/>
      <c r="P21" s="136" t="s">
        <v>8</v>
      </c>
      <c r="Q21" s="44">
        <v>99.1</v>
      </c>
    </row>
    <row r="22" spans="1:17" ht="18.75" x14ac:dyDescent="0.3">
      <c r="A22" s="4"/>
      <c r="B22" s="24" t="s">
        <v>44</v>
      </c>
      <c r="C22" s="3">
        <f>SUM(C8:C21)</f>
        <v>292</v>
      </c>
      <c r="D22" s="3">
        <f>SUM(D8:D21)</f>
        <v>292</v>
      </c>
      <c r="E22" s="17">
        <f t="shared" si="0"/>
        <v>100</v>
      </c>
      <c r="F22" s="25">
        <f>SUM(F8:F21)</f>
        <v>35356</v>
      </c>
      <c r="G22" s="25">
        <f>SUM(G8:G21)</f>
        <v>22806</v>
      </c>
      <c r="H22" s="17">
        <f>G22/F22*100</f>
        <v>64.503903156465654</v>
      </c>
      <c r="I22" s="25">
        <f>SUM(I8:I21)</f>
        <v>20477</v>
      </c>
      <c r="J22" s="25">
        <f>SUM(J8:J21)</f>
        <v>18775</v>
      </c>
      <c r="K22" s="17">
        <f t="shared" si="2"/>
        <v>91.688235581383992</v>
      </c>
      <c r="P22" s="136" t="s">
        <v>12</v>
      </c>
      <c r="Q22" s="44">
        <v>100</v>
      </c>
    </row>
    <row r="23" spans="1:17" ht="15.75" x14ac:dyDescent="0.25">
      <c r="A23" s="12" t="s">
        <v>218</v>
      </c>
    </row>
  </sheetData>
  <mergeCells count="7">
    <mergeCell ref="A1:K1"/>
    <mergeCell ref="A3:K3"/>
    <mergeCell ref="A5:A6"/>
    <mergeCell ref="B5:B6"/>
    <mergeCell ref="C5:E5"/>
    <mergeCell ref="F5:H5"/>
    <mergeCell ref="I5:K5"/>
  </mergeCells>
  <pageMargins left="2.0866141732283467" right="0" top="1.3385826771653544" bottom="0" header="0.31496062992125984" footer="0.31496062992125984"/>
  <pageSetup paperSize="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0" workbookViewId="0">
      <selection activeCell="A23" sqref="A23"/>
    </sheetView>
  </sheetViews>
  <sheetFormatPr defaultRowHeight="15" x14ac:dyDescent="0.25"/>
  <cols>
    <col min="1" max="1" width="5.28515625" customWidth="1"/>
    <col min="2" max="2" width="17.42578125" customWidth="1"/>
    <col min="3" max="10" width="12.7109375" customWidth="1"/>
    <col min="11" max="11" width="14.5703125" customWidth="1"/>
    <col min="14" max="14" width="19.28515625" customWidth="1"/>
  </cols>
  <sheetData>
    <row r="1" spans="1:15" ht="18.75" x14ac:dyDescent="0.3">
      <c r="A1" s="255" t="s">
        <v>214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5" ht="18.75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5" ht="18.75" x14ac:dyDescent="0.3">
      <c r="A3" s="281" t="s">
        <v>31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5" spans="1:15" ht="30" customHeight="1" x14ac:dyDescent="0.25">
      <c r="A5" s="265" t="s">
        <v>0</v>
      </c>
      <c r="B5" s="265" t="s">
        <v>1</v>
      </c>
      <c r="C5" s="265" t="s">
        <v>42</v>
      </c>
      <c r="D5" s="265"/>
      <c r="E5" s="265"/>
      <c r="F5" s="265" t="s">
        <v>43</v>
      </c>
      <c r="G5" s="265"/>
      <c r="H5" s="265"/>
      <c r="I5" s="263" t="s">
        <v>34</v>
      </c>
      <c r="J5" s="263"/>
      <c r="K5" s="263"/>
    </row>
    <row r="6" spans="1:15" ht="15.75" x14ac:dyDescent="0.25">
      <c r="A6" s="265"/>
      <c r="B6" s="265"/>
      <c r="C6" s="3" t="s">
        <v>35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37</v>
      </c>
      <c r="I6" s="3" t="s">
        <v>40</v>
      </c>
      <c r="J6" s="3" t="s">
        <v>41</v>
      </c>
      <c r="K6" s="3" t="s">
        <v>37</v>
      </c>
    </row>
    <row r="7" spans="1:15" x14ac:dyDescent="0.25">
      <c r="A7" s="26">
        <v>1</v>
      </c>
      <c r="B7" s="27">
        <v>2</v>
      </c>
      <c r="C7" s="26">
        <v>3</v>
      </c>
      <c r="D7" s="26">
        <v>4</v>
      </c>
      <c r="E7" s="26" t="s">
        <v>56</v>
      </c>
      <c r="F7" s="26">
        <v>6</v>
      </c>
      <c r="G7" s="26">
        <v>7</v>
      </c>
      <c r="H7" s="26" t="s">
        <v>57</v>
      </c>
      <c r="I7" s="26">
        <v>9</v>
      </c>
      <c r="J7" s="28">
        <v>10</v>
      </c>
      <c r="K7" s="26" t="s">
        <v>58</v>
      </c>
    </row>
    <row r="8" spans="1:15" ht="18.75" x14ac:dyDescent="0.3">
      <c r="A8" s="3">
        <v>1</v>
      </c>
      <c r="B8" s="16" t="s">
        <v>8</v>
      </c>
      <c r="C8" s="3">
        <v>20</v>
      </c>
      <c r="D8" s="3">
        <v>20</v>
      </c>
      <c r="E8" s="17">
        <f>D8/C8*100</f>
        <v>100</v>
      </c>
      <c r="F8" s="3">
        <v>4369</v>
      </c>
      <c r="G8" s="3">
        <v>3138</v>
      </c>
      <c r="H8" s="17">
        <f>G8/F8*100</f>
        <v>71.824216067750058</v>
      </c>
      <c r="I8" s="3">
        <v>3012</v>
      </c>
      <c r="J8" s="3">
        <v>2895</v>
      </c>
      <c r="K8" s="17">
        <f>J8/I8*100</f>
        <v>96.115537848605584</v>
      </c>
      <c r="M8">
        <v>12</v>
      </c>
      <c r="N8" s="201" t="s">
        <v>18</v>
      </c>
      <c r="O8" s="44">
        <v>77.75</v>
      </c>
    </row>
    <row r="9" spans="1:15" ht="18.75" x14ac:dyDescent="0.3">
      <c r="A9" s="3">
        <v>2</v>
      </c>
      <c r="B9" s="18" t="s">
        <v>9</v>
      </c>
      <c r="C9" s="3">
        <v>12</v>
      </c>
      <c r="D9" s="3">
        <v>12</v>
      </c>
      <c r="E9" s="17">
        <f t="shared" ref="E9:E22" si="0">D9/C9*100</f>
        <v>100</v>
      </c>
      <c r="F9" s="3">
        <v>708</v>
      </c>
      <c r="G9" s="3">
        <v>576</v>
      </c>
      <c r="H9" s="17">
        <f t="shared" ref="H9:H22" si="1">G9/F9*100</f>
        <v>81.355932203389841</v>
      </c>
      <c r="I9" s="3">
        <v>576</v>
      </c>
      <c r="J9" s="3">
        <v>508</v>
      </c>
      <c r="K9" s="17">
        <f t="shared" ref="K9:K22" si="2">J9/I9*100</f>
        <v>88.194444444444443</v>
      </c>
      <c r="M9">
        <v>9</v>
      </c>
      <c r="N9" s="198" t="s">
        <v>21</v>
      </c>
      <c r="O9" s="44">
        <v>80.010000000000005</v>
      </c>
    </row>
    <row r="10" spans="1:15" ht="18.75" x14ac:dyDescent="0.3">
      <c r="A10" s="3">
        <v>3</v>
      </c>
      <c r="B10" s="20" t="s">
        <v>10</v>
      </c>
      <c r="C10" s="3">
        <v>20</v>
      </c>
      <c r="D10" s="3">
        <v>20</v>
      </c>
      <c r="E10" s="17">
        <f t="shared" si="0"/>
        <v>100</v>
      </c>
      <c r="F10" s="3">
        <v>962</v>
      </c>
      <c r="G10" s="3">
        <v>561</v>
      </c>
      <c r="H10" s="17">
        <f t="shared" si="1"/>
        <v>58.316008316008315</v>
      </c>
      <c r="I10" s="3">
        <v>351</v>
      </c>
      <c r="J10" s="3">
        <v>299</v>
      </c>
      <c r="K10" s="17">
        <f t="shared" si="2"/>
        <v>85.18518518518519</v>
      </c>
      <c r="M10">
        <v>7</v>
      </c>
      <c r="N10" s="136" t="s">
        <v>17</v>
      </c>
      <c r="O10" s="172">
        <v>80.66</v>
      </c>
    </row>
    <row r="11" spans="1:15" ht="18.75" x14ac:dyDescent="0.3">
      <c r="A11" s="3">
        <v>4</v>
      </c>
      <c r="B11" s="20" t="s">
        <v>11</v>
      </c>
      <c r="C11" s="3">
        <v>20</v>
      </c>
      <c r="D11" s="3">
        <v>20</v>
      </c>
      <c r="E11" s="17">
        <f t="shared" si="0"/>
        <v>100</v>
      </c>
      <c r="F11" s="3">
        <v>1501</v>
      </c>
      <c r="G11" s="3">
        <v>559</v>
      </c>
      <c r="H11" s="17">
        <f t="shared" si="1"/>
        <v>37.241838774150565</v>
      </c>
      <c r="I11" s="3">
        <v>550</v>
      </c>
      <c r="J11" s="3">
        <v>546</v>
      </c>
      <c r="K11" s="17">
        <f t="shared" si="2"/>
        <v>99.272727272727266</v>
      </c>
      <c r="M11">
        <v>14</v>
      </c>
      <c r="N11" s="198" t="s">
        <v>14</v>
      </c>
      <c r="O11" s="44">
        <v>82.68</v>
      </c>
    </row>
    <row r="12" spans="1:15" ht="18.75" x14ac:dyDescent="0.3">
      <c r="A12" s="3">
        <v>5</v>
      </c>
      <c r="B12" s="21" t="s">
        <v>12</v>
      </c>
      <c r="C12" s="3">
        <v>17</v>
      </c>
      <c r="D12" s="3">
        <v>17</v>
      </c>
      <c r="E12" s="17">
        <f t="shared" si="0"/>
        <v>100</v>
      </c>
      <c r="F12" s="3">
        <v>523</v>
      </c>
      <c r="G12" s="3">
        <v>450</v>
      </c>
      <c r="H12" s="17">
        <f t="shared" si="1"/>
        <v>86.042065009560233</v>
      </c>
      <c r="I12" s="3">
        <v>390</v>
      </c>
      <c r="J12" s="3">
        <v>350</v>
      </c>
      <c r="K12" s="17">
        <f t="shared" si="2"/>
        <v>89.743589743589752</v>
      </c>
      <c r="M12">
        <v>10</v>
      </c>
      <c r="N12" s="198" t="s">
        <v>16</v>
      </c>
      <c r="O12" s="44">
        <v>82.7</v>
      </c>
    </row>
    <row r="13" spans="1:15" ht="18.75" x14ac:dyDescent="0.3">
      <c r="A13" s="3">
        <v>6</v>
      </c>
      <c r="B13" s="21" t="s">
        <v>13</v>
      </c>
      <c r="C13" s="3">
        <v>5</v>
      </c>
      <c r="D13" s="3">
        <v>5</v>
      </c>
      <c r="E13" s="17">
        <f t="shared" si="0"/>
        <v>100</v>
      </c>
      <c r="F13" s="3">
        <v>231</v>
      </c>
      <c r="G13" s="3">
        <v>159</v>
      </c>
      <c r="H13" s="17">
        <f t="shared" si="1"/>
        <v>68.831168831168839</v>
      </c>
      <c r="I13" s="3">
        <v>159</v>
      </c>
      <c r="J13" s="3">
        <v>136</v>
      </c>
      <c r="K13" s="17">
        <f t="shared" si="2"/>
        <v>85.534591194968556</v>
      </c>
      <c r="M13">
        <v>8</v>
      </c>
      <c r="N13" s="198" t="s">
        <v>20</v>
      </c>
      <c r="O13" s="44">
        <v>85.12</v>
      </c>
    </row>
    <row r="14" spans="1:15" ht="18.75" x14ac:dyDescent="0.3">
      <c r="A14" s="3">
        <v>7</v>
      </c>
      <c r="B14" s="20" t="s">
        <v>14</v>
      </c>
      <c r="C14" s="3">
        <v>16</v>
      </c>
      <c r="D14" s="3">
        <v>16</v>
      </c>
      <c r="E14" s="17">
        <f t="shared" si="0"/>
        <v>100</v>
      </c>
      <c r="F14" s="3">
        <v>4011</v>
      </c>
      <c r="G14" s="3">
        <v>2881</v>
      </c>
      <c r="H14" s="17">
        <f t="shared" si="1"/>
        <v>71.827474445275499</v>
      </c>
      <c r="I14" s="3">
        <v>1628</v>
      </c>
      <c r="J14" s="3">
        <v>1346</v>
      </c>
      <c r="K14" s="17">
        <f t="shared" si="2"/>
        <v>82.67813267813267</v>
      </c>
      <c r="M14">
        <v>4</v>
      </c>
      <c r="N14" s="198" t="s">
        <v>10</v>
      </c>
      <c r="O14" s="44">
        <v>85.19</v>
      </c>
    </row>
    <row r="15" spans="1:15" ht="18.75" x14ac:dyDescent="0.3">
      <c r="A15" s="3">
        <v>8</v>
      </c>
      <c r="B15" s="20" t="s">
        <v>15</v>
      </c>
      <c r="C15" s="3">
        <v>18</v>
      </c>
      <c r="D15" s="3">
        <v>18</v>
      </c>
      <c r="E15" s="17">
        <f t="shared" si="0"/>
        <v>100</v>
      </c>
      <c r="F15" s="3">
        <v>312</v>
      </c>
      <c r="G15" s="3">
        <v>270</v>
      </c>
      <c r="H15" s="17">
        <f t="shared" si="1"/>
        <v>86.538461538461547</v>
      </c>
      <c r="I15" s="3">
        <v>270</v>
      </c>
      <c r="J15" s="3">
        <v>255</v>
      </c>
      <c r="K15" s="17">
        <f t="shared" si="2"/>
        <v>94.444444444444443</v>
      </c>
      <c r="M15">
        <v>11</v>
      </c>
      <c r="N15" s="198" t="s">
        <v>13</v>
      </c>
      <c r="O15" s="44">
        <v>85.53</v>
      </c>
    </row>
    <row r="16" spans="1:15" ht="18.75" x14ac:dyDescent="0.3">
      <c r="A16" s="3">
        <v>9</v>
      </c>
      <c r="B16" s="21" t="s">
        <v>16</v>
      </c>
      <c r="C16" s="3">
        <v>17</v>
      </c>
      <c r="D16" s="3">
        <v>17</v>
      </c>
      <c r="E16" s="17">
        <f t="shared" si="0"/>
        <v>100</v>
      </c>
      <c r="F16" s="3">
        <v>1595</v>
      </c>
      <c r="G16" s="3">
        <v>1235</v>
      </c>
      <c r="H16" s="17">
        <f t="shared" si="1"/>
        <v>77.429467084639498</v>
      </c>
      <c r="I16" s="3">
        <v>653</v>
      </c>
      <c r="J16" s="3">
        <v>540</v>
      </c>
      <c r="K16" s="17">
        <f t="shared" si="2"/>
        <v>82.695252679938747</v>
      </c>
      <c r="M16">
        <v>5</v>
      </c>
      <c r="N16" s="202" t="s">
        <v>24</v>
      </c>
      <c r="O16" s="203">
        <v>87.16</v>
      </c>
    </row>
    <row r="17" spans="1:15" ht="18.75" x14ac:dyDescent="0.3">
      <c r="A17" s="3">
        <v>10</v>
      </c>
      <c r="B17" s="20" t="s">
        <v>17</v>
      </c>
      <c r="C17" s="3">
        <v>15</v>
      </c>
      <c r="D17" s="3">
        <v>15</v>
      </c>
      <c r="E17" s="17">
        <f t="shared" si="0"/>
        <v>100</v>
      </c>
      <c r="F17" s="3">
        <v>572</v>
      </c>
      <c r="G17" s="3">
        <v>488</v>
      </c>
      <c r="H17" s="17">
        <f t="shared" si="1"/>
        <v>85.314685314685306</v>
      </c>
      <c r="I17" s="3">
        <v>362</v>
      </c>
      <c r="J17" s="3">
        <v>292</v>
      </c>
      <c r="K17" s="17">
        <f t="shared" si="2"/>
        <v>80.662983425414367</v>
      </c>
      <c r="M17">
        <v>3</v>
      </c>
      <c r="N17" s="198" t="s">
        <v>9</v>
      </c>
      <c r="O17" s="44">
        <v>88.19</v>
      </c>
    </row>
    <row r="18" spans="1:15" ht="18.75" x14ac:dyDescent="0.3">
      <c r="A18" s="3">
        <v>11</v>
      </c>
      <c r="B18" s="20" t="s">
        <v>18</v>
      </c>
      <c r="C18" s="3">
        <v>20</v>
      </c>
      <c r="D18" s="3">
        <v>20</v>
      </c>
      <c r="E18" s="17">
        <f t="shared" si="0"/>
        <v>100</v>
      </c>
      <c r="F18" s="3">
        <v>2874</v>
      </c>
      <c r="G18" s="3">
        <v>1858</v>
      </c>
      <c r="H18" s="17">
        <f t="shared" si="1"/>
        <v>64.648573416840634</v>
      </c>
      <c r="I18" s="3">
        <v>1083</v>
      </c>
      <c r="J18" s="3">
        <v>842</v>
      </c>
      <c r="K18" s="17">
        <f t="shared" si="2"/>
        <v>77.746999076638971</v>
      </c>
      <c r="M18">
        <v>1</v>
      </c>
      <c r="N18" s="198" t="s">
        <v>12</v>
      </c>
      <c r="O18" s="44">
        <v>89.74</v>
      </c>
    </row>
    <row r="19" spans="1:15" ht="18.75" x14ac:dyDescent="0.3">
      <c r="A19" s="3">
        <v>12</v>
      </c>
      <c r="B19" s="20" t="s">
        <v>19</v>
      </c>
      <c r="C19" s="3">
        <v>21</v>
      </c>
      <c r="D19" s="3">
        <v>21</v>
      </c>
      <c r="E19" s="17">
        <f t="shared" si="0"/>
        <v>100</v>
      </c>
      <c r="F19" s="3">
        <v>2342</v>
      </c>
      <c r="G19" s="3">
        <v>1330</v>
      </c>
      <c r="H19" s="17">
        <f t="shared" si="1"/>
        <v>56.789069171648165</v>
      </c>
      <c r="I19" s="3">
        <v>900</v>
      </c>
      <c r="J19" s="3">
        <v>888</v>
      </c>
      <c r="K19" s="17">
        <f t="shared" si="2"/>
        <v>98.666666666666671</v>
      </c>
      <c r="M19">
        <v>13</v>
      </c>
      <c r="N19" s="198" t="s">
        <v>15</v>
      </c>
      <c r="O19" s="44">
        <v>94.44</v>
      </c>
    </row>
    <row r="20" spans="1:15" ht="15.75" customHeight="1" x14ac:dyDescent="0.3">
      <c r="A20" s="3">
        <v>13</v>
      </c>
      <c r="B20" s="20" t="s">
        <v>20</v>
      </c>
      <c r="C20" s="3">
        <v>20</v>
      </c>
      <c r="D20" s="3">
        <v>20</v>
      </c>
      <c r="E20" s="17">
        <f t="shared" si="0"/>
        <v>100</v>
      </c>
      <c r="F20" s="3">
        <v>6824</v>
      </c>
      <c r="G20" s="3">
        <v>791</v>
      </c>
      <c r="H20" s="17">
        <f t="shared" si="1"/>
        <v>11.591441969519343</v>
      </c>
      <c r="I20" s="3">
        <v>645</v>
      </c>
      <c r="J20" s="3">
        <v>549</v>
      </c>
      <c r="K20" s="17">
        <f t="shared" si="2"/>
        <v>85.116279069767444</v>
      </c>
      <c r="M20">
        <v>6</v>
      </c>
      <c r="N20" s="198" t="s">
        <v>8</v>
      </c>
      <c r="O20" s="44">
        <v>96.12</v>
      </c>
    </row>
    <row r="21" spans="1:15" ht="18.75" x14ac:dyDescent="0.3">
      <c r="A21" s="3">
        <v>14</v>
      </c>
      <c r="B21" s="21" t="s">
        <v>21</v>
      </c>
      <c r="C21" s="3">
        <v>20</v>
      </c>
      <c r="D21" s="3">
        <v>20</v>
      </c>
      <c r="E21" s="17">
        <f t="shared" si="0"/>
        <v>100</v>
      </c>
      <c r="F21" s="3">
        <v>6412</v>
      </c>
      <c r="G21" s="3">
        <v>3173</v>
      </c>
      <c r="H21" s="17">
        <f t="shared" si="1"/>
        <v>49.485339987523389</v>
      </c>
      <c r="I21" s="3">
        <v>3141</v>
      </c>
      <c r="J21" s="3">
        <v>2513</v>
      </c>
      <c r="K21" s="17">
        <f t="shared" si="2"/>
        <v>80.006367398917547</v>
      </c>
      <c r="M21">
        <v>2</v>
      </c>
      <c r="N21" s="198" t="s">
        <v>19</v>
      </c>
      <c r="O21" s="44">
        <v>98.67</v>
      </c>
    </row>
    <row r="22" spans="1:15" ht="18.75" x14ac:dyDescent="0.3">
      <c r="A22" s="3"/>
      <c r="B22" s="19" t="s">
        <v>44</v>
      </c>
      <c r="C22" s="3">
        <f>SUM(C8:C21)</f>
        <v>241</v>
      </c>
      <c r="D22" s="3">
        <f>SUM(D8:D21)</f>
        <v>241</v>
      </c>
      <c r="E22" s="17">
        <f t="shared" si="0"/>
        <v>100</v>
      </c>
      <c r="F22" s="3">
        <f>SUM(F8:F21)</f>
        <v>33236</v>
      </c>
      <c r="G22" s="3">
        <f>SUM(G8:G21)</f>
        <v>17469</v>
      </c>
      <c r="H22" s="17">
        <f t="shared" si="1"/>
        <v>52.560476591647607</v>
      </c>
      <c r="I22" s="3">
        <f>SUM(I8:I21)</f>
        <v>13720</v>
      </c>
      <c r="J22" s="3">
        <f>SUM(J8:J21)</f>
        <v>11959</v>
      </c>
      <c r="K22" s="17">
        <f t="shared" si="2"/>
        <v>87.164723032069972</v>
      </c>
      <c r="N22" s="198" t="s">
        <v>11</v>
      </c>
      <c r="O22" s="44">
        <v>99.27</v>
      </c>
    </row>
    <row r="23" spans="1:15" ht="15.75" x14ac:dyDescent="0.25">
      <c r="A23" s="12" t="s">
        <v>218</v>
      </c>
    </row>
  </sheetData>
  <mergeCells count="7">
    <mergeCell ref="A1:K1"/>
    <mergeCell ref="A3:K3"/>
    <mergeCell ref="A5:A6"/>
    <mergeCell ref="B5:B6"/>
    <mergeCell ref="C5:E5"/>
    <mergeCell ref="F5:H5"/>
    <mergeCell ref="I5:K5"/>
  </mergeCells>
  <pageMargins left="1.8897637795275593" right="0" top="1.3385826771653544" bottom="0" header="0.31496062992125984" footer="0.31496062992125984"/>
  <pageSetup paperSize="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6" workbookViewId="0">
      <selection activeCell="J25" sqref="J25"/>
    </sheetView>
  </sheetViews>
  <sheetFormatPr defaultRowHeight="15" x14ac:dyDescent="0.25"/>
  <cols>
    <col min="1" max="1" width="5.28515625" customWidth="1"/>
    <col min="2" max="2" width="17.42578125" customWidth="1"/>
    <col min="3" max="11" width="12.7109375" customWidth="1"/>
    <col min="14" max="14" width="18" customWidth="1"/>
    <col min="15" max="15" width="11.7109375" customWidth="1"/>
  </cols>
  <sheetData>
    <row r="1" spans="1:15" ht="18.75" x14ac:dyDescent="0.3">
      <c r="A1" s="255" t="s">
        <v>215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5" ht="15.75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5" ht="18.75" x14ac:dyDescent="0.3">
      <c r="A3" s="281" t="s">
        <v>31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5" spans="1:15" ht="30" customHeight="1" x14ac:dyDescent="0.25">
      <c r="A5" s="265" t="s">
        <v>0</v>
      </c>
      <c r="B5" s="265" t="s">
        <v>1</v>
      </c>
      <c r="C5" s="265" t="s">
        <v>45</v>
      </c>
      <c r="D5" s="265"/>
      <c r="E5" s="265"/>
      <c r="F5" s="265" t="s">
        <v>46</v>
      </c>
      <c r="G5" s="265"/>
      <c r="H5" s="265"/>
      <c r="I5" s="263" t="s">
        <v>34</v>
      </c>
      <c r="J5" s="263"/>
      <c r="K5" s="263"/>
    </row>
    <row r="6" spans="1:15" ht="15.75" x14ac:dyDescent="0.25">
      <c r="A6" s="265"/>
      <c r="B6" s="265"/>
      <c r="C6" s="3" t="s">
        <v>35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37</v>
      </c>
      <c r="I6" s="3" t="s">
        <v>40</v>
      </c>
      <c r="J6" s="3" t="s">
        <v>41</v>
      </c>
      <c r="K6" s="3" t="s">
        <v>37</v>
      </c>
    </row>
    <row r="7" spans="1:15" x14ac:dyDescent="0.25">
      <c r="A7" s="26">
        <v>1</v>
      </c>
      <c r="B7" s="27">
        <v>2</v>
      </c>
      <c r="C7" s="26">
        <v>3</v>
      </c>
      <c r="D7" s="26">
        <v>4</v>
      </c>
      <c r="E7" s="26" t="s">
        <v>56</v>
      </c>
      <c r="F7" s="26">
        <v>6</v>
      </c>
      <c r="G7" s="26">
        <v>7</v>
      </c>
      <c r="H7" s="26" t="s">
        <v>57</v>
      </c>
      <c r="I7" s="26">
        <v>9</v>
      </c>
      <c r="J7" s="28">
        <v>10</v>
      </c>
      <c r="K7" s="26" t="s">
        <v>58</v>
      </c>
    </row>
    <row r="8" spans="1:15" ht="18.75" x14ac:dyDescent="0.3">
      <c r="A8" s="3">
        <v>1</v>
      </c>
      <c r="B8" s="16" t="s">
        <v>8</v>
      </c>
      <c r="C8" s="3">
        <v>23</v>
      </c>
      <c r="D8" s="3">
        <v>23</v>
      </c>
      <c r="E8" s="17">
        <f>C8/D8*100</f>
        <v>100</v>
      </c>
      <c r="F8" s="19">
        <v>4769</v>
      </c>
      <c r="G8" s="19">
        <v>862</v>
      </c>
      <c r="H8" s="17">
        <f>G8/F8*100</f>
        <v>18.075068148458797</v>
      </c>
      <c r="I8" s="19">
        <v>584</v>
      </c>
      <c r="J8" s="19">
        <v>509</v>
      </c>
      <c r="K8" s="17">
        <f>J8/I8*100</f>
        <v>87.157534246575338</v>
      </c>
      <c r="L8" s="204"/>
      <c r="M8" s="84"/>
      <c r="N8" s="251" t="s">
        <v>13</v>
      </c>
      <c r="O8" s="44">
        <v>73.150000000000006</v>
      </c>
    </row>
    <row r="9" spans="1:15" ht="18.75" x14ac:dyDescent="0.3">
      <c r="A9" s="3">
        <v>2</v>
      </c>
      <c r="B9" s="18" t="s">
        <v>9</v>
      </c>
      <c r="C9" s="3">
        <v>12</v>
      </c>
      <c r="D9" s="3">
        <v>12</v>
      </c>
      <c r="E9" s="17">
        <f t="shared" ref="E9:E22" si="0">C9/D9*100</f>
        <v>100</v>
      </c>
      <c r="F9" s="19">
        <v>1123</v>
      </c>
      <c r="G9" s="19">
        <v>755</v>
      </c>
      <c r="H9" s="17">
        <f t="shared" ref="H9:H22" si="1">G9/F9*100</f>
        <v>67.230632235084599</v>
      </c>
      <c r="I9" s="19">
        <v>755</v>
      </c>
      <c r="J9" s="19">
        <v>685</v>
      </c>
      <c r="K9" s="17">
        <f t="shared" ref="K9:K22" si="2">J9/I9*100</f>
        <v>90.728476821192046</v>
      </c>
      <c r="L9" s="204"/>
      <c r="M9" s="84"/>
      <c r="N9" s="251" t="s">
        <v>17</v>
      </c>
      <c r="O9" s="44">
        <v>77.540000000000006</v>
      </c>
    </row>
    <row r="10" spans="1:15" ht="18.75" x14ac:dyDescent="0.3">
      <c r="A10" s="3">
        <v>3</v>
      </c>
      <c r="B10" s="20" t="s">
        <v>10</v>
      </c>
      <c r="C10" s="3">
        <v>20</v>
      </c>
      <c r="D10" s="3">
        <v>20</v>
      </c>
      <c r="E10" s="17">
        <f t="shared" si="0"/>
        <v>100</v>
      </c>
      <c r="F10" s="19">
        <v>422</v>
      </c>
      <c r="G10" s="19">
        <v>393</v>
      </c>
      <c r="H10" s="17">
        <f t="shared" si="1"/>
        <v>93.127962085308056</v>
      </c>
      <c r="I10" s="19">
        <v>314</v>
      </c>
      <c r="J10" s="19">
        <v>307</v>
      </c>
      <c r="K10" s="17">
        <f t="shared" si="2"/>
        <v>97.770700636942678</v>
      </c>
      <c r="L10" s="204"/>
      <c r="M10" s="84"/>
      <c r="N10" s="251" t="s">
        <v>18</v>
      </c>
      <c r="O10" s="44">
        <v>79.180000000000007</v>
      </c>
    </row>
    <row r="11" spans="1:15" ht="18.75" x14ac:dyDescent="0.3">
      <c r="A11" s="3">
        <v>4</v>
      </c>
      <c r="B11" s="20" t="s">
        <v>11</v>
      </c>
      <c r="C11" s="3">
        <v>20</v>
      </c>
      <c r="D11" s="3">
        <v>20</v>
      </c>
      <c r="E11" s="17">
        <f t="shared" si="0"/>
        <v>100</v>
      </c>
      <c r="F11" s="19">
        <v>1110</v>
      </c>
      <c r="G11" s="19">
        <v>421</v>
      </c>
      <c r="H11" s="17">
        <f t="shared" si="1"/>
        <v>37.927927927927932</v>
      </c>
      <c r="I11" s="19">
        <v>404</v>
      </c>
      <c r="J11" s="19">
        <v>369</v>
      </c>
      <c r="K11" s="17">
        <f t="shared" si="2"/>
        <v>91.336633663366342</v>
      </c>
      <c r="L11" s="204"/>
      <c r="M11" s="84"/>
      <c r="N11" s="251" t="s">
        <v>21</v>
      </c>
      <c r="O11" s="44">
        <v>80</v>
      </c>
    </row>
    <row r="12" spans="1:15" ht="18.75" x14ac:dyDescent="0.3">
      <c r="A12" s="3">
        <v>5</v>
      </c>
      <c r="B12" s="21" t="s">
        <v>12</v>
      </c>
      <c r="C12" s="3">
        <v>17</v>
      </c>
      <c r="D12" s="3">
        <v>17</v>
      </c>
      <c r="E12" s="17">
        <f t="shared" si="0"/>
        <v>100</v>
      </c>
      <c r="F12" s="19">
        <v>371</v>
      </c>
      <c r="G12" s="19">
        <v>250</v>
      </c>
      <c r="H12" s="17">
        <f t="shared" si="1"/>
        <v>67.385444743935309</v>
      </c>
      <c r="I12" s="19">
        <v>235</v>
      </c>
      <c r="J12" s="19">
        <v>200</v>
      </c>
      <c r="K12" s="17">
        <f t="shared" si="2"/>
        <v>85.106382978723403</v>
      </c>
      <c r="L12" s="204"/>
      <c r="M12" s="84"/>
      <c r="N12" s="251" t="s">
        <v>15</v>
      </c>
      <c r="O12" s="172">
        <v>80.87</v>
      </c>
    </row>
    <row r="13" spans="1:15" ht="18.75" x14ac:dyDescent="0.3">
      <c r="A13" s="3">
        <v>6</v>
      </c>
      <c r="B13" s="21" t="s">
        <v>13</v>
      </c>
      <c r="C13" s="3">
        <v>10</v>
      </c>
      <c r="D13" s="3">
        <v>10</v>
      </c>
      <c r="E13" s="17">
        <f t="shared" si="0"/>
        <v>100</v>
      </c>
      <c r="F13" s="19">
        <v>185</v>
      </c>
      <c r="G13" s="19">
        <v>149</v>
      </c>
      <c r="H13" s="17">
        <f t="shared" si="1"/>
        <v>80.540540540540533</v>
      </c>
      <c r="I13" s="19">
        <v>149</v>
      </c>
      <c r="J13" s="19">
        <v>109</v>
      </c>
      <c r="K13" s="17">
        <f t="shared" si="2"/>
        <v>73.154362416107389</v>
      </c>
      <c r="L13" s="204"/>
      <c r="M13" s="84"/>
      <c r="N13" s="251" t="s">
        <v>19</v>
      </c>
      <c r="O13" s="44">
        <v>81.36</v>
      </c>
    </row>
    <row r="14" spans="1:15" ht="18.75" x14ac:dyDescent="0.3">
      <c r="A14" s="3">
        <v>7</v>
      </c>
      <c r="B14" s="20" t="s">
        <v>14</v>
      </c>
      <c r="C14" s="3">
        <v>16</v>
      </c>
      <c r="D14" s="3">
        <v>16</v>
      </c>
      <c r="E14" s="17">
        <f t="shared" si="0"/>
        <v>100</v>
      </c>
      <c r="F14" s="19">
        <v>2087</v>
      </c>
      <c r="G14" s="19">
        <v>1995</v>
      </c>
      <c r="H14" s="17">
        <f t="shared" si="1"/>
        <v>95.591758505031137</v>
      </c>
      <c r="I14" s="19">
        <v>743</v>
      </c>
      <c r="J14" s="19">
        <v>715</v>
      </c>
      <c r="K14" s="17">
        <f t="shared" si="2"/>
        <v>96.231493943472415</v>
      </c>
      <c r="L14" s="204"/>
      <c r="M14" s="84"/>
      <c r="N14" s="251" t="s">
        <v>16</v>
      </c>
      <c r="O14" s="44">
        <v>81.650000000000006</v>
      </c>
    </row>
    <row r="15" spans="1:15" ht="18.75" x14ac:dyDescent="0.3">
      <c r="A15" s="3">
        <v>8</v>
      </c>
      <c r="B15" s="20" t="s">
        <v>15</v>
      </c>
      <c r="C15" s="3">
        <v>18</v>
      </c>
      <c r="D15" s="3">
        <v>18</v>
      </c>
      <c r="E15" s="17">
        <f t="shared" si="0"/>
        <v>100</v>
      </c>
      <c r="F15" s="19">
        <v>498</v>
      </c>
      <c r="G15" s="19">
        <v>405</v>
      </c>
      <c r="H15" s="17">
        <f t="shared" si="1"/>
        <v>81.325301204819283</v>
      </c>
      <c r="I15" s="19">
        <v>298</v>
      </c>
      <c r="J15" s="19">
        <v>241</v>
      </c>
      <c r="K15" s="17">
        <f t="shared" si="2"/>
        <v>80.872483221476514</v>
      </c>
      <c r="L15" s="204"/>
      <c r="M15" s="84"/>
      <c r="N15" s="253" t="s">
        <v>24</v>
      </c>
      <c r="O15" s="203">
        <v>85.1</v>
      </c>
    </row>
    <row r="16" spans="1:15" ht="18.75" x14ac:dyDescent="0.3">
      <c r="A16" s="3">
        <v>9</v>
      </c>
      <c r="B16" s="21" t="s">
        <v>16</v>
      </c>
      <c r="C16" s="3">
        <v>17</v>
      </c>
      <c r="D16" s="3">
        <v>17</v>
      </c>
      <c r="E16" s="17">
        <f t="shared" si="0"/>
        <v>100</v>
      </c>
      <c r="F16" s="19">
        <v>725</v>
      </c>
      <c r="G16" s="19">
        <v>725</v>
      </c>
      <c r="H16" s="17">
        <f t="shared" si="1"/>
        <v>100</v>
      </c>
      <c r="I16" s="19">
        <v>556</v>
      </c>
      <c r="J16" s="19">
        <v>454</v>
      </c>
      <c r="K16" s="17">
        <f t="shared" si="2"/>
        <v>81.654676258992808</v>
      </c>
      <c r="L16" s="204"/>
      <c r="M16" s="84"/>
      <c r="N16" s="251" t="s">
        <v>12</v>
      </c>
      <c r="O16" s="44">
        <v>85.11</v>
      </c>
    </row>
    <row r="17" spans="1:15" ht="18.75" x14ac:dyDescent="0.3">
      <c r="A17" s="3">
        <v>10</v>
      </c>
      <c r="B17" s="20" t="s">
        <v>17</v>
      </c>
      <c r="C17" s="3">
        <v>15</v>
      </c>
      <c r="D17" s="3">
        <v>15</v>
      </c>
      <c r="E17" s="17">
        <f t="shared" si="0"/>
        <v>100</v>
      </c>
      <c r="F17" s="19">
        <v>1080</v>
      </c>
      <c r="G17" s="19">
        <v>396</v>
      </c>
      <c r="H17" s="17">
        <f t="shared" si="1"/>
        <v>36.666666666666664</v>
      </c>
      <c r="I17" s="19">
        <v>276</v>
      </c>
      <c r="J17" s="19">
        <v>214</v>
      </c>
      <c r="K17" s="17">
        <f t="shared" si="2"/>
        <v>77.536231884057969</v>
      </c>
      <c r="L17" s="204"/>
      <c r="M17" s="84"/>
      <c r="N17" s="252" t="s">
        <v>8</v>
      </c>
      <c r="O17" s="199">
        <v>87.16</v>
      </c>
    </row>
    <row r="18" spans="1:15" ht="18.75" x14ac:dyDescent="0.3">
      <c r="A18" s="3">
        <v>11</v>
      </c>
      <c r="B18" s="20" t="s">
        <v>18</v>
      </c>
      <c r="C18" s="3">
        <v>20</v>
      </c>
      <c r="D18" s="3">
        <v>20</v>
      </c>
      <c r="E18" s="17">
        <f t="shared" si="0"/>
        <v>100</v>
      </c>
      <c r="F18" s="19">
        <v>1459</v>
      </c>
      <c r="G18" s="19">
        <v>662</v>
      </c>
      <c r="H18" s="17">
        <f t="shared" si="1"/>
        <v>45.373543522960929</v>
      </c>
      <c r="I18" s="19">
        <v>389</v>
      </c>
      <c r="J18" s="19">
        <v>308</v>
      </c>
      <c r="K18" s="17">
        <f t="shared" si="2"/>
        <v>79.177377892030847</v>
      </c>
      <c r="L18" s="204"/>
      <c r="M18" s="84"/>
      <c r="N18" s="251" t="s">
        <v>9</v>
      </c>
      <c r="O18" s="44">
        <v>90.73</v>
      </c>
    </row>
    <row r="19" spans="1:15" ht="15.75" customHeight="1" x14ac:dyDescent="0.3">
      <c r="A19" s="3">
        <v>12</v>
      </c>
      <c r="B19" s="20" t="s">
        <v>19</v>
      </c>
      <c r="C19" s="3">
        <v>21</v>
      </c>
      <c r="D19" s="3">
        <v>21</v>
      </c>
      <c r="E19" s="17">
        <f t="shared" si="0"/>
        <v>100</v>
      </c>
      <c r="F19" s="19">
        <v>1574</v>
      </c>
      <c r="G19" s="19">
        <v>1056</v>
      </c>
      <c r="H19" s="17">
        <f t="shared" si="1"/>
        <v>67.090216010165179</v>
      </c>
      <c r="I19" s="19">
        <v>944</v>
      </c>
      <c r="J19" s="19">
        <v>768</v>
      </c>
      <c r="K19" s="17">
        <f t="shared" si="2"/>
        <v>81.355932203389841</v>
      </c>
      <c r="L19" s="204"/>
      <c r="M19" s="84"/>
      <c r="N19" s="251" t="s">
        <v>11</v>
      </c>
      <c r="O19" s="44">
        <v>91.34</v>
      </c>
    </row>
    <row r="20" spans="1:15" ht="15.75" customHeight="1" x14ac:dyDescent="0.3">
      <c r="A20" s="3">
        <v>13</v>
      </c>
      <c r="B20" s="20" t="s">
        <v>20</v>
      </c>
      <c r="C20" s="3">
        <v>20</v>
      </c>
      <c r="D20" s="3">
        <v>20</v>
      </c>
      <c r="E20" s="17">
        <f t="shared" si="0"/>
        <v>100</v>
      </c>
      <c r="F20" s="19">
        <v>413</v>
      </c>
      <c r="G20" s="19">
        <v>307</v>
      </c>
      <c r="H20" s="17">
        <f t="shared" si="1"/>
        <v>74.334140435835351</v>
      </c>
      <c r="I20" s="19">
        <v>253</v>
      </c>
      <c r="J20" s="19">
        <v>249</v>
      </c>
      <c r="K20" s="17">
        <f t="shared" si="2"/>
        <v>98.418972332015812</v>
      </c>
      <c r="L20" s="204"/>
      <c r="M20" s="84"/>
      <c r="N20" s="251" t="s">
        <v>14</v>
      </c>
      <c r="O20" s="44">
        <v>96.23</v>
      </c>
    </row>
    <row r="21" spans="1:15" ht="18.75" x14ac:dyDescent="0.3">
      <c r="A21" s="3">
        <v>14</v>
      </c>
      <c r="B21" s="21" t="s">
        <v>21</v>
      </c>
      <c r="C21" s="3">
        <v>14</v>
      </c>
      <c r="D21" s="3">
        <v>14</v>
      </c>
      <c r="E21" s="17">
        <f t="shared" si="0"/>
        <v>100</v>
      </c>
      <c r="F21" s="19">
        <v>3309</v>
      </c>
      <c r="G21" s="19">
        <v>2116</v>
      </c>
      <c r="H21" s="17">
        <f t="shared" si="1"/>
        <v>63.946811725596852</v>
      </c>
      <c r="I21" s="19">
        <v>2095</v>
      </c>
      <c r="J21" s="19">
        <v>1676</v>
      </c>
      <c r="K21" s="17">
        <f t="shared" si="2"/>
        <v>80</v>
      </c>
      <c r="L21" s="204"/>
      <c r="M21" s="84"/>
      <c r="N21" s="251" t="s">
        <v>10</v>
      </c>
      <c r="O21" s="44">
        <v>97.77</v>
      </c>
    </row>
    <row r="22" spans="1:15" ht="18.75" x14ac:dyDescent="0.3">
      <c r="A22" s="3"/>
      <c r="B22" s="19" t="s">
        <v>44</v>
      </c>
      <c r="C22" s="3">
        <f>SUM(C8:C21)</f>
        <v>243</v>
      </c>
      <c r="D22" s="3">
        <f>SUM(D8:D21)</f>
        <v>243</v>
      </c>
      <c r="E22" s="17">
        <f t="shared" si="0"/>
        <v>100</v>
      </c>
      <c r="F22" s="14">
        <f>SUM(F8:F21)</f>
        <v>19125</v>
      </c>
      <c r="G22" s="14">
        <f>SUM(G8:G21)</f>
        <v>10492</v>
      </c>
      <c r="H22" s="17">
        <f t="shared" si="1"/>
        <v>54.860130718954245</v>
      </c>
      <c r="I22" s="14">
        <f>SUM(I8:I21)</f>
        <v>7995</v>
      </c>
      <c r="J22" s="14">
        <f>SUM(J8:J21)</f>
        <v>6804</v>
      </c>
      <c r="K22" s="17">
        <f t="shared" si="2"/>
        <v>85.103189493433391</v>
      </c>
      <c r="N22" s="136" t="s">
        <v>20</v>
      </c>
      <c r="O22" s="44">
        <v>98.42</v>
      </c>
    </row>
    <row r="23" spans="1:15" ht="15.75" x14ac:dyDescent="0.25">
      <c r="A23" s="12" t="s">
        <v>218</v>
      </c>
    </row>
  </sheetData>
  <mergeCells count="7">
    <mergeCell ref="A1:K1"/>
    <mergeCell ref="A3:K3"/>
    <mergeCell ref="A5:A6"/>
    <mergeCell ref="B5:B6"/>
    <mergeCell ref="C5:E5"/>
    <mergeCell ref="F5:H5"/>
    <mergeCell ref="I5:K5"/>
  </mergeCells>
  <pageMargins left="1.8897637795275593" right="0" top="1.3385826771653544" bottom="0" header="0.31496062992125984" footer="0.31496062992125984"/>
  <pageSetup paperSize="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5" workbookViewId="0">
      <selection activeCell="A23" sqref="A23"/>
    </sheetView>
  </sheetViews>
  <sheetFormatPr defaultRowHeight="15" x14ac:dyDescent="0.25"/>
  <cols>
    <col min="1" max="1" width="6" customWidth="1"/>
    <col min="2" max="2" width="18.42578125" customWidth="1"/>
    <col min="3" max="7" width="12.7109375" customWidth="1"/>
    <col min="8" max="8" width="13.85546875" customWidth="1"/>
    <col min="9" max="11" width="12.7109375" customWidth="1"/>
    <col min="14" max="14" width="19.28515625" customWidth="1"/>
    <col min="15" max="15" width="10.7109375" customWidth="1"/>
  </cols>
  <sheetData>
    <row r="1" spans="1:15" ht="15.75" x14ac:dyDescent="0.25">
      <c r="A1" s="318" t="s">
        <v>216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5" ht="15.75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5" ht="15.75" x14ac:dyDescent="0.25">
      <c r="A3" s="320" t="s">
        <v>31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5" spans="1:15" ht="30" customHeight="1" x14ac:dyDescent="0.25">
      <c r="A5" s="265" t="s">
        <v>0</v>
      </c>
      <c r="B5" s="265" t="s">
        <v>1</v>
      </c>
      <c r="C5" s="265" t="s">
        <v>47</v>
      </c>
      <c r="D5" s="265"/>
      <c r="E5" s="265"/>
      <c r="F5" s="265" t="s">
        <v>48</v>
      </c>
      <c r="G5" s="265"/>
      <c r="H5" s="265"/>
      <c r="I5" s="263" t="s">
        <v>49</v>
      </c>
      <c r="J5" s="263"/>
      <c r="K5" s="263"/>
    </row>
    <row r="6" spans="1:15" ht="15.75" x14ac:dyDescent="0.25">
      <c r="A6" s="265"/>
      <c r="B6" s="265"/>
      <c r="C6" s="3" t="s">
        <v>35</v>
      </c>
      <c r="D6" s="3" t="s">
        <v>36</v>
      </c>
      <c r="E6" s="3" t="s">
        <v>37</v>
      </c>
      <c r="F6" s="3" t="s">
        <v>40</v>
      </c>
      <c r="G6" s="3" t="s">
        <v>41</v>
      </c>
      <c r="H6" s="3" t="s">
        <v>37</v>
      </c>
      <c r="I6" s="3" t="s">
        <v>40</v>
      </c>
      <c r="J6" s="3" t="s">
        <v>41</v>
      </c>
      <c r="K6" s="3" t="s">
        <v>37</v>
      </c>
    </row>
    <row r="7" spans="1:15" x14ac:dyDescent="0.25">
      <c r="A7" s="26">
        <v>1</v>
      </c>
      <c r="B7" s="27">
        <v>2</v>
      </c>
      <c r="C7" s="26">
        <v>3</v>
      </c>
      <c r="D7" s="26">
        <v>4</v>
      </c>
      <c r="E7" s="26" t="s">
        <v>56</v>
      </c>
      <c r="F7" s="26">
        <v>6</v>
      </c>
      <c r="G7" s="26">
        <v>7</v>
      </c>
      <c r="H7" s="26" t="s">
        <v>57</v>
      </c>
      <c r="I7" s="26">
        <v>9</v>
      </c>
      <c r="J7" s="28">
        <v>10</v>
      </c>
      <c r="K7" s="26" t="s">
        <v>58</v>
      </c>
    </row>
    <row r="8" spans="1:15" ht="18.75" x14ac:dyDescent="0.3">
      <c r="A8" s="3">
        <v>1</v>
      </c>
      <c r="B8" s="16" t="s">
        <v>8</v>
      </c>
      <c r="C8" s="127">
        <v>160</v>
      </c>
      <c r="D8" s="127">
        <v>160</v>
      </c>
      <c r="E8" s="128">
        <f>D8/C8*100</f>
        <v>100</v>
      </c>
      <c r="F8" s="127">
        <v>3978</v>
      </c>
      <c r="G8" s="127">
        <v>3565</v>
      </c>
      <c r="H8" s="128">
        <f>G8/F8*100</f>
        <v>89.617898441427855</v>
      </c>
      <c r="I8" s="127">
        <v>2385</v>
      </c>
      <c r="J8" s="127">
        <v>2378</v>
      </c>
      <c r="K8" s="128">
        <f>J8/I8*100</f>
        <v>99.706498951781981</v>
      </c>
      <c r="L8" s="205"/>
      <c r="M8" s="254"/>
      <c r="N8" s="251" t="s">
        <v>16</v>
      </c>
      <c r="O8" s="44">
        <v>76.69</v>
      </c>
    </row>
    <row r="9" spans="1:15" ht="18.75" x14ac:dyDescent="0.3">
      <c r="A9" s="3">
        <v>2</v>
      </c>
      <c r="B9" s="18" t="s">
        <v>9</v>
      </c>
      <c r="C9" s="127">
        <v>182</v>
      </c>
      <c r="D9" s="127">
        <v>182</v>
      </c>
      <c r="E9" s="128">
        <f t="shared" ref="E9:E22" si="0">D9/C9*100</f>
        <v>100</v>
      </c>
      <c r="F9" s="127">
        <v>951</v>
      </c>
      <c r="G9" s="127">
        <v>935</v>
      </c>
      <c r="H9" s="128">
        <f t="shared" ref="H9:H22" si="1">G9/F9*100</f>
        <v>98.317560462670869</v>
      </c>
      <c r="I9" s="127">
        <v>875</v>
      </c>
      <c r="J9" s="127">
        <v>865</v>
      </c>
      <c r="K9" s="128">
        <f t="shared" ref="K9:K22" si="2">J9/I9*100</f>
        <v>98.857142857142861</v>
      </c>
      <c r="L9" s="205"/>
      <c r="M9" s="254"/>
      <c r="N9" s="251" t="s">
        <v>18</v>
      </c>
      <c r="O9" s="44">
        <v>76.989999999999995</v>
      </c>
    </row>
    <row r="10" spans="1:15" ht="18.75" x14ac:dyDescent="0.3">
      <c r="A10" s="3">
        <v>3</v>
      </c>
      <c r="B10" s="20" t="s">
        <v>10</v>
      </c>
      <c r="C10" s="127">
        <v>84</v>
      </c>
      <c r="D10" s="127">
        <v>84</v>
      </c>
      <c r="E10" s="128">
        <f t="shared" si="0"/>
        <v>100</v>
      </c>
      <c r="F10" s="127">
        <v>928</v>
      </c>
      <c r="G10" s="127">
        <v>698</v>
      </c>
      <c r="H10" s="128">
        <f t="shared" si="1"/>
        <v>75.215517241379317</v>
      </c>
      <c r="I10" s="127">
        <v>216</v>
      </c>
      <c r="J10" s="127">
        <v>173</v>
      </c>
      <c r="K10" s="128">
        <f t="shared" si="2"/>
        <v>80.092592592592595</v>
      </c>
      <c r="L10" s="205"/>
      <c r="M10" s="254"/>
      <c r="N10" s="251" t="s">
        <v>10</v>
      </c>
      <c r="O10" s="44">
        <v>80.09</v>
      </c>
    </row>
    <row r="11" spans="1:15" ht="18.75" x14ac:dyDescent="0.3">
      <c r="A11" s="3">
        <v>4</v>
      </c>
      <c r="B11" s="20" t="s">
        <v>11</v>
      </c>
      <c r="C11" s="127">
        <v>68</v>
      </c>
      <c r="D11" s="127">
        <v>68</v>
      </c>
      <c r="E11" s="128">
        <f t="shared" si="0"/>
        <v>100</v>
      </c>
      <c r="F11" s="127">
        <v>544</v>
      </c>
      <c r="G11" s="127">
        <v>530</v>
      </c>
      <c r="H11" s="128">
        <f t="shared" si="1"/>
        <v>97.42647058823529</v>
      </c>
      <c r="I11" s="127">
        <v>407</v>
      </c>
      <c r="J11" s="127">
        <v>401</v>
      </c>
      <c r="K11" s="128">
        <f t="shared" si="2"/>
        <v>98.525798525798521</v>
      </c>
      <c r="L11" s="205"/>
      <c r="M11" s="254"/>
      <c r="N11" s="251" t="s">
        <v>17</v>
      </c>
      <c r="O11" s="44">
        <v>82.18</v>
      </c>
    </row>
    <row r="12" spans="1:15" ht="18.75" x14ac:dyDescent="0.3">
      <c r="A12" s="3">
        <v>5</v>
      </c>
      <c r="B12" s="21" t="s">
        <v>12</v>
      </c>
      <c r="C12" s="127">
        <v>77</v>
      </c>
      <c r="D12" s="127">
        <v>77</v>
      </c>
      <c r="E12" s="128">
        <f t="shared" si="0"/>
        <v>100</v>
      </c>
      <c r="F12" s="127">
        <v>1455</v>
      </c>
      <c r="G12" s="127">
        <v>941</v>
      </c>
      <c r="H12" s="128">
        <f t="shared" si="1"/>
        <v>64.673539518900341</v>
      </c>
      <c r="I12" s="127">
        <v>519</v>
      </c>
      <c r="J12" s="127">
        <v>430</v>
      </c>
      <c r="K12" s="128">
        <f t="shared" si="2"/>
        <v>82.851637764932562</v>
      </c>
      <c r="L12" s="205"/>
      <c r="M12" s="254"/>
      <c r="N12" s="251" t="s">
        <v>12</v>
      </c>
      <c r="O12" s="44">
        <v>82.85</v>
      </c>
    </row>
    <row r="13" spans="1:15" ht="18.75" x14ac:dyDescent="0.3">
      <c r="A13" s="3">
        <v>6</v>
      </c>
      <c r="B13" s="21" t="s">
        <v>13</v>
      </c>
      <c r="C13" s="127">
        <v>122</v>
      </c>
      <c r="D13" s="127">
        <v>122</v>
      </c>
      <c r="E13" s="128">
        <f t="shared" si="0"/>
        <v>100</v>
      </c>
      <c r="F13" s="127">
        <v>1225</v>
      </c>
      <c r="G13" s="127">
        <v>1213</v>
      </c>
      <c r="H13" s="128">
        <f t="shared" si="1"/>
        <v>99.020408163265301</v>
      </c>
      <c r="I13" s="127">
        <v>776</v>
      </c>
      <c r="J13" s="127">
        <v>772</v>
      </c>
      <c r="K13" s="128">
        <f t="shared" si="2"/>
        <v>99.484536082474222</v>
      </c>
      <c r="L13" s="205"/>
      <c r="M13" s="254"/>
      <c r="N13" s="252" t="s">
        <v>21</v>
      </c>
      <c r="O13" s="199">
        <v>90.02</v>
      </c>
    </row>
    <row r="14" spans="1:15" ht="18.75" x14ac:dyDescent="0.3">
      <c r="A14" s="3">
        <v>7</v>
      </c>
      <c r="B14" s="20" t="s">
        <v>14</v>
      </c>
      <c r="C14" s="127">
        <v>93</v>
      </c>
      <c r="D14" s="127">
        <v>90</v>
      </c>
      <c r="E14" s="128">
        <f t="shared" si="0"/>
        <v>96.774193548387103</v>
      </c>
      <c r="F14" s="127">
        <v>895</v>
      </c>
      <c r="G14" s="127">
        <v>849</v>
      </c>
      <c r="H14" s="128">
        <f t="shared" si="1"/>
        <v>94.860335195530737</v>
      </c>
      <c r="I14" s="127">
        <v>881</v>
      </c>
      <c r="J14" s="127">
        <v>813</v>
      </c>
      <c r="K14" s="128">
        <f t="shared" si="2"/>
        <v>92.281498297389334</v>
      </c>
      <c r="L14" s="205"/>
      <c r="M14" s="254"/>
      <c r="N14" s="251" t="s">
        <v>15</v>
      </c>
      <c r="O14" s="44">
        <v>90.29</v>
      </c>
    </row>
    <row r="15" spans="1:15" ht="18.75" x14ac:dyDescent="0.3">
      <c r="A15" s="3">
        <v>8</v>
      </c>
      <c r="B15" s="20" t="s">
        <v>15</v>
      </c>
      <c r="C15" s="127">
        <v>261</v>
      </c>
      <c r="D15" s="127">
        <v>261</v>
      </c>
      <c r="E15" s="128">
        <f t="shared" si="0"/>
        <v>100</v>
      </c>
      <c r="F15" s="127">
        <v>1985</v>
      </c>
      <c r="G15" s="127">
        <v>1778</v>
      </c>
      <c r="H15" s="128">
        <f t="shared" si="1"/>
        <v>89.571788413098247</v>
      </c>
      <c r="I15" s="127">
        <v>1576</v>
      </c>
      <c r="J15" s="127">
        <v>1423</v>
      </c>
      <c r="K15" s="128">
        <f t="shared" si="2"/>
        <v>90.291878172588838</v>
      </c>
      <c r="L15" s="205"/>
      <c r="M15" s="254"/>
      <c r="N15" s="253" t="s">
        <v>24</v>
      </c>
      <c r="O15" s="203">
        <v>92.28</v>
      </c>
    </row>
    <row r="16" spans="1:15" ht="18.75" x14ac:dyDescent="0.3">
      <c r="A16" s="3">
        <v>9</v>
      </c>
      <c r="B16" s="21" t="s">
        <v>16</v>
      </c>
      <c r="C16" s="127">
        <v>64</v>
      </c>
      <c r="D16" s="127">
        <v>64</v>
      </c>
      <c r="E16" s="128">
        <f t="shared" si="0"/>
        <v>100</v>
      </c>
      <c r="F16" s="127">
        <v>688</v>
      </c>
      <c r="G16" s="127">
        <v>483</v>
      </c>
      <c r="H16" s="128">
        <f t="shared" si="1"/>
        <v>70.20348837209302</v>
      </c>
      <c r="I16" s="127">
        <v>236</v>
      </c>
      <c r="J16" s="127">
        <v>181</v>
      </c>
      <c r="K16" s="128">
        <f t="shared" si="2"/>
        <v>76.694915254237287</v>
      </c>
      <c r="L16" s="205"/>
      <c r="M16" s="254"/>
      <c r="N16" s="251" t="s">
        <v>14</v>
      </c>
      <c r="O16" s="44">
        <v>92.28</v>
      </c>
    </row>
    <row r="17" spans="1:15" ht="18.75" x14ac:dyDescent="0.3">
      <c r="A17" s="3">
        <v>10</v>
      </c>
      <c r="B17" s="20" t="s">
        <v>17</v>
      </c>
      <c r="C17" s="127">
        <v>80</v>
      </c>
      <c r="D17" s="127">
        <v>80</v>
      </c>
      <c r="E17" s="128">
        <f t="shared" si="0"/>
        <v>100</v>
      </c>
      <c r="F17" s="127">
        <v>938</v>
      </c>
      <c r="G17" s="127">
        <v>752</v>
      </c>
      <c r="H17" s="128">
        <f t="shared" si="1"/>
        <v>80.170575692963752</v>
      </c>
      <c r="I17" s="127">
        <v>101</v>
      </c>
      <c r="J17" s="127">
        <v>83</v>
      </c>
      <c r="K17" s="128">
        <f t="shared" si="2"/>
        <v>82.178217821782169</v>
      </c>
      <c r="L17" s="205"/>
      <c r="M17" s="254"/>
      <c r="N17" s="251" t="s">
        <v>19</v>
      </c>
      <c r="O17" s="44">
        <v>95.23</v>
      </c>
    </row>
    <row r="18" spans="1:15" ht="18.75" x14ac:dyDescent="0.3">
      <c r="A18" s="3">
        <v>11</v>
      </c>
      <c r="B18" s="20" t="s">
        <v>18</v>
      </c>
      <c r="C18" s="127">
        <v>108</v>
      </c>
      <c r="D18" s="127">
        <v>108</v>
      </c>
      <c r="E18" s="128">
        <f t="shared" si="0"/>
        <v>100</v>
      </c>
      <c r="F18" s="127">
        <v>2904</v>
      </c>
      <c r="G18" s="127">
        <v>1584</v>
      </c>
      <c r="H18" s="128">
        <f t="shared" si="1"/>
        <v>54.54545454545454</v>
      </c>
      <c r="I18" s="127">
        <v>1308</v>
      </c>
      <c r="J18" s="127">
        <v>1007</v>
      </c>
      <c r="K18" s="128">
        <f t="shared" si="2"/>
        <v>76.987767584097853</v>
      </c>
      <c r="L18" s="205"/>
      <c r="M18" s="254"/>
      <c r="N18" s="251" t="s">
        <v>11</v>
      </c>
      <c r="O18" s="44">
        <v>98.53</v>
      </c>
    </row>
    <row r="19" spans="1:15" ht="15.75" customHeight="1" x14ac:dyDescent="0.3">
      <c r="A19" s="3">
        <v>12</v>
      </c>
      <c r="B19" s="20" t="s">
        <v>19</v>
      </c>
      <c r="C19" s="127">
        <v>86</v>
      </c>
      <c r="D19" s="127">
        <v>86</v>
      </c>
      <c r="E19" s="128">
        <f t="shared" si="0"/>
        <v>100</v>
      </c>
      <c r="F19" s="127">
        <v>1156</v>
      </c>
      <c r="G19" s="127">
        <v>1043</v>
      </c>
      <c r="H19" s="128">
        <f t="shared" si="1"/>
        <v>90.224913494809684</v>
      </c>
      <c r="I19" s="127">
        <v>923</v>
      </c>
      <c r="J19" s="127">
        <v>879</v>
      </c>
      <c r="K19" s="128">
        <f t="shared" si="2"/>
        <v>95.232936078006503</v>
      </c>
      <c r="L19" s="205"/>
      <c r="M19" s="254"/>
      <c r="N19" s="251" t="s">
        <v>9</v>
      </c>
      <c r="O19" s="44">
        <v>98.86</v>
      </c>
    </row>
    <row r="20" spans="1:15" ht="15.75" customHeight="1" x14ac:dyDescent="0.3">
      <c r="A20" s="3">
        <v>13</v>
      </c>
      <c r="B20" s="20" t="s">
        <v>20</v>
      </c>
      <c r="C20" s="127">
        <v>43</v>
      </c>
      <c r="D20" s="127">
        <v>43</v>
      </c>
      <c r="E20" s="128">
        <f t="shared" si="0"/>
        <v>100</v>
      </c>
      <c r="F20" s="127">
        <v>845</v>
      </c>
      <c r="G20" s="127">
        <v>834</v>
      </c>
      <c r="H20" s="128">
        <f t="shared" si="1"/>
        <v>98.698224852071007</v>
      </c>
      <c r="I20" s="127">
        <v>467</v>
      </c>
      <c r="J20" s="127">
        <v>466</v>
      </c>
      <c r="K20" s="128">
        <f t="shared" si="2"/>
        <v>99.78586723768737</v>
      </c>
      <c r="M20" s="84"/>
      <c r="N20" s="251" t="s">
        <v>13</v>
      </c>
      <c r="O20" s="44">
        <v>99.48</v>
      </c>
    </row>
    <row r="21" spans="1:15" ht="18.75" x14ac:dyDescent="0.3">
      <c r="A21" s="3">
        <v>14</v>
      </c>
      <c r="B21" s="21" t="s">
        <v>21</v>
      </c>
      <c r="C21" s="127">
        <v>46</v>
      </c>
      <c r="D21" s="127">
        <v>46</v>
      </c>
      <c r="E21" s="128">
        <f t="shared" si="0"/>
        <v>100</v>
      </c>
      <c r="F21" s="127">
        <v>1481</v>
      </c>
      <c r="G21" s="127">
        <v>1333</v>
      </c>
      <c r="H21" s="128">
        <f t="shared" si="1"/>
        <v>90.006752194463203</v>
      </c>
      <c r="I21" s="127">
        <v>1112</v>
      </c>
      <c r="J21" s="127">
        <v>1001</v>
      </c>
      <c r="K21" s="128">
        <f t="shared" si="2"/>
        <v>90.017985611510781</v>
      </c>
      <c r="M21" s="84"/>
      <c r="N21" s="251" t="s">
        <v>8</v>
      </c>
      <c r="O21" s="44">
        <v>99.71</v>
      </c>
    </row>
    <row r="22" spans="1:15" ht="18.75" x14ac:dyDescent="0.3">
      <c r="A22" s="3"/>
      <c r="B22" s="19" t="s">
        <v>44</v>
      </c>
      <c r="C22" s="3">
        <f>SUM(C8:C21)</f>
        <v>1474</v>
      </c>
      <c r="D22" s="3">
        <f>SUM(D8:D21)</f>
        <v>1471</v>
      </c>
      <c r="E22" s="15">
        <f t="shared" si="0"/>
        <v>99.796472184531879</v>
      </c>
      <c r="F22" s="105">
        <f>SUM(F8:F21)</f>
        <v>19973</v>
      </c>
      <c r="G22" s="105">
        <f>SUM(G8:G21)</f>
        <v>16538</v>
      </c>
      <c r="H22" s="15">
        <f t="shared" si="1"/>
        <v>82.801782406248435</v>
      </c>
      <c r="I22" s="105">
        <f>SUM(I8:I21)</f>
        <v>11782</v>
      </c>
      <c r="J22" s="105">
        <f>SUM(J8:J21)</f>
        <v>10872</v>
      </c>
      <c r="K22" s="15">
        <f t="shared" si="2"/>
        <v>92.276353759972835</v>
      </c>
      <c r="M22" s="84"/>
      <c r="N22" s="251" t="s">
        <v>20</v>
      </c>
      <c r="O22" s="44">
        <v>99.79</v>
      </c>
    </row>
    <row r="23" spans="1:15" ht="15.75" x14ac:dyDescent="0.25">
      <c r="A23" s="12" t="s">
        <v>218</v>
      </c>
    </row>
  </sheetData>
  <mergeCells count="7">
    <mergeCell ref="A1:K1"/>
    <mergeCell ref="A3:K3"/>
    <mergeCell ref="A5:A6"/>
    <mergeCell ref="B5:B6"/>
    <mergeCell ref="C5:E5"/>
    <mergeCell ref="F5:H5"/>
    <mergeCell ref="I5:K5"/>
  </mergeCells>
  <pageMargins left="1.6929133858267718" right="0" top="1.3385826771653544" bottom="0" header="0.31496062992125984" footer="0.31496062992125984"/>
  <pageSetup paperSize="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8" workbookViewId="0">
      <selection activeCell="E29" sqref="E29"/>
    </sheetView>
  </sheetViews>
  <sheetFormatPr defaultRowHeight="15" x14ac:dyDescent="0.25"/>
  <cols>
    <col min="1" max="1" width="7" customWidth="1"/>
    <col min="2" max="2" width="20" customWidth="1"/>
    <col min="3" max="3" width="9.7109375" customWidth="1"/>
    <col min="4" max="4" width="9.5703125" customWidth="1"/>
    <col min="5" max="10" width="9.7109375" customWidth="1"/>
    <col min="11" max="11" width="10.85546875" customWidth="1"/>
    <col min="12" max="12" width="9.5703125" customWidth="1"/>
    <col min="13" max="13" width="9.42578125" customWidth="1"/>
    <col min="14" max="14" width="12.42578125" customWidth="1"/>
    <col min="15" max="15" width="11.42578125" customWidth="1"/>
  </cols>
  <sheetData>
    <row r="1" spans="1:14" ht="18.75" x14ac:dyDescent="0.3">
      <c r="A1" s="255" t="s">
        <v>217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18.75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.75" x14ac:dyDescent="0.25">
      <c r="A3" s="320" t="s">
        <v>31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4" ht="15.75" x14ac:dyDescent="0.25">
      <c r="A4" s="12"/>
      <c r="B4" s="12"/>
      <c r="C4" s="12"/>
      <c r="D4" s="12"/>
    </row>
    <row r="5" spans="1:14" ht="15.75" x14ac:dyDescent="0.25">
      <c r="A5" s="265" t="s">
        <v>0</v>
      </c>
      <c r="B5" s="265" t="s">
        <v>1</v>
      </c>
      <c r="C5" s="321" t="s">
        <v>55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30" customHeight="1" x14ac:dyDescent="0.25">
      <c r="A6" s="265"/>
      <c r="B6" s="265"/>
      <c r="C6" s="322" t="s">
        <v>50</v>
      </c>
      <c r="D6" s="265"/>
      <c r="E6" s="265"/>
      <c r="F6" s="265" t="s">
        <v>51</v>
      </c>
      <c r="G6" s="265"/>
      <c r="H6" s="265"/>
      <c r="I6" s="263" t="s">
        <v>52</v>
      </c>
      <c r="J6" s="263"/>
      <c r="K6" s="263"/>
      <c r="L6" s="265" t="s">
        <v>54</v>
      </c>
      <c r="M6" s="265"/>
      <c r="N6" s="265"/>
    </row>
    <row r="7" spans="1:14" ht="15.75" x14ac:dyDescent="0.25">
      <c r="A7" s="265"/>
      <c r="B7" s="265"/>
      <c r="C7" s="30" t="s">
        <v>35</v>
      </c>
      <c r="D7" s="3" t="s">
        <v>36</v>
      </c>
      <c r="E7" s="3" t="s">
        <v>37</v>
      </c>
      <c r="F7" s="3" t="s">
        <v>35</v>
      </c>
      <c r="G7" s="3" t="s">
        <v>36</v>
      </c>
      <c r="H7" s="3" t="s">
        <v>37</v>
      </c>
      <c r="I7" s="3" t="s">
        <v>35</v>
      </c>
      <c r="J7" s="3" t="s">
        <v>36</v>
      </c>
      <c r="K7" s="3" t="s">
        <v>37</v>
      </c>
      <c r="L7" s="29" t="s">
        <v>53</v>
      </c>
      <c r="M7" s="29" t="s">
        <v>36</v>
      </c>
      <c r="N7" s="29" t="s">
        <v>37</v>
      </c>
    </row>
    <row r="8" spans="1:14" x14ac:dyDescent="0.25">
      <c r="A8" s="26">
        <v>1</v>
      </c>
      <c r="B8" s="27">
        <v>2</v>
      </c>
      <c r="C8" s="26">
        <v>3</v>
      </c>
      <c r="D8" s="26">
        <v>4</v>
      </c>
      <c r="E8" s="26" t="s">
        <v>56</v>
      </c>
      <c r="F8" s="26">
        <v>6</v>
      </c>
      <c r="G8" s="26">
        <v>7</v>
      </c>
      <c r="H8" s="26" t="s">
        <v>57</v>
      </c>
      <c r="I8" s="26">
        <v>9</v>
      </c>
      <c r="J8" s="28">
        <v>10</v>
      </c>
      <c r="K8" s="26" t="s">
        <v>58</v>
      </c>
      <c r="L8" s="25">
        <v>12</v>
      </c>
      <c r="M8" s="25">
        <v>13</v>
      </c>
      <c r="N8" s="25" t="s">
        <v>126</v>
      </c>
    </row>
    <row r="9" spans="1:14" ht="15.75" x14ac:dyDescent="0.25">
      <c r="A9" s="3">
        <v>1</v>
      </c>
      <c r="B9" s="16" t="s">
        <v>8</v>
      </c>
      <c r="C9" s="3">
        <v>3</v>
      </c>
      <c r="D9" s="3">
        <v>3</v>
      </c>
      <c r="E9" s="15">
        <f>C9/D9*100</f>
        <v>100</v>
      </c>
      <c r="F9" s="105">
        <v>2</v>
      </c>
      <c r="G9" s="105">
        <v>2</v>
      </c>
      <c r="H9" s="15">
        <f>G9/F9*100</f>
        <v>100</v>
      </c>
      <c r="I9" s="105">
        <v>1</v>
      </c>
      <c r="J9" s="105">
        <v>1</v>
      </c>
      <c r="K9" s="15">
        <f>J9/I9*100</f>
        <v>100</v>
      </c>
      <c r="L9" s="105">
        <f>C9+F9+I9</f>
        <v>6</v>
      </c>
      <c r="M9" s="105">
        <f>D9+G9+J9</f>
        <v>6</v>
      </c>
      <c r="N9" s="15">
        <f>M9/L9*100</f>
        <v>100</v>
      </c>
    </row>
    <row r="10" spans="1:14" ht="15.75" x14ac:dyDescent="0.25">
      <c r="A10" s="3">
        <v>2</v>
      </c>
      <c r="B10" s="18" t="s">
        <v>9</v>
      </c>
      <c r="C10" s="3">
        <v>1</v>
      </c>
      <c r="D10" s="3">
        <v>1</v>
      </c>
      <c r="E10" s="15">
        <f t="shared" ref="E10:E23" si="0">C10/D10*100</f>
        <v>100</v>
      </c>
      <c r="F10" s="105">
        <v>1</v>
      </c>
      <c r="G10" s="105">
        <v>1</v>
      </c>
      <c r="H10" s="15">
        <f t="shared" ref="H10:H23" si="1">G10/F10*100</f>
        <v>100</v>
      </c>
      <c r="I10" s="105">
        <v>2</v>
      </c>
      <c r="J10" s="105">
        <v>2</v>
      </c>
      <c r="K10" s="15">
        <f t="shared" ref="K10:K23" si="2">J10/I10*100</f>
        <v>100</v>
      </c>
      <c r="L10" s="105">
        <f t="shared" ref="L10:L23" si="3">C10+F10+I10</f>
        <v>4</v>
      </c>
      <c r="M10" s="105">
        <f t="shared" ref="M10:M23" si="4">D10+G10+J10</f>
        <v>4</v>
      </c>
      <c r="N10" s="15">
        <f t="shared" ref="N10:N23" si="5">M10/L10*100</f>
        <v>100</v>
      </c>
    </row>
    <row r="11" spans="1:14" ht="15.75" x14ac:dyDescent="0.25">
      <c r="A11" s="3">
        <v>3</v>
      </c>
      <c r="B11" s="20" t="s">
        <v>10</v>
      </c>
      <c r="C11" s="3">
        <v>8</v>
      </c>
      <c r="D11" s="3">
        <v>8</v>
      </c>
      <c r="E11" s="15">
        <f t="shared" si="0"/>
        <v>100</v>
      </c>
      <c r="F11" s="105">
        <v>4</v>
      </c>
      <c r="G11" s="105">
        <v>4</v>
      </c>
      <c r="H11" s="15">
        <f t="shared" si="1"/>
        <v>100</v>
      </c>
      <c r="I11" s="105">
        <v>1</v>
      </c>
      <c r="J11" s="105">
        <v>1</v>
      </c>
      <c r="K11" s="15">
        <f t="shared" si="2"/>
        <v>100</v>
      </c>
      <c r="L11" s="105">
        <f t="shared" si="3"/>
        <v>13</v>
      </c>
      <c r="M11" s="105">
        <f t="shared" si="4"/>
        <v>13</v>
      </c>
      <c r="N11" s="15">
        <f t="shared" si="5"/>
        <v>100</v>
      </c>
    </row>
    <row r="12" spans="1:14" ht="15.75" x14ac:dyDescent="0.25">
      <c r="A12" s="3">
        <v>4</v>
      </c>
      <c r="B12" s="20" t="s">
        <v>11</v>
      </c>
      <c r="C12" s="3">
        <v>3</v>
      </c>
      <c r="D12" s="3">
        <v>3</v>
      </c>
      <c r="E12" s="15">
        <f t="shared" si="0"/>
        <v>100</v>
      </c>
      <c r="F12" s="105">
        <v>1</v>
      </c>
      <c r="G12" s="105">
        <v>1</v>
      </c>
      <c r="H12" s="15">
        <f t="shared" si="1"/>
        <v>100</v>
      </c>
      <c r="I12" s="105">
        <v>1</v>
      </c>
      <c r="J12" s="105">
        <v>1</v>
      </c>
      <c r="K12" s="15">
        <f>J12/I12*100</f>
        <v>100</v>
      </c>
      <c r="L12" s="105">
        <f t="shared" si="3"/>
        <v>5</v>
      </c>
      <c r="M12" s="105">
        <f t="shared" si="4"/>
        <v>5</v>
      </c>
      <c r="N12" s="15">
        <f t="shared" si="5"/>
        <v>100</v>
      </c>
    </row>
    <row r="13" spans="1:14" ht="15.75" x14ac:dyDescent="0.25">
      <c r="A13" s="3">
        <v>5</v>
      </c>
      <c r="B13" s="21" t="s">
        <v>12</v>
      </c>
      <c r="C13" s="3">
        <v>4</v>
      </c>
      <c r="D13" s="3">
        <v>4</v>
      </c>
      <c r="E13" s="15">
        <f t="shared" si="0"/>
        <v>100</v>
      </c>
      <c r="F13" s="105">
        <v>1</v>
      </c>
      <c r="G13" s="105">
        <v>1</v>
      </c>
      <c r="H13" s="15">
        <f t="shared" si="1"/>
        <v>100</v>
      </c>
      <c r="I13" s="105">
        <v>0</v>
      </c>
      <c r="J13" s="105">
        <v>0</v>
      </c>
      <c r="K13" s="15">
        <v>0</v>
      </c>
      <c r="L13" s="105">
        <f t="shared" si="3"/>
        <v>5</v>
      </c>
      <c r="M13" s="105">
        <f t="shared" si="4"/>
        <v>5</v>
      </c>
      <c r="N13" s="15">
        <f t="shared" si="5"/>
        <v>100</v>
      </c>
    </row>
    <row r="14" spans="1:14" ht="15.75" x14ac:dyDescent="0.25">
      <c r="A14" s="3">
        <v>6</v>
      </c>
      <c r="B14" s="21" t="s">
        <v>13</v>
      </c>
      <c r="C14" s="3">
        <v>2</v>
      </c>
      <c r="D14" s="3">
        <v>2</v>
      </c>
      <c r="E14" s="15">
        <f t="shared" si="0"/>
        <v>100</v>
      </c>
      <c r="F14" s="105">
        <v>1</v>
      </c>
      <c r="G14" s="105">
        <v>1</v>
      </c>
      <c r="H14" s="15">
        <f t="shared" si="1"/>
        <v>100</v>
      </c>
      <c r="I14" s="105">
        <v>1</v>
      </c>
      <c r="J14" s="105">
        <v>1</v>
      </c>
      <c r="K14" s="15">
        <f t="shared" si="2"/>
        <v>100</v>
      </c>
      <c r="L14" s="105">
        <f t="shared" si="3"/>
        <v>4</v>
      </c>
      <c r="M14" s="105">
        <f t="shared" si="4"/>
        <v>4</v>
      </c>
      <c r="N14" s="15">
        <f t="shared" si="5"/>
        <v>100</v>
      </c>
    </row>
    <row r="15" spans="1:14" ht="15.75" x14ac:dyDescent="0.25">
      <c r="A15" s="3">
        <v>7</v>
      </c>
      <c r="B15" s="20" t="s">
        <v>14</v>
      </c>
      <c r="C15" s="3">
        <v>4</v>
      </c>
      <c r="D15" s="3">
        <v>4</v>
      </c>
      <c r="E15" s="15">
        <f t="shared" si="0"/>
        <v>100</v>
      </c>
      <c r="F15" s="105">
        <v>1</v>
      </c>
      <c r="G15" s="105">
        <v>1</v>
      </c>
      <c r="H15" s="15">
        <f t="shared" si="1"/>
        <v>100</v>
      </c>
      <c r="I15" s="105">
        <v>2</v>
      </c>
      <c r="J15" s="105">
        <v>2</v>
      </c>
      <c r="K15" s="15">
        <f t="shared" si="2"/>
        <v>100</v>
      </c>
      <c r="L15" s="105">
        <f t="shared" si="3"/>
        <v>7</v>
      </c>
      <c r="M15" s="105">
        <f t="shared" si="4"/>
        <v>7</v>
      </c>
      <c r="N15" s="15">
        <f t="shared" si="5"/>
        <v>100</v>
      </c>
    </row>
    <row r="16" spans="1:14" ht="15.75" x14ac:dyDescent="0.25">
      <c r="A16" s="3">
        <v>8</v>
      </c>
      <c r="B16" s="20" t="s">
        <v>15</v>
      </c>
      <c r="C16" s="3">
        <v>4</v>
      </c>
      <c r="D16" s="3">
        <v>4</v>
      </c>
      <c r="E16" s="15">
        <f t="shared" si="0"/>
        <v>100</v>
      </c>
      <c r="F16" s="105">
        <v>1</v>
      </c>
      <c r="G16" s="105">
        <v>1</v>
      </c>
      <c r="H16" s="15">
        <f t="shared" si="1"/>
        <v>100</v>
      </c>
      <c r="I16" s="105">
        <v>3</v>
      </c>
      <c r="J16" s="105">
        <v>3</v>
      </c>
      <c r="K16" s="15">
        <f t="shared" si="2"/>
        <v>100</v>
      </c>
      <c r="L16" s="105">
        <f t="shared" si="3"/>
        <v>8</v>
      </c>
      <c r="M16" s="105">
        <f t="shared" si="4"/>
        <v>8</v>
      </c>
      <c r="N16" s="15">
        <f t="shared" si="5"/>
        <v>100</v>
      </c>
    </row>
    <row r="17" spans="1:14" ht="15.75" x14ac:dyDescent="0.25">
      <c r="A17" s="3">
        <v>9</v>
      </c>
      <c r="B17" s="21" t="s">
        <v>16</v>
      </c>
      <c r="C17" s="3">
        <v>2</v>
      </c>
      <c r="D17" s="3">
        <v>2</v>
      </c>
      <c r="E17" s="15">
        <f t="shared" si="0"/>
        <v>100</v>
      </c>
      <c r="F17" s="105">
        <v>2</v>
      </c>
      <c r="G17" s="105">
        <v>2</v>
      </c>
      <c r="H17" s="15">
        <f t="shared" si="1"/>
        <v>100</v>
      </c>
      <c r="I17" s="105">
        <v>2</v>
      </c>
      <c r="J17" s="105">
        <v>2</v>
      </c>
      <c r="K17" s="15">
        <f t="shared" si="2"/>
        <v>100</v>
      </c>
      <c r="L17" s="105">
        <f t="shared" si="3"/>
        <v>6</v>
      </c>
      <c r="M17" s="105">
        <f t="shared" si="4"/>
        <v>6</v>
      </c>
      <c r="N17" s="15">
        <f t="shared" si="5"/>
        <v>100</v>
      </c>
    </row>
    <row r="18" spans="1:14" ht="15.75" x14ac:dyDescent="0.25">
      <c r="A18" s="3">
        <v>10</v>
      </c>
      <c r="B18" s="20" t="s">
        <v>17</v>
      </c>
      <c r="C18" s="3">
        <v>4</v>
      </c>
      <c r="D18" s="3">
        <v>4</v>
      </c>
      <c r="E18" s="15">
        <f t="shared" si="0"/>
        <v>100</v>
      </c>
      <c r="F18" s="105">
        <v>1</v>
      </c>
      <c r="G18" s="105">
        <v>1</v>
      </c>
      <c r="H18" s="15">
        <f t="shared" si="1"/>
        <v>100</v>
      </c>
      <c r="I18" s="105">
        <v>3</v>
      </c>
      <c r="J18" s="105">
        <v>3</v>
      </c>
      <c r="K18" s="15">
        <f t="shared" si="2"/>
        <v>100</v>
      </c>
      <c r="L18" s="105">
        <f t="shared" si="3"/>
        <v>8</v>
      </c>
      <c r="M18" s="105">
        <f t="shared" si="4"/>
        <v>8</v>
      </c>
      <c r="N18" s="15">
        <f t="shared" si="5"/>
        <v>100</v>
      </c>
    </row>
    <row r="19" spans="1:14" ht="15.75" x14ac:dyDescent="0.25">
      <c r="A19" s="3">
        <v>11</v>
      </c>
      <c r="B19" s="20" t="s">
        <v>18</v>
      </c>
      <c r="C19" s="3">
        <v>3</v>
      </c>
      <c r="D19" s="3">
        <v>3</v>
      </c>
      <c r="E19" s="15">
        <f t="shared" si="0"/>
        <v>100</v>
      </c>
      <c r="F19" s="105">
        <v>1</v>
      </c>
      <c r="G19" s="105">
        <v>1</v>
      </c>
      <c r="H19" s="15">
        <f t="shared" si="1"/>
        <v>100</v>
      </c>
      <c r="I19" s="105">
        <v>3</v>
      </c>
      <c r="J19" s="105">
        <v>3</v>
      </c>
      <c r="K19" s="15">
        <f t="shared" si="2"/>
        <v>100</v>
      </c>
      <c r="L19" s="105">
        <f t="shared" si="3"/>
        <v>7</v>
      </c>
      <c r="M19" s="105">
        <f t="shared" si="4"/>
        <v>7</v>
      </c>
      <c r="N19" s="15">
        <f t="shared" si="5"/>
        <v>100</v>
      </c>
    </row>
    <row r="20" spans="1:14" ht="15.75" customHeight="1" x14ac:dyDescent="0.25">
      <c r="A20" s="3">
        <v>12</v>
      </c>
      <c r="B20" s="20" t="s">
        <v>19</v>
      </c>
      <c r="C20" s="3">
        <v>2</v>
      </c>
      <c r="D20" s="3">
        <v>2</v>
      </c>
      <c r="E20" s="15">
        <f t="shared" si="0"/>
        <v>100</v>
      </c>
      <c r="F20" s="105">
        <v>2</v>
      </c>
      <c r="G20" s="105">
        <v>2</v>
      </c>
      <c r="H20" s="15">
        <f t="shared" si="1"/>
        <v>100</v>
      </c>
      <c r="I20" s="105">
        <v>1</v>
      </c>
      <c r="J20" s="105">
        <v>1</v>
      </c>
      <c r="K20" s="15">
        <f t="shared" si="2"/>
        <v>100</v>
      </c>
      <c r="L20" s="105">
        <f t="shared" si="3"/>
        <v>5</v>
      </c>
      <c r="M20" s="105">
        <f t="shared" si="4"/>
        <v>5</v>
      </c>
      <c r="N20" s="15">
        <f t="shared" si="5"/>
        <v>100</v>
      </c>
    </row>
    <row r="21" spans="1:14" ht="15.75" customHeight="1" x14ac:dyDescent="0.25">
      <c r="A21" s="3">
        <v>13</v>
      </c>
      <c r="B21" s="20" t="s">
        <v>20</v>
      </c>
      <c r="C21" s="3">
        <v>6</v>
      </c>
      <c r="D21" s="3">
        <v>6</v>
      </c>
      <c r="E21" s="15">
        <f t="shared" si="0"/>
        <v>100</v>
      </c>
      <c r="F21" s="105">
        <v>1</v>
      </c>
      <c r="G21" s="105">
        <v>1</v>
      </c>
      <c r="H21" s="15">
        <f>G21/F21*100</f>
        <v>100</v>
      </c>
      <c r="I21" s="105">
        <v>1</v>
      </c>
      <c r="J21" s="105">
        <v>1</v>
      </c>
      <c r="K21" s="15">
        <f t="shared" si="2"/>
        <v>100</v>
      </c>
      <c r="L21" s="105">
        <f t="shared" si="3"/>
        <v>8</v>
      </c>
      <c r="M21" s="105">
        <f t="shared" si="4"/>
        <v>8</v>
      </c>
      <c r="N21" s="15">
        <f t="shared" si="5"/>
        <v>100</v>
      </c>
    </row>
    <row r="22" spans="1:14" ht="15.75" x14ac:dyDescent="0.25">
      <c r="A22" s="3">
        <v>14</v>
      </c>
      <c r="B22" s="21" t="s">
        <v>21</v>
      </c>
      <c r="C22" s="3">
        <v>4</v>
      </c>
      <c r="D22" s="3">
        <v>4</v>
      </c>
      <c r="E22" s="15">
        <f t="shared" si="0"/>
        <v>100</v>
      </c>
      <c r="F22" s="105">
        <v>2</v>
      </c>
      <c r="G22" s="105">
        <v>2</v>
      </c>
      <c r="H22" s="15">
        <f t="shared" si="1"/>
        <v>100</v>
      </c>
      <c r="I22" s="105">
        <v>2</v>
      </c>
      <c r="J22" s="105">
        <v>2</v>
      </c>
      <c r="K22" s="15">
        <f t="shared" si="2"/>
        <v>100</v>
      </c>
      <c r="L22" s="105">
        <f t="shared" si="3"/>
        <v>8</v>
      </c>
      <c r="M22" s="105">
        <f t="shared" si="4"/>
        <v>8</v>
      </c>
      <c r="N22" s="15">
        <f t="shared" si="5"/>
        <v>100</v>
      </c>
    </row>
    <row r="23" spans="1:14" ht="15.75" x14ac:dyDescent="0.25">
      <c r="A23" s="3"/>
      <c r="B23" s="19" t="s">
        <v>44</v>
      </c>
      <c r="C23" s="3">
        <f>SUM(C9:C22)</f>
        <v>50</v>
      </c>
      <c r="D23" s="3">
        <f>SUM(D9:D22)</f>
        <v>50</v>
      </c>
      <c r="E23" s="15">
        <f t="shared" si="0"/>
        <v>100</v>
      </c>
      <c r="F23" s="105">
        <f>SUM(F9:F22)</f>
        <v>21</v>
      </c>
      <c r="G23" s="105">
        <f>SUM(G9:G22)</f>
        <v>21</v>
      </c>
      <c r="H23" s="15">
        <f t="shared" si="1"/>
        <v>100</v>
      </c>
      <c r="I23" s="105">
        <f>SUM(I9:I22)</f>
        <v>23</v>
      </c>
      <c r="J23" s="105">
        <f>SUM(J9:J22)</f>
        <v>23</v>
      </c>
      <c r="K23" s="15">
        <f t="shared" si="2"/>
        <v>100</v>
      </c>
      <c r="L23" s="105">
        <f t="shared" si="3"/>
        <v>94</v>
      </c>
      <c r="M23" s="105">
        <f t="shared" si="4"/>
        <v>94</v>
      </c>
      <c r="N23" s="15">
        <f t="shared" si="5"/>
        <v>100</v>
      </c>
    </row>
    <row r="24" spans="1:14" ht="15.75" x14ac:dyDescent="0.25">
      <c r="A24" s="12" t="s">
        <v>218</v>
      </c>
    </row>
  </sheetData>
  <mergeCells count="9">
    <mergeCell ref="C5:N5"/>
    <mergeCell ref="A5:A7"/>
    <mergeCell ref="B5:B7"/>
    <mergeCell ref="A1:N1"/>
    <mergeCell ref="A3:N3"/>
    <mergeCell ref="C6:E6"/>
    <mergeCell ref="F6:H6"/>
    <mergeCell ref="I6:K6"/>
    <mergeCell ref="L6:N6"/>
  </mergeCells>
  <pageMargins left="1.4960629921259843" right="0" top="1.3385826771653544" bottom="0" header="0.31496062992125984" footer="0.31496062992125984"/>
  <pageSetup paperSize="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4" zoomScaleNormal="100" zoomScaleSheetLayoutView="90" workbookViewId="0">
      <selection activeCell="I20" sqref="I20"/>
    </sheetView>
  </sheetViews>
  <sheetFormatPr defaultRowHeight="15" x14ac:dyDescent="0.25"/>
  <cols>
    <col min="1" max="1" width="6.28515625" customWidth="1"/>
    <col min="2" max="2" width="17.140625" customWidth="1"/>
    <col min="3" max="26" width="8.7109375" customWidth="1"/>
  </cols>
  <sheetData>
    <row r="1" spans="1:32" ht="15.75" x14ac:dyDescent="0.25">
      <c r="A1" s="270" t="s">
        <v>155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84"/>
      <c r="AB1" s="84"/>
      <c r="AC1" s="84"/>
      <c r="AD1" s="84"/>
      <c r="AE1" s="84"/>
      <c r="AF1" s="84"/>
    </row>
    <row r="2" spans="1:32" ht="15.75" x14ac:dyDescent="0.25">
      <c r="A2" s="270" t="s">
        <v>193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84"/>
      <c r="AB2" s="84"/>
      <c r="AC2" s="84"/>
      <c r="AD2" s="84"/>
      <c r="AE2" s="84"/>
      <c r="AF2" s="84"/>
    </row>
    <row r="3" spans="1:32" ht="15.75" x14ac:dyDescent="0.25">
      <c r="A3" s="271" t="s">
        <v>194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84"/>
      <c r="AB3" s="84"/>
      <c r="AC3" s="84"/>
      <c r="AD3" s="84"/>
      <c r="AE3" s="84"/>
      <c r="AF3" s="84"/>
    </row>
    <row r="4" spans="1:32" ht="15" customHeigh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14"/>
      <c r="AB4" s="214"/>
      <c r="AC4" s="214"/>
      <c r="AD4" s="214"/>
      <c r="AE4" s="214"/>
      <c r="AF4" s="214"/>
    </row>
    <row r="5" spans="1:32" ht="24" customHeight="1" x14ac:dyDescent="0.25">
      <c r="A5" s="272" t="s">
        <v>195</v>
      </c>
      <c r="B5" s="272" t="s">
        <v>196</v>
      </c>
      <c r="C5" s="275" t="s">
        <v>197</v>
      </c>
      <c r="D5" s="276"/>
      <c r="E5" s="277"/>
      <c r="F5" s="275" t="s">
        <v>198</v>
      </c>
      <c r="G5" s="276"/>
      <c r="H5" s="277"/>
      <c r="I5" s="275" t="s">
        <v>199</v>
      </c>
      <c r="J5" s="276"/>
      <c r="K5" s="277"/>
      <c r="L5" s="275" t="s">
        <v>200</v>
      </c>
      <c r="M5" s="276"/>
      <c r="N5" s="277"/>
      <c r="O5" s="275" t="s">
        <v>201</v>
      </c>
      <c r="P5" s="276"/>
      <c r="Q5" s="277"/>
      <c r="R5" s="275" t="s">
        <v>202</v>
      </c>
      <c r="S5" s="276"/>
      <c r="T5" s="277"/>
      <c r="U5" s="275" t="s">
        <v>203</v>
      </c>
      <c r="V5" s="276"/>
      <c r="W5" s="277"/>
      <c r="X5" s="275" t="s">
        <v>204</v>
      </c>
      <c r="Y5" s="276"/>
      <c r="Z5" s="277"/>
      <c r="AA5" s="214"/>
      <c r="AB5" s="214"/>
      <c r="AC5" s="214"/>
      <c r="AD5" s="214"/>
      <c r="AE5" s="214"/>
      <c r="AF5" s="214"/>
    </row>
    <row r="6" spans="1:32" ht="27.75" customHeight="1" x14ac:dyDescent="0.25">
      <c r="A6" s="273"/>
      <c r="B6" s="273"/>
      <c r="C6" s="278" t="s">
        <v>205</v>
      </c>
      <c r="D6" s="278" t="s">
        <v>206</v>
      </c>
      <c r="E6" s="272" t="s">
        <v>37</v>
      </c>
      <c r="F6" s="278" t="s">
        <v>205</v>
      </c>
      <c r="G6" s="278" t="s">
        <v>206</v>
      </c>
      <c r="H6" s="272" t="s">
        <v>37</v>
      </c>
      <c r="I6" s="278" t="s">
        <v>205</v>
      </c>
      <c r="J6" s="278" t="s">
        <v>206</v>
      </c>
      <c r="K6" s="278" t="s">
        <v>37</v>
      </c>
      <c r="L6" s="278" t="s">
        <v>205</v>
      </c>
      <c r="M6" s="278" t="s">
        <v>206</v>
      </c>
      <c r="N6" s="278" t="s">
        <v>37</v>
      </c>
      <c r="O6" s="278" t="s">
        <v>205</v>
      </c>
      <c r="P6" s="278" t="s">
        <v>206</v>
      </c>
      <c r="Q6" s="278" t="s">
        <v>37</v>
      </c>
      <c r="R6" s="278" t="s">
        <v>205</v>
      </c>
      <c r="S6" s="278" t="s">
        <v>206</v>
      </c>
      <c r="T6" s="278" t="s">
        <v>37</v>
      </c>
      <c r="U6" s="278" t="s">
        <v>205</v>
      </c>
      <c r="V6" s="278" t="s">
        <v>206</v>
      </c>
      <c r="W6" s="278" t="s">
        <v>37</v>
      </c>
      <c r="X6" s="278" t="s">
        <v>205</v>
      </c>
      <c r="Y6" s="278" t="s">
        <v>206</v>
      </c>
      <c r="Z6" s="278" t="s">
        <v>37</v>
      </c>
      <c r="AA6" s="214"/>
      <c r="AB6" s="214"/>
      <c r="AC6" s="214"/>
      <c r="AD6" s="214"/>
      <c r="AE6" s="214"/>
      <c r="AF6" s="214"/>
    </row>
    <row r="7" spans="1:32" ht="15" customHeight="1" x14ac:dyDescent="0.25">
      <c r="A7" s="273"/>
      <c r="B7" s="273"/>
      <c r="C7" s="279"/>
      <c r="D7" s="279"/>
      <c r="E7" s="273"/>
      <c r="F7" s="279"/>
      <c r="G7" s="279"/>
      <c r="H7" s="273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84"/>
      <c r="AB7" s="84"/>
      <c r="AC7" s="84"/>
      <c r="AD7" s="84"/>
      <c r="AE7" s="84"/>
      <c r="AF7" s="84"/>
    </row>
    <row r="8" spans="1:32" ht="18.75" customHeight="1" x14ac:dyDescent="0.25">
      <c r="A8" s="274"/>
      <c r="B8" s="274"/>
      <c r="C8" s="280"/>
      <c r="D8" s="280"/>
      <c r="E8" s="274"/>
      <c r="F8" s="280"/>
      <c r="G8" s="280"/>
      <c r="H8" s="274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15"/>
      <c r="AB8" s="215"/>
      <c r="AC8" s="215"/>
      <c r="AD8" s="215"/>
      <c r="AE8" s="215"/>
      <c r="AF8" s="215"/>
    </row>
    <row r="9" spans="1:32" ht="18.75" customHeight="1" x14ac:dyDescent="0.25">
      <c r="A9" s="222">
        <v>1</v>
      </c>
      <c r="B9" s="223" t="s">
        <v>8</v>
      </c>
      <c r="C9" s="224">
        <v>3</v>
      </c>
      <c r="D9" s="224">
        <v>3</v>
      </c>
      <c r="E9" s="224">
        <f>SUM(C9/D9*100)</f>
        <v>100</v>
      </c>
      <c r="F9" s="224">
        <v>19</v>
      </c>
      <c r="G9" s="224">
        <v>19</v>
      </c>
      <c r="H9" s="224">
        <f>SUM(F9/G9*100)</f>
        <v>100</v>
      </c>
      <c r="I9" s="222">
        <v>160</v>
      </c>
      <c r="J9" s="222">
        <v>160</v>
      </c>
      <c r="K9" s="225">
        <f>SUM(J9/I9*100)</f>
        <v>100</v>
      </c>
      <c r="L9" s="224">
        <v>1097</v>
      </c>
      <c r="M9" s="224">
        <v>1097</v>
      </c>
      <c r="N9" s="225">
        <f>SUM(M9/L9*100)</f>
        <v>100</v>
      </c>
      <c r="O9" s="222">
        <v>3</v>
      </c>
      <c r="P9" s="222">
        <v>3</v>
      </c>
      <c r="Q9" s="225">
        <f t="shared" ref="Q9:Q22" si="0">SUM(P9/O9*100)</f>
        <v>100</v>
      </c>
      <c r="R9" s="222">
        <v>3</v>
      </c>
      <c r="S9" s="222">
        <v>3</v>
      </c>
      <c r="T9" s="225">
        <f t="shared" ref="T9:T22" si="1">SUM(S9/R9*100)</f>
        <v>100</v>
      </c>
      <c r="U9" s="226">
        <v>2</v>
      </c>
      <c r="V9" s="226">
        <v>2</v>
      </c>
      <c r="W9" s="225">
        <f t="shared" ref="W9:W16" si="2">SUM(V9/U9*100)</f>
        <v>100</v>
      </c>
      <c r="X9" s="226">
        <v>6</v>
      </c>
      <c r="Y9" s="226">
        <v>6</v>
      </c>
      <c r="Z9" s="225">
        <f t="shared" ref="Z9:Z22" si="3">SUM(Y9/X9*100)</f>
        <v>100</v>
      </c>
      <c r="AA9" s="216"/>
      <c r="AB9" s="216"/>
      <c r="AC9" s="217"/>
      <c r="AD9" s="216"/>
      <c r="AE9" s="216"/>
      <c r="AF9" s="217"/>
    </row>
    <row r="10" spans="1:32" ht="18.75" customHeight="1" x14ac:dyDescent="0.25">
      <c r="A10" s="222">
        <v>2</v>
      </c>
      <c r="B10" s="223" t="s">
        <v>9</v>
      </c>
      <c r="C10" s="224">
        <v>2</v>
      </c>
      <c r="D10" s="224">
        <v>2</v>
      </c>
      <c r="E10" s="224">
        <f t="shared" ref="E10:E23" si="4">SUM(C10/D10*100)</f>
        <v>100</v>
      </c>
      <c r="F10" s="224">
        <v>12</v>
      </c>
      <c r="G10" s="224">
        <v>12</v>
      </c>
      <c r="H10" s="224">
        <f t="shared" ref="H10:H23" si="5">SUM(F10/G10*100)</f>
        <v>100</v>
      </c>
      <c r="I10" s="222">
        <v>147</v>
      </c>
      <c r="J10" s="222">
        <v>147</v>
      </c>
      <c r="K10" s="225">
        <f t="shared" ref="K10:K22" si="6">SUM(J10/I10*100)</f>
        <v>100</v>
      </c>
      <c r="L10" s="224">
        <v>618</v>
      </c>
      <c r="M10" s="224">
        <v>618</v>
      </c>
      <c r="N10" s="225">
        <f t="shared" ref="N10:N22" si="7">SUM(M10/L10*100)</f>
        <v>100</v>
      </c>
      <c r="O10" s="226">
        <v>1</v>
      </c>
      <c r="P10" s="226">
        <v>1</v>
      </c>
      <c r="Q10" s="225">
        <f t="shared" si="0"/>
        <v>100</v>
      </c>
      <c r="R10" s="226">
        <v>1</v>
      </c>
      <c r="S10" s="226">
        <v>1</v>
      </c>
      <c r="T10" s="225">
        <f t="shared" si="1"/>
        <v>100</v>
      </c>
      <c r="U10" s="226">
        <v>1</v>
      </c>
      <c r="V10" s="226">
        <v>1</v>
      </c>
      <c r="W10" s="225">
        <f t="shared" si="2"/>
        <v>100</v>
      </c>
      <c r="X10" s="226">
        <v>4</v>
      </c>
      <c r="Y10" s="226">
        <v>4</v>
      </c>
      <c r="Z10" s="225">
        <f t="shared" si="3"/>
        <v>100</v>
      </c>
      <c r="AA10" s="216"/>
      <c r="AB10" s="216"/>
      <c r="AC10" s="217"/>
      <c r="AD10" s="216"/>
      <c r="AE10" s="216"/>
      <c r="AF10" s="217"/>
    </row>
    <row r="11" spans="1:32" ht="18.75" customHeight="1" x14ac:dyDescent="0.25">
      <c r="A11" s="222">
        <v>3</v>
      </c>
      <c r="B11" s="223" t="s">
        <v>10</v>
      </c>
      <c r="C11" s="224">
        <v>3</v>
      </c>
      <c r="D11" s="224">
        <v>3</v>
      </c>
      <c r="E11" s="224">
        <f t="shared" si="4"/>
        <v>100</v>
      </c>
      <c r="F11" s="224">
        <v>20</v>
      </c>
      <c r="G11" s="224">
        <v>20</v>
      </c>
      <c r="H11" s="224">
        <f t="shared" si="5"/>
        <v>100</v>
      </c>
      <c r="I11" s="222">
        <v>85</v>
      </c>
      <c r="J11" s="222">
        <v>85</v>
      </c>
      <c r="K11" s="225">
        <f t="shared" si="6"/>
        <v>100</v>
      </c>
      <c r="L11" s="224">
        <v>531</v>
      </c>
      <c r="M11" s="224">
        <v>531</v>
      </c>
      <c r="N11" s="225">
        <f t="shared" si="7"/>
        <v>100</v>
      </c>
      <c r="O11" s="222">
        <v>8</v>
      </c>
      <c r="P11" s="222">
        <v>8</v>
      </c>
      <c r="Q11" s="225">
        <f t="shared" si="0"/>
        <v>100</v>
      </c>
      <c r="R11" s="222">
        <v>8</v>
      </c>
      <c r="S11" s="222">
        <v>8</v>
      </c>
      <c r="T11" s="225">
        <f t="shared" si="1"/>
        <v>100</v>
      </c>
      <c r="U11" s="226">
        <v>4</v>
      </c>
      <c r="V11" s="226">
        <v>4</v>
      </c>
      <c r="W11" s="225">
        <f t="shared" si="2"/>
        <v>100</v>
      </c>
      <c r="X11" s="222">
        <v>13</v>
      </c>
      <c r="Y11" s="222">
        <v>13</v>
      </c>
      <c r="Z11" s="225">
        <f t="shared" si="3"/>
        <v>100</v>
      </c>
      <c r="AA11" s="216"/>
      <c r="AB11" s="216"/>
      <c r="AC11" s="217"/>
      <c r="AD11" s="216"/>
      <c r="AE11" s="216"/>
      <c r="AF11" s="217"/>
    </row>
    <row r="12" spans="1:32" ht="18.75" customHeight="1" x14ac:dyDescent="0.25">
      <c r="A12" s="222">
        <v>4</v>
      </c>
      <c r="B12" s="223" t="s">
        <v>11</v>
      </c>
      <c r="C12" s="224">
        <v>2</v>
      </c>
      <c r="D12" s="224">
        <v>2</v>
      </c>
      <c r="E12" s="224">
        <f t="shared" si="4"/>
        <v>100</v>
      </c>
      <c r="F12" s="224">
        <v>20</v>
      </c>
      <c r="G12" s="224">
        <v>20</v>
      </c>
      <c r="H12" s="224">
        <f t="shared" si="5"/>
        <v>100</v>
      </c>
      <c r="I12" s="222">
        <v>106</v>
      </c>
      <c r="J12" s="222">
        <v>106</v>
      </c>
      <c r="K12" s="225">
        <f t="shared" si="6"/>
        <v>100</v>
      </c>
      <c r="L12" s="224">
        <v>485</v>
      </c>
      <c r="M12" s="224">
        <v>485</v>
      </c>
      <c r="N12" s="225">
        <f t="shared" si="7"/>
        <v>100</v>
      </c>
      <c r="O12" s="222">
        <v>2</v>
      </c>
      <c r="P12" s="222">
        <v>2</v>
      </c>
      <c r="Q12" s="225">
        <f t="shared" si="0"/>
        <v>100</v>
      </c>
      <c r="R12" s="222">
        <v>2</v>
      </c>
      <c r="S12" s="222">
        <v>2</v>
      </c>
      <c r="T12" s="225">
        <f t="shared" si="1"/>
        <v>100</v>
      </c>
      <c r="U12" s="222">
        <v>1</v>
      </c>
      <c r="V12" s="222">
        <v>1</v>
      </c>
      <c r="W12" s="225">
        <f t="shared" si="2"/>
        <v>100</v>
      </c>
      <c r="X12" s="226">
        <v>4</v>
      </c>
      <c r="Y12" s="226">
        <v>4</v>
      </c>
      <c r="Z12" s="225">
        <f t="shared" si="3"/>
        <v>100</v>
      </c>
      <c r="AA12" s="220"/>
      <c r="AB12" s="220"/>
      <c r="AC12" s="219"/>
      <c r="AD12" s="220"/>
      <c r="AE12" s="220"/>
      <c r="AF12" s="219"/>
    </row>
    <row r="13" spans="1:32" ht="18.75" customHeight="1" x14ac:dyDescent="0.25">
      <c r="A13" s="222">
        <v>5</v>
      </c>
      <c r="B13" s="223" t="s">
        <v>12</v>
      </c>
      <c r="C13" s="224">
        <v>2</v>
      </c>
      <c r="D13" s="224">
        <v>2</v>
      </c>
      <c r="E13" s="224">
        <f t="shared" si="4"/>
        <v>100</v>
      </c>
      <c r="F13" s="224">
        <v>17</v>
      </c>
      <c r="G13" s="224">
        <v>17</v>
      </c>
      <c r="H13" s="224">
        <f t="shared" si="5"/>
        <v>100</v>
      </c>
      <c r="I13" s="222">
        <v>77</v>
      </c>
      <c r="J13" s="222">
        <v>77</v>
      </c>
      <c r="K13" s="225">
        <f t="shared" si="6"/>
        <v>100</v>
      </c>
      <c r="L13" s="224">
        <v>345</v>
      </c>
      <c r="M13" s="224">
        <v>345</v>
      </c>
      <c r="N13" s="225">
        <f t="shared" si="7"/>
        <v>100</v>
      </c>
      <c r="O13" s="226">
        <v>4</v>
      </c>
      <c r="P13" s="226">
        <v>4</v>
      </c>
      <c r="Q13" s="225">
        <f t="shared" si="0"/>
        <v>100</v>
      </c>
      <c r="R13" s="226">
        <v>4</v>
      </c>
      <c r="S13" s="226">
        <v>4</v>
      </c>
      <c r="T13" s="225">
        <f t="shared" si="1"/>
        <v>100</v>
      </c>
      <c r="U13" s="226">
        <v>1</v>
      </c>
      <c r="V13" s="226">
        <v>1</v>
      </c>
      <c r="W13" s="225">
        <f t="shared" si="2"/>
        <v>100</v>
      </c>
      <c r="X13" s="226">
        <v>5</v>
      </c>
      <c r="Y13" s="226">
        <v>5</v>
      </c>
      <c r="Z13" s="225">
        <f t="shared" si="3"/>
        <v>100</v>
      </c>
      <c r="AA13" s="220"/>
      <c r="AB13" s="220"/>
      <c r="AC13" s="219"/>
      <c r="AD13" s="220"/>
      <c r="AE13" s="220"/>
      <c r="AF13" s="219"/>
    </row>
    <row r="14" spans="1:32" ht="18.75" customHeight="1" x14ac:dyDescent="0.25">
      <c r="A14" s="222">
        <v>6</v>
      </c>
      <c r="B14" s="223" t="s">
        <v>13</v>
      </c>
      <c r="C14" s="224">
        <v>2</v>
      </c>
      <c r="D14" s="224">
        <v>2</v>
      </c>
      <c r="E14" s="224">
        <f t="shared" si="4"/>
        <v>100</v>
      </c>
      <c r="F14" s="224">
        <v>21</v>
      </c>
      <c r="G14" s="224">
        <v>21</v>
      </c>
      <c r="H14" s="224">
        <f t="shared" si="5"/>
        <v>100</v>
      </c>
      <c r="I14" s="222">
        <v>104</v>
      </c>
      <c r="J14" s="222">
        <v>104</v>
      </c>
      <c r="K14" s="225">
        <f t="shared" si="6"/>
        <v>100</v>
      </c>
      <c r="L14" s="224">
        <v>530</v>
      </c>
      <c r="M14" s="224">
        <v>530</v>
      </c>
      <c r="N14" s="225">
        <f t="shared" si="7"/>
        <v>100</v>
      </c>
      <c r="O14" s="226">
        <v>2</v>
      </c>
      <c r="P14" s="226">
        <v>2</v>
      </c>
      <c r="Q14" s="225">
        <f t="shared" si="0"/>
        <v>100</v>
      </c>
      <c r="R14" s="226">
        <v>2</v>
      </c>
      <c r="S14" s="226">
        <v>2</v>
      </c>
      <c r="T14" s="225">
        <f t="shared" si="1"/>
        <v>100</v>
      </c>
      <c r="U14" s="226">
        <v>1</v>
      </c>
      <c r="V14" s="226">
        <v>1</v>
      </c>
      <c r="W14" s="225">
        <f t="shared" si="2"/>
        <v>100</v>
      </c>
      <c r="X14" s="226">
        <v>4</v>
      </c>
      <c r="Y14" s="226">
        <v>4</v>
      </c>
      <c r="Z14" s="225">
        <f t="shared" si="3"/>
        <v>100</v>
      </c>
      <c r="AA14" s="220"/>
      <c r="AB14" s="220"/>
      <c r="AC14" s="219"/>
      <c r="AD14" s="218"/>
      <c r="AE14" s="218"/>
      <c r="AF14" s="219"/>
    </row>
    <row r="15" spans="1:32" ht="18.75" customHeight="1" x14ac:dyDescent="0.25">
      <c r="A15" s="222">
        <v>7</v>
      </c>
      <c r="B15" s="223" t="s">
        <v>14</v>
      </c>
      <c r="C15" s="224">
        <v>2</v>
      </c>
      <c r="D15" s="224">
        <v>2</v>
      </c>
      <c r="E15" s="224">
        <f t="shared" si="4"/>
        <v>100</v>
      </c>
      <c r="F15" s="224">
        <v>16</v>
      </c>
      <c r="G15" s="224">
        <v>16</v>
      </c>
      <c r="H15" s="224">
        <f t="shared" si="5"/>
        <v>100</v>
      </c>
      <c r="I15" s="222">
        <v>64</v>
      </c>
      <c r="J15" s="222">
        <v>64</v>
      </c>
      <c r="K15" s="225">
        <f t="shared" si="6"/>
        <v>100</v>
      </c>
      <c r="L15" s="224">
        <v>362</v>
      </c>
      <c r="M15" s="224">
        <v>362</v>
      </c>
      <c r="N15" s="225">
        <f t="shared" si="7"/>
        <v>100</v>
      </c>
      <c r="O15" s="226">
        <v>4</v>
      </c>
      <c r="P15" s="226">
        <v>4</v>
      </c>
      <c r="Q15" s="225">
        <f t="shared" si="0"/>
        <v>100</v>
      </c>
      <c r="R15" s="226">
        <v>4</v>
      </c>
      <c r="S15" s="226">
        <v>4</v>
      </c>
      <c r="T15" s="225">
        <f t="shared" si="1"/>
        <v>100</v>
      </c>
      <c r="U15" s="226">
        <v>1</v>
      </c>
      <c r="V15" s="226">
        <v>1</v>
      </c>
      <c r="W15" s="225">
        <f t="shared" si="2"/>
        <v>100</v>
      </c>
      <c r="X15" s="226">
        <v>8</v>
      </c>
      <c r="Y15" s="226">
        <v>8</v>
      </c>
      <c r="Z15" s="225">
        <f t="shared" si="3"/>
        <v>100</v>
      </c>
      <c r="AA15" s="218"/>
      <c r="AB15" s="218"/>
      <c r="AC15" s="219"/>
      <c r="AD15" s="220"/>
      <c r="AE15" s="220"/>
      <c r="AF15" s="219"/>
    </row>
    <row r="16" spans="1:32" ht="18.75" customHeight="1" x14ac:dyDescent="0.25">
      <c r="A16" s="222">
        <v>8</v>
      </c>
      <c r="B16" s="223" t="s">
        <v>15</v>
      </c>
      <c r="C16" s="224">
        <v>2</v>
      </c>
      <c r="D16" s="224">
        <v>2</v>
      </c>
      <c r="E16" s="224">
        <f t="shared" si="4"/>
        <v>100</v>
      </c>
      <c r="F16" s="224">
        <v>18</v>
      </c>
      <c r="G16" s="224">
        <v>18</v>
      </c>
      <c r="H16" s="224">
        <f t="shared" si="5"/>
        <v>100</v>
      </c>
      <c r="I16" s="222">
        <v>68</v>
      </c>
      <c r="J16" s="222">
        <v>68</v>
      </c>
      <c r="K16" s="225">
        <f t="shared" si="6"/>
        <v>100</v>
      </c>
      <c r="L16" s="224">
        <v>261</v>
      </c>
      <c r="M16" s="224">
        <v>261</v>
      </c>
      <c r="N16" s="225">
        <f t="shared" si="7"/>
        <v>100</v>
      </c>
      <c r="O16" s="226">
        <v>4</v>
      </c>
      <c r="P16" s="226">
        <v>4</v>
      </c>
      <c r="Q16" s="225">
        <f t="shared" si="0"/>
        <v>100</v>
      </c>
      <c r="R16" s="226">
        <v>4</v>
      </c>
      <c r="S16" s="226">
        <v>4</v>
      </c>
      <c r="T16" s="225">
        <f t="shared" si="1"/>
        <v>100</v>
      </c>
      <c r="U16" s="226">
        <v>3</v>
      </c>
      <c r="V16" s="226">
        <v>3</v>
      </c>
      <c r="W16" s="225">
        <f t="shared" si="2"/>
        <v>100</v>
      </c>
      <c r="X16" s="226">
        <v>8</v>
      </c>
      <c r="Y16" s="226">
        <v>8</v>
      </c>
      <c r="Z16" s="225">
        <f t="shared" si="3"/>
        <v>100</v>
      </c>
      <c r="AA16" s="220"/>
      <c r="AB16" s="220"/>
      <c r="AC16" s="219"/>
      <c r="AD16" s="220"/>
      <c r="AE16" s="220"/>
      <c r="AF16" s="219"/>
    </row>
    <row r="17" spans="1:33" ht="18.75" customHeight="1" x14ac:dyDescent="0.25">
      <c r="A17" s="222">
        <v>9</v>
      </c>
      <c r="B17" s="223" t="s">
        <v>16</v>
      </c>
      <c r="C17" s="224">
        <v>2</v>
      </c>
      <c r="D17" s="224">
        <v>2</v>
      </c>
      <c r="E17" s="224">
        <f t="shared" si="4"/>
        <v>100</v>
      </c>
      <c r="F17" s="224">
        <v>17</v>
      </c>
      <c r="G17" s="224">
        <v>17</v>
      </c>
      <c r="H17" s="224">
        <f t="shared" si="5"/>
        <v>100</v>
      </c>
      <c r="I17" s="222">
        <v>73</v>
      </c>
      <c r="J17" s="222">
        <v>73</v>
      </c>
      <c r="K17" s="225">
        <f t="shared" si="6"/>
        <v>100</v>
      </c>
      <c r="L17" s="224">
        <v>395</v>
      </c>
      <c r="M17" s="224">
        <v>395</v>
      </c>
      <c r="N17" s="225">
        <f t="shared" si="7"/>
        <v>100</v>
      </c>
      <c r="O17" s="222">
        <v>4</v>
      </c>
      <c r="P17" s="222">
        <v>4</v>
      </c>
      <c r="Q17" s="225">
        <f t="shared" si="0"/>
        <v>100</v>
      </c>
      <c r="R17" s="222">
        <v>4</v>
      </c>
      <c r="S17" s="222">
        <v>4</v>
      </c>
      <c r="T17" s="225">
        <f t="shared" si="1"/>
        <v>100</v>
      </c>
      <c r="U17" s="222">
        <v>0</v>
      </c>
      <c r="V17" s="222">
        <v>0</v>
      </c>
      <c r="W17" s="222">
        <v>0</v>
      </c>
      <c r="X17" s="226">
        <v>6</v>
      </c>
      <c r="Y17" s="226">
        <v>6</v>
      </c>
      <c r="Z17" s="225">
        <f t="shared" si="3"/>
        <v>100</v>
      </c>
      <c r="AA17" s="220"/>
      <c r="AB17" s="220"/>
      <c r="AC17" s="219"/>
      <c r="AD17" s="220"/>
      <c r="AE17" s="220"/>
      <c r="AF17" s="219"/>
    </row>
    <row r="18" spans="1:33" ht="18.75" customHeight="1" x14ac:dyDescent="0.25">
      <c r="A18" s="222">
        <v>10</v>
      </c>
      <c r="B18" s="223" t="s">
        <v>17</v>
      </c>
      <c r="C18" s="224">
        <v>3</v>
      </c>
      <c r="D18" s="224">
        <v>3</v>
      </c>
      <c r="E18" s="224">
        <f t="shared" si="4"/>
        <v>100</v>
      </c>
      <c r="F18" s="224">
        <v>15</v>
      </c>
      <c r="G18" s="224">
        <v>15</v>
      </c>
      <c r="H18" s="224">
        <f t="shared" si="5"/>
        <v>100</v>
      </c>
      <c r="I18" s="222">
        <v>61</v>
      </c>
      <c r="J18" s="222">
        <v>61</v>
      </c>
      <c r="K18" s="225">
        <f t="shared" si="6"/>
        <v>100</v>
      </c>
      <c r="L18" s="224">
        <v>296</v>
      </c>
      <c r="M18" s="224">
        <v>296</v>
      </c>
      <c r="N18" s="225">
        <f t="shared" si="7"/>
        <v>100</v>
      </c>
      <c r="O18" s="226">
        <v>4</v>
      </c>
      <c r="P18" s="226">
        <v>4</v>
      </c>
      <c r="Q18" s="225">
        <f t="shared" si="0"/>
        <v>100</v>
      </c>
      <c r="R18" s="226">
        <v>4</v>
      </c>
      <c r="S18" s="226">
        <v>4</v>
      </c>
      <c r="T18" s="225">
        <f t="shared" si="1"/>
        <v>100</v>
      </c>
      <c r="U18" s="226">
        <v>1</v>
      </c>
      <c r="V18" s="226">
        <v>1</v>
      </c>
      <c r="W18" s="225">
        <f t="shared" ref="W18:W22" si="8">SUM(V18/U18*100)</f>
        <v>100</v>
      </c>
      <c r="X18" s="226">
        <v>8</v>
      </c>
      <c r="Y18" s="226">
        <v>8</v>
      </c>
      <c r="Z18" s="225">
        <f t="shared" si="3"/>
        <v>100</v>
      </c>
      <c r="AA18" s="220"/>
      <c r="AB18" s="220"/>
      <c r="AC18" s="219"/>
      <c r="AD18" s="220"/>
      <c r="AE18" s="220"/>
      <c r="AF18" s="219"/>
    </row>
    <row r="19" spans="1:33" ht="18.75" customHeight="1" x14ac:dyDescent="0.25">
      <c r="A19" s="222">
        <v>11</v>
      </c>
      <c r="B19" s="223" t="s">
        <v>18</v>
      </c>
      <c r="C19" s="224">
        <v>3</v>
      </c>
      <c r="D19" s="224">
        <v>3</v>
      </c>
      <c r="E19" s="224">
        <f t="shared" si="4"/>
        <v>100</v>
      </c>
      <c r="F19" s="224">
        <v>19</v>
      </c>
      <c r="G19" s="224">
        <v>19</v>
      </c>
      <c r="H19" s="224">
        <f t="shared" si="5"/>
        <v>100</v>
      </c>
      <c r="I19" s="222">
        <v>108</v>
      </c>
      <c r="J19" s="222">
        <v>108</v>
      </c>
      <c r="K19" s="225">
        <f t="shared" si="6"/>
        <v>100</v>
      </c>
      <c r="L19" s="224">
        <v>631</v>
      </c>
      <c r="M19" s="224">
        <v>631</v>
      </c>
      <c r="N19" s="225">
        <f t="shared" si="7"/>
        <v>100</v>
      </c>
      <c r="O19" s="226">
        <v>3</v>
      </c>
      <c r="P19" s="226">
        <v>3</v>
      </c>
      <c r="Q19" s="225">
        <f t="shared" si="0"/>
        <v>100</v>
      </c>
      <c r="R19" s="226">
        <v>3</v>
      </c>
      <c r="S19" s="226">
        <v>3</v>
      </c>
      <c r="T19" s="225">
        <f t="shared" si="1"/>
        <v>100</v>
      </c>
      <c r="U19" s="226">
        <v>1</v>
      </c>
      <c r="V19" s="226">
        <v>1</v>
      </c>
      <c r="W19" s="225">
        <f t="shared" si="8"/>
        <v>100</v>
      </c>
      <c r="X19" s="226">
        <v>7</v>
      </c>
      <c r="Y19" s="226">
        <v>7</v>
      </c>
      <c r="Z19" s="225">
        <f t="shared" si="3"/>
        <v>100</v>
      </c>
      <c r="AA19" s="220"/>
      <c r="AB19" s="220"/>
      <c r="AC19" s="219"/>
      <c r="AD19" s="220"/>
      <c r="AE19" s="220"/>
      <c r="AF19" s="219"/>
    </row>
    <row r="20" spans="1:33" ht="18.75" customHeight="1" x14ac:dyDescent="0.25">
      <c r="A20" s="222">
        <v>12</v>
      </c>
      <c r="B20" s="223" t="s">
        <v>19</v>
      </c>
      <c r="C20" s="224">
        <v>2</v>
      </c>
      <c r="D20" s="224">
        <v>2</v>
      </c>
      <c r="E20" s="224">
        <f t="shared" si="4"/>
        <v>100</v>
      </c>
      <c r="F20" s="224">
        <v>21</v>
      </c>
      <c r="G20" s="224">
        <v>21</v>
      </c>
      <c r="H20" s="224">
        <f t="shared" si="5"/>
        <v>100</v>
      </c>
      <c r="I20" s="222">
        <v>114</v>
      </c>
      <c r="J20" s="222">
        <v>114</v>
      </c>
      <c r="K20" s="225">
        <f t="shared" si="6"/>
        <v>100</v>
      </c>
      <c r="L20" s="224">
        <v>550</v>
      </c>
      <c r="M20" s="224">
        <v>550</v>
      </c>
      <c r="N20" s="225">
        <f t="shared" si="7"/>
        <v>100</v>
      </c>
      <c r="O20" s="226">
        <v>2</v>
      </c>
      <c r="P20" s="226">
        <v>2</v>
      </c>
      <c r="Q20" s="225">
        <f t="shared" si="0"/>
        <v>100</v>
      </c>
      <c r="R20" s="226">
        <v>2</v>
      </c>
      <c r="S20" s="226">
        <v>2</v>
      </c>
      <c r="T20" s="225">
        <f t="shared" si="1"/>
        <v>100</v>
      </c>
      <c r="U20" s="226">
        <v>3</v>
      </c>
      <c r="V20" s="226">
        <v>3</v>
      </c>
      <c r="W20" s="225">
        <f t="shared" si="8"/>
        <v>100</v>
      </c>
      <c r="X20" s="226">
        <v>5</v>
      </c>
      <c r="Y20" s="226">
        <v>5</v>
      </c>
      <c r="Z20" s="225">
        <f t="shared" si="3"/>
        <v>100</v>
      </c>
      <c r="AA20" s="218"/>
      <c r="AB20" s="218"/>
      <c r="AC20" s="218"/>
      <c r="AD20" s="220"/>
      <c r="AE20" s="220"/>
      <c r="AF20" s="219"/>
    </row>
    <row r="21" spans="1:33" ht="18.75" customHeight="1" x14ac:dyDescent="0.25">
      <c r="A21" s="222">
        <v>13</v>
      </c>
      <c r="B21" s="223" t="s">
        <v>20</v>
      </c>
      <c r="C21" s="224">
        <v>2</v>
      </c>
      <c r="D21" s="224">
        <v>2</v>
      </c>
      <c r="E21" s="224">
        <f t="shared" si="4"/>
        <v>100</v>
      </c>
      <c r="F21" s="224">
        <v>20</v>
      </c>
      <c r="G21" s="224">
        <v>20</v>
      </c>
      <c r="H21" s="224">
        <f t="shared" si="5"/>
        <v>100</v>
      </c>
      <c r="I21" s="222">
        <v>101</v>
      </c>
      <c r="J21" s="222">
        <v>101</v>
      </c>
      <c r="K21" s="225">
        <f t="shared" si="6"/>
        <v>100</v>
      </c>
      <c r="L21" s="224">
        <v>422</v>
      </c>
      <c r="M21" s="224">
        <v>422</v>
      </c>
      <c r="N21" s="225">
        <f t="shared" si="7"/>
        <v>100</v>
      </c>
      <c r="O21" s="226">
        <v>8</v>
      </c>
      <c r="P21" s="226">
        <v>8</v>
      </c>
      <c r="Q21" s="225">
        <f t="shared" si="0"/>
        <v>100</v>
      </c>
      <c r="R21" s="226">
        <v>8</v>
      </c>
      <c r="S21" s="226">
        <v>8</v>
      </c>
      <c r="T21" s="225">
        <f t="shared" si="1"/>
        <v>100</v>
      </c>
      <c r="U21" s="226">
        <v>3</v>
      </c>
      <c r="V21" s="226">
        <v>3</v>
      </c>
      <c r="W21" s="225">
        <f t="shared" si="8"/>
        <v>100</v>
      </c>
      <c r="X21" s="226">
        <v>11</v>
      </c>
      <c r="Y21" s="226">
        <v>11</v>
      </c>
      <c r="Z21" s="225">
        <f t="shared" si="3"/>
        <v>100</v>
      </c>
      <c r="AA21" s="220"/>
      <c r="AB21" s="220"/>
      <c r="AC21" s="219"/>
      <c r="AD21" s="220"/>
      <c r="AE21" s="220"/>
      <c r="AF21" s="219"/>
    </row>
    <row r="22" spans="1:33" ht="18.75" customHeight="1" x14ac:dyDescent="0.25">
      <c r="A22" s="222">
        <v>14</v>
      </c>
      <c r="B22" s="223" t="s">
        <v>21</v>
      </c>
      <c r="C22" s="224">
        <v>2</v>
      </c>
      <c r="D22" s="224">
        <v>2</v>
      </c>
      <c r="E22" s="224">
        <f t="shared" si="4"/>
        <v>100</v>
      </c>
      <c r="F22" s="224">
        <v>14</v>
      </c>
      <c r="G22" s="224">
        <v>14</v>
      </c>
      <c r="H22" s="224">
        <f t="shared" si="5"/>
        <v>100</v>
      </c>
      <c r="I22" s="222">
        <v>57</v>
      </c>
      <c r="J22" s="222">
        <v>57</v>
      </c>
      <c r="K22" s="225">
        <f t="shared" si="6"/>
        <v>100</v>
      </c>
      <c r="L22" s="224">
        <v>244</v>
      </c>
      <c r="M22" s="224">
        <v>244</v>
      </c>
      <c r="N22" s="225">
        <f t="shared" si="7"/>
        <v>100</v>
      </c>
      <c r="O22" s="226">
        <v>4</v>
      </c>
      <c r="P22" s="226">
        <v>4</v>
      </c>
      <c r="Q22" s="225">
        <f t="shared" si="0"/>
        <v>100</v>
      </c>
      <c r="R22" s="226">
        <v>4</v>
      </c>
      <c r="S22" s="226">
        <v>4</v>
      </c>
      <c r="T22" s="225">
        <f t="shared" si="1"/>
        <v>100</v>
      </c>
      <c r="U22" s="226">
        <v>2</v>
      </c>
      <c r="V22" s="226">
        <v>2</v>
      </c>
      <c r="W22" s="225">
        <f t="shared" si="8"/>
        <v>100</v>
      </c>
      <c r="X22" s="226">
        <v>8</v>
      </c>
      <c r="Y22" s="226">
        <v>8</v>
      </c>
      <c r="Z22" s="225">
        <f t="shared" si="3"/>
        <v>100</v>
      </c>
      <c r="AA22" s="220"/>
      <c r="AB22" s="220"/>
      <c r="AC22" s="219"/>
      <c r="AD22" s="220"/>
      <c r="AE22" s="220"/>
      <c r="AF22" s="219"/>
    </row>
    <row r="23" spans="1:33" ht="15.75" x14ac:dyDescent="0.25">
      <c r="A23" s="227"/>
      <c r="B23" s="222" t="s">
        <v>44</v>
      </c>
      <c r="C23" s="222">
        <f>SUM(C9:C22)</f>
        <v>32</v>
      </c>
      <c r="D23" s="222">
        <f>SUM(D9:D22)</f>
        <v>32</v>
      </c>
      <c r="E23" s="222">
        <f t="shared" si="4"/>
        <v>100</v>
      </c>
      <c r="F23" s="222">
        <f>SUM(F9:F22)</f>
        <v>249</v>
      </c>
      <c r="G23" s="222">
        <f>SUM(G9:G22)</f>
        <v>249</v>
      </c>
      <c r="H23" s="222">
        <f t="shared" si="5"/>
        <v>100</v>
      </c>
      <c r="I23" s="233">
        <f>SUM(I9:I22)</f>
        <v>1325</v>
      </c>
      <c r="J23" s="222">
        <f>SUM(J9:J22)</f>
        <v>1325</v>
      </c>
      <c r="K23" s="233">
        <f>SUM(J23/I23*100)</f>
        <v>100</v>
      </c>
      <c r="L23" s="222">
        <f>SUM(L9:L22)</f>
        <v>6767</v>
      </c>
      <c r="M23" s="222">
        <f>SUM(M9:M22)</f>
        <v>6767</v>
      </c>
      <c r="N23" s="233">
        <f>SUM(M23/L23*100)</f>
        <v>100</v>
      </c>
      <c r="O23" s="222">
        <f>SUM(O9:O22)</f>
        <v>53</v>
      </c>
      <c r="P23" s="222">
        <f>SUM(P9:P22)</f>
        <v>53</v>
      </c>
      <c r="Q23" s="233">
        <f>SUM(P23/O23*100)</f>
        <v>100</v>
      </c>
      <c r="R23" s="222">
        <f>SUM(R9:R22)</f>
        <v>53</v>
      </c>
      <c r="S23" s="222">
        <f>SUM(S9:S22)</f>
        <v>53</v>
      </c>
      <c r="T23" s="233">
        <f>SUM(S23/R23*100)</f>
        <v>100</v>
      </c>
      <c r="U23" s="222">
        <f>SUM(U9:U22)</f>
        <v>24</v>
      </c>
      <c r="V23" s="222">
        <f>SUM(V9:V22)</f>
        <v>24</v>
      </c>
      <c r="W23" s="233">
        <f>SUM(V23/U23*100)</f>
        <v>100</v>
      </c>
      <c r="X23" s="222">
        <f>SUM(X9:X22)</f>
        <v>97</v>
      </c>
      <c r="Y23" s="222">
        <f>SUM(Y9:Y22)</f>
        <v>97</v>
      </c>
      <c r="Z23" s="233">
        <f>SUM(Y23/X23*100)</f>
        <v>100</v>
      </c>
      <c r="AA23" s="220"/>
      <c r="AB23" s="220"/>
      <c r="AC23" s="219"/>
      <c r="AD23" s="220"/>
      <c r="AE23" s="220"/>
      <c r="AF23" s="219"/>
    </row>
    <row r="24" spans="1:33" ht="15.75" x14ac:dyDescent="0.25">
      <c r="A24" s="221"/>
      <c r="B24" s="221"/>
      <c r="C24" s="221"/>
      <c r="D24" s="221"/>
      <c r="E24" s="221"/>
      <c r="F24" s="221"/>
      <c r="G24" s="228"/>
      <c r="H24" s="229"/>
      <c r="I24" s="228"/>
      <c r="J24" s="228"/>
      <c r="K24" s="228"/>
      <c r="L24" s="228"/>
      <c r="M24" s="228"/>
      <c r="N24" s="228"/>
      <c r="O24" s="228"/>
      <c r="P24" s="228"/>
      <c r="Q24" s="230"/>
      <c r="R24" s="228"/>
      <c r="S24" s="228"/>
      <c r="T24" s="230"/>
      <c r="U24" s="231"/>
      <c r="V24" s="231"/>
      <c r="W24" s="230"/>
      <c r="X24" s="231"/>
      <c r="Y24" s="231"/>
      <c r="Z24" s="230"/>
      <c r="AA24" s="220"/>
      <c r="AB24" s="220"/>
      <c r="AC24" s="219"/>
      <c r="AD24" s="220"/>
      <c r="AE24" s="220"/>
      <c r="AF24" s="219"/>
      <c r="AG24" s="84"/>
    </row>
    <row r="25" spans="1:33" ht="15.75" x14ac:dyDescent="0.25">
      <c r="A25" s="221"/>
      <c r="B25" s="221"/>
      <c r="C25" s="221"/>
      <c r="D25" s="221"/>
      <c r="E25" s="221"/>
      <c r="F25" s="221"/>
      <c r="G25" s="228"/>
      <c r="H25" s="229"/>
      <c r="I25" s="228"/>
      <c r="J25" s="228"/>
      <c r="K25" s="228"/>
      <c r="L25" s="228"/>
      <c r="M25" s="228"/>
      <c r="N25" s="228"/>
      <c r="O25" s="228"/>
      <c r="P25" s="228"/>
      <c r="Q25" s="230"/>
      <c r="R25" s="228"/>
      <c r="S25" s="228"/>
      <c r="T25" s="230"/>
      <c r="U25" s="231"/>
      <c r="V25" s="231"/>
      <c r="W25" s="230"/>
      <c r="X25" s="231"/>
      <c r="Y25" s="231"/>
      <c r="Z25" s="230"/>
      <c r="AA25" s="220"/>
      <c r="AB25" s="220"/>
      <c r="AC25" s="219"/>
      <c r="AD25" s="220"/>
      <c r="AE25" s="220"/>
      <c r="AF25" s="219"/>
      <c r="AG25" s="84"/>
    </row>
    <row r="26" spans="1:33" ht="15.75" x14ac:dyDescent="0.25">
      <c r="A26" s="221"/>
      <c r="B26" s="221"/>
      <c r="C26" s="221"/>
      <c r="D26" s="221"/>
      <c r="E26" s="221"/>
      <c r="F26" s="221"/>
      <c r="G26" s="232"/>
      <c r="H26" s="228"/>
      <c r="I26" s="228"/>
      <c r="J26" s="228"/>
      <c r="K26" s="228"/>
      <c r="L26" s="228"/>
      <c r="M26" s="228"/>
      <c r="N26" s="228"/>
      <c r="O26" s="230"/>
      <c r="P26" s="228"/>
      <c r="Q26" s="230"/>
      <c r="R26" s="228"/>
      <c r="S26" s="228"/>
      <c r="T26" s="230"/>
      <c r="U26" s="228"/>
      <c r="V26" s="228"/>
      <c r="W26" s="230"/>
      <c r="X26" s="228"/>
      <c r="Y26" s="228"/>
      <c r="Z26" s="230"/>
      <c r="AA26" s="218"/>
      <c r="AB26" s="218"/>
      <c r="AC26" s="219"/>
      <c r="AD26" s="218"/>
      <c r="AE26" s="218"/>
      <c r="AF26" s="219"/>
      <c r="AG26" s="84"/>
    </row>
  </sheetData>
  <mergeCells count="37">
    <mergeCell ref="O6:O8"/>
    <mergeCell ref="P6:P8"/>
    <mergeCell ref="X6:X8"/>
    <mergeCell ref="Y6:Y8"/>
    <mergeCell ref="Z6:Z8"/>
    <mergeCell ref="R6:R8"/>
    <mergeCell ref="S6:S8"/>
    <mergeCell ref="T6:T8"/>
    <mergeCell ref="U6:U8"/>
    <mergeCell ref="V6:V8"/>
    <mergeCell ref="W6:W8"/>
    <mergeCell ref="J6:J8"/>
    <mergeCell ref="K6:K8"/>
    <mergeCell ref="L6:L8"/>
    <mergeCell ref="M6:M8"/>
    <mergeCell ref="N6:N8"/>
    <mergeCell ref="E6:E8"/>
    <mergeCell ref="F6:F8"/>
    <mergeCell ref="G6:G8"/>
    <mergeCell ref="H6:H8"/>
    <mergeCell ref="I6:I8"/>
    <mergeCell ref="A1:Z1"/>
    <mergeCell ref="A2:Z2"/>
    <mergeCell ref="A3:Z3"/>
    <mergeCell ref="A5:A8"/>
    <mergeCell ref="B5:B8"/>
    <mergeCell ref="C5:E5"/>
    <mergeCell ref="F5:H5"/>
    <mergeCell ref="I5:K5"/>
    <mergeCell ref="L5:N5"/>
    <mergeCell ref="O5:Q5"/>
    <mergeCell ref="R5:T5"/>
    <mergeCell ref="U5:W5"/>
    <mergeCell ref="Q6:Q8"/>
    <mergeCell ref="X5:Z5"/>
    <mergeCell ref="C6:C8"/>
    <mergeCell ref="D6:D8"/>
  </mergeCells>
  <pageMargins left="1.299212598425197" right="0" top="1.3385826771653544" bottom="0" header="0.31496062992125984" footer="0.31496062992125984"/>
  <pageSetup paperSize="5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topLeftCell="A8" zoomScaleNormal="100" zoomScaleSheetLayoutView="100" workbookViewId="0">
      <selection activeCell="A21" sqref="A21"/>
    </sheetView>
  </sheetViews>
  <sheetFormatPr defaultRowHeight="15" x14ac:dyDescent="0.25"/>
  <cols>
    <col min="1" max="1" width="5.7109375" style="94" customWidth="1"/>
    <col min="2" max="2" width="17.140625" style="94" customWidth="1"/>
    <col min="3" max="17" width="9.7109375" style="94" customWidth="1"/>
    <col min="19" max="19" width="20.140625" customWidth="1"/>
  </cols>
  <sheetData>
    <row r="1" spans="1:20" ht="18.75" x14ac:dyDescent="0.3">
      <c r="A1" s="255" t="s">
        <v>83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20" ht="18.75" x14ac:dyDescent="0.3">
      <c r="A2" s="281" t="s">
        <v>67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4" spans="1:20" ht="30" customHeight="1" x14ac:dyDescent="0.25">
      <c r="A4" s="62" t="s">
        <v>0</v>
      </c>
      <c r="B4" s="61" t="s">
        <v>1</v>
      </c>
      <c r="C4" s="61" t="s">
        <v>69</v>
      </c>
      <c r="D4" s="61" t="s">
        <v>37</v>
      </c>
      <c r="E4" s="61" t="s">
        <v>70</v>
      </c>
      <c r="F4" s="61" t="s">
        <v>37</v>
      </c>
      <c r="G4" s="61" t="s">
        <v>73</v>
      </c>
      <c r="H4" s="61" t="s">
        <v>37</v>
      </c>
      <c r="I4" s="59" t="s">
        <v>74</v>
      </c>
      <c r="J4" s="59" t="s">
        <v>37</v>
      </c>
      <c r="K4" s="59" t="s">
        <v>75</v>
      </c>
      <c r="L4" s="59" t="s">
        <v>37</v>
      </c>
      <c r="M4" s="59" t="s">
        <v>76</v>
      </c>
      <c r="N4" s="59" t="s">
        <v>37</v>
      </c>
      <c r="O4" s="59" t="s">
        <v>77</v>
      </c>
      <c r="P4" s="59" t="s">
        <v>37</v>
      </c>
      <c r="Q4" s="61" t="s">
        <v>44</v>
      </c>
    </row>
    <row r="5" spans="1:20" x14ac:dyDescent="0.25">
      <c r="A5" s="26">
        <v>1</v>
      </c>
      <c r="B5" s="27">
        <v>2</v>
      </c>
      <c r="C5" s="26">
        <v>3</v>
      </c>
      <c r="D5" s="47" t="s">
        <v>82</v>
      </c>
      <c r="E5" s="26">
        <v>5</v>
      </c>
      <c r="F5" s="47" t="s">
        <v>81</v>
      </c>
      <c r="G5" s="26">
        <v>7</v>
      </c>
      <c r="H5" s="47" t="s">
        <v>65</v>
      </c>
      <c r="I5" s="26">
        <v>9</v>
      </c>
      <c r="J5" s="47" t="s">
        <v>80</v>
      </c>
      <c r="K5" s="26">
        <v>11</v>
      </c>
      <c r="L5" s="47" t="s">
        <v>79</v>
      </c>
      <c r="M5" s="26">
        <v>13</v>
      </c>
      <c r="N5" s="47" t="s">
        <v>78</v>
      </c>
      <c r="O5" s="26">
        <v>15</v>
      </c>
      <c r="P5" s="47" t="s">
        <v>66</v>
      </c>
      <c r="Q5" s="26">
        <v>17</v>
      </c>
    </row>
    <row r="6" spans="1:20" ht="15.75" x14ac:dyDescent="0.25">
      <c r="A6" s="63">
        <v>1</v>
      </c>
      <c r="B6" s="97" t="s">
        <v>8</v>
      </c>
      <c r="C6" s="63">
        <v>98</v>
      </c>
      <c r="D6" s="11">
        <f>C6/Q6*100</f>
        <v>3.7925696594427247</v>
      </c>
      <c r="E6" s="63">
        <v>97</v>
      </c>
      <c r="F6" s="11">
        <f>E6/Q6*100</f>
        <v>3.7538699690402479</v>
      </c>
      <c r="G6" s="63">
        <v>12</v>
      </c>
      <c r="H6" s="15">
        <f>G6/Q6*100</f>
        <v>0.46439628482972134</v>
      </c>
      <c r="I6" s="63">
        <v>320</v>
      </c>
      <c r="J6" s="40">
        <f>I6/Q6*100</f>
        <v>12.383900928792571</v>
      </c>
      <c r="K6" s="63">
        <v>1806</v>
      </c>
      <c r="L6" s="15">
        <f>K6/Q6*100</f>
        <v>69.891640866873061</v>
      </c>
      <c r="M6" s="63">
        <v>216</v>
      </c>
      <c r="N6" s="15">
        <f>M6/Q6*100</f>
        <v>8.3591331269349833</v>
      </c>
      <c r="O6" s="63">
        <v>35</v>
      </c>
      <c r="P6" s="15">
        <f>O6/Q6*100</f>
        <v>1.3544891640866874</v>
      </c>
      <c r="Q6" s="95">
        <f>C6+E6+G6+I6+K6+M6+O6</f>
        <v>2584</v>
      </c>
      <c r="S6" s="167" t="s">
        <v>167</v>
      </c>
      <c r="T6" s="168">
        <v>26597</v>
      </c>
    </row>
    <row r="7" spans="1:20" ht="15.75" x14ac:dyDescent="0.25">
      <c r="A7" s="63">
        <v>2</v>
      </c>
      <c r="B7" s="98" t="s">
        <v>9</v>
      </c>
      <c r="C7" s="63">
        <v>25</v>
      </c>
      <c r="D7" s="11">
        <f t="shared" ref="D7:D20" si="0">C7/Q7*100</f>
        <v>1.8011527377521614</v>
      </c>
      <c r="E7" s="63">
        <v>15</v>
      </c>
      <c r="F7" s="11">
        <f t="shared" ref="F7:F20" si="1">E7/Q7*100</f>
        <v>1.0806916426512969</v>
      </c>
      <c r="G7" s="63">
        <v>0</v>
      </c>
      <c r="H7" s="15">
        <f t="shared" ref="H7:H20" si="2">G7/Q7*100</f>
        <v>0</v>
      </c>
      <c r="I7" s="63">
        <v>110</v>
      </c>
      <c r="J7" s="40">
        <f t="shared" ref="J7:J20" si="3">I7/Q7*100</f>
        <v>7.9250720461095101</v>
      </c>
      <c r="K7" s="63">
        <v>1130</v>
      </c>
      <c r="L7" s="15">
        <f t="shared" ref="L7:L20" si="4">K7/Q7*100</f>
        <v>81.41210374639769</v>
      </c>
      <c r="M7" s="63">
        <v>101</v>
      </c>
      <c r="N7" s="15">
        <f t="shared" ref="N7:N20" si="5">M7/Q7*100</f>
        <v>7.2766570605187315</v>
      </c>
      <c r="O7" s="63">
        <v>7</v>
      </c>
      <c r="P7" s="15">
        <f t="shared" ref="P7:P20" si="6">O7/Q7*100</f>
        <v>0.50432276657060515</v>
      </c>
      <c r="Q7" s="95">
        <f t="shared" ref="Q7:Q20" si="7">C7+E7+G7+I7+K7+M7+O7</f>
        <v>1388</v>
      </c>
      <c r="S7" s="167" t="s">
        <v>168</v>
      </c>
      <c r="T7" s="168">
        <v>19739</v>
      </c>
    </row>
    <row r="8" spans="1:20" ht="15.75" x14ac:dyDescent="0.25">
      <c r="A8" s="63">
        <v>3</v>
      </c>
      <c r="B8" s="99" t="s">
        <v>10</v>
      </c>
      <c r="C8" s="63">
        <v>31</v>
      </c>
      <c r="D8" s="11">
        <f t="shared" si="0"/>
        <v>1.5263417035942886</v>
      </c>
      <c r="E8" s="63">
        <v>26</v>
      </c>
      <c r="F8" s="11">
        <f t="shared" si="1"/>
        <v>1.2801575578532742</v>
      </c>
      <c r="G8" s="63">
        <v>1</v>
      </c>
      <c r="H8" s="15">
        <f t="shared" si="2"/>
        <v>4.9236829148202862E-2</v>
      </c>
      <c r="I8" s="63">
        <v>222</v>
      </c>
      <c r="J8" s="40">
        <f t="shared" si="3"/>
        <v>10.930576070901035</v>
      </c>
      <c r="K8" s="63">
        <v>1225</v>
      </c>
      <c r="L8" s="15">
        <f t="shared" si="4"/>
        <v>60.315115706548497</v>
      </c>
      <c r="M8" s="63">
        <v>444</v>
      </c>
      <c r="N8" s="15">
        <f t="shared" si="5"/>
        <v>21.861152141802069</v>
      </c>
      <c r="O8" s="63">
        <v>82</v>
      </c>
      <c r="P8" s="15">
        <f t="shared" si="6"/>
        <v>4.0374199901526335</v>
      </c>
      <c r="Q8" s="95">
        <f t="shared" si="7"/>
        <v>2031</v>
      </c>
    </row>
    <row r="9" spans="1:20" ht="15.75" x14ac:dyDescent="0.25">
      <c r="A9" s="63">
        <v>4</v>
      </c>
      <c r="B9" s="99" t="s">
        <v>11</v>
      </c>
      <c r="C9" s="63">
        <v>16</v>
      </c>
      <c r="D9" s="11">
        <f t="shared" si="0"/>
        <v>1.3852813852813852</v>
      </c>
      <c r="E9" s="63">
        <v>15</v>
      </c>
      <c r="F9" s="11">
        <f t="shared" si="1"/>
        <v>1.2987012987012987</v>
      </c>
      <c r="G9" s="63">
        <v>0</v>
      </c>
      <c r="H9" s="15">
        <f t="shared" si="2"/>
        <v>0</v>
      </c>
      <c r="I9" s="63">
        <v>72</v>
      </c>
      <c r="J9" s="40">
        <f t="shared" si="3"/>
        <v>6.2337662337662341</v>
      </c>
      <c r="K9" s="63">
        <v>827</v>
      </c>
      <c r="L9" s="15">
        <f t="shared" si="4"/>
        <v>71.601731601731601</v>
      </c>
      <c r="M9" s="63">
        <v>159</v>
      </c>
      <c r="N9" s="15">
        <f t="shared" si="5"/>
        <v>13.766233766233766</v>
      </c>
      <c r="O9" s="63">
        <v>66</v>
      </c>
      <c r="P9" s="15">
        <f t="shared" si="6"/>
        <v>5.7142857142857144</v>
      </c>
      <c r="Q9" s="95">
        <f t="shared" si="7"/>
        <v>1155</v>
      </c>
    </row>
    <row r="10" spans="1:20" ht="15.75" x14ac:dyDescent="0.25">
      <c r="A10" s="63">
        <v>5</v>
      </c>
      <c r="B10" s="100" t="s">
        <v>12</v>
      </c>
      <c r="C10" s="63">
        <v>36</v>
      </c>
      <c r="D10" s="11">
        <f t="shared" si="0"/>
        <v>2.315112540192926</v>
      </c>
      <c r="E10" s="63">
        <v>8</v>
      </c>
      <c r="F10" s="11">
        <f t="shared" si="1"/>
        <v>0.51446945337620575</v>
      </c>
      <c r="G10" s="63">
        <v>0</v>
      </c>
      <c r="H10" s="15">
        <f t="shared" si="2"/>
        <v>0</v>
      </c>
      <c r="I10" s="63">
        <v>113</v>
      </c>
      <c r="J10" s="40">
        <f t="shared" si="3"/>
        <v>7.266881028938907</v>
      </c>
      <c r="K10" s="63">
        <v>1179</v>
      </c>
      <c r="L10" s="15">
        <f t="shared" si="4"/>
        <v>75.819935691318335</v>
      </c>
      <c r="M10" s="63">
        <v>193</v>
      </c>
      <c r="N10" s="15">
        <f t="shared" si="5"/>
        <v>12.411575562700964</v>
      </c>
      <c r="O10" s="63">
        <v>26</v>
      </c>
      <c r="P10" s="15">
        <f t="shared" si="6"/>
        <v>1.6720257234726688</v>
      </c>
      <c r="Q10" s="95">
        <f t="shared" si="7"/>
        <v>1555</v>
      </c>
      <c r="S10" s="4" t="s">
        <v>69</v>
      </c>
      <c r="T10" s="170">
        <v>1.9599999999999999E-2</v>
      </c>
    </row>
    <row r="11" spans="1:20" ht="15.75" x14ac:dyDescent="0.25">
      <c r="A11" s="63">
        <v>6</v>
      </c>
      <c r="B11" s="100" t="s">
        <v>13</v>
      </c>
      <c r="C11" s="63">
        <v>18</v>
      </c>
      <c r="D11" s="11">
        <f t="shared" si="0"/>
        <v>1.0849909584086799</v>
      </c>
      <c r="E11" s="63">
        <v>72</v>
      </c>
      <c r="F11" s="11">
        <f t="shared" si="1"/>
        <v>4.3399638336347195</v>
      </c>
      <c r="G11" s="63">
        <v>0</v>
      </c>
      <c r="H11" s="15">
        <f t="shared" si="2"/>
        <v>0</v>
      </c>
      <c r="I11" s="63">
        <v>111</v>
      </c>
      <c r="J11" s="40">
        <f t="shared" si="3"/>
        <v>6.6907775768535265</v>
      </c>
      <c r="K11" s="63">
        <v>1379</v>
      </c>
      <c r="L11" s="15">
        <f t="shared" si="4"/>
        <v>83.122362869198312</v>
      </c>
      <c r="M11" s="63">
        <v>38</v>
      </c>
      <c r="N11" s="15">
        <f t="shared" si="5"/>
        <v>2.2905364677516573</v>
      </c>
      <c r="O11" s="63">
        <v>41</v>
      </c>
      <c r="P11" s="15">
        <f t="shared" si="6"/>
        <v>2.4713682941531041</v>
      </c>
      <c r="Q11" s="95">
        <f t="shared" si="7"/>
        <v>1659</v>
      </c>
      <c r="S11" s="4" t="s">
        <v>70</v>
      </c>
      <c r="T11" s="170">
        <v>1.8700000000000001E-2</v>
      </c>
    </row>
    <row r="12" spans="1:20" ht="15.75" x14ac:dyDescent="0.25">
      <c r="A12" s="63">
        <v>7</v>
      </c>
      <c r="B12" s="99" t="s">
        <v>14</v>
      </c>
      <c r="C12" s="63">
        <v>12</v>
      </c>
      <c r="D12" s="11">
        <f t="shared" si="0"/>
        <v>1.5645371577574969</v>
      </c>
      <c r="E12" s="63">
        <v>2</v>
      </c>
      <c r="F12" s="11">
        <f t="shared" si="1"/>
        <v>0.2607561929595828</v>
      </c>
      <c r="G12" s="63">
        <v>0</v>
      </c>
      <c r="H12" s="15">
        <f t="shared" si="2"/>
        <v>0</v>
      </c>
      <c r="I12" s="63">
        <v>120</v>
      </c>
      <c r="J12" s="40">
        <f t="shared" si="3"/>
        <v>15.645371577574968</v>
      </c>
      <c r="K12" s="63">
        <v>612</v>
      </c>
      <c r="L12" s="15">
        <f t="shared" si="4"/>
        <v>79.791395045632328</v>
      </c>
      <c r="M12" s="63">
        <v>21</v>
      </c>
      <c r="N12" s="15">
        <f t="shared" si="5"/>
        <v>2.737940026075619</v>
      </c>
      <c r="O12" s="63">
        <v>0</v>
      </c>
      <c r="P12" s="15">
        <f t="shared" si="6"/>
        <v>0</v>
      </c>
      <c r="Q12" s="95">
        <f t="shared" si="7"/>
        <v>767</v>
      </c>
      <c r="S12" s="4" t="s">
        <v>73</v>
      </c>
      <c r="T12" s="170">
        <v>8.0000000000000004E-4</v>
      </c>
    </row>
    <row r="13" spans="1:20" ht="15.75" x14ac:dyDescent="0.25">
      <c r="A13" s="63">
        <v>8</v>
      </c>
      <c r="B13" s="99" t="s">
        <v>15</v>
      </c>
      <c r="C13" s="63">
        <v>10</v>
      </c>
      <c r="D13" s="11">
        <f t="shared" si="0"/>
        <v>0.81833060556464821</v>
      </c>
      <c r="E13" s="63">
        <v>0</v>
      </c>
      <c r="F13" s="11">
        <f t="shared" si="1"/>
        <v>0</v>
      </c>
      <c r="G13" s="63">
        <v>0</v>
      </c>
      <c r="H13" s="15">
        <f t="shared" si="2"/>
        <v>0</v>
      </c>
      <c r="I13" s="63">
        <v>194</v>
      </c>
      <c r="J13" s="40">
        <f t="shared" si="3"/>
        <v>15.875613747954173</v>
      </c>
      <c r="K13" s="63">
        <v>956</v>
      </c>
      <c r="L13" s="15">
        <f t="shared" si="4"/>
        <v>78.232405891980363</v>
      </c>
      <c r="M13" s="63">
        <v>37</v>
      </c>
      <c r="N13" s="15">
        <f t="shared" si="5"/>
        <v>3.0278232405891981</v>
      </c>
      <c r="O13" s="63">
        <v>25</v>
      </c>
      <c r="P13" s="15">
        <f t="shared" si="6"/>
        <v>2.0458265139116203</v>
      </c>
      <c r="Q13" s="95">
        <f t="shared" si="7"/>
        <v>1222</v>
      </c>
      <c r="S13" s="4" t="s">
        <v>74</v>
      </c>
      <c r="T13" s="170">
        <v>9.7600000000000006E-2</v>
      </c>
    </row>
    <row r="14" spans="1:20" ht="15.75" x14ac:dyDescent="0.25">
      <c r="A14" s="63">
        <v>9</v>
      </c>
      <c r="B14" s="100" t="s">
        <v>16</v>
      </c>
      <c r="C14" s="63">
        <v>27</v>
      </c>
      <c r="D14" s="11">
        <f t="shared" si="0"/>
        <v>2.2022838499184338</v>
      </c>
      <c r="E14" s="63">
        <v>21</v>
      </c>
      <c r="F14" s="11">
        <f t="shared" si="1"/>
        <v>1.7128874388254487</v>
      </c>
      <c r="G14" s="63">
        <v>0</v>
      </c>
      <c r="H14" s="15">
        <f t="shared" si="2"/>
        <v>0</v>
      </c>
      <c r="I14" s="63">
        <v>135</v>
      </c>
      <c r="J14" s="40">
        <f t="shared" si="3"/>
        <v>11.011419249592169</v>
      </c>
      <c r="K14" s="63">
        <v>980</v>
      </c>
      <c r="L14" s="15">
        <f t="shared" si="4"/>
        <v>79.9347471451876</v>
      </c>
      <c r="M14" s="63">
        <v>42</v>
      </c>
      <c r="N14" s="15">
        <f t="shared" si="5"/>
        <v>3.4257748776508974</v>
      </c>
      <c r="O14" s="63">
        <v>21</v>
      </c>
      <c r="P14" s="15">
        <f t="shared" si="6"/>
        <v>1.7128874388254487</v>
      </c>
      <c r="Q14" s="95">
        <f t="shared" si="7"/>
        <v>1226</v>
      </c>
      <c r="S14" s="4" t="s">
        <v>75</v>
      </c>
      <c r="T14" s="170">
        <v>0.75800000000000001</v>
      </c>
    </row>
    <row r="15" spans="1:20" ht="15.75" x14ac:dyDescent="0.25">
      <c r="A15" s="63">
        <v>10</v>
      </c>
      <c r="B15" s="99" t="s">
        <v>17</v>
      </c>
      <c r="C15" s="63">
        <v>38</v>
      </c>
      <c r="D15" s="11">
        <f t="shared" si="0"/>
        <v>4.4186046511627906</v>
      </c>
      <c r="E15" s="63">
        <v>9</v>
      </c>
      <c r="F15" s="11">
        <f t="shared" si="1"/>
        <v>1.0465116279069768</v>
      </c>
      <c r="G15" s="63">
        <v>0</v>
      </c>
      <c r="H15" s="15">
        <f t="shared" si="2"/>
        <v>0</v>
      </c>
      <c r="I15" s="63">
        <v>98</v>
      </c>
      <c r="J15" s="40">
        <f t="shared" si="3"/>
        <v>11.395348837209303</v>
      </c>
      <c r="K15" s="63">
        <v>660</v>
      </c>
      <c r="L15" s="15">
        <f t="shared" si="4"/>
        <v>76.744186046511629</v>
      </c>
      <c r="M15" s="63">
        <v>45</v>
      </c>
      <c r="N15" s="15">
        <f t="shared" si="5"/>
        <v>5.2325581395348841</v>
      </c>
      <c r="O15" s="63">
        <v>10</v>
      </c>
      <c r="P15" s="15">
        <f t="shared" si="6"/>
        <v>1.1627906976744187</v>
      </c>
      <c r="Q15" s="95">
        <f t="shared" si="7"/>
        <v>860</v>
      </c>
      <c r="S15" s="4" t="s">
        <v>76</v>
      </c>
      <c r="T15" s="170">
        <v>8.48E-2</v>
      </c>
    </row>
    <row r="16" spans="1:20" ht="15.75" x14ac:dyDescent="0.25">
      <c r="A16" s="63">
        <v>11</v>
      </c>
      <c r="B16" s="99" t="s">
        <v>18</v>
      </c>
      <c r="C16" s="63">
        <v>17</v>
      </c>
      <c r="D16" s="11">
        <f t="shared" si="0"/>
        <v>1.2987012987012987</v>
      </c>
      <c r="E16" s="63">
        <v>5</v>
      </c>
      <c r="F16" s="11">
        <f t="shared" si="1"/>
        <v>0.38197097020626436</v>
      </c>
      <c r="G16" s="63">
        <v>0</v>
      </c>
      <c r="H16" s="15">
        <f t="shared" si="2"/>
        <v>0</v>
      </c>
      <c r="I16" s="63">
        <v>31</v>
      </c>
      <c r="J16" s="40">
        <f t="shared" si="3"/>
        <v>2.3682200152788386</v>
      </c>
      <c r="K16" s="63">
        <v>1225</v>
      </c>
      <c r="L16" s="15">
        <f t="shared" si="4"/>
        <v>93.582887700534755</v>
      </c>
      <c r="M16" s="63">
        <v>25</v>
      </c>
      <c r="N16" s="15">
        <f t="shared" si="5"/>
        <v>1.9098548510313216</v>
      </c>
      <c r="O16" s="63">
        <v>6</v>
      </c>
      <c r="P16" s="15">
        <f t="shared" si="6"/>
        <v>0.45836516424751722</v>
      </c>
      <c r="Q16" s="95">
        <f t="shared" si="7"/>
        <v>1309</v>
      </c>
      <c r="S16" s="4" t="s">
        <v>77</v>
      </c>
      <c r="T16" s="170">
        <v>2.0499999999999997E-2</v>
      </c>
    </row>
    <row r="17" spans="1:20" ht="15.75" x14ac:dyDescent="0.25">
      <c r="A17" s="63">
        <v>12</v>
      </c>
      <c r="B17" s="99" t="s">
        <v>19</v>
      </c>
      <c r="C17" s="63">
        <v>25</v>
      </c>
      <c r="D17" s="11">
        <f t="shared" si="0"/>
        <v>1.5693659761456373</v>
      </c>
      <c r="E17" s="63">
        <v>49</v>
      </c>
      <c r="F17" s="11">
        <f t="shared" si="1"/>
        <v>3.0759573132454485</v>
      </c>
      <c r="G17" s="63">
        <v>2</v>
      </c>
      <c r="H17" s="15">
        <f t="shared" si="2"/>
        <v>0.12554927809165098</v>
      </c>
      <c r="I17" s="63">
        <v>177</v>
      </c>
      <c r="J17" s="40">
        <f t="shared" si="3"/>
        <v>11.111111111111111</v>
      </c>
      <c r="K17" s="63">
        <v>1195</v>
      </c>
      <c r="L17" s="15">
        <f t="shared" si="4"/>
        <v>75.015693659761453</v>
      </c>
      <c r="M17" s="63">
        <v>133</v>
      </c>
      <c r="N17" s="15">
        <f t="shared" si="5"/>
        <v>8.3490269930947889</v>
      </c>
      <c r="O17" s="63">
        <v>12</v>
      </c>
      <c r="P17" s="15">
        <f t="shared" si="6"/>
        <v>0.75329566854990582</v>
      </c>
      <c r="Q17" s="95">
        <f t="shared" si="7"/>
        <v>1593</v>
      </c>
      <c r="T17" s="169"/>
    </row>
    <row r="18" spans="1:20" ht="15.75" customHeight="1" x14ac:dyDescent="0.25">
      <c r="A18" s="63">
        <v>13</v>
      </c>
      <c r="B18" s="99" t="s">
        <v>20</v>
      </c>
      <c r="C18" s="63">
        <v>18</v>
      </c>
      <c r="D18" s="11">
        <f t="shared" si="0"/>
        <v>1.0238907849829351</v>
      </c>
      <c r="E18" s="63">
        <v>37</v>
      </c>
      <c r="F18" s="11">
        <f t="shared" si="1"/>
        <v>2.1046643913538112</v>
      </c>
      <c r="G18" s="63">
        <v>0</v>
      </c>
      <c r="H18" s="15">
        <f t="shared" si="2"/>
        <v>0</v>
      </c>
      <c r="I18" s="63">
        <v>110</v>
      </c>
      <c r="J18" s="40">
        <f t="shared" si="3"/>
        <v>6.2571103526734921</v>
      </c>
      <c r="K18" s="63">
        <v>1324</v>
      </c>
      <c r="L18" s="15">
        <f t="shared" si="4"/>
        <v>75.312855517633665</v>
      </c>
      <c r="M18" s="63">
        <v>196</v>
      </c>
      <c r="N18" s="15">
        <f t="shared" si="5"/>
        <v>11.149032992036405</v>
      </c>
      <c r="O18" s="63">
        <v>73</v>
      </c>
      <c r="P18" s="15">
        <f t="shared" si="6"/>
        <v>4.1524459613196809</v>
      </c>
      <c r="Q18" s="95">
        <f t="shared" si="7"/>
        <v>1758</v>
      </c>
    </row>
    <row r="19" spans="1:20" ht="15.75" x14ac:dyDescent="0.25">
      <c r="A19" s="22">
        <v>14</v>
      </c>
      <c r="B19" s="101" t="s">
        <v>21</v>
      </c>
      <c r="C19" s="22">
        <v>16</v>
      </c>
      <c r="D19" s="11">
        <f t="shared" si="0"/>
        <v>2.5316455696202533</v>
      </c>
      <c r="E19" s="22">
        <v>14</v>
      </c>
      <c r="F19" s="11">
        <f t="shared" si="1"/>
        <v>2.2151898734177213</v>
      </c>
      <c r="G19" s="22">
        <v>1</v>
      </c>
      <c r="H19" s="15">
        <f t="shared" si="2"/>
        <v>0.15822784810126583</v>
      </c>
      <c r="I19" s="22">
        <v>113</v>
      </c>
      <c r="J19" s="40">
        <f t="shared" si="3"/>
        <v>17.87974683544304</v>
      </c>
      <c r="K19" s="22">
        <v>465</v>
      </c>
      <c r="L19" s="15">
        <f t="shared" si="4"/>
        <v>73.575949367088612</v>
      </c>
      <c r="M19" s="22">
        <v>23</v>
      </c>
      <c r="N19" s="15">
        <f t="shared" si="5"/>
        <v>3.6392405063291138</v>
      </c>
      <c r="O19" s="22">
        <v>0</v>
      </c>
      <c r="P19" s="15">
        <f t="shared" si="6"/>
        <v>0</v>
      </c>
      <c r="Q19" s="95">
        <f t="shared" si="7"/>
        <v>632</v>
      </c>
    </row>
    <row r="20" spans="1:20" ht="15.75" x14ac:dyDescent="0.25">
      <c r="A20" s="60"/>
      <c r="B20" s="96" t="s">
        <v>44</v>
      </c>
      <c r="C20" s="63">
        <v>387</v>
      </c>
      <c r="D20" s="11">
        <f t="shared" si="0"/>
        <v>1.960585642636405</v>
      </c>
      <c r="E20" s="63">
        <v>370</v>
      </c>
      <c r="F20" s="11">
        <f t="shared" si="1"/>
        <v>1.87446172551801</v>
      </c>
      <c r="G20" s="63">
        <v>16</v>
      </c>
      <c r="H20" s="15">
        <f t="shared" si="2"/>
        <v>8.1057804346724757E-2</v>
      </c>
      <c r="I20" s="60">
        <v>1926</v>
      </c>
      <c r="J20" s="40">
        <f t="shared" si="3"/>
        <v>9.7573331982369922</v>
      </c>
      <c r="K20" s="60">
        <v>14963</v>
      </c>
      <c r="L20" s="15">
        <f t="shared" si="4"/>
        <v>75.804245402502659</v>
      </c>
      <c r="M20" s="60">
        <v>1673</v>
      </c>
      <c r="N20" s="15">
        <f t="shared" si="5"/>
        <v>8.4756066670044081</v>
      </c>
      <c r="O20" s="60">
        <v>404</v>
      </c>
      <c r="P20" s="15">
        <f t="shared" si="6"/>
        <v>2.0467095597548002</v>
      </c>
      <c r="Q20" s="95">
        <f t="shared" si="7"/>
        <v>19739</v>
      </c>
    </row>
    <row r="21" spans="1:20" ht="15.75" x14ac:dyDescent="0.25">
      <c r="A21" s="12" t="s">
        <v>218</v>
      </c>
    </row>
  </sheetData>
  <mergeCells count="2">
    <mergeCell ref="A1:Q1"/>
    <mergeCell ref="A2:Q2"/>
  </mergeCells>
  <pageMargins left="1.299212598425197" right="0" top="1.3385826771653544" bottom="0" header="0.31496062992125984" footer="0.31496062992125984"/>
  <pageSetup paperSize="5" scale="9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view="pageBreakPreview" topLeftCell="E4" zoomScale="90" zoomScaleNormal="100" zoomScaleSheetLayoutView="90" workbookViewId="0">
      <selection activeCell="M7" sqref="M7"/>
    </sheetView>
  </sheetViews>
  <sheetFormatPr defaultRowHeight="15" x14ac:dyDescent="0.25"/>
  <cols>
    <col min="1" max="1" width="6.28515625" customWidth="1"/>
    <col min="2" max="2" width="17.5703125" customWidth="1"/>
    <col min="3" max="4" width="8.7109375" customWidth="1"/>
    <col min="5" max="5" width="9.28515625" customWidth="1"/>
    <col min="6" max="7" width="8.7109375" customWidth="1"/>
    <col min="8" max="8" width="9.5703125" customWidth="1"/>
    <col min="9" max="10" width="8.7109375" customWidth="1"/>
    <col min="11" max="11" width="10" customWidth="1"/>
    <col min="12" max="13" width="8.7109375" customWidth="1"/>
    <col min="14" max="14" width="9.140625" customWidth="1"/>
    <col min="15" max="19" width="8.7109375" customWidth="1"/>
    <col min="20" max="20" width="9.85546875" customWidth="1"/>
    <col min="21" max="22" width="8.7109375" customWidth="1"/>
    <col min="23" max="23" width="10.140625" bestFit="1" customWidth="1"/>
  </cols>
  <sheetData>
    <row r="1" spans="1:27" ht="18.75" x14ac:dyDescent="0.3">
      <c r="A1" s="255" t="s">
        <v>68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7" ht="18.75" x14ac:dyDescent="0.3">
      <c r="A2" s="281" t="s">
        <v>67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27" ht="30" customHeight="1" x14ac:dyDescent="0.25">
      <c r="A4" s="265" t="s">
        <v>0</v>
      </c>
      <c r="B4" s="265" t="s">
        <v>1</v>
      </c>
      <c r="C4" s="265" t="s">
        <v>69</v>
      </c>
      <c r="D4" s="265"/>
      <c r="E4" s="265"/>
      <c r="F4" s="282" t="s">
        <v>70</v>
      </c>
      <c r="G4" s="283"/>
      <c r="H4" s="284"/>
      <c r="I4" s="263" t="s">
        <v>73</v>
      </c>
      <c r="J4" s="263"/>
      <c r="K4" s="263"/>
      <c r="L4" s="263" t="s">
        <v>74</v>
      </c>
      <c r="M4" s="263"/>
      <c r="N4" s="263"/>
      <c r="O4" s="263" t="s">
        <v>75</v>
      </c>
      <c r="P4" s="263"/>
      <c r="Q4" s="263"/>
      <c r="R4" s="263" t="s">
        <v>76</v>
      </c>
      <c r="S4" s="263"/>
      <c r="T4" s="263"/>
      <c r="U4" s="263" t="s">
        <v>77</v>
      </c>
      <c r="V4" s="263"/>
      <c r="W4" s="263"/>
    </row>
    <row r="5" spans="1:27" ht="31.5" x14ac:dyDescent="0.25">
      <c r="A5" s="265"/>
      <c r="B5" s="265"/>
      <c r="C5" s="41" t="s">
        <v>71</v>
      </c>
      <c r="D5" s="42" t="s">
        <v>72</v>
      </c>
      <c r="E5" s="41" t="s">
        <v>37</v>
      </c>
      <c r="F5" s="41" t="s">
        <v>71</v>
      </c>
      <c r="G5" s="42" t="s">
        <v>72</v>
      </c>
      <c r="H5" s="41" t="s">
        <v>37</v>
      </c>
      <c r="I5" s="41" t="s">
        <v>71</v>
      </c>
      <c r="J5" s="42" t="s">
        <v>72</v>
      </c>
      <c r="K5" s="41" t="s">
        <v>37</v>
      </c>
      <c r="L5" s="41" t="s">
        <v>71</v>
      </c>
      <c r="M5" s="42" t="s">
        <v>72</v>
      </c>
      <c r="N5" s="41" t="s">
        <v>37</v>
      </c>
      <c r="O5" s="41" t="s">
        <v>71</v>
      </c>
      <c r="P5" s="42" t="s">
        <v>72</v>
      </c>
      <c r="Q5" s="41" t="s">
        <v>37</v>
      </c>
      <c r="R5" s="41" t="s">
        <v>71</v>
      </c>
      <c r="S5" s="42" t="s">
        <v>72</v>
      </c>
      <c r="T5" s="41" t="s">
        <v>37</v>
      </c>
      <c r="U5" s="41" t="s">
        <v>71</v>
      </c>
      <c r="V5" s="42" t="s">
        <v>72</v>
      </c>
      <c r="W5" s="41" t="s">
        <v>37</v>
      </c>
      <c r="Y5" s="53" t="s">
        <v>95</v>
      </c>
      <c r="Z5" s="53" t="s">
        <v>96</v>
      </c>
      <c r="AA5" s="53" t="s">
        <v>97</v>
      </c>
    </row>
    <row r="6" spans="1:27" ht="25.5" x14ac:dyDescent="0.25">
      <c r="A6" s="93">
        <v>1</v>
      </c>
      <c r="B6" s="108">
        <v>2</v>
      </c>
      <c r="C6" s="93">
        <v>3</v>
      </c>
      <c r="D6" s="93">
        <v>4</v>
      </c>
      <c r="E6" s="106" t="s">
        <v>56</v>
      </c>
      <c r="F6" s="93">
        <v>6</v>
      </c>
      <c r="G6" s="93">
        <v>7</v>
      </c>
      <c r="H6" s="106" t="s">
        <v>57</v>
      </c>
      <c r="I6" s="93">
        <v>9</v>
      </c>
      <c r="J6" s="107">
        <v>10</v>
      </c>
      <c r="K6" s="107" t="s">
        <v>58</v>
      </c>
      <c r="L6" s="93">
        <v>11</v>
      </c>
      <c r="M6" s="107">
        <v>12</v>
      </c>
      <c r="N6" s="107" t="s">
        <v>129</v>
      </c>
      <c r="O6" s="93">
        <v>14</v>
      </c>
      <c r="P6" s="107">
        <v>15</v>
      </c>
      <c r="Q6" s="107" t="s">
        <v>130</v>
      </c>
      <c r="R6" s="93">
        <v>17</v>
      </c>
      <c r="S6" s="107">
        <v>18</v>
      </c>
      <c r="T6" s="107" t="s">
        <v>131</v>
      </c>
      <c r="U6" s="93">
        <v>20</v>
      </c>
      <c r="V6" s="107">
        <v>21</v>
      </c>
      <c r="W6" s="107" t="s">
        <v>132</v>
      </c>
      <c r="Y6" s="49">
        <f>O7+R7+U7</f>
        <v>4092.7462210904837</v>
      </c>
      <c r="Z6" s="49">
        <f>C7+F7+I7+L7</f>
        <v>942.70607193145577</v>
      </c>
      <c r="AA6" s="49">
        <f>SUM(Y6:Z6)</f>
        <v>5035.4522930219391</v>
      </c>
    </row>
    <row r="7" spans="1:27" ht="18.75" x14ac:dyDescent="0.3">
      <c r="A7" s="31">
        <v>1</v>
      </c>
      <c r="B7" s="16" t="s">
        <v>8</v>
      </c>
      <c r="C7" s="33">
        <v>187.09988982739625</v>
      </c>
      <c r="D7" s="235">
        <v>98</v>
      </c>
      <c r="E7" s="45">
        <f>D7/C7*100</f>
        <v>52.378438111538784</v>
      </c>
      <c r="F7" s="33">
        <v>136.63825757575756</v>
      </c>
      <c r="G7" s="235">
        <v>97</v>
      </c>
      <c r="H7" s="45">
        <f>G7/F7*100</f>
        <v>70.990366622773578</v>
      </c>
      <c r="I7" s="33">
        <v>4.5822102425876015</v>
      </c>
      <c r="J7" s="235">
        <v>12</v>
      </c>
      <c r="K7" s="45">
        <f>J7/I7*100</f>
        <v>261.88235294117646</v>
      </c>
      <c r="L7" s="33">
        <v>614.38571428571436</v>
      </c>
      <c r="M7" s="235">
        <v>320</v>
      </c>
      <c r="N7" s="45">
        <f>M7/L7*100</f>
        <v>52.084544376496844</v>
      </c>
      <c r="O7" s="33">
        <v>2657.2755997096556</v>
      </c>
      <c r="P7" s="235">
        <v>1806</v>
      </c>
      <c r="Q7" s="45">
        <f>P7/O7*100</f>
        <v>67.96434664877556</v>
      </c>
      <c r="R7" s="33">
        <v>961.15670232850846</v>
      </c>
      <c r="S7" s="235">
        <v>216</v>
      </c>
      <c r="T7" s="45">
        <f>S7/R7*100</f>
        <v>22.472922414910713</v>
      </c>
      <c r="U7" s="33">
        <v>474.31391905231987</v>
      </c>
      <c r="V7" s="235">
        <v>35</v>
      </c>
      <c r="W7" s="44">
        <f>V7/U7*100</f>
        <v>7.3790792540792527</v>
      </c>
      <c r="Y7" s="49">
        <f t="shared" ref="Y7:Y20" si="0">O8+R8+U8</f>
        <v>2624.2232107475329</v>
      </c>
      <c r="Z7" s="49">
        <f t="shared" ref="Z7:Z20" si="1">C8+F8+I8+L8</f>
        <v>677.43729164845615</v>
      </c>
      <c r="AA7" s="49">
        <f t="shared" ref="AA7:AA20" si="2">SUM(Y7:Z7)</f>
        <v>3301.6605023959892</v>
      </c>
    </row>
    <row r="8" spans="1:27" ht="18.75" x14ac:dyDescent="0.3">
      <c r="A8" s="31">
        <v>2</v>
      </c>
      <c r="B8" s="18" t="s">
        <v>9</v>
      </c>
      <c r="C8" s="33">
        <v>189.25376423062798</v>
      </c>
      <c r="D8" s="235">
        <v>25</v>
      </c>
      <c r="E8" s="45">
        <f t="shared" ref="E8:E21" si="3">D8/C8*100</f>
        <v>13.209776884297298</v>
      </c>
      <c r="F8" s="33">
        <v>70.935606060606062</v>
      </c>
      <c r="G8" s="235">
        <v>15</v>
      </c>
      <c r="H8" s="45">
        <f t="shared" ref="H8:H20" si="4">G8/F8*100</f>
        <v>21.145939018529393</v>
      </c>
      <c r="I8" s="33">
        <v>1.5094339622641508</v>
      </c>
      <c r="J8" s="235">
        <v>0</v>
      </c>
      <c r="K8" s="45">
        <f t="shared" ref="K8:K21" si="5">J8/I8*100</f>
        <v>0</v>
      </c>
      <c r="L8" s="33">
        <v>415.73848739495799</v>
      </c>
      <c r="M8" s="235">
        <v>110</v>
      </c>
      <c r="N8" s="45">
        <f t="shared" ref="N8:N21" si="6">M8/L8*100</f>
        <v>26.458940736823894</v>
      </c>
      <c r="O8" s="33">
        <v>2411.3555143554267</v>
      </c>
      <c r="P8" s="235">
        <v>1130</v>
      </c>
      <c r="Q8" s="45">
        <f t="shared" ref="Q8:Q21" si="7">P8/O8*100</f>
        <v>46.861609301192466</v>
      </c>
      <c r="R8" s="33">
        <v>159.68704486199766</v>
      </c>
      <c r="S8" s="235">
        <v>101</v>
      </c>
      <c r="T8" s="45">
        <f t="shared" ref="T8:T21" si="8">S8/R8*100</f>
        <v>63.248712559797639</v>
      </c>
      <c r="U8" s="33">
        <v>53.180651530108584</v>
      </c>
      <c r="V8" s="235">
        <v>7</v>
      </c>
      <c r="W8" s="44">
        <f t="shared" ref="W8:W21" si="9">V8/U8*100</f>
        <v>13.162681912681915</v>
      </c>
      <c r="Y8" s="49">
        <f t="shared" si="0"/>
        <v>2481.7868026092924</v>
      </c>
      <c r="Z8" s="49">
        <f t="shared" si="1"/>
        <v>263.4469215843198</v>
      </c>
      <c r="AA8" s="49">
        <f t="shared" si="2"/>
        <v>2745.233724193612</v>
      </c>
    </row>
    <row r="9" spans="1:27" ht="18.75" x14ac:dyDescent="0.3">
      <c r="A9" s="31">
        <v>3</v>
      </c>
      <c r="B9" s="20" t="s">
        <v>10</v>
      </c>
      <c r="C9" s="33">
        <v>24.841351450605952</v>
      </c>
      <c r="D9" s="235">
        <v>31</v>
      </c>
      <c r="E9" s="45">
        <f t="shared" si="3"/>
        <v>124.79192229794656</v>
      </c>
      <c r="F9" s="33">
        <v>52.445833333333333</v>
      </c>
      <c r="G9" s="235">
        <v>26</v>
      </c>
      <c r="H9" s="45">
        <f t="shared" si="4"/>
        <v>49.574958290299513</v>
      </c>
      <c r="I9" s="33">
        <v>4.9595687331536382</v>
      </c>
      <c r="J9" s="235">
        <v>1</v>
      </c>
      <c r="K9" s="45">
        <f t="shared" si="5"/>
        <v>20.163043478260871</v>
      </c>
      <c r="L9" s="33">
        <v>181.20016806722688</v>
      </c>
      <c r="M9" s="235">
        <v>222</v>
      </c>
      <c r="N9" s="45">
        <f t="shared" si="6"/>
        <v>122.51644265453221</v>
      </c>
      <c r="O9" s="33">
        <v>2105.9386341574332</v>
      </c>
      <c r="P9" s="235">
        <v>1225</v>
      </c>
      <c r="Q9" s="45">
        <f t="shared" si="7"/>
        <v>58.168836457578507</v>
      </c>
      <c r="R9" s="33">
        <v>306.85705295333992</v>
      </c>
      <c r="S9" s="235">
        <v>444</v>
      </c>
      <c r="T9" s="45">
        <f t="shared" si="8"/>
        <v>144.69277982263415</v>
      </c>
      <c r="U9" s="33">
        <v>68.99111549851925</v>
      </c>
      <c r="V9" s="235">
        <v>82</v>
      </c>
      <c r="W9" s="44">
        <f t="shared" si="9"/>
        <v>118.85588369963369</v>
      </c>
      <c r="Y9" s="49">
        <f t="shared" si="0"/>
        <v>2892.2849294702942</v>
      </c>
      <c r="Z9" s="49">
        <f t="shared" si="1"/>
        <v>266.92445132662459</v>
      </c>
      <c r="AA9" s="49">
        <f t="shared" si="2"/>
        <v>3159.2093807969186</v>
      </c>
    </row>
    <row r="10" spans="1:27" ht="18.75" x14ac:dyDescent="0.3">
      <c r="A10" s="31">
        <v>4</v>
      </c>
      <c r="B10" s="20" t="s">
        <v>11</v>
      </c>
      <c r="C10" s="33">
        <v>46.236503856041132</v>
      </c>
      <c r="D10" s="235">
        <v>16</v>
      </c>
      <c r="E10" s="45">
        <f t="shared" si="3"/>
        <v>34.60469253864116</v>
      </c>
      <c r="F10" s="33">
        <v>30.467424242424244</v>
      </c>
      <c r="G10" s="235">
        <v>15</v>
      </c>
      <c r="H10" s="45">
        <f t="shared" si="4"/>
        <v>49.232911455354703</v>
      </c>
      <c r="I10" s="33">
        <v>1.2938005390835581</v>
      </c>
      <c r="J10" s="235">
        <v>0</v>
      </c>
      <c r="K10" s="45">
        <f t="shared" si="5"/>
        <v>0</v>
      </c>
      <c r="L10" s="33">
        <v>188.92672268907563</v>
      </c>
      <c r="M10" s="235">
        <v>72</v>
      </c>
      <c r="N10" s="45">
        <f t="shared" si="6"/>
        <v>38.110013753053515</v>
      </c>
      <c r="O10" s="33">
        <v>2611.6613903294356</v>
      </c>
      <c r="P10" s="235">
        <v>827</v>
      </c>
      <c r="Q10" s="45">
        <f t="shared" si="7"/>
        <v>31.665667037168323</v>
      </c>
      <c r="R10" s="33">
        <v>231.75483232940752</v>
      </c>
      <c r="S10" s="235">
        <v>159</v>
      </c>
      <c r="T10" s="45">
        <f t="shared" si="8"/>
        <v>68.60698368265453</v>
      </c>
      <c r="U10" s="33">
        <v>48.868706811451133</v>
      </c>
      <c r="V10" s="235">
        <v>66</v>
      </c>
      <c r="W10" s="44">
        <f t="shared" si="9"/>
        <v>135.05575307045896</v>
      </c>
      <c r="Y10" s="49">
        <f t="shared" si="0"/>
        <v>2181.1844129577053</v>
      </c>
      <c r="Z10" s="49">
        <f t="shared" si="1"/>
        <v>208.73074761348582</v>
      </c>
      <c r="AA10" s="49">
        <f t="shared" si="2"/>
        <v>2389.9151605711909</v>
      </c>
    </row>
    <row r="11" spans="1:27" ht="18.75" x14ac:dyDescent="0.3">
      <c r="A11" s="31">
        <v>5</v>
      </c>
      <c r="B11" s="21" t="s">
        <v>12</v>
      </c>
      <c r="C11" s="33">
        <v>38.769739258171136</v>
      </c>
      <c r="D11" s="235">
        <v>36</v>
      </c>
      <c r="E11" s="45">
        <f t="shared" si="3"/>
        <v>92.855924978687128</v>
      </c>
      <c r="F11" s="33">
        <v>22.792424242424243</v>
      </c>
      <c r="G11" s="235">
        <v>8</v>
      </c>
      <c r="H11" s="45">
        <f t="shared" si="4"/>
        <v>35.099381772252876</v>
      </c>
      <c r="I11" s="33">
        <v>0.86253369272237201</v>
      </c>
      <c r="J11" s="235">
        <v>0</v>
      </c>
      <c r="K11" s="45">
        <f t="shared" si="5"/>
        <v>0</v>
      </c>
      <c r="L11" s="33">
        <v>146.30605042016808</v>
      </c>
      <c r="M11" s="235">
        <v>113</v>
      </c>
      <c r="N11" s="45">
        <f t="shared" si="6"/>
        <v>77.235356757619854</v>
      </c>
      <c r="O11" s="33">
        <v>1893.733399214671</v>
      </c>
      <c r="P11" s="235">
        <v>1179</v>
      </c>
      <c r="Q11" s="45">
        <f t="shared" si="7"/>
        <v>62.25797150163428</v>
      </c>
      <c r="R11" s="33">
        <v>238.58230693158322</v>
      </c>
      <c r="S11" s="235">
        <v>193</v>
      </c>
      <c r="T11" s="45">
        <f t="shared" si="8"/>
        <v>80.894514971449837</v>
      </c>
      <c r="U11" s="33">
        <v>48.868706811451133</v>
      </c>
      <c r="V11" s="235">
        <v>26</v>
      </c>
      <c r="W11" s="44">
        <f t="shared" si="9"/>
        <v>53.20378151260504</v>
      </c>
      <c r="Y11" s="49">
        <f t="shared" si="0"/>
        <v>2710.0621161402819</v>
      </c>
      <c r="Z11" s="49">
        <f t="shared" si="1"/>
        <v>200.8749377930036</v>
      </c>
      <c r="AA11" s="49">
        <f t="shared" si="2"/>
        <v>2910.9370539332854</v>
      </c>
    </row>
    <row r="12" spans="1:27" ht="18.75" x14ac:dyDescent="0.3">
      <c r="A12" s="31">
        <v>6</v>
      </c>
      <c r="B12" s="21" t="s">
        <v>13</v>
      </c>
      <c r="C12" s="33">
        <v>21.39515240543518</v>
      </c>
      <c r="D12" s="235">
        <v>18</v>
      </c>
      <c r="E12" s="45">
        <f t="shared" si="3"/>
        <v>84.131207195454778</v>
      </c>
      <c r="F12" s="33">
        <v>29.885984848484849</v>
      </c>
      <c r="G12" s="235">
        <v>72</v>
      </c>
      <c r="H12" s="45">
        <f t="shared" si="4"/>
        <v>240.91560095818701</v>
      </c>
      <c r="I12" s="33">
        <v>1.2938005390835581</v>
      </c>
      <c r="J12" s="235">
        <v>0</v>
      </c>
      <c r="K12" s="45">
        <f t="shared" si="5"/>
        <v>0</v>
      </c>
      <c r="L12" s="33">
        <v>148.30000000000001</v>
      </c>
      <c r="M12" s="235">
        <v>111</v>
      </c>
      <c r="N12" s="45">
        <f t="shared" si="6"/>
        <v>74.848280512474702</v>
      </c>
      <c r="O12" s="33">
        <v>2433.1710057981404</v>
      </c>
      <c r="P12" s="235">
        <v>1379</v>
      </c>
      <c r="Q12" s="45">
        <f t="shared" si="7"/>
        <v>56.675013663811669</v>
      </c>
      <c r="R12" s="33">
        <v>249.58212712397736</v>
      </c>
      <c r="S12" s="235">
        <v>38</v>
      </c>
      <c r="T12" s="45">
        <f t="shared" si="8"/>
        <v>15.225449208998803</v>
      </c>
      <c r="U12" s="33">
        <v>27.308983218163871</v>
      </c>
      <c r="V12" s="235">
        <v>41</v>
      </c>
      <c r="W12" s="44">
        <f t="shared" si="9"/>
        <v>150.13374783111624</v>
      </c>
      <c r="Y12" s="49">
        <f t="shared" si="0"/>
        <v>2195.6663672844579</v>
      </c>
      <c r="Z12" s="49">
        <f t="shared" si="1"/>
        <v>263.32812876472315</v>
      </c>
      <c r="AA12" s="49">
        <f t="shared" si="2"/>
        <v>2458.9944960491812</v>
      </c>
    </row>
    <row r="13" spans="1:27" ht="18.75" x14ac:dyDescent="0.3">
      <c r="A13" s="31">
        <v>7</v>
      </c>
      <c r="B13" s="20" t="s">
        <v>14</v>
      </c>
      <c r="C13" s="33">
        <v>17.805361733382298</v>
      </c>
      <c r="D13" s="235">
        <v>12</v>
      </c>
      <c r="E13" s="45">
        <f t="shared" si="3"/>
        <v>67.39542942001485</v>
      </c>
      <c r="F13" s="33">
        <v>28.141666666666666</v>
      </c>
      <c r="G13" s="235">
        <v>2</v>
      </c>
      <c r="H13" s="45">
        <f t="shared" si="4"/>
        <v>7.1068996150429369</v>
      </c>
      <c r="I13" s="33">
        <v>0.53908355795148255</v>
      </c>
      <c r="J13" s="235">
        <v>0</v>
      </c>
      <c r="K13" s="45">
        <f t="shared" si="5"/>
        <v>0</v>
      </c>
      <c r="L13" s="33">
        <v>216.84201680672271</v>
      </c>
      <c r="M13" s="235">
        <v>120</v>
      </c>
      <c r="N13" s="45">
        <f t="shared" si="6"/>
        <v>55.339828400027905</v>
      </c>
      <c r="O13" s="33">
        <v>1804.9840135727218</v>
      </c>
      <c r="P13" s="235">
        <v>612</v>
      </c>
      <c r="Q13" s="45">
        <f t="shared" si="7"/>
        <v>33.906117472399586</v>
      </c>
      <c r="R13" s="33">
        <v>363.37337049357188</v>
      </c>
      <c r="S13" s="235">
        <v>21</v>
      </c>
      <c r="T13" s="45">
        <f t="shared" si="8"/>
        <v>5.7791796827256752</v>
      </c>
      <c r="U13" s="33">
        <v>27.308983218163871</v>
      </c>
      <c r="V13" s="235">
        <v>0</v>
      </c>
      <c r="W13" s="44">
        <f t="shared" si="9"/>
        <v>0</v>
      </c>
      <c r="Y13" s="49">
        <f t="shared" si="0"/>
        <v>1488.6510070232041</v>
      </c>
      <c r="Z13" s="49">
        <f t="shared" si="1"/>
        <v>246.34777442842719</v>
      </c>
      <c r="AA13" s="49">
        <f t="shared" si="2"/>
        <v>1734.9987814516312</v>
      </c>
    </row>
    <row r="14" spans="1:27" ht="18.75" x14ac:dyDescent="0.3">
      <c r="A14" s="31">
        <v>8</v>
      </c>
      <c r="B14" s="20" t="s">
        <v>15</v>
      </c>
      <c r="C14" s="33">
        <v>16.943811972089605</v>
      </c>
      <c r="D14" s="235">
        <v>10</v>
      </c>
      <c r="E14" s="45">
        <f t="shared" si="3"/>
        <v>59.018596384758773</v>
      </c>
      <c r="F14" s="33">
        <v>16.280303030303031</v>
      </c>
      <c r="G14" s="235">
        <v>0</v>
      </c>
      <c r="H14" s="45">
        <f t="shared" si="4"/>
        <v>0</v>
      </c>
      <c r="I14" s="33">
        <v>0.26954177897574128</v>
      </c>
      <c r="J14" s="235">
        <v>0</v>
      </c>
      <c r="K14" s="45">
        <f t="shared" si="5"/>
        <v>0</v>
      </c>
      <c r="L14" s="33">
        <v>212.85411764705881</v>
      </c>
      <c r="M14" s="235">
        <v>194</v>
      </c>
      <c r="N14" s="45">
        <f t="shared" si="6"/>
        <v>91.142234946884372</v>
      </c>
      <c r="O14" s="33">
        <v>1298.0217408414737</v>
      </c>
      <c r="P14" s="235">
        <v>956</v>
      </c>
      <c r="Q14" s="45">
        <f t="shared" si="7"/>
        <v>73.650538347705179</v>
      </c>
      <c r="R14" s="33">
        <v>160.44565315112828</v>
      </c>
      <c r="S14" s="235">
        <v>37</v>
      </c>
      <c r="T14" s="45">
        <f t="shared" si="8"/>
        <v>23.060768100179477</v>
      </c>
      <c r="U14" s="33">
        <v>30.183613030602171</v>
      </c>
      <c r="V14" s="235">
        <v>25</v>
      </c>
      <c r="W14" s="44">
        <f t="shared" si="9"/>
        <v>82.826399790685514</v>
      </c>
      <c r="Y14" s="49">
        <f t="shared" si="0"/>
        <v>2207.7693681867927</v>
      </c>
      <c r="Z14" s="49">
        <f t="shared" si="1"/>
        <v>118.95087509628941</v>
      </c>
      <c r="AA14" s="49">
        <f t="shared" si="2"/>
        <v>2326.7202432830823</v>
      </c>
    </row>
    <row r="15" spans="1:27" ht="18.75" x14ac:dyDescent="0.3">
      <c r="A15" s="31">
        <v>9</v>
      </c>
      <c r="B15" s="21" t="s">
        <v>16</v>
      </c>
      <c r="C15" s="33">
        <v>19.528461255967681</v>
      </c>
      <c r="D15" s="235">
        <v>27</v>
      </c>
      <c r="E15" s="45">
        <f t="shared" si="3"/>
        <v>138.25974123664813</v>
      </c>
      <c r="F15" s="33">
        <v>14.652272727272727</v>
      </c>
      <c r="G15" s="235">
        <v>21</v>
      </c>
      <c r="H15" s="45">
        <f t="shared" si="4"/>
        <v>143.32247557003257</v>
      </c>
      <c r="I15" s="33">
        <v>1.0242587601078166</v>
      </c>
      <c r="J15" s="235">
        <v>0</v>
      </c>
      <c r="K15" s="45">
        <f t="shared" si="5"/>
        <v>0</v>
      </c>
      <c r="L15" s="33">
        <v>83.74588235294118</v>
      </c>
      <c r="M15" s="235">
        <v>135</v>
      </c>
      <c r="N15" s="45">
        <f t="shared" si="6"/>
        <v>161.20195549561697</v>
      </c>
      <c r="O15" s="33">
        <v>1955.2134205532284</v>
      </c>
      <c r="P15" s="235">
        <v>980</v>
      </c>
      <c r="Q15" s="45">
        <f t="shared" si="7"/>
        <v>50.122405549093898</v>
      </c>
      <c r="R15" s="33">
        <v>230.9962240402769</v>
      </c>
      <c r="S15" s="235">
        <v>42</v>
      </c>
      <c r="T15" s="45">
        <f t="shared" si="8"/>
        <v>18.182115389330697</v>
      </c>
      <c r="U15" s="33">
        <v>21.559723593287266</v>
      </c>
      <c r="V15" s="235">
        <v>21</v>
      </c>
      <c r="W15" s="44">
        <f t="shared" si="9"/>
        <v>97.403846153846146</v>
      </c>
      <c r="Y15" s="49">
        <f t="shared" si="0"/>
        <v>1729.2963118859452</v>
      </c>
      <c r="Z15" s="49">
        <f t="shared" si="1"/>
        <v>131.63426269221458</v>
      </c>
      <c r="AA15" s="49">
        <f t="shared" si="2"/>
        <v>1860.9305745781598</v>
      </c>
    </row>
    <row r="16" spans="1:27" ht="18.75" x14ac:dyDescent="0.3">
      <c r="A16" s="31">
        <v>10</v>
      </c>
      <c r="B16" s="20" t="s">
        <v>17</v>
      </c>
      <c r="C16" s="33">
        <v>29.436283510833643</v>
      </c>
      <c r="D16" s="235">
        <v>38</v>
      </c>
      <c r="E16" s="45">
        <f t="shared" si="3"/>
        <v>129.09238350695526</v>
      </c>
      <c r="F16" s="33">
        <v>15.117424242424242</v>
      </c>
      <c r="G16" s="235">
        <v>9</v>
      </c>
      <c r="H16" s="45">
        <f t="shared" si="4"/>
        <v>59.533951390628914</v>
      </c>
      <c r="I16" s="33">
        <v>0.59299191374663074</v>
      </c>
      <c r="J16" s="235">
        <v>0</v>
      </c>
      <c r="K16" s="45">
        <f t="shared" si="5"/>
        <v>0</v>
      </c>
      <c r="L16" s="33">
        <v>86.487563025210079</v>
      </c>
      <c r="M16" s="235">
        <v>98</v>
      </c>
      <c r="N16" s="45">
        <f t="shared" si="6"/>
        <v>113.31108956259317</v>
      </c>
      <c r="O16" s="33">
        <v>1538.487953335024</v>
      </c>
      <c r="P16" s="235">
        <v>660</v>
      </c>
      <c r="Q16" s="45">
        <f t="shared" si="7"/>
        <v>42.899263433899449</v>
      </c>
      <c r="R16" s="33">
        <v>143.37696664568912</v>
      </c>
      <c r="S16" s="235">
        <v>45</v>
      </c>
      <c r="T16" s="45">
        <f t="shared" si="8"/>
        <v>31.38579442205894</v>
      </c>
      <c r="U16" s="33">
        <v>47.431391905231983</v>
      </c>
      <c r="V16" s="235">
        <v>10</v>
      </c>
      <c r="W16" s="44">
        <f t="shared" si="9"/>
        <v>21.083083583083585</v>
      </c>
      <c r="Y16" s="49">
        <f t="shared" si="0"/>
        <v>3235.3685032787835</v>
      </c>
      <c r="Z16" s="49">
        <f t="shared" si="1"/>
        <v>312.20561371920093</v>
      </c>
      <c r="AA16" s="49">
        <f t="shared" si="2"/>
        <v>3547.5741169979842</v>
      </c>
    </row>
    <row r="17" spans="1:27" ht="18.75" x14ac:dyDescent="0.3">
      <c r="A17" s="31">
        <v>11</v>
      </c>
      <c r="B17" s="20" t="s">
        <v>18</v>
      </c>
      <c r="C17" s="33">
        <v>93.334557473374957</v>
      </c>
      <c r="D17" s="235">
        <v>17</v>
      </c>
      <c r="E17" s="45">
        <f t="shared" si="3"/>
        <v>18.214046822742475</v>
      </c>
      <c r="F17" s="33">
        <v>76.168560606060609</v>
      </c>
      <c r="G17" s="235">
        <v>5</v>
      </c>
      <c r="H17" s="45">
        <f t="shared" si="4"/>
        <v>6.5643881940472939</v>
      </c>
      <c r="I17" s="33">
        <v>1.1320754716981132</v>
      </c>
      <c r="J17" s="235">
        <v>0</v>
      </c>
      <c r="K17" s="45">
        <f t="shared" si="5"/>
        <v>0</v>
      </c>
      <c r="L17" s="33">
        <v>141.57042016806724</v>
      </c>
      <c r="M17" s="235">
        <v>31</v>
      </c>
      <c r="N17" s="45">
        <f t="shared" si="6"/>
        <v>21.897229635398364</v>
      </c>
      <c r="O17" s="33">
        <v>2367.9724347818483</v>
      </c>
      <c r="P17" s="235">
        <v>1225</v>
      </c>
      <c r="Q17" s="45">
        <f t="shared" si="7"/>
        <v>51.732021116743034</v>
      </c>
      <c r="R17" s="33">
        <v>490.81956306751772</v>
      </c>
      <c r="S17" s="235">
        <v>25</v>
      </c>
      <c r="T17" s="45">
        <f t="shared" si="8"/>
        <v>5.0935215058982823</v>
      </c>
      <c r="U17" s="33">
        <v>376.57650542941758</v>
      </c>
      <c r="V17" s="235">
        <v>6</v>
      </c>
      <c r="W17" s="44">
        <f t="shared" si="9"/>
        <v>1.5933017364315076</v>
      </c>
      <c r="Y17" s="49">
        <f t="shared" si="0"/>
        <v>2651.8733341694383</v>
      </c>
      <c r="Z17" s="49">
        <f t="shared" si="1"/>
        <v>437.49889150898628</v>
      </c>
      <c r="AA17" s="49">
        <f t="shared" si="2"/>
        <v>3089.3722256784245</v>
      </c>
    </row>
    <row r="18" spans="1:27" ht="18.75" x14ac:dyDescent="0.3">
      <c r="A18" s="31">
        <v>12</v>
      </c>
      <c r="B18" s="20" t="s">
        <v>19</v>
      </c>
      <c r="C18" s="33">
        <v>57.005875872199788</v>
      </c>
      <c r="D18" s="235">
        <v>25</v>
      </c>
      <c r="E18" s="45">
        <f t="shared" si="3"/>
        <v>43.855128295979426</v>
      </c>
      <c r="F18" s="33">
        <v>82.215530303030306</v>
      </c>
      <c r="G18" s="235">
        <v>49</v>
      </c>
      <c r="H18" s="45">
        <f t="shared" si="4"/>
        <v>59.599445286548189</v>
      </c>
      <c r="I18" s="33">
        <v>0.43126684636118601</v>
      </c>
      <c r="J18" s="235">
        <v>2</v>
      </c>
      <c r="K18" s="45">
        <f t="shared" si="5"/>
        <v>463.75</v>
      </c>
      <c r="L18" s="33">
        <v>297.84621848739499</v>
      </c>
      <c r="M18" s="235">
        <v>177</v>
      </c>
      <c r="N18" s="45">
        <f t="shared" si="6"/>
        <v>59.426639995260075</v>
      </c>
      <c r="O18" s="33">
        <v>2500.3528033092257</v>
      </c>
      <c r="P18" s="235">
        <v>1195</v>
      </c>
      <c r="Q18" s="45">
        <f>P18/O18*100</f>
        <v>47.793255352541181</v>
      </c>
      <c r="R18" s="33">
        <v>106.96376876741886</v>
      </c>
      <c r="S18" s="235">
        <v>133</v>
      </c>
      <c r="T18" s="45">
        <f t="shared" si="8"/>
        <v>124.34116854015691</v>
      </c>
      <c r="U18" s="33">
        <v>44.556762092793683</v>
      </c>
      <c r="V18" s="235">
        <v>12</v>
      </c>
      <c r="W18" s="44">
        <f t="shared" si="9"/>
        <v>26.93193902871322</v>
      </c>
      <c r="Y18" s="49">
        <f t="shared" si="0"/>
        <v>2158.2928764095686</v>
      </c>
      <c r="Z18" s="49">
        <f t="shared" si="1"/>
        <v>158.76836966065554</v>
      </c>
      <c r="AA18" s="49">
        <f t="shared" si="2"/>
        <v>2317.0612460702241</v>
      </c>
    </row>
    <row r="19" spans="1:27" ht="15.75" customHeight="1" x14ac:dyDescent="0.3">
      <c r="A19" s="31">
        <v>13</v>
      </c>
      <c r="B19" s="20" t="s">
        <v>20</v>
      </c>
      <c r="C19" s="33">
        <v>28.143958868894604</v>
      </c>
      <c r="D19" s="235">
        <v>18</v>
      </c>
      <c r="E19" s="45">
        <f t="shared" si="3"/>
        <v>63.956887102667146</v>
      </c>
      <c r="F19" s="33">
        <v>16.396590909090907</v>
      </c>
      <c r="G19" s="235">
        <v>37</v>
      </c>
      <c r="H19" s="45">
        <f t="shared" si="4"/>
        <v>225.65666366345556</v>
      </c>
      <c r="I19" s="33">
        <v>0.32345013477088952</v>
      </c>
      <c r="J19" s="235">
        <v>0</v>
      </c>
      <c r="K19" s="45">
        <f t="shared" si="5"/>
        <v>0</v>
      </c>
      <c r="L19" s="33">
        <v>113.90436974789915</v>
      </c>
      <c r="M19" s="235">
        <v>110</v>
      </c>
      <c r="N19" s="45">
        <f t="shared" si="6"/>
        <v>96.572238838123099</v>
      </c>
      <c r="O19" s="33">
        <v>1676.3221947230797</v>
      </c>
      <c r="P19" s="235">
        <v>1324</v>
      </c>
      <c r="Q19" s="45">
        <f t="shared" si="7"/>
        <v>78.982429760092657</v>
      </c>
      <c r="R19" s="33">
        <v>329.61530162725887</v>
      </c>
      <c r="S19" s="235">
        <v>196</v>
      </c>
      <c r="T19" s="45">
        <f t="shared" si="8"/>
        <v>59.463258845198887</v>
      </c>
      <c r="U19" s="33">
        <v>152.35538005923001</v>
      </c>
      <c r="V19" s="235">
        <v>73</v>
      </c>
      <c r="W19" s="44">
        <f t="shared" si="9"/>
        <v>47.914290897781463</v>
      </c>
      <c r="Y19" s="49">
        <f t="shared" si="0"/>
        <v>1372.7945387462194</v>
      </c>
      <c r="Z19" s="49">
        <f t="shared" si="1"/>
        <v>153.14566223215729</v>
      </c>
      <c r="AA19" s="49">
        <f t="shared" si="2"/>
        <v>1525.9402009783767</v>
      </c>
    </row>
    <row r="20" spans="1:27" ht="18.75" x14ac:dyDescent="0.3">
      <c r="A20" s="22">
        <v>14</v>
      </c>
      <c r="B20" s="23" t="s">
        <v>21</v>
      </c>
      <c r="C20" s="33">
        <v>12.205288284979801</v>
      </c>
      <c r="D20" s="46">
        <v>16</v>
      </c>
      <c r="E20" s="45">
        <f t="shared" si="3"/>
        <v>131.09071761697007</v>
      </c>
      <c r="F20" s="33">
        <v>21.862121212121213</v>
      </c>
      <c r="G20" s="46">
        <v>14</v>
      </c>
      <c r="H20" s="45">
        <f t="shared" si="4"/>
        <v>64.037701850440087</v>
      </c>
      <c r="I20" s="33">
        <v>1.1859838274932615</v>
      </c>
      <c r="J20" s="46">
        <v>1</v>
      </c>
      <c r="K20" s="45">
        <f t="shared" si="5"/>
        <v>84.318181818181813</v>
      </c>
      <c r="L20" s="33">
        <v>117.89226890756304</v>
      </c>
      <c r="M20" s="46">
        <v>113</v>
      </c>
      <c r="N20" s="45">
        <f t="shared" si="6"/>
        <v>95.850220754170948</v>
      </c>
      <c r="O20" s="33">
        <v>1092.5098953186355</v>
      </c>
      <c r="P20" s="46">
        <v>465</v>
      </c>
      <c r="Q20" s="45">
        <f t="shared" si="7"/>
        <v>42.562543551551144</v>
      </c>
      <c r="R20" s="33">
        <v>245.78908567832417</v>
      </c>
      <c r="S20" s="46">
        <v>23</v>
      </c>
      <c r="T20" s="45">
        <f t="shared" si="8"/>
        <v>9.3576164850953525</v>
      </c>
      <c r="U20" s="33">
        <v>34.495557749259625</v>
      </c>
      <c r="V20" s="46">
        <v>0</v>
      </c>
      <c r="W20" s="44">
        <f t="shared" si="9"/>
        <v>0</v>
      </c>
      <c r="Y20" s="49">
        <f t="shared" si="0"/>
        <v>34022</v>
      </c>
      <c r="Z20" s="49">
        <f t="shared" si="1"/>
        <v>4382</v>
      </c>
      <c r="AA20" s="49">
        <f t="shared" si="2"/>
        <v>38404</v>
      </c>
    </row>
    <row r="21" spans="1:27" ht="18.75" x14ac:dyDescent="0.3">
      <c r="A21" s="4"/>
      <c r="B21" s="24" t="s">
        <v>44</v>
      </c>
      <c r="C21" s="235">
        <v>782</v>
      </c>
      <c r="D21" s="235">
        <v>387</v>
      </c>
      <c r="E21" s="45">
        <f t="shared" si="3"/>
        <v>49.488491048593353</v>
      </c>
      <c r="F21" s="235">
        <v>614</v>
      </c>
      <c r="G21" s="235">
        <v>370</v>
      </c>
      <c r="H21" s="45">
        <f>G21/F21*100</f>
        <v>60.260586319218248</v>
      </c>
      <c r="I21" s="235">
        <v>19.999999999999996</v>
      </c>
      <c r="J21" s="235">
        <v>16</v>
      </c>
      <c r="K21" s="45">
        <f t="shared" si="5"/>
        <v>80.000000000000014</v>
      </c>
      <c r="L21" s="235">
        <v>2966.0000000000005</v>
      </c>
      <c r="M21" s="235">
        <v>1926</v>
      </c>
      <c r="N21" s="45">
        <f t="shared" si="6"/>
        <v>64.935940660822638</v>
      </c>
      <c r="O21" s="235">
        <v>28346.999999999996</v>
      </c>
      <c r="P21" s="235">
        <v>14963</v>
      </c>
      <c r="Q21" s="45">
        <f t="shared" si="7"/>
        <v>52.785127173951395</v>
      </c>
      <c r="R21" s="235">
        <v>4218.9999999999991</v>
      </c>
      <c r="S21" s="235">
        <v>1673</v>
      </c>
      <c r="T21" s="45">
        <f t="shared" si="8"/>
        <v>39.653946432803991</v>
      </c>
      <c r="U21" s="33">
        <f>SUM(U7:U20)</f>
        <v>1456</v>
      </c>
      <c r="V21" s="235">
        <v>404</v>
      </c>
      <c r="W21" s="44">
        <f t="shared" si="9"/>
        <v>27.747252747252748</v>
      </c>
      <c r="Y21" s="49"/>
    </row>
    <row r="22" spans="1:27" ht="15.75" x14ac:dyDescent="0.25">
      <c r="A22" s="12" t="s">
        <v>218</v>
      </c>
    </row>
  </sheetData>
  <mergeCells count="11">
    <mergeCell ref="A1:W1"/>
    <mergeCell ref="L4:N4"/>
    <mergeCell ref="O4:Q4"/>
    <mergeCell ref="R4:T4"/>
    <mergeCell ref="U4:W4"/>
    <mergeCell ref="A2:K2"/>
    <mergeCell ref="A4:A5"/>
    <mergeCell ref="B4:B5"/>
    <mergeCell ref="C4:E4"/>
    <mergeCell ref="F4:H4"/>
    <mergeCell ref="I4:K4"/>
  </mergeCells>
  <pageMargins left="1.299212598425197" right="0" top="1.3385826771653544" bottom="0" header="0.31496062992125984" footer="0.31496062992125984"/>
  <pageSetup paperSize="5" scale="75" orientation="landscape" r:id="rId1"/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view="pageBreakPreview" topLeftCell="A18" zoomScale="90" zoomScaleNormal="100" zoomScaleSheetLayoutView="90" workbookViewId="0">
      <selection activeCell="A22" sqref="A22"/>
    </sheetView>
  </sheetViews>
  <sheetFormatPr defaultRowHeight="15" x14ac:dyDescent="0.25"/>
  <cols>
    <col min="1" max="1" width="6.28515625" customWidth="1"/>
    <col min="2" max="2" width="17.5703125" customWidth="1"/>
    <col min="3" max="3" width="9.28515625" customWidth="1"/>
    <col min="4" max="4" width="10.140625" customWidth="1"/>
    <col min="5" max="5" width="10.85546875" customWidth="1"/>
    <col min="6" max="6" width="11" customWidth="1"/>
    <col min="7" max="7" width="9.7109375" customWidth="1"/>
    <col min="8" max="8" width="10" customWidth="1"/>
    <col min="9" max="9" width="10.7109375" customWidth="1"/>
    <col min="10" max="10" width="10.140625" customWidth="1"/>
    <col min="11" max="12" width="8.7109375" customWidth="1"/>
    <col min="13" max="13" width="10.140625" customWidth="1"/>
    <col min="14" max="14" width="10.5703125" customWidth="1"/>
    <col min="15" max="15" width="11.42578125" customWidth="1"/>
    <col min="16" max="16" width="10.28515625" customWidth="1"/>
    <col min="17" max="17" width="11.28515625" customWidth="1"/>
    <col min="19" max="19" width="6.85546875" customWidth="1"/>
    <col min="20" max="20" width="17.5703125" customWidth="1"/>
    <col min="22" max="22" width="13.28515625" customWidth="1"/>
    <col min="24" max="24" width="4.85546875" customWidth="1"/>
    <col min="25" max="25" width="14.7109375" customWidth="1"/>
  </cols>
  <sheetData>
    <row r="1" spans="1:21" ht="18.75" x14ac:dyDescent="0.3">
      <c r="A1" s="255" t="s">
        <v>89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21" ht="18.75" x14ac:dyDescent="0.3">
      <c r="A2" s="281" t="s">
        <v>67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21" ht="30" customHeight="1" x14ac:dyDescent="0.25">
      <c r="A4" s="265" t="s">
        <v>0</v>
      </c>
      <c r="B4" s="265" t="s">
        <v>1</v>
      </c>
      <c r="C4" s="265" t="s">
        <v>90</v>
      </c>
      <c r="D4" s="265"/>
      <c r="E4" s="265"/>
      <c r="F4" s="282" t="s">
        <v>91</v>
      </c>
      <c r="G4" s="283"/>
      <c r="H4" s="284"/>
      <c r="I4" s="263" t="s">
        <v>92</v>
      </c>
      <c r="J4" s="263"/>
      <c r="K4" s="263"/>
      <c r="L4" s="263" t="s">
        <v>93</v>
      </c>
      <c r="M4" s="263"/>
      <c r="N4" s="263"/>
      <c r="O4" s="263" t="s">
        <v>94</v>
      </c>
      <c r="P4" s="263"/>
      <c r="Q4" s="263"/>
    </row>
    <row r="5" spans="1:21" ht="31.5" x14ac:dyDescent="0.25">
      <c r="A5" s="265"/>
      <c r="B5" s="265"/>
      <c r="C5" s="41" t="s">
        <v>71</v>
      </c>
      <c r="D5" s="42" t="s">
        <v>72</v>
      </c>
      <c r="E5" s="41" t="s">
        <v>37</v>
      </c>
      <c r="F5" s="41" t="s">
        <v>71</v>
      </c>
      <c r="G5" s="42" t="s">
        <v>72</v>
      </c>
      <c r="H5" s="41" t="s">
        <v>37</v>
      </c>
      <c r="I5" s="41" t="s">
        <v>71</v>
      </c>
      <c r="J5" s="42" t="s">
        <v>72</v>
      </c>
      <c r="K5" s="41" t="s">
        <v>37</v>
      </c>
      <c r="L5" s="41" t="s">
        <v>71</v>
      </c>
      <c r="M5" s="42" t="s">
        <v>72</v>
      </c>
      <c r="N5" s="41" t="s">
        <v>37</v>
      </c>
      <c r="O5" s="41" t="s">
        <v>71</v>
      </c>
      <c r="P5" s="42" t="s">
        <v>72</v>
      </c>
      <c r="Q5" s="41" t="s">
        <v>37</v>
      </c>
    </row>
    <row r="6" spans="1:21" ht="25.5" x14ac:dyDescent="0.25">
      <c r="A6" s="26">
        <v>1</v>
      </c>
      <c r="B6" s="27">
        <v>2</v>
      </c>
      <c r="C6" s="26">
        <v>3</v>
      </c>
      <c r="D6" s="26">
        <v>4</v>
      </c>
      <c r="E6" s="93" t="s">
        <v>56</v>
      </c>
      <c r="F6" s="26">
        <v>6</v>
      </c>
      <c r="G6" s="26">
        <v>7</v>
      </c>
      <c r="H6" s="107" t="s">
        <v>57</v>
      </c>
      <c r="I6" s="26">
        <v>9</v>
      </c>
      <c r="J6" s="28">
        <v>10</v>
      </c>
      <c r="K6" s="107" t="s">
        <v>58</v>
      </c>
      <c r="L6" s="26">
        <v>12</v>
      </c>
      <c r="M6" s="28">
        <v>13</v>
      </c>
      <c r="N6" s="107" t="s">
        <v>126</v>
      </c>
      <c r="O6" s="26">
        <v>15</v>
      </c>
      <c r="P6" s="28">
        <v>16</v>
      </c>
      <c r="Q6" s="106" t="s">
        <v>127</v>
      </c>
    </row>
    <row r="7" spans="1:21" ht="18.75" customHeight="1" x14ac:dyDescent="0.3">
      <c r="A7" s="43">
        <v>1</v>
      </c>
      <c r="B7" s="16" t="s">
        <v>8</v>
      </c>
      <c r="C7" s="33">
        <f>'4. CAPAIAN PPM PB '!I7+'4. CAPAIAN PPM PB '!U7</f>
        <v>478.8961292949075</v>
      </c>
      <c r="D7" s="34">
        <f>'4. CAPAIAN PPM PB '!J7+'4. CAPAIAN PPM PB '!V7</f>
        <v>47</v>
      </c>
      <c r="E7" s="45">
        <f>D7/C7*100</f>
        <v>9.8142367676263014</v>
      </c>
      <c r="F7" s="33">
        <f>'4. CAPAIAN PPM PB '!C7+'4. CAPAIAN PPM PB '!F7+'4. CAPAIAN PPM PB '!L7+'4. CAPAIAN PPM PB '!O7+'4. CAPAIAN PPM PB '!R7</f>
        <v>4556.5561637270321</v>
      </c>
      <c r="G7" s="33">
        <f>'4. CAPAIAN PPM PB '!D7+'4. CAPAIAN PPM PB '!G7+'4. CAPAIAN PPM PB '!M7+'4. CAPAIAN PPM PB '!P7+'4. CAPAIAN PPM PB '!S7</f>
        <v>2537</v>
      </c>
      <c r="H7" s="45">
        <f>G7/F7*100</f>
        <v>55.678014466189808</v>
      </c>
      <c r="I7" s="33">
        <f>'4. CAPAIAN PPM PB '!O7+'4. CAPAIAN PPM PB '!R7+'4. CAPAIAN PPM PB '!U7</f>
        <v>4092.7462210904837</v>
      </c>
      <c r="J7" s="33">
        <f>'4. CAPAIAN PPM PB '!P7+'4. CAPAIAN PPM PB '!S7+'4. CAPAIAN PPM PB '!V7</f>
        <v>2057</v>
      </c>
      <c r="K7" s="45">
        <f>J7/I7*100</f>
        <v>50.259651805430693</v>
      </c>
      <c r="L7" s="33">
        <f>'4. CAPAIAN PPM PB '!C7+'4. CAPAIAN PPM PB '!F7+'4. CAPAIAN PPM PB '!I7+'4. CAPAIAN PPM PB '!L7</f>
        <v>942.70607193145577</v>
      </c>
      <c r="M7" s="34">
        <f>'4. CAPAIAN PPM PB '!D7+'4. CAPAIAN PPM PB '!G7+'4. CAPAIAN PPM PB '!J7+'4. CAPAIAN PPM PB '!M7</f>
        <v>527</v>
      </c>
      <c r="N7" s="45">
        <f>M7/L7*100</f>
        <v>55.902896532771905</v>
      </c>
      <c r="O7" s="33">
        <f>I7+L7</f>
        <v>5035.4522930219391</v>
      </c>
      <c r="P7" s="33">
        <f>J7+M7</f>
        <v>2584</v>
      </c>
      <c r="Q7" s="45">
        <f>P7/O7*100</f>
        <v>51.316144998153824</v>
      </c>
      <c r="S7" s="323">
        <v>1</v>
      </c>
      <c r="T7" s="4" t="s">
        <v>14</v>
      </c>
      <c r="U7" s="234">
        <v>31.19</v>
      </c>
    </row>
    <row r="8" spans="1:21" ht="18.75" x14ac:dyDescent="0.3">
      <c r="A8" s="43">
        <v>2</v>
      </c>
      <c r="B8" s="18" t="s">
        <v>9</v>
      </c>
      <c r="C8" s="33">
        <f>'4. CAPAIAN PPM PB '!I8+'4. CAPAIAN PPM PB '!U8</f>
        <v>54.690085492372738</v>
      </c>
      <c r="D8" s="34">
        <f>'4. CAPAIAN PPM PB '!J8+'4. CAPAIAN PPM PB '!V8</f>
        <v>7</v>
      </c>
      <c r="E8" s="45">
        <f t="shared" ref="E8:E21" si="0">D8/C8*100</f>
        <v>12.799394875651171</v>
      </c>
      <c r="F8" s="33">
        <f>'4. CAPAIAN PPM PB '!C8+'4. CAPAIAN PPM PB '!F8+'4. CAPAIAN PPM PB '!L8+'4. CAPAIAN PPM PB '!O8+'4. CAPAIAN PPM PB '!R8</f>
        <v>3246.9704169036163</v>
      </c>
      <c r="G8" s="33">
        <f>'4. CAPAIAN PPM PB '!D8+'4. CAPAIAN PPM PB '!G8+'4. CAPAIAN PPM PB '!M8+'4. CAPAIAN PPM PB '!P8+'4. CAPAIAN PPM PB '!S8</f>
        <v>1381</v>
      </c>
      <c r="H8" s="45">
        <f t="shared" ref="H8:H20" si="1">G8/F8*100</f>
        <v>42.531955105305599</v>
      </c>
      <c r="I8" s="33">
        <f>'4. CAPAIAN PPM PB '!O8+'4. CAPAIAN PPM PB '!R8+'4. CAPAIAN PPM PB '!U8</f>
        <v>2624.2232107475329</v>
      </c>
      <c r="J8" s="33">
        <f>'4. CAPAIAN PPM PB '!P8+'4. CAPAIAN PPM PB '!S8+'4. CAPAIAN PPM PB '!V8</f>
        <v>1238</v>
      </c>
      <c r="K8" s="45">
        <f t="shared" ref="K8:K21" si="2">J8/I8*100</f>
        <v>47.17586503045009</v>
      </c>
      <c r="L8" s="33">
        <f>'4. CAPAIAN PPM PB '!C8+'4. CAPAIAN PPM PB '!F8+'4. CAPAIAN PPM PB '!I8+'4. CAPAIAN PPM PB '!L8</f>
        <v>677.43729164845615</v>
      </c>
      <c r="M8" s="34">
        <f>'4. CAPAIAN PPM PB '!D8+'4. CAPAIAN PPM PB '!G8+'4. CAPAIAN PPM PB '!J8+'4. CAPAIAN PPM PB '!M8</f>
        <v>150</v>
      </c>
      <c r="N8" s="45">
        <f t="shared" ref="N8:N21" si="3">M8/L8*100</f>
        <v>22.142270856538527</v>
      </c>
      <c r="O8" s="33">
        <f t="shared" ref="O8:O21" si="4">I8+L8</f>
        <v>3301.6605023959892</v>
      </c>
      <c r="P8" s="33">
        <f t="shared" ref="P8:P21" si="5">J8+M8</f>
        <v>1388</v>
      </c>
      <c r="Q8" s="45">
        <f t="shared" ref="Q8:Q21" si="6">P8/O8*100</f>
        <v>42.039452541917598</v>
      </c>
      <c r="S8" s="323">
        <v>2</v>
      </c>
      <c r="T8" s="4" t="s">
        <v>11</v>
      </c>
      <c r="U8" s="234">
        <v>36.56</v>
      </c>
    </row>
    <row r="9" spans="1:21" ht="18.75" x14ac:dyDescent="0.3">
      <c r="A9" s="43">
        <v>3</v>
      </c>
      <c r="B9" s="20" t="s">
        <v>10</v>
      </c>
      <c r="C9" s="33">
        <f>'4. CAPAIAN PPM PB '!I9+'4. CAPAIAN PPM PB '!U9</f>
        <v>73.950684231672881</v>
      </c>
      <c r="D9" s="34">
        <f>'4. CAPAIAN PPM PB '!J9+'4. CAPAIAN PPM PB '!V9</f>
        <v>83</v>
      </c>
      <c r="E9" s="45">
        <f t="shared" si="0"/>
        <v>112.23696016114928</v>
      </c>
      <c r="F9" s="33">
        <f>'4. CAPAIAN PPM PB '!C9+'4. CAPAIAN PPM PB '!F9+'4. CAPAIAN PPM PB '!L9+'4. CAPAIAN PPM PB '!O9+'4. CAPAIAN PPM PB '!R9</f>
        <v>2671.2830399619393</v>
      </c>
      <c r="G9" s="33">
        <f>'4. CAPAIAN PPM PB '!D9+'4. CAPAIAN PPM PB '!G9+'4. CAPAIAN PPM PB '!M9+'4. CAPAIAN PPM PB '!P9+'4. CAPAIAN PPM PB '!S9</f>
        <v>1948</v>
      </c>
      <c r="H9" s="45">
        <f t="shared" si="1"/>
        <v>72.923758765291879</v>
      </c>
      <c r="I9" s="33">
        <f>'4. CAPAIAN PPM PB '!O9+'4. CAPAIAN PPM PB '!R9+'4. CAPAIAN PPM PB '!U9</f>
        <v>2481.7868026092924</v>
      </c>
      <c r="J9" s="33">
        <f>'4. CAPAIAN PPM PB '!P9+'4. CAPAIAN PPM PB '!S9+'4. CAPAIAN PPM PB '!V9</f>
        <v>1751</v>
      </c>
      <c r="K9" s="45">
        <f t="shared" si="2"/>
        <v>70.554005612369266</v>
      </c>
      <c r="L9" s="33">
        <f>'4. CAPAIAN PPM PB '!C9+'4. CAPAIAN PPM PB '!F9+'4. CAPAIAN PPM PB '!I9+'4. CAPAIAN PPM PB '!L9</f>
        <v>263.4469215843198</v>
      </c>
      <c r="M9" s="34">
        <f>'4. CAPAIAN PPM PB '!D9+'4. CAPAIAN PPM PB '!G9+'4. CAPAIAN PPM PB '!J9+'4. CAPAIAN PPM PB '!M9</f>
        <v>280</v>
      </c>
      <c r="N9" s="45">
        <f t="shared" si="3"/>
        <v>106.28326887106259</v>
      </c>
      <c r="O9" s="33">
        <f t="shared" si="4"/>
        <v>2745.233724193612</v>
      </c>
      <c r="P9" s="33">
        <f t="shared" si="5"/>
        <v>2031</v>
      </c>
      <c r="Q9" s="45">
        <f t="shared" si="6"/>
        <v>73.982771743655022</v>
      </c>
      <c r="S9" s="323">
        <v>3</v>
      </c>
      <c r="T9" s="4" t="s">
        <v>18</v>
      </c>
      <c r="U9" s="234">
        <v>36.9</v>
      </c>
    </row>
    <row r="10" spans="1:21" ht="18.75" x14ac:dyDescent="0.3">
      <c r="A10" s="43">
        <v>4</v>
      </c>
      <c r="B10" s="20" t="s">
        <v>11</v>
      </c>
      <c r="C10" s="33">
        <f>'4. CAPAIAN PPM PB '!I10+'4. CAPAIAN PPM PB '!U10</f>
        <v>50.162507350534689</v>
      </c>
      <c r="D10" s="34">
        <f>'4. CAPAIAN PPM PB '!J10+'4. CAPAIAN PPM PB '!V10</f>
        <v>66</v>
      </c>
      <c r="E10" s="45">
        <f t="shared" si="0"/>
        <v>131.57237045348074</v>
      </c>
      <c r="F10" s="33">
        <f>'4. CAPAIAN PPM PB '!C10+'4. CAPAIAN PPM PB '!F10+'4. CAPAIAN PPM PB '!L10+'4. CAPAIAN PPM PB '!O10+'4. CAPAIAN PPM PB '!R10</f>
        <v>3109.0468734463843</v>
      </c>
      <c r="G10" s="33">
        <f>'4. CAPAIAN PPM PB '!D10+'4. CAPAIAN PPM PB '!G10+'4. CAPAIAN PPM PB '!M10+'4. CAPAIAN PPM PB '!P10+'4. CAPAIAN PPM PB '!S10</f>
        <v>1089</v>
      </c>
      <c r="H10" s="45">
        <f t="shared" si="1"/>
        <v>35.026811892123114</v>
      </c>
      <c r="I10" s="33">
        <f>'4. CAPAIAN PPM PB '!O10+'4. CAPAIAN PPM PB '!R10+'4. CAPAIAN PPM PB '!U10</f>
        <v>2892.2849294702942</v>
      </c>
      <c r="J10" s="33">
        <f>'4. CAPAIAN PPM PB '!P10+'4. CAPAIAN PPM PB '!S10+'4. CAPAIAN PPM PB '!V10</f>
        <v>1052</v>
      </c>
      <c r="K10" s="45">
        <f t="shared" si="2"/>
        <v>36.372626682830585</v>
      </c>
      <c r="L10" s="33">
        <f>'4. CAPAIAN PPM PB '!C10+'4. CAPAIAN PPM PB '!F10+'4. CAPAIAN PPM PB '!I10+'4. CAPAIAN PPM PB '!L10</f>
        <v>266.92445132662459</v>
      </c>
      <c r="M10" s="34">
        <f>'4. CAPAIAN PPM PB '!D10+'4. CAPAIAN PPM PB '!G10+'4. CAPAIAN PPM PB '!J10+'4. CAPAIAN PPM PB '!M10</f>
        <v>103</v>
      </c>
      <c r="N10" s="45">
        <f t="shared" si="3"/>
        <v>38.587697563144218</v>
      </c>
      <c r="O10" s="33">
        <f t="shared" si="4"/>
        <v>3159.2093807969186</v>
      </c>
      <c r="P10" s="33">
        <f t="shared" si="5"/>
        <v>1155</v>
      </c>
      <c r="Q10" s="45">
        <f t="shared" si="6"/>
        <v>36.559780020298888</v>
      </c>
      <c r="S10" s="323">
        <v>4</v>
      </c>
      <c r="T10" s="4" t="s">
        <v>21</v>
      </c>
      <c r="U10" s="234">
        <v>41.42</v>
      </c>
    </row>
    <row r="11" spans="1:21" ht="18.75" x14ac:dyDescent="0.3">
      <c r="A11" s="43">
        <v>5</v>
      </c>
      <c r="B11" s="21" t="s">
        <v>12</v>
      </c>
      <c r="C11" s="33">
        <f>'4. CAPAIAN PPM PB '!I11+'4. CAPAIAN PPM PB '!U11</f>
        <v>49.731240504173506</v>
      </c>
      <c r="D11" s="34">
        <f>'4. CAPAIAN PPM PB '!J11+'4. CAPAIAN PPM PB '!V11</f>
        <v>26</v>
      </c>
      <c r="E11" s="45">
        <f t="shared" si="0"/>
        <v>52.2810204137539</v>
      </c>
      <c r="F11" s="33">
        <f>'4. CAPAIAN PPM PB '!C11+'4. CAPAIAN PPM PB '!F11+'4. CAPAIAN PPM PB '!L11+'4. CAPAIAN PPM PB '!O11+'4. CAPAIAN PPM PB '!R11</f>
        <v>2340.1839200670179</v>
      </c>
      <c r="G11" s="33">
        <f>'4. CAPAIAN PPM PB '!D11+'4. CAPAIAN PPM PB '!G11+'4. CAPAIAN PPM PB '!M11+'4. CAPAIAN PPM PB '!P11+'4. CAPAIAN PPM PB '!S11</f>
        <v>1529</v>
      </c>
      <c r="H11" s="45">
        <f t="shared" si="1"/>
        <v>65.336744983540129</v>
      </c>
      <c r="I11" s="33">
        <f>'4. CAPAIAN PPM PB '!O11+'4. CAPAIAN PPM PB '!R11+'4. CAPAIAN PPM PB '!U11</f>
        <v>2181.1844129577053</v>
      </c>
      <c r="J11" s="33">
        <f>'4. CAPAIAN PPM PB '!P11+'4. CAPAIAN PPM PB '!S11+'4. CAPAIAN PPM PB '!V11</f>
        <v>1398</v>
      </c>
      <c r="K11" s="45">
        <f t="shared" si="2"/>
        <v>64.09361774707989</v>
      </c>
      <c r="L11" s="33">
        <f>'4. CAPAIAN PPM PB '!C11+'4. CAPAIAN PPM PB '!F11+'4. CAPAIAN PPM PB '!I11+'4. CAPAIAN PPM PB '!L11</f>
        <v>208.73074761348582</v>
      </c>
      <c r="M11" s="34">
        <f>'4. CAPAIAN PPM PB '!D11+'4. CAPAIAN PPM PB '!G11+'4. CAPAIAN PPM PB '!J11+'4. CAPAIAN PPM PB '!M11</f>
        <v>157</v>
      </c>
      <c r="N11" s="45">
        <f t="shared" si="3"/>
        <v>75.216517832208652</v>
      </c>
      <c r="O11" s="33">
        <f t="shared" si="4"/>
        <v>2389.9151605711909</v>
      </c>
      <c r="P11" s="33">
        <f t="shared" si="5"/>
        <v>1555</v>
      </c>
      <c r="Q11" s="45">
        <f t="shared" si="6"/>
        <v>65.065071164633068</v>
      </c>
      <c r="S11" s="323">
        <v>5</v>
      </c>
      <c r="T11" s="4" t="s">
        <v>9</v>
      </c>
      <c r="U11" s="234">
        <v>42.04</v>
      </c>
    </row>
    <row r="12" spans="1:21" ht="18.75" x14ac:dyDescent="0.3">
      <c r="A12" s="43">
        <v>6</v>
      </c>
      <c r="B12" s="21" t="s">
        <v>13</v>
      </c>
      <c r="C12" s="33">
        <f>'4. CAPAIAN PPM PB '!I12+'4. CAPAIAN PPM PB '!U12</f>
        <v>28.60278375724743</v>
      </c>
      <c r="D12" s="34">
        <f>'4. CAPAIAN PPM PB '!J12+'4. CAPAIAN PPM PB '!V12</f>
        <v>41</v>
      </c>
      <c r="E12" s="45">
        <f t="shared" si="0"/>
        <v>143.34269121484141</v>
      </c>
      <c r="F12" s="33">
        <f>'4. CAPAIAN PPM PB '!C12+'4. CAPAIAN PPM PB '!F12+'4. CAPAIAN PPM PB '!L12+'4. CAPAIAN PPM PB '!O12+'4. CAPAIAN PPM PB '!R12</f>
        <v>2882.334270176038</v>
      </c>
      <c r="G12" s="33">
        <f>'4. CAPAIAN PPM PB '!D12+'4. CAPAIAN PPM PB '!G12+'4. CAPAIAN PPM PB '!M12+'4. CAPAIAN PPM PB '!P12+'4. CAPAIAN PPM PB '!S12</f>
        <v>1618</v>
      </c>
      <c r="H12" s="45">
        <f t="shared" si="1"/>
        <v>56.13505750327775</v>
      </c>
      <c r="I12" s="33">
        <f>'4. CAPAIAN PPM PB '!O12+'4. CAPAIAN PPM PB '!R12+'4. CAPAIAN PPM PB '!U12</f>
        <v>2710.0621161402819</v>
      </c>
      <c r="J12" s="33">
        <f>'4. CAPAIAN PPM PB '!P12+'4. CAPAIAN PPM PB '!S12+'4. CAPAIAN PPM PB '!V12</f>
        <v>1458</v>
      </c>
      <c r="K12" s="45">
        <f t="shared" si="2"/>
        <v>53.799504864357473</v>
      </c>
      <c r="L12" s="33">
        <f>'4. CAPAIAN PPM PB '!C12+'4. CAPAIAN PPM PB '!F12+'4. CAPAIAN PPM PB '!I12+'4. CAPAIAN PPM PB '!L12</f>
        <v>200.8749377930036</v>
      </c>
      <c r="M12" s="34">
        <f>'4. CAPAIAN PPM PB '!D12+'4. CAPAIAN PPM PB '!G12+'4. CAPAIAN PPM PB '!J12+'4. CAPAIAN PPM PB '!M12</f>
        <v>201</v>
      </c>
      <c r="N12" s="45">
        <f t="shared" si="3"/>
        <v>100.06225874087153</v>
      </c>
      <c r="O12" s="33">
        <f t="shared" si="4"/>
        <v>2910.9370539332854</v>
      </c>
      <c r="P12" s="33">
        <f t="shared" si="5"/>
        <v>1659</v>
      </c>
      <c r="Q12" s="45">
        <f t="shared" si="6"/>
        <v>56.991957203552154</v>
      </c>
      <c r="S12" s="323">
        <v>6</v>
      </c>
      <c r="T12" s="4" t="s">
        <v>17</v>
      </c>
      <c r="U12" s="234">
        <v>46.21</v>
      </c>
    </row>
    <row r="13" spans="1:21" ht="18.75" x14ac:dyDescent="0.3">
      <c r="A13" s="43">
        <v>7</v>
      </c>
      <c r="B13" s="20" t="s">
        <v>14</v>
      </c>
      <c r="C13" s="33">
        <f>'4. CAPAIAN PPM PB '!I13+'4. CAPAIAN PPM PB '!U13</f>
        <v>27.848066776115353</v>
      </c>
      <c r="D13" s="34">
        <f>'4. CAPAIAN PPM PB '!J13+'4. CAPAIAN PPM PB '!V13</f>
        <v>0</v>
      </c>
      <c r="E13" s="45">
        <f t="shared" si="0"/>
        <v>0</v>
      </c>
      <c r="F13" s="33">
        <f>'4. CAPAIAN PPM PB '!C13+'4. CAPAIAN PPM PB '!F13+'4. CAPAIAN PPM PB '!L13+'4. CAPAIAN PPM PB '!O13+'4. CAPAIAN PPM PB '!R13</f>
        <v>2431.1464292730652</v>
      </c>
      <c r="G13" s="33">
        <f>'4. CAPAIAN PPM PB '!D13+'4. CAPAIAN PPM PB '!G13+'4. CAPAIAN PPM PB '!M13+'4. CAPAIAN PPM PB '!P13+'4. CAPAIAN PPM PB '!S13</f>
        <v>767</v>
      </c>
      <c r="H13" s="45">
        <f t="shared" si="1"/>
        <v>31.548901817046865</v>
      </c>
      <c r="I13" s="33">
        <f>'4. CAPAIAN PPM PB '!O13+'4. CAPAIAN PPM PB '!R13+'4. CAPAIAN PPM PB '!U13</f>
        <v>2195.6663672844579</v>
      </c>
      <c r="J13" s="33">
        <f>'4. CAPAIAN PPM PB '!P13+'4. CAPAIAN PPM PB '!S13+'4. CAPAIAN PPM PB '!V13</f>
        <v>633</v>
      </c>
      <c r="K13" s="45">
        <f t="shared" si="2"/>
        <v>28.829516607428733</v>
      </c>
      <c r="L13" s="33">
        <f>'4. CAPAIAN PPM PB '!C13+'4. CAPAIAN PPM PB '!F13+'4. CAPAIAN PPM PB '!I13+'4. CAPAIAN PPM PB '!L13</f>
        <v>263.32812876472315</v>
      </c>
      <c r="M13" s="34">
        <f>'4. CAPAIAN PPM PB '!D13+'4. CAPAIAN PPM PB '!G13+'4. CAPAIAN PPM PB '!J13+'4. CAPAIAN PPM PB '!M13</f>
        <v>134</v>
      </c>
      <c r="N13" s="45">
        <f t="shared" si="3"/>
        <v>50.887081691043164</v>
      </c>
      <c r="O13" s="33">
        <f t="shared" si="4"/>
        <v>2458.9944960491812</v>
      </c>
      <c r="P13" s="33">
        <f t="shared" si="5"/>
        <v>767</v>
      </c>
      <c r="Q13" s="45">
        <f t="shared" si="6"/>
        <v>31.19161109275861</v>
      </c>
      <c r="S13" s="323">
        <v>7</v>
      </c>
      <c r="T13" s="4" t="s">
        <v>8</v>
      </c>
      <c r="U13" s="234">
        <v>51.32</v>
      </c>
    </row>
    <row r="14" spans="1:21" ht="18.75" x14ac:dyDescent="0.3">
      <c r="A14" s="43">
        <v>8</v>
      </c>
      <c r="B14" s="20" t="s">
        <v>15</v>
      </c>
      <c r="C14" s="33">
        <f>'4. CAPAIAN PPM PB '!I14+'4. CAPAIAN PPM PB '!U14</f>
        <v>30.453154809577914</v>
      </c>
      <c r="D14" s="34">
        <f>'4. CAPAIAN PPM PB '!J14+'4. CAPAIAN PPM PB '!V14</f>
        <v>25</v>
      </c>
      <c r="E14" s="45">
        <f t="shared" si="0"/>
        <v>82.093300862665217</v>
      </c>
      <c r="F14" s="33">
        <f>'4. CAPAIAN PPM PB '!C14+'4. CAPAIAN PPM PB '!F14+'4. CAPAIAN PPM PB '!L14+'4. CAPAIAN PPM PB '!O14+'4. CAPAIAN PPM PB '!R14</f>
        <v>1704.5456266420533</v>
      </c>
      <c r="G14" s="33">
        <f>'4. CAPAIAN PPM PB '!D14+'4. CAPAIAN PPM PB '!G14+'4. CAPAIAN PPM PB '!M14+'4. CAPAIAN PPM PB '!P14+'4. CAPAIAN PPM PB '!S14</f>
        <v>1197</v>
      </c>
      <c r="H14" s="45">
        <f t="shared" si="1"/>
        <v>70.223992909951278</v>
      </c>
      <c r="I14" s="33">
        <f>'4. CAPAIAN PPM PB '!O14+'4. CAPAIAN PPM PB '!R14+'4. CAPAIAN PPM PB '!U14</f>
        <v>1488.6510070232041</v>
      </c>
      <c r="J14" s="33">
        <f>'4. CAPAIAN PPM PB '!P14+'4. CAPAIAN PPM PB '!S14+'4. CAPAIAN PPM PB '!V14</f>
        <v>1018</v>
      </c>
      <c r="K14" s="45">
        <f t="shared" si="2"/>
        <v>68.384060145544382</v>
      </c>
      <c r="L14" s="33">
        <f>'4. CAPAIAN PPM PB '!C14+'4. CAPAIAN PPM PB '!F14+'4. CAPAIAN PPM PB '!I14+'4. CAPAIAN PPM PB '!L14</f>
        <v>246.34777442842719</v>
      </c>
      <c r="M14" s="34">
        <f>'4. CAPAIAN PPM PB '!D14+'4. CAPAIAN PPM PB '!G14+'4. CAPAIAN PPM PB '!J14+'4. CAPAIAN PPM PB '!M14</f>
        <v>204</v>
      </c>
      <c r="N14" s="45">
        <f t="shared" si="3"/>
        <v>82.809759687627817</v>
      </c>
      <c r="O14" s="33">
        <f t="shared" si="4"/>
        <v>1734.9987814516312</v>
      </c>
      <c r="P14" s="33">
        <f t="shared" si="5"/>
        <v>1222</v>
      </c>
      <c r="Q14" s="45">
        <f t="shared" si="6"/>
        <v>70.432326124032343</v>
      </c>
      <c r="S14" s="323">
        <v>8</v>
      </c>
      <c r="T14" s="324" t="s">
        <v>24</v>
      </c>
      <c r="U14" s="325">
        <v>51.4</v>
      </c>
    </row>
    <row r="15" spans="1:21" ht="18.75" x14ac:dyDescent="0.3">
      <c r="A15" s="43">
        <v>9</v>
      </c>
      <c r="B15" s="21" t="s">
        <v>16</v>
      </c>
      <c r="C15" s="33">
        <f>'4. CAPAIAN PPM PB '!I15+'4. CAPAIAN PPM PB '!U15</f>
        <v>22.583982353395083</v>
      </c>
      <c r="D15" s="34">
        <f>'4. CAPAIAN PPM PB '!J15+'4. CAPAIAN PPM PB '!V15</f>
        <v>21</v>
      </c>
      <c r="E15" s="45">
        <f t="shared" si="0"/>
        <v>92.986257566938974</v>
      </c>
      <c r="F15" s="33">
        <f>'4. CAPAIAN PPM PB '!C15+'4. CAPAIAN PPM PB '!F15+'4. CAPAIAN PPM PB '!L15+'4. CAPAIAN PPM PB '!O15+'4. CAPAIAN PPM PB '!R15</f>
        <v>2304.1362609296871</v>
      </c>
      <c r="G15" s="33">
        <f>'4. CAPAIAN PPM PB '!D15+'4. CAPAIAN PPM PB '!G15+'4. CAPAIAN PPM PB '!M15+'4. CAPAIAN PPM PB '!P15+'4. CAPAIAN PPM PB '!S15</f>
        <v>1205</v>
      </c>
      <c r="H15" s="45">
        <f t="shared" si="1"/>
        <v>52.297254308814146</v>
      </c>
      <c r="I15" s="33">
        <f>'4. CAPAIAN PPM PB '!O15+'4. CAPAIAN PPM PB '!R15+'4. CAPAIAN PPM PB '!U15</f>
        <v>2207.7693681867927</v>
      </c>
      <c r="J15" s="33">
        <f>'4. CAPAIAN PPM PB '!P15+'4. CAPAIAN PPM PB '!S15+'4. CAPAIAN PPM PB '!V15</f>
        <v>1043</v>
      </c>
      <c r="K15" s="45">
        <f t="shared" si="2"/>
        <v>47.242253426887608</v>
      </c>
      <c r="L15" s="33">
        <f>'4. CAPAIAN PPM PB '!C15+'4. CAPAIAN PPM PB '!F15+'4. CAPAIAN PPM PB '!I15+'4. CAPAIAN PPM PB '!L15</f>
        <v>118.95087509628941</v>
      </c>
      <c r="M15" s="34">
        <f>'4. CAPAIAN PPM PB '!D15+'4. CAPAIAN PPM PB '!G15+'4. CAPAIAN PPM PB '!J15+'4. CAPAIAN PPM PB '!M15</f>
        <v>183</v>
      </c>
      <c r="N15" s="45">
        <f t="shared" si="3"/>
        <v>153.84502203272027</v>
      </c>
      <c r="O15" s="33">
        <f t="shared" si="4"/>
        <v>2326.7202432830823</v>
      </c>
      <c r="P15" s="33">
        <f t="shared" si="5"/>
        <v>1226</v>
      </c>
      <c r="Q15" s="45">
        <f t="shared" si="6"/>
        <v>52.692196388426652</v>
      </c>
      <c r="S15" s="323">
        <v>9</v>
      </c>
      <c r="T15" s="4" t="s">
        <v>19</v>
      </c>
      <c r="U15" s="234">
        <v>51.56</v>
      </c>
    </row>
    <row r="16" spans="1:21" ht="18.75" x14ac:dyDescent="0.3">
      <c r="A16" s="43">
        <v>10</v>
      </c>
      <c r="B16" s="20" t="s">
        <v>17</v>
      </c>
      <c r="C16" s="33">
        <f>'4. CAPAIAN PPM PB '!I16+'4. CAPAIAN PPM PB '!U16</f>
        <v>48.024383818978613</v>
      </c>
      <c r="D16" s="34">
        <f>'4. CAPAIAN PPM PB '!J16+'4. CAPAIAN PPM PB '!V16</f>
        <v>10</v>
      </c>
      <c r="E16" s="45">
        <f t="shared" si="0"/>
        <v>20.822755452092089</v>
      </c>
      <c r="F16" s="33">
        <f>'4. CAPAIAN PPM PB '!C16+'4. CAPAIAN PPM PB '!F16+'4. CAPAIAN PPM PB '!L16+'4. CAPAIAN PPM PB '!O16+'4. CAPAIAN PPM PB '!R16</f>
        <v>1812.9061907591813</v>
      </c>
      <c r="G16" s="33">
        <f>'4. CAPAIAN PPM PB '!D16+'4. CAPAIAN PPM PB '!G16+'4. CAPAIAN PPM PB '!M16+'4. CAPAIAN PPM PB '!P16+'4. CAPAIAN PPM PB '!S16</f>
        <v>850</v>
      </c>
      <c r="H16" s="45">
        <f t="shared" si="1"/>
        <v>46.886044315621753</v>
      </c>
      <c r="I16" s="33">
        <f>'4. CAPAIAN PPM PB '!O16+'4. CAPAIAN PPM PB '!R16+'4. CAPAIAN PPM PB '!U16</f>
        <v>1729.2963118859452</v>
      </c>
      <c r="J16" s="33">
        <f>'4. CAPAIAN PPM PB '!P16+'4. CAPAIAN PPM PB '!S16+'4. CAPAIAN PPM PB '!V16</f>
        <v>715</v>
      </c>
      <c r="K16" s="45">
        <f t="shared" si="2"/>
        <v>41.346297629018331</v>
      </c>
      <c r="L16" s="33">
        <f>'4. CAPAIAN PPM PB '!C16+'4. CAPAIAN PPM PB '!F16+'4. CAPAIAN PPM PB '!I16+'4. CAPAIAN PPM PB '!L16</f>
        <v>131.63426269221458</v>
      </c>
      <c r="M16" s="34">
        <f>'4. CAPAIAN PPM PB '!D16+'4. CAPAIAN PPM PB '!G16+'4. CAPAIAN PPM PB '!J16+'4. CAPAIAN PPM PB '!M16</f>
        <v>145</v>
      </c>
      <c r="N16" s="45">
        <f t="shared" si="3"/>
        <v>110.15369177782917</v>
      </c>
      <c r="O16" s="33">
        <f t="shared" si="4"/>
        <v>1860.9305745781598</v>
      </c>
      <c r="P16" s="33">
        <f t="shared" si="5"/>
        <v>860</v>
      </c>
      <c r="Q16" s="45">
        <f t="shared" si="6"/>
        <v>46.213438144781236</v>
      </c>
      <c r="S16" s="323">
        <v>10</v>
      </c>
      <c r="T16" s="4" t="s">
        <v>16</v>
      </c>
      <c r="U16" s="234">
        <v>52.69</v>
      </c>
    </row>
    <row r="17" spans="1:23" ht="18.75" x14ac:dyDescent="0.3">
      <c r="A17" s="43">
        <v>11</v>
      </c>
      <c r="B17" s="20" t="s">
        <v>18</v>
      </c>
      <c r="C17" s="33">
        <f>'4. CAPAIAN PPM PB '!I17+'4. CAPAIAN PPM PB '!U17</f>
        <v>377.70858090111568</v>
      </c>
      <c r="D17" s="34">
        <f>'4. CAPAIAN PPM PB '!J17+'4. CAPAIAN PPM PB '!V17</f>
        <v>6</v>
      </c>
      <c r="E17" s="45">
        <f t="shared" si="0"/>
        <v>1.5885262616182931</v>
      </c>
      <c r="F17" s="33">
        <f>'4. CAPAIAN PPM PB '!C17+'4. CAPAIAN PPM PB '!F17+'4. CAPAIAN PPM PB '!L17+'4. CAPAIAN PPM PB '!O17+'4. CAPAIAN PPM PB '!R17</f>
        <v>3169.8655360968687</v>
      </c>
      <c r="G17" s="33">
        <f>'4. CAPAIAN PPM PB '!D17+'4. CAPAIAN PPM PB '!G17+'4. CAPAIAN PPM PB '!M17+'4. CAPAIAN PPM PB '!P17+'4. CAPAIAN PPM PB '!S17</f>
        <v>1303</v>
      </c>
      <c r="H17" s="45">
        <f t="shared" si="1"/>
        <v>41.105844559085462</v>
      </c>
      <c r="I17" s="33">
        <f>'4. CAPAIAN PPM PB '!O17+'4. CAPAIAN PPM PB '!R17+'4. CAPAIAN PPM PB '!U17</f>
        <v>3235.3685032787835</v>
      </c>
      <c r="J17" s="33">
        <f>'4. CAPAIAN PPM PB '!P17+'4. CAPAIAN PPM PB '!S17+'4. CAPAIAN PPM PB '!V17</f>
        <v>1256</v>
      </c>
      <c r="K17" s="45">
        <f t="shared" si="2"/>
        <v>38.8209256141038</v>
      </c>
      <c r="L17" s="33">
        <f>'4. CAPAIAN PPM PB '!C17+'4. CAPAIAN PPM PB '!F17+'4. CAPAIAN PPM PB '!I17+'4. CAPAIAN PPM PB '!L17</f>
        <v>312.20561371920093</v>
      </c>
      <c r="M17" s="34">
        <f>'4. CAPAIAN PPM PB '!D17+'4. CAPAIAN PPM PB '!G17+'4. CAPAIAN PPM PB '!J17+'4. CAPAIAN PPM PB '!M17</f>
        <v>53</v>
      </c>
      <c r="N17" s="45">
        <f t="shared" si="3"/>
        <v>16.975991997270242</v>
      </c>
      <c r="O17" s="33">
        <f t="shared" si="4"/>
        <v>3547.5741169979842</v>
      </c>
      <c r="P17" s="33">
        <f t="shared" si="5"/>
        <v>1309</v>
      </c>
      <c r="Q17" s="45">
        <f t="shared" si="6"/>
        <v>36.898453896368409</v>
      </c>
      <c r="S17" s="323">
        <v>11</v>
      </c>
      <c r="T17" s="4" t="s">
        <v>13</v>
      </c>
      <c r="U17" s="234">
        <v>56.59</v>
      </c>
    </row>
    <row r="18" spans="1:23" ht="18.75" x14ac:dyDescent="0.3">
      <c r="A18" s="43">
        <v>12</v>
      </c>
      <c r="B18" s="20" t="s">
        <v>19</v>
      </c>
      <c r="C18" s="33">
        <f>'4. CAPAIAN PPM PB '!I18+'4. CAPAIAN PPM PB '!U18</f>
        <v>44.988028939154866</v>
      </c>
      <c r="D18" s="34">
        <f>'4. CAPAIAN PPM PB '!J18+'4. CAPAIAN PPM PB '!V18</f>
        <v>14</v>
      </c>
      <c r="E18" s="45">
        <f t="shared" si="0"/>
        <v>31.119389602364294</v>
      </c>
      <c r="F18" s="33">
        <f>'4. CAPAIAN PPM PB '!C18+'4. CAPAIAN PPM PB '!F18+'4. CAPAIAN PPM PB '!L18+'4. CAPAIAN PPM PB '!O18+'4. CAPAIAN PPM PB '!R18</f>
        <v>3044.3841967392696</v>
      </c>
      <c r="G18" s="33">
        <f>'4. CAPAIAN PPM PB '!D18+'4. CAPAIAN PPM PB '!G18+'4. CAPAIAN PPM PB '!M18+'4. CAPAIAN PPM PB '!P18+'4. CAPAIAN PPM PB '!S18</f>
        <v>1579</v>
      </c>
      <c r="H18" s="45">
        <f t="shared" si="1"/>
        <v>51.865989900066168</v>
      </c>
      <c r="I18" s="33">
        <f>'4. CAPAIAN PPM PB '!O18+'4. CAPAIAN PPM PB '!R18+'4. CAPAIAN PPM PB '!U18</f>
        <v>2651.8733341694383</v>
      </c>
      <c r="J18" s="33">
        <f>'4. CAPAIAN PPM PB '!P18+'4. CAPAIAN PPM PB '!S18+'4. CAPAIAN PPM PB '!V18</f>
        <v>1340</v>
      </c>
      <c r="K18" s="45">
        <f t="shared" si="2"/>
        <v>50.530316917255227</v>
      </c>
      <c r="L18" s="33">
        <f>'4. CAPAIAN PPM PB '!C18+'4. CAPAIAN PPM PB '!F18+'4. CAPAIAN PPM PB '!I18+'4. CAPAIAN PPM PB '!L18</f>
        <v>437.49889150898628</v>
      </c>
      <c r="M18" s="34">
        <f>'4. CAPAIAN PPM PB '!D18+'4. CAPAIAN PPM PB '!G18+'4. CAPAIAN PPM PB '!J18+'4. CAPAIAN PPM PB '!M18</f>
        <v>253</v>
      </c>
      <c r="N18" s="45">
        <f t="shared" si="3"/>
        <v>57.82871794883242</v>
      </c>
      <c r="O18" s="33">
        <f t="shared" si="4"/>
        <v>3089.3722256784245</v>
      </c>
      <c r="P18" s="33">
        <f t="shared" si="5"/>
        <v>1593</v>
      </c>
      <c r="Q18" s="45">
        <f t="shared" si="6"/>
        <v>51.563873940446847</v>
      </c>
      <c r="S18" s="323">
        <v>12</v>
      </c>
      <c r="T18" s="4" t="s">
        <v>169</v>
      </c>
      <c r="U18" s="234">
        <v>65.069999999999993</v>
      </c>
    </row>
    <row r="19" spans="1:23" ht="15.75" customHeight="1" x14ac:dyDescent="0.3">
      <c r="A19" s="43">
        <v>13</v>
      </c>
      <c r="B19" s="20" t="s">
        <v>20</v>
      </c>
      <c r="C19" s="33">
        <f>'4. CAPAIAN PPM PB '!I19+'4. CAPAIAN PPM PB '!U19</f>
        <v>152.67883019400091</v>
      </c>
      <c r="D19" s="34">
        <f>'4. CAPAIAN PPM PB '!J19+'4. CAPAIAN PPM PB '!V19</f>
        <v>73</v>
      </c>
      <c r="E19" s="45">
        <f t="shared" si="0"/>
        <v>47.812784462156777</v>
      </c>
      <c r="F19" s="33">
        <f>'4. CAPAIAN PPM PB '!C19+'4. CAPAIAN PPM PB '!F19+'4. CAPAIAN PPM PB '!L19+'4. CAPAIAN PPM PB '!O19+'4. CAPAIAN PPM PB '!R19</f>
        <v>2164.3824158762231</v>
      </c>
      <c r="G19" s="33">
        <f>'4. CAPAIAN PPM PB '!D19+'4. CAPAIAN PPM PB '!G19+'4. CAPAIAN PPM PB '!M19+'4. CAPAIAN PPM PB '!P19+'4. CAPAIAN PPM PB '!S19</f>
        <v>1685</v>
      </c>
      <c r="H19" s="45">
        <f t="shared" si="1"/>
        <v>77.851307035214887</v>
      </c>
      <c r="I19" s="33">
        <f>'4. CAPAIAN PPM PB '!O19+'4. CAPAIAN PPM PB '!R19+'4. CAPAIAN PPM PB '!U19</f>
        <v>2158.2928764095686</v>
      </c>
      <c r="J19" s="33">
        <f>'4. CAPAIAN PPM PB '!P19+'4. CAPAIAN PPM PB '!S19+'4. CAPAIAN PPM PB '!V19</f>
        <v>1593</v>
      </c>
      <c r="K19" s="45">
        <f t="shared" si="2"/>
        <v>73.808333308778629</v>
      </c>
      <c r="L19" s="33">
        <f>'4. CAPAIAN PPM PB '!C19+'4. CAPAIAN PPM PB '!F19+'4. CAPAIAN PPM PB '!I19+'4. CAPAIAN PPM PB '!L19</f>
        <v>158.76836966065554</v>
      </c>
      <c r="M19" s="34">
        <f>'4. CAPAIAN PPM PB '!D19+'4. CAPAIAN PPM PB '!G19+'4. CAPAIAN PPM PB '!J19+'4. CAPAIAN PPM PB '!M19</f>
        <v>165</v>
      </c>
      <c r="N19" s="45">
        <f t="shared" si="3"/>
        <v>103.92498225727434</v>
      </c>
      <c r="O19" s="33">
        <f t="shared" si="4"/>
        <v>2317.0612460702241</v>
      </c>
      <c r="P19" s="33">
        <f t="shared" si="5"/>
        <v>1758</v>
      </c>
      <c r="Q19" s="45">
        <f t="shared" si="6"/>
        <v>75.871969417364269</v>
      </c>
      <c r="S19" s="323">
        <v>13</v>
      </c>
      <c r="T19" s="4" t="s">
        <v>15</v>
      </c>
      <c r="U19" s="234">
        <v>70.430000000000007</v>
      </c>
    </row>
    <row r="20" spans="1:23" ht="18.75" x14ac:dyDescent="0.3">
      <c r="A20" s="22">
        <v>14</v>
      </c>
      <c r="B20" s="23" t="s">
        <v>21</v>
      </c>
      <c r="C20" s="33">
        <f>'4. CAPAIAN PPM PB '!I20+'4. CAPAIAN PPM PB '!U20</f>
        <v>35.681541576752885</v>
      </c>
      <c r="D20" s="34">
        <f>'4. CAPAIAN PPM PB '!J20+'4. CAPAIAN PPM PB '!V20</f>
        <v>1</v>
      </c>
      <c r="E20" s="45">
        <f t="shared" si="0"/>
        <v>2.8025694961887986</v>
      </c>
      <c r="F20" s="33">
        <f>'4. CAPAIAN PPM PB '!C20+'4. CAPAIAN PPM PB '!F20+'4. CAPAIAN PPM PB '!L20+'4. CAPAIAN PPM PB '!O20+'4. CAPAIAN PPM PB '!R20</f>
        <v>1490.2586594016238</v>
      </c>
      <c r="G20" s="33">
        <f>'4. CAPAIAN PPM PB '!D20+'4. CAPAIAN PPM PB '!G20+'4. CAPAIAN PPM PB '!M20+'4. CAPAIAN PPM PB '!P20+'4. CAPAIAN PPM PB '!S20</f>
        <v>631</v>
      </c>
      <c r="H20" s="45">
        <f t="shared" si="1"/>
        <v>42.341642910054439</v>
      </c>
      <c r="I20" s="33">
        <f>'4. CAPAIAN PPM PB '!O20+'4. CAPAIAN PPM PB '!R20+'4. CAPAIAN PPM PB '!U20</f>
        <v>1372.7945387462194</v>
      </c>
      <c r="J20" s="33">
        <f>'4. CAPAIAN PPM PB '!P20+'4. CAPAIAN PPM PB '!S20+'4. CAPAIAN PPM PB '!V20</f>
        <v>488</v>
      </c>
      <c r="K20" s="45">
        <f t="shared" si="2"/>
        <v>35.547926964051953</v>
      </c>
      <c r="L20" s="33">
        <f>'4. CAPAIAN PPM PB '!C20+'4. CAPAIAN PPM PB '!F20+'4. CAPAIAN PPM PB '!I20+'4. CAPAIAN PPM PB '!L20</f>
        <v>153.14566223215729</v>
      </c>
      <c r="M20" s="34">
        <f>'4. CAPAIAN PPM PB '!D20+'4. CAPAIAN PPM PB '!G20+'4. CAPAIAN PPM PB '!J20+'4. CAPAIAN PPM PB '!M20</f>
        <v>144</v>
      </c>
      <c r="N20" s="45">
        <f t="shared" si="3"/>
        <v>94.028128450485809</v>
      </c>
      <c r="O20" s="33">
        <f t="shared" si="4"/>
        <v>1525.9402009783767</v>
      </c>
      <c r="P20" s="33">
        <f t="shared" si="5"/>
        <v>632</v>
      </c>
      <c r="Q20" s="45">
        <f t="shared" si="6"/>
        <v>41.417088270876199</v>
      </c>
      <c r="S20" s="323">
        <v>14</v>
      </c>
      <c r="T20" s="4" t="s">
        <v>10</v>
      </c>
      <c r="U20" s="234">
        <v>73.98</v>
      </c>
    </row>
    <row r="21" spans="1:23" ht="18.75" x14ac:dyDescent="0.3">
      <c r="A21" s="4"/>
      <c r="B21" s="55" t="s">
        <v>44</v>
      </c>
      <c r="C21" s="56">
        <f>'4. CAPAIAN PPM PB '!I21+'4. CAPAIAN PPM PB '!U21</f>
        <v>1476</v>
      </c>
      <c r="D21" s="57">
        <f>'4. CAPAIAN PPM PB '!J21+'4. CAPAIAN PPM PB '!V21</f>
        <v>420</v>
      </c>
      <c r="E21" s="58">
        <f t="shared" si="0"/>
        <v>28.455284552845526</v>
      </c>
      <c r="F21" s="56">
        <f>'4. CAPAIAN PPM PB '!C21+'4. CAPAIAN PPM PB '!F21+'4. CAPAIAN PPM PB '!L21+'4. CAPAIAN PPM PB '!O21+'4. CAPAIAN PPM PB '!R21</f>
        <v>36927.999999999993</v>
      </c>
      <c r="G21" s="56">
        <f>'4. CAPAIAN PPM PB '!D21+'4. CAPAIAN PPM PB '!G21+'4. CAPAIAN PPM PB '!M21+'4. CAPAIAN PPM PB '!P21+'4. CAPAIAN PPM PB '!S21</f>
        <v>19319</v>
      </c>
      <c r="H21" s="58">
        <f>G21/F21*100</f>
        <v>52.315316291161182</v>
      </c>
      <c r="I21" s="56">
        <f>'4. CAPAIAN PPM PB '!O21+'4. CAPAIAN PPM PB '!R21+'4. CAPAIAN PPM PB '!U21</f>
        <v>34022</v>
      </c>
      <c r="J21" s="56">
        <f>'4. CAPAIAN PPM PB '!P21+'4. CAPAIAN PPM PB '!S21+'4. CAPAIAN PPM PB '!V21</f>
        <v>17040</v>
      </c>
      <c r="K21" s="58">
        <f t="shared" si="2"/>
        <v>50.085238963023926</v>
      </c>
      <c r="L21" s="56">
        <f>'4. CAPAIAN PPM PB '!C21+'4. CAPAIAN PPM PB '!F21+'4. CAPAIAN PPM PB '!I21+'4. CAPAIAN PPM PB '!L21</f>
        <v>4382</v>
      </c>
      <c r="M21" s="56">
        <f>'4. CAPAIAN PPM PB '!D21+'4. CAPAIAN PPM PB '!G21+'4. CAPAIAN PPM PB '!J21+'4. CAPAIAN PPM PB '!M21</f>
        <v>2699</v>
      </c>
      <c r="N21" s="58">
        <f t="shared" si="3"/>
        <v>61.592879963486993</v>
      </c>
      <c r="O21" s="54">
        <f t="shared" si="4"/>
        <v>38404</v>
      </c>
      <c r="P21" s="56">
        <f t="shared" si="5"/>
        <v>19739</v>
      </c>
      <c r="Q21" s="58">
        <f t="shared" si="6"/>
        <v>51.39829184459952</v>
      </c>
      <c r="S21" s="4"/>
      <c r="T21" s="4" t="s">
        <v>20</v>
      </c>
      <c r="U21" s="234">
        <v>75.87</v>
      </c>
    </row>
    <row r="22" spans="1:23" ht="18.75" x14ac:dyDescent="0.3">
      <c r="A22" s="12" t="s">
        <v>218</v>
      </c>
      <c r="B22" s="85"/>
      <c r="C22" s="326"/>
      <c r="D22" s="327"/>
      <c r="E22" s="328"/>
      <c r="F22" s="326"/>
      <c r="G22" s="326"/>
      <c r="H22" s="328"/>
      <c r="I22" s="326"/>
      <c r="J22" s="326"/>
      <c r="K22" s="328"/>
      <c r="L22" s="326"/>
      <c r="M22" s="326"/>
      <c r="N22" s="328"/>
      <c r="O22" s="329"/>
      <c r="P22" s="326"/>
      <c r="Q22" s="328"/>
      <c r="S22" s="84"/>
      <c r="T22" s="84"/>
      <c r="U22" s="330"/>
    </row>
    <row r="23" spans="1:23" ht="15.75" x14ac:dyDescent="0.25">
      <c r="U23" s="236" t="s">
        <v>71</v>
      </c>
      <c r="V23" s="236" t="s">
        <v>72</v>
      </c>
    </row>
    <row r="24" spans="1:23" ht="18.75" x14ac:dyDescent="0.3">
      <c r="F24" s="49"/>
      <c r="S24" s="235">
        <v>1</v>
      </c>
      <c r="T24" s="136" t="s">
        <v>14</v>
      </c>
      <c r="U24" s="331">
        <v>2459</v>
      </c>
      <c r="V24" s="235">
        <v>767</v>
      </c>
      <c r="W24" s="136">
        <v>31.19</v>
      </c>
    </row>
    <row r="25" spans="1:23" ht="18.75" x14ac:dyDescent="0.3">
      <c r="S25" s="235">
        <v>2</v>
      </c>
      <c r="T25" s="136" t="s">
        <v>11</v>
      </c>
      <c r="U25" s="331">
        <v>3159</v>
      </c>
      <c r="V25" s="235">
        <v>1155</v>
      </c>
      <c r="W25" s="136">
        <v>36.56</v>
      </c>
    </row>
    <row r="26" spans="1:23" ht="18.75" x14ac:dyDescent="0.3">
      <c r="S26" s="235">
        <v>3</v>
      </c>
      <c r="T26" s="136" t="s">
        <v>18</v>
      </c>
      <c r="U26" s="331">
        <v>3235</v>
      </c>
      <c r="V26" s="235">
        <v>1309</v>
      </c>
      <c r="W26" s="136">
        <v>36.9</v>
      </c>
    </row>
    <row r="27" spans="1:23" ht="18.75" x14ac:dyDescent="0.3">
      <c r="S27" s="235">
        <v>4</v>
      </c>
      <c r="T27" s="136" t="s">
        <v>21</v>
      </c>
      <c r="U27" s="331">
        <v>1373</v>
      </c>
      <c r="V27" s="235">
        <v>632</v>
      </c>
      <c r="W27" s="136">
        <v>41.42</v>
      </c>
    </row>
    <row r="28" spans="1:23" ht="18.75" x14ac:dyDescent="0.3">
      <c r="S28" s="235">
        <v>5</v>
      </c>
      <c r="T28" s="136" t="s">
        <v>9</v>
      </c>
      <c r="U28" s="331">
        <v>2624</v>
      </c>
      <c r="V28" s="235">
        <v>1388</v>
      </c>
      <c r="W28" s="136">
        <v>42.04</v>
      </c>
    </row>
    <row r="29" spans="1:23" ht="18.75" x14ac:dyDescent="0.3">
      <c r="S29" s="235">
        <v>6</v>
      </c>
      <c r="T29" s="136" t="s">
        <v>17</v>
      </c>
      <c r="U29" s="331">
        <v>1729</v>
      </c>
      <c r="V29" s="235">
        <v>860</v>
      </c>
      <c r="W29" s="136">
        <v>46.21</v>
      </c>
    </row>
    <row r="30" spans="1:23" ht="18.75" x14ac:dyDescent="0.3">
      <c r="S30" s="235">
        <v>7</v>
      </c>
      <c r="T30" s="136" t="s">
        <v>8</v>
      </c>
      <c r="U30" s="331">
        <v>4093</v>
      </c>
      <c r="V30" s="235">
        <v>2584</v>
      </c>
      <c r="W30" s="136">
        <v>51.32</v>
      </c>
    </row>
    <row r="31" spans="1:23" ht="18.75" x14ac:dyDescent="0.3">
      <c r="S31" s="235">
        <v>8</v>
      </c>
      <c r="T31" s="136" t="s">
        <v>19</v>
      </c>
      <c r="U31" s="331">
        <v>2652</v>
      </c>
      <c r="V31" s="235">
        <v>1593</v>
      </c>
      <c r="W31" s="136">
        <v>51.56</v>
      </c>
    </row>
    <row r="32" spans="1:23" ht="18.75" x14ac:dyDescent="0.3">
      <c r="S32" s="235">
        <v>9</v>
      </c>
      <c r="T32" s="136" t="s">
        <v>16</v>
      </c>
      <c r="U32" s="331">
        <v>2208</v>
      </c>
      <c r="V32" s="235">
        <v>1226</v>
      </c>
      <c r="W32" s="136">
        <v>52.69</v>
      </c>
    </row>
    <row r="33" spans="19:23" ht="18.75" x14ac:dyDescent="0.3">
      <c r="S33" s="235">
        <v>10</v>
      </c>
      <c r="T33" s="136" t="s">
        <v>13</v>
      </c>
      <c r="U33" s="331">
        <v>2710</v>
      </c>
      <c r="V33" s="235">
        <v>1659</v>
      </c>
      <c r="W33" s="136">
        <v>56.59</v>
      </c>
    </row>
    <row r="34" spans="19:23" ht="18.75" x14ac:dyDescent="0.3">
      <c r="S34" s="235">
        <v>11</v>
      </c>
      <c r="T34" s="136" t="s">
        <v>169</v>
      </c>
      <c r="U34" s="331">
        <v>2181</v>
      </c>
      <c r="V34" s="235">
        <v>1555</v>
      </c>
      <c r="W34" s="136">
        <v>65.069999999999993</v>
      </c>
    </row>
    <row r="35" spans="19:23" ht="18.75" x14ac:dyDescent="0.3">
      <c r="S35" s="235">
        <v>12</v>
      </c>
      <c r="T35" s="136" t="s">
        <v>15</v>
      </c>
      <c r="U35" s="331">
        <v>1489</v>
      </c>
      <c r="V35" s="235">
        <v>1222</v>
      </c>
      <c r="W35" s="136">
        <v>70.430000000000007</v>
      </c>
    </row>
    <row r="36" spans="19:23" ht="18.75" x14ac:dyDescent="0.3">
      <c r="S36" s="235">
        <v>13</v>
      </c>
      <c r="T36" s="136" t="s">
        <v>10</v>
      </c>
      <c r="U36" s="331">
        <v>2482</v>
      </c>
      <c r="V36" s="235">
        <v>2031</v>
      </c>
      <c r="W36" s="136">
        <v>73.98</v>
      </c>
    </row>
    <row r="37" spans="19:23" ht="18.75" x14ac:dyDescent="0.3">
      <c r="S37" s="235">
        <v>14</v>
      </c>
      <c r="T37" s="136" t="s">
        <v>20</v>
      </c>
      <c r="U37" s="331">
        <v>2158</v>
      </c>
      <c r="V37" s="235">
        <v>1758</v>
      </c>
      <c r="W37" s="136">
        <v>75.87</v>
      </c>
    </row>
    <row r="38" spans="19:23" ht="18.75" x14ac:dyDescent="0.3">
      <c r="S38" s="235"/>
      <c r="T38" s="235" t="s">
        <v>24</v>
      </c>
      <c r="U38" s="235">
        <v>38404</v>
      </c>
      <c r="V38" s="235">
        <v>19739</v>
      </c>
      <c r="W38" s="235">
        <v>51.4</v>
      </c>
    </row>
  </sheetData>
  <mergeCells count="9">
    <mergeCell ref="A1:Q1"/>
    <mergeCell ref="L4:N4"/>
    <mergeCell ref="O4:Q4"/>
    <mergeCell ref="A2:K2"/>
    <mergeCell ref="A4:A5"/>
    <mergeCell ref="B4:B5"/>
    <mergeCell ref="C4:E4"/>
    <mergeCell ref="F4:H4"/>
    <mergeCell ref="I4:K4"/>
  </mergeCells>
  <pageMargins left="1.299212598425197" right="0" top="1.3385826771653544" bottom="0" header="0.31496062992125984" footer="0.31496062992125984"/>
  <pageSetup paperSize="5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topLeftCell="A4" zoomScale="90" zoomScaleNormal="100" zoomScaleSheetLayoutView="90" workbookViewId="0">
      <selection activeCell="A22" sqref="A22"/>
    </sheetView>
  </sheetViews>
  <sheetFormatPr defaultRowHeight="15" x14ac:dyDescent="0.25"/>
  <cols>
    <col min="1" max="1" width="5.85546875" customWidth="1"/>
    <col min="2" max="2" width="19.140625" customWidth="1"/>
    <col min="3" max="10" width="10.7109375" customWidth="1"/>
    <col min="11" max="11" width="12.140625" customWidth="1"/>
    <col min="12" max="12" width="10.7109375" customWidth="1"/>
    <col min="13" max="13" width="9" customWidth="1"/>
    <col min="14" max="16" width="10.7109375" customWidth="1"/>
    <col min="17" max="17" width="12.7109375" customWidth="1"/>
    <col min="18" max="18" width="30" customWidth="1"/>
  </cols>
  <sheetData>
    <row r="1" spans="1:19" ht="18.75" x14ac:dyDescent="0.3">
      <c r="A1" s="255" t="s">
        <v>102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9" ht="18.75" x14ac:dyDescent="0.3">
      <c r="A2" s="281" t="s">
        <v>67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19" ht="30" customHeight="1" x14ac:dyDescent="0.25">
      <c r="A4" s="267" t="s">
        <v>0</v>
      </c>
      <c r="B4" s="267" t="s">
        <v>1</v>
      </c>
      <c r="C4" s="285" t="s">
        <v>99</v>
      </c>
      <c r="D4" s="286"/>
      <c r="E4" s="286"/>
      <c r="F4" s="286"/>
      <c r="G4" s="286"/>
      <c r="H4" s="287"/>
      <c r="I4" s="288" t="s">
        <v>100</v>
      </c>
      <c r="J4" s="289"/>
      <c r="K4" s="289"/>
      <c r="L4" s="289"/>
      <c r="M4" s="289"/>
      <c r="N4" s="289"/>
      <c r="O4" s="289"/>
      <c r="P4" s="289"/>
      <c r="Q4" s="267" t="s">
        <v>101</v>
      </c>
    </row>
    <row r="5" spans="1:19" ht="47.25" x14ac:dyDescent="0.25">
      <c r="A5" s="267"/>
      <c r="B5" s="267"/>
      <c r="C5" s="35" t="s">
        <v>59</v>
      </c>
      <c r="D5" s="64" t="s">
        <v>37</v>
      </c>
      <c r="E5" s="50" t="s">
        <v>60</v>
      </c>
      <c r="F5" s="65" t="s">
        <v>37</v>
      </c>
      <c r="G5" s="50" t="s">
        <v>61</v>
      </c>
      <c r="H5" s="65" t="s">
        <v>37</v>
      </c>
      <c r="I5" s="50" t="s">
        <v>62</v>
      </c>
      <c r="J5" s="64" t="s">
        <v>37</v>
      </c>
      <c r="K5" s="50" t="s">
        <v>63</v>
      </c>
      <c r="L5" s="65" t="s">
        <v>37</v>
      </c>
      <c r="M5" s="50" t="s">
        <v>64</v>
      </c>
      <c r="N5" s="65" t="s">
        <v>37</v>
      </c>
      <c r="O5" s="50" t="s">
        <v>98</v>
      </c>
      <c r="P5" s="66" t="s">
        <v>37</v>
      </c>
      <c r="Q5" s="267"/>
    </row>
    <row r="6" spans="1:19" ht="22.5" x14ac:dyDescent="0.25">
      <c r="A6" s="26">
        <v>1</v>
      </c>
      <c r="B6" s="27">
        <v>2</v>
      </c>
      <c r="C6" s="26">
        <v>3</v>
      </c>
      <c r="D6" s="93" t="s">
        <v>82</v>
      </c>
      <c r="E6" s="47">
        <v>5</v>
      </c>
      <c r="F6" s="93" t="s">
        <v>81</v>
      </c>
      <c r="G6" s="26">
        <v>7</v>
      </c>
      <c r="H6" s="48" t="s">
        <v>65</v>
      </c>
      <c r="I6" s="26">
        <v>9</v>
      </c>
      <c r="J6" s="106" t="s">
        <v>80</v>
      </c>
      <c r="K6" s="48">
        <v>11</v>
      </c>
      <c r="L6" s="48" t="s">
        <v>79</v>
      </c>
      <c r="M6" s="28">
        <v>13</v>
      </c>
      <c r="N6" s="48" t="s">
        <v>78</v>
      </c>
      <c r="O6" s="26">
        <v>15</v>
      </c>
      <c r="P6" s="106" t="s">
        <v>66</v>
      </c>
      <c r="Q6" s="48">
        <v>17</v>
      </c>
    </row>
    <row r="7" spans="1:19" ht="18.75" x14ac:dyDescent="0.3">
      <c r="A7" s="34">
        <v>1</v>
      </c>
      <c r="B7" s="70" t="s">
        <v>8</v>
      </c>
      <c r="C7" s="33">
        <v>388</v>
      </c>
      <c r="D7" s="69">
        <f>C7/Q7*100</f>
        <v>15.015479876160992</v>
      </c>
      <c r="E7" s="67">
        <v>277</v>
      </c>
      <c r="F7" s="44">
        <f>E7/Q7*100</f>
        <v>10.719814241486068</v>
      </c>
      <c r="G7" s="33">
        <f t="shared" ref="G7:G20" si="0">C7+E7</f>
        <v>665</v>
      </c>
      <c r="H7" s="45">
        <f>G7/Q7*100</f>
        <v>25.735294117647058</v>
      </c>
      <c r="I7" s="33">
        <v>404</v>
      </c>
      <c r="J7" s="69">
        <f>I7/Q7*100</f>
        <v>15.634674922600619</v>
      </c>
      <c r="K7" s="67">
        <v>1515</v>
      </c>
      <c r="L7" s="44">
        <f>K7/Q7*100</f>
        <v>58.630030959752318</v>
      </c>
      <c r="M7" s="34">
        <v>0</v>
      </c>
      <c r="N7" s="45">
        <f>M7/Q7*100</f>
        <v>0</v>
      </c>
      <c r="O7" s="33">
        <f t="shared" ref="O7:O20" si="1">I7+K7+M7</f>
        <v>1919</v>
      </c>
      <c r="P7" s="44">
        <f>O7/Q7*100</f>
        <v>74.264705882352942</v>
      </c>
      <c r="Q7" s="67">
        <f t="shared" ref="Q7:Q20" si="2">G7+O7</f>
        <v>2584</v>
      </c>
      <c r="R7" s="35" t="s">
        <v>59</v>
      </c>
      <c r="S7">
        <v>45.91</v>
      </c>
    </row>
    <row r="8" spans="1:19" ht="18.75" x14ac:dyDescent="0.3">
      <c r="A8" s="34">
        <v>2</v>
      </c>
      <c r="B8" s="71" t="s">
        <v>9</v>
      </c>
      <c r="C8" s="33">
        <v>486</v>
      </c>
      <c r="D8" s="69">
        <f t="shared" ref="D8:D21" si="3">C8/Q8*100</f>
        <v>35.014409221902014</v>
      </c>
      <c r="E8" s="67">
        <v>483</v>
      </c>
      <c r="F8" s="44">
        <f t="shared" ref="F8:F21" si="4">E8/Q8*100</f>
        <v>34.798270893371757</v>
      </c>
      <c r="G8" s="33">
        <f t="shared" si="0"/>
        <v>969</v>
      </c>
      <c r="H8" s="45">
        <f t="shared" ref="H8:H21" si="5">G8/Q8*100</f>
        <v>69.812680115273778</v>
      </c>
      <c r="I8" s="33">
        <v>60</v>
      </c>
      <c r="J8" s="69">
        <f t="shared" ref="J8:J21" si="6">I8/Q8*100</f>
        <v>4.3227665706051877</v>
      </c>
      <c r="K8" s="67">
        <v>359</v>
      </c>
      <c r="L8" s="44">
        <f t="shared" ref="L8:L21" si="7">K8/Q8*100</f>
        <v>25.864553314121036</v>
      </c>
      <c r="M8" s="34">
        <v>0</v>
      </c>
      <c r="N8" s="45">
        <f t="shared" ref="N8:N21" si="8">M8/Q8*100</f>
        <v>0</v>
      </c>
      <c r="O8" s="33">
        <f t="shared" si="1"/>
        <v>419</v>
      </c>
      <c r="P8" s="44">
        <f t="shared" ref="P8:P21" si="9">O8/Q8*100</f>
        <v>30.187319884726229</v>
      </c>
      <c r="Q8" s="67">
        <f t="shared" si="2"/>
        <v>1388</v>
      </c>
      <c r="R8" s="166" t="s">
        <v>60</v>
      </c>
      <c r="S8">
        <v>16.34</v>
      </c>
    </row>
    <row r="9" spans="1:19" ht="18.75" x14ac:dyDescent="0.3">
      <c r="A9" s="34">
        <v>3</v>
      </c>
      <c r="B9" s="72" t="s">
        <v>10</v>
      </c>
      <c r="C9" s="33">
        <v>660</v>
      </c>
      <c r="D9" s="69">
        <f t="shared" si="3"/>
        <v>32.496307237813888</v>
      </c>
      <c r="E9" s="67">
        <v>966</v>
      </c>
      <c r="F9" s="44">
        <f t="shared" si="4"/>
        <v>47.562776957163962</v>
      </c>
      <c r="G9" s="33">
        <f t="shared" si="0"/>
        <v>1626</v>
      </c>
      <c r="H9" s="45">
        <f t="shared" si="5"/>
        <v>80.059084194977842</v>
      </c>
      <c r="I9" s="33">
        <v>112</v>
      </c>
      <c r="J9" s="69">
        <f t="shared" si="6"/>
        <v>5.5145248645987195</v>
      </c>
      <c r="K9" s="67">
        <v>293</v>
      </c>
      <c r="L9" s="44">
        <f t="shared" si="7"/>
        <v>14.426390940423437</v>
      </c>
      <c r="M9" s="34">
        <v>0</v>
      </c>
      <c r="N9" s="45">
        <f t="shared" si="8"/>
        <v>0</v>
      </c>
      <c r="O9" s="33">
        <f t="shared" si="1"/>
        <v>405</v>
      </c>
      <c r="P9" s="44">
        <f t="shared" si="9"/>
        <v>19.940915805022154</v>
      </c>
      <c r="Q9" s="67">
        <f t="shared" si="2"/>
        <v>2031</v>
      </c>
      <c r="R9" s="94" t="s">
        <v>62</v>
      </c>
      <c r="S9">
        <v>3.73</v>
      </c>
    </row>
    <row r="10" spans="1:19" ht="18.75" x14ac:dyDescent="0.3">
      <c r="A10" s="34">
        <v>4</v>
      </c>
      <c r="B10" s="72" t="s">
        <v>11</v>
      </c>
      <c r="C10" s="33">
        <v>604</v>
      </c>
      <c r="D10" s="69">
        <f t="shared" si="3"/>
        <v>52.294372294372295</v>
      </c>
      <c r="E10" s="67">
        <v>133</v>
      </c>
      <c r="F10" s="44">
        <f t="shared" si="4"/>
        <v>11.515151515151516</v>
      </c>
      <c r="G10" s="33">
        <f t="shared" si="0"/>
        <v>737</v>
      </c>
      <c r="H10" s="45">
        <f t="shared" si="5"/>
        <v>63.809523809523803</v>
      </c>
      <c r="I10" s="33">
        <v>0</v>
      </c>
      <c r="J10" s="69">
        <f t="shared" si="6"/>
        <v>0</v>
      </c>
      <c r="K10" s="67">
        <v>418</v>
      </c>
      <c r="L10" s="44">
        <f t="shared" si="7"/>
        <v>36.19047619047619</v>
      </c>
      <c r="M10" s="34">
        <v>0</v>
      </c>
      <c r="N10" s="45">
        <f t="shared" si="8"/>
        <v>0</v>
      </c>
      <c r="O10" s="33">
        <f t="shared" si="1"/>
        <v>418</v>
      </c>
      <c r="P10" s="44">
        <f t="shared" si="9"/>
        <v>36.19047619047619</v>
      </c>
      <c r="Q10" s="67">
        <f t="shared" si="2"/>
        <v>1155</v>
      </c>
      <c r="R10" s="166" t="s">
        <v>63</v>
      </c>
      <c r="S10">
        <v>34.01</v>
      </c>
    </row>
    <row r="11" spans="1:19" ht="18.75" x14ac:dyDescent="0.3">
      <c r="A11" s="34">
        <v>5</v>
      </c>
      <c r="B11" s="73" t="s">
        <v>12</v>
      </c>
      <c r="C11" s="33">
        <v>1438</v>
      </c>
      <c r="D11" s="69">
        <f t="shared" si="3"/>
        <v>92.475884244372992</v>
      </c>
      <c r="E11" s="67">
        <v>42</v>
      </c>
      <c r="F11" s="44">
        <f t="shared" si="4"/>
        <v>2.70096463022508</v>
      </c>
      <c r="G11" s="33">
        <f t="shared" si="0"/>
        <v>1480</v>
      </c>
      <c r="H11" s="45">
        <f t="shared" si="5"/>
        <v>95.176848874598079</v>
      </c>
      <c r="I11" s="33">
        <v>0</v>
      </c>
      <c r="J11" s="69">
        <f t="shared" si="6"/>
        <v>0</v>
      </c>
      <c r="K11" s="67">
        <v>75</v>
      </c>
      <c r="L11" s="44">
        <f t="shared" si="7"/>
        <v>4.823151125401929</v>
      </c>
      <c r="M11" s="34">
        <v>0</v>
      </c>
      <c r="N11" s="45">
        <f t="shared" si="8"/>
        <v>0</v>
      </c>
      <c r="O11" s="33">
        <f t="shared" si="1"/>
        <v>75</v>
      </c>
      <c r="P11" s="44">
        <f t="shared" si="9"/>
        <v>4.823151125401929</v>
      </c>
      <c r="Q11" s="67">
        <f t="shared" si="2"/>
        <v>1555</v>
      </c>
      <c r="R11" s="166" t="s">
        <v>64</v>
      </c>
      <c r="S11" s="169">
        <v>0</v>
      </c>
    </row>
    <row r="12" spans="1:19" ht="18.75" x14ac:dyDescent="0.3">
      <c r="A12" s="34">
        <v>6</v>
      </c>
      <c r="B12" s="73" t="s">
        <v>13</v>
      </c>
      <c r="C12" s="33">
        <v>893</v>
      </c>
      <c r="D12" s="69">
        <f t="shared" si="3"/>
        <v>53.827606992163957</v>
      </c>
      <c r="E12" s="67">
        <v>400</v>
      </c>
      <c r="F12" s="44">
        <f t="shared" si="4"/>
        <v>24.110910186859556</v>
      </c>
      <c r="G12" s="33">
        <f t="shared" si="0"/>
        <v>1293</v>
      </c>
      <c r="H12" s="45">
        <f t="shared" si="5"/>
        <v>77.938517179023506</v>
      </c>
      <c r="I12" s="33">
        <v>24</v>
      </c>
      <c r="J12" s="69">
        <f t="shared" si="6"/>
        <v>1.4466546112115732</v>
      </c>
      <c r="K12" s="67">
        <v>342</v>
      </c>
      <c r="L12" s="44">
        <f t="shared" si="7"/>
        <v>20.614828209764919</v>
      </c>
      <c r="M12" s="34">
        <v>0</v>
      </c>
      <c r="N12" s="45">
        <f t="shared" si="8"/>
        <v>0</v>
      </c>
      <c r="O12" s="33">
        <f t="shared" si="1"/>
        <v>366</v>
      </c>
      <c r="P12" s="44">
        <f t="shared" si="9"/>
        <v>22.06148282097649</v>
      </c>
      <c r="Q12" s="67">
        <f t="shared" si="2"/>
        <v>1659</v>
      </c>
    </row>
    <row r="13" spans="1:19" ht="18.75" x14ac:dyDescent="0.3">
      <c r="A13" s="34">
        <v>7</v>
      </c>
      <c r="B13" s="72" t="s">
        <v>14</v>
      </c>
      <c r="C13" s="33">
        <v>355</v>
      </c>
      <c r="D13" s="69">
        <f t="shared" si="3"/>
        <v>46.284224250325948</v>
      </c>
      <c r="E13" s="67">
        <v>8</v>
      </c>
      <c r="F13" s="44">
        <f t="shared" si="4"/>
        <v>1.0430247718383312</v>
      </c>
      <c r="G13" s="33">
        <f t="shared" si="0"/>
        <v>363</v>
      </c>
      <c r="H13" s="45">
        <f t="shared" si="5"/>
        <v>47.327249022164274</v>
      </c>
      <c r="I13" s="33">
        <v>0</v>
      </c>
      <c r="J13" s="69">
        <f t="shared" si="6"/>
        <v>0</v>
      </c>
      <c r="K13" s="67">
        <v>404</v>
      </c>
      <c r="L13" s="44">
        <f t="shared" si="7"/>
        <v>52.672750977835726</v>
      </c>
      <c r="M13" s="34">
        <v>0</v>
      </c>
      <c r="N13" s="45">
        <f t="shared" si="8"/>
        <v>0</v>
      </c>
      <c r="O13" s="33">
        <f t="shared" si="1"/>
        <v>404</v>
      </c>
      <c r="P13" s="44">
        <f t="shared" si="9"/>
        <v>52.672750977835726</v>
      </c>
      <c r="Q13" s="67">
        <f t="shared" si="2"/>
        <v>767</v>
      </c>
      <c r="S13">
        <f>SUM(S7:S11)</f>
        <v>99.990000000000009</v>
      </c>
    </row>
    <row r="14" spans="1:19" ht="18.75" x14ac:dyDescent="0.3">
      <c r="A14" s="34">
        <v>8</v>
      </c>
      <c r="B14" s="72" t="s">
        <v>15</v>
      </c>
      <c r="C14" s="33">
        <v>639</v>
      </c>
      <c r="D14" s="69">
        <f t="shared" si="3"/>
        <v>52.291325695581016</v>
      </c>
      <c r="E14" s="67">
        <v>98</v>
      </c>
      <c r="F14" s="44">
        <f t="shared" si="4"/>
        <v>8.0196399345335507</v>
      </c>
      <c r="G14" s="33">
        <f t="shared" si="0"/>
        <v>737</v>
      </c>
      <c r="H14" s="45">
        <f t="shared" si="5"/>
        <v>60.310965630114566</v>
      </c>
      <c r="I14" s="33">
        <v>80</v>
      </c>
      <c r="J14" s="69">
        <f t="shared" si="6"/>
        <v>6.5466448445171856</v>
      </c>
      <c r="K14" s="67">
        <v>405</v>
      </c>
      <c r="L14" s="44">
        <f t="shared" si="7"/>
        <v>33.142389525368252</v>
      </c>
      <c r="M14" s="34">
        <v>0</v>
      </c>
      <c r="N14" s="45">
        <f t="shared" si="8"/>
        <v>0</v>
      </c>
      <c r="O14" s="33">
        <f t="shared" si="1"/>
        <v>485</v>
      </c>
      <c r="P14" s="44">
        <f t="shared" si="9"/>
        <v>39.689034369885434</v>
      </c>
      <c r="Q14" s="67">
        <f t="shared" si="2"/>
        <v>1222</v>
      </c>
    </row>
    <row r="15" spans="1:19" ht="18.75" x14ac:dyDescent="0.3">
      <c r="A15" s="34">
        <v>9</v>
      </c>
      <c r="B15" s="73" t="s">
        <v>16</v>
      </c>
      <c r="C15" s="33">
        <v>653</v>
      </c>
      <c r="D15" s="69">
        <f t="shared" si="3"/>
        <v>53.262642740619903</v>
      </c>
      <c r="E15" s="67">
        <v>35</v>
      </c>
      <c r="F15" s="44">
        <f t="shared" si="4"/>
        <v>2.8548123980424145</v>
      </c>
      <c r="G15" s="33">
        <f t="shared" si="0"/>
        <v>688</v>
      </c>
      <c r="H15" s="45">
        <f t="shared" si="5"/>
        <v>56.117455138662322</v>
      </c>
      <c r="I15" s="33">
        <v>14</v>
      </c>
      <c r="J15" s="69">
        <f t="shared" si="6"/>
        <v>1.1419249592169658</v>
      </c>
      <c r="K15" s="67">
        <v>524</v>
      </c>
      <c r="L15" s="44">
        <f t="shared" si="7"/>
        <v>42.74061990212072</v>
      </c>
      <c r="M15" s="34">
        <v>0</v>
      </c>
      <c r="N15" s="45">
        <f t="shared" si="8"/>
        <v>0</v>
      </c>
      <c r="O15" s="33">
        <f t="shared" si="1"/>
        <v>538</v>
      </c>
      <c r="P15" s="44">
        <f t="shared" si="9"/>
        <v>43.882544861337685</v>
      </c>
      <c r="Q15" s="67">
        <f t="shared" si="2"/>
        <v>1226</v>
      </c>
    </row>
    <row r="16" spans="1:19" ht="18.75" x14ac:dyDescent="0.3">
      <c r="A16" s="34">
        <v>10</v>
      </c>
      <c r="B16" s="72" t="s">
        <v>17</v>
      </c>
      <c r="C16" s="33">
        <v>448</v>
      </c>
      <c r="D16" s="69">
        <f t="shared" si="3"/>
        <v>52.093023255813954</v>
      </c>
      <c r="E16" s="67">
        <v>178</v>
      </c>
      <c r="F16" s="44">
        <f t="shared" si="4"/>
        <v>20.697674418604649</v>
      </c>
      <c r="G16" s="33">
        <f t="shared" si="0"/>
        <v>626</v>
      </c>
      <c r="H16" s="45">
        <f t="shared" si="5"/>
        <v>72.79069767441861</v>
      </c>
      <c r="I16" s="33">
        <v>27</v>
      </c>
      <c r="J16" s="69">
        <f t="shared" si="6"/>
        <v>3.1395348837209305</v>
      </c>
      <c r="K16" s="67">
        <v>207</v>
      </c>
      <c r="L16" s="44">
        <f t="shared" si="7"/>
        <v>24.069767441860463</v>
      </c>
      <c r="M16" s="34">
        <v>0</v>
      </c>
      <c r="N16" s="45">
        <f t="shared" si="8"/>
        <v>0</v>
      </c>
      <c r="O16" s="33">
        <f t="shared" si="1"/>
        <v>234</v>
      </c>
      <c r="P16" s="44">
        <f t="shared" si="9"/>
        <v>27.209302325581397</v>
      </c>
      <c r="Q16" s="67">
        <f t="shared" si="2"/>
        <v>860</v>
      </c>
    </row>
    <row r="17" spans="1:17" ht="18.75" x14ac:dyDescent="0.3">
      <c r="A17" s="34">
        <v>11</v>
      </c>
      <c r="B17" s="72" t="s">
        <v>18</v>
      </c>
      <c r="C17" s="33">
        <v>338</v>
      </c>
      <c r="D17" s="69">
        <f t="shared" si="3"/>
        <v>25.821237585943468</v>
      </c>
      <c r="E17" s="67">
        <v>160</v>
      </c>
      <c r="F17" s="44">
        <f t="shared" si="4"/>
        <v>12.22307104660046</v>
      </c>
      <c r="G17" s="33">
        <f t="shared" si="0"/>
        <v>498</v>
      </c>
      <c r="H17" s="45">
        <f t="shared" si="5"/>
        <v>38.044308632543924</v>
      </c>
      <c r="I17" s="33">
        <v>3</v>
      </c>
      <c r="J17" s="69">
        <f t="shared" si="6"/>
        <v>0.22918258212375861</v>
      </c>
      <c r="K17" s="67">
        <v>808</v>
      </c>
      <c r="L17" s="44">
        <f t="shared" si="7"/>
        <v>61.726508785332314</v>
      </c>
      <c r="M17" s="34">
        <v>0</v>
      </c>
      <c r="N17" s="45">
        <f t="shared" si="8"/>
        <v>0</v>
      </c>
      <c r="O17" s="33">
        <f t="shared" si="1"/>
        <v>811</v>
      </c>
      <c r="P17" s="44">
        <f t="shared" si="9"/>
        <v>61.955691367456076</v>
      </c>
      <c r="Q17" s="67">
        <f t="shared" si="2"/>
        <v>1309</v>
      </c>
    </row>
    <row r="18" spans="1:17" ht="18.75" x14ac:dyDescent="0.3">
      <c r="A18" s="34">
        <v>12</v>
      </c>
      <c r="B18" s="72" t="s">
        <v>19</v>
      </c>
      <c r="C18" s="33">
        <v>1001</v>
      </c>
      <c r="D18" s="69">
        <f t="shared" si="3"/>
        <v>62.837413684871315</v>
      </c>
      <c r="E18" s="67">
        <v>198</v>
      </c>
      <c r="F18" s="44">
        <f t="shared" si="4"/>
        <v>12.429378531073446</v>
      </c>
      <c r="G18" s="33">
        <f t="shared" si="0"/>
        <v>1199</v>
      </c>
      <c r="H18" s="45">
        <f t="shared" si="5"/>
        <v>75.266792215944761</v>
      </c>
      <c r="I18" s="33">
        <v>12</v>
      </c>
      <c r="J18" s="69">
        <f t="shared" si="6"/>
        <v>0.75329566854990582</v>
      </c>
      <c r="K18" s="67">
        <v>382</v>
      </c>
      <c r="L18" s="44">
        <f t="shared" si="7"/>
        <v>23.979912115505336</v>
      </c>
      <c r="M18" s="34">
        <v>0</v>
      </c>
      <c r="N18" s="45">
        <f t="shared" si="8"/>
        <v>0</v>
      </c>
      <c r="O18" s="33">
        <f t="shared" si="1"/>
        <v>394</v>
      </c>
      <c r="P18" s="44">
        <f t="shared" si="9"/>
        <v>24.733207784055242</v>
      </c>
      <c r="Q18" s="67">
        <f t="shared" si="2"/>
        <v>1593</v>
      </c>
    </row>
    <row r="19" spans="1:17" ht="15.75" customHeight="1" x14ac:dyDescent="0.3">
      <c r="A19" s="34">
        <v>13</v>
      </c>
      <c r="B19" s="72" t="s">
        <v>20</v>
      </c>
      <c r="C19" s="33">
        <v>1024</v>
      </c>
      <c r="D19" s="69">
        <f t="shared" si="3"/>
        <v>58.248009101251419</v>
      </c>
      <c r="E19" s="67">
        <v>188</v>
      </c>
      <c r="F19" s="44">
        <f t="shared" si="4"/>
        <v>10.693970420932878</v>
      </c>
      <c r="G19" s="33">
        <f t="shared" si="0"/>
        <v>1212</v>
      </c>
      <c r="H19" s="45">
        <f t="shared" si="5"/>
        <v>68.941979522184312</v>
      </c>
      <c r="I19" s="33">
        <v>1</v>
      </c>
      <c r="J19" s="69">
        <f t="shared" si="6"/>
        <v>5.6882821387940839E-2</v>
      </c>
      <c r="K19" s="67">
        <v>545</v>
      </c>
      <c r="L19" s="44">
        <f t="shared" si="7"/>
        <v>31.001137656427758</v>
      </c>
      <c r="M19" s="34">
        <v>0</v>
      </c>
      <c r="N19" s="45">
        <f t="shared" si="8"/>
        <v>0</v>
      </c>
      <c r="O19" s="33">
        <f t="shared" si="1"/>
        <v>546</v>
      </c>
      <c r="P19" s="44">
        <f t="shared" si="9"/>
        <v>31.058020477815703</v>
      </c>
      <c r="Q19" s="67">
        <f t="shared" si="2"/>
        <v>1758</v>
      </c>
    </row>
    <row r="20" spans="1:17" ht="18.75" x14ac:dyDescent="0.3">
      <c r="A20" s="46">
        <v>14</v>
      </c>
      <c r="B20" s="74" t="s">
        <v>21</v>
      </c>
      <c r="C20" s="33">
        <v>135</v>
      </c>
      <c r="D20" s="69">
        <f t="shared" si="3"/>
        <v>21.360759493670887</v>
      </c>
      <c r="E20" s="67">
        <v>60</v>
      </c>
      <c r="F20" s="44">
        <f t="shared" si="4"/>
        <v>9.4936708860759502</v>
      </c>
      <c r="G20" s="33">
        <f t="shared" si="0"/>
        <v>195</v>
      </c>
      <c r="H20" s="45">
        <f t="shared" si="5"/>
        <v>30.854430379746834</v>
      </c>
      <c r="I20" s="33">
        <v>0</v>
      </c>
      <c r="J20" s="69">
        <f t="shared" si="6"/>
        <v>0</v>
      </c>
      <c r="K20" s="67">
        <v>437</v>
      </c>
      <c r="L20" s="44">
        <f t="shared" si="7"/>
        <v>69.14556962025317</v>
      </c>
      <c r="M20" s="34">
        <v>0</v>
      </c>
      <c r="N20" s="45">
        <f t="shared" si="8"/>
        <v>0</v>
      </c>
      <c r="O20" s="33">
        <f t="shared" si="1"/>
        <v>437</v>
      </c>
      <c r="P20" s="44">
        <f t="shared" si="9"/>
        <v>69.14556962025317</v>
      </c>
      <c r="Q20" s="67">
        <f t="shared" si="2"/>
        <v>632</v>
      </c>
    </row>
    <row r="21" spans="1:17" ht="18.75" x14ac:dyDescent="0.3">
      <c r="A21" s="4"/>
      <c r="B21" s="55" t="s">
        <v>44</v>
      </c>
      <c r="C21" s="56">
        <f>SUM(C7:C20)</f>
        <v>9062</v>
      </c>
      <c r="D21" s="114">
        <f t="shared" si="3"/>
        <v>45.909113936876231</v>
      </c>
      <c r="E21" s="68">
        <f>SUM(E7:E20)</f>
        <v>3226</v>
      </c>
      <c r="F21" s="115">
        <f t="shared" si="4"/>
        <v>16.343279801408379</v>
      </c>
      <c r="G21" s="56">
        <f>SUM(G7:G20)</f>
        <v>12288</v>
      </c>
      <c r="H21" s="58">
        <f t="shared" si="5"/>
        <v>62.252393738284617</v>
      </c>
      <c r="I21" s="56">
        <f>SUM(I7:I20)</f>
        <v>737</v>
      </c>
      <c r="J21" s="114">
        <f t="shared" si="6"/>
        <v>3.7337251127210092</v>
      </c>
      <c r="K21" s="68">
        <f>SUM(K7:K20)</f>
        <v>6714</v>
      </c>
      <c r="L21" s="115">
        <f t="shared" si="7"/>
        <v>34.013881148994379</v>
      </c>
      <c r="M21" s="57">
        <f>SUM(M7:M20)</f>
        <v>0</v>
      </c>
      <c r="N21" s="58">
        <f t="shared" si="8"/>
        <v>0</v>
      </c>
      <c r="O21" s="54">
        <f>SUM(O7:O20)</f>
        <v>7451</v>
      </c>
      <c r="P21" s="115">
        <f t="shared" si="9"/>
        <v>37.74760626171539</v>
      </c>
      <c r="Q21" s="68">
        <f>SUM(Q7:Q20)</f>
        <v>19739</v>
      </c>
    </row>
    <row r="22" spans="1:17" ht="18.75" x14ac:dyDescent="0.3">
      <c r="A22" s="12" t="s">
        <v>218</v>
      </c>
      <c r="B22" s="84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92"/>
      <c r="P22" s="80"/>
      <c r="Q22" s="81"/>
    </row>
    <row r="23" spans="1:17" x14ac:dyDescent="0.25">
      <c r="F23" s="49"/>
    </row>
  </sheetData>
  <mergeCells count="7">
    <mergeCell ref="A1:Q1"/>
    <mergeCell ref="C4:H4"/>
    <mergeCell ref="I4:P4"/>
    <mergeCell ref="Q4:Q5"/>
    <mergeCell ref="A2:K2"/>
    <mergeCell ref="A4:A5"/>
    <mergeCell ref="B4:B5"/>
  </mergeCells>
  <pageMargins left="1.299212598425197" right="0" top="1.3385826771653544" bottom="0" header="0.31496062992125984" footer="0.31496062992125984"/>
  <pageSetup paperSize="5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view="pageBreakPreview" topLeftCell="A18" zoomScale="90" zoomScaleNormal="80" zoomScaleSheetLayoutView="90" workbookViewId="0">
      <selection activeCell="A22" sqref="A22"/>
    </sheetView>
  </sheetViews>
  <sheetFormatPr defaultRowHeight="15" x14ac:dyDescent="0.25"/>
  <cols>
    <col min="1" max="1" width="5.85546875" customWidth="1"/>
    <col min="2" max="2" width="19.140625" customWidth="1"/>
    <col min="3" max="10" width="10.7109375" customWidth="1"/>
    <col min="11" max="11" width="10.28515625" customWidth="1"/>
    <col min="12" max="16" width="10.7109375" customWidth="1"/>
    <col min="17" max="17" width="12.7109375" customWidth="1"/>
    <col min="18" max="18" width="11.42578125" customWidth="1"/>
    <col min="19" max="19" width="10.85546875" customWidth="1"/>
    <col min="20" max="20" width="26.140625" customWidth="1"/>
    <col min="22" max="22" width="27.28515625" customWidth="1"/>
    <col min="23" max="23" width="9.7109375" bestFit="1" customWidth="1"/>
  </cols>
  <sheetData>
    <row r="1" spans="1:23" ht="18.75" x14ac:dyDescent="0.3">
      <c r="A1" s="255" t="s">
        <v>103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3" ht="18.75" x14ac:dyDescent="0.3">
      <c r="A2" s="281" t="s">
        <v>31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23" ht="30" customHeight="1" x14ac:dyDescent="0.25">
      <c r="A4" s="267" t="s">
        <v>0</v>
      </c>
      <c r="B4" s="267" t="s">
        <v>1</v>
      </c>
      <c r="C4" s="285" t="s">
        <v>69</v>
      </c>
      <c r="D4" s="286"/>
      <c r="E4" s="286" t="s">
        <v>70</v>
      </c>
      <c r="F4" s="286"/>
      <c r="G4" s="286" t="s">
        <v>73</v>
      </c>
      <c r="H4" s="287"/>
      <c r="I4" s="288" t="s">
        <v>77</v>
      </c>
      <c r="J4" s="289"/>
      <c r="K4" s="289" t="s">
        <v>74</v>
      </c>
      <c r="L4" s="289"/>
      <c r="M4" s="289" t="s">
        <v>75</v>
      </c>
      <c r="N4" s="289"/>
      <c r="O4" s="289" t="s">
        <v>76</v>
      </c>
      <c r="P4" s="292"/>
      <c r="Q4" s="290" t="s">
        <v>104</v>
      </c>
      <c r="R4" s="265" t="s">
        <v>40</v>
      </c>
      <c r="S4" s="265" t="s">
        <v>37</v>
      </c>
    </row>
    <row r="5" spans="1:23" ht="18.75" x14ac:dyDescent="0.25">
      <c r="A5" s="267"/>
      <c r="B5" s="267"/>
      <c r="C5" s="50" t="s">
        <v>44</v>
      </c>
      <c r="D5" s="64" t="s">
        <v>37</v>
      </c>
      <c r="E5" s="50" t="s">
        <v>44</v>
      </c>
      <c r="F5" s="65" t="s">
        <v>37</v>
      </c>
      <c r="G5" s="50" t="s">
        <v>44</v>
      </c>
      <c r="H5" s="65" t="s">
        <v>37</v>
      </c>
      <c r="I5" s="50" t="s">
        <v>44</v>
      </c>
      <c r="J5" s="64" t="s">
        <v>37</v>
      </c>
      <c r="K5" s="50" t="s">
        <v>44</v>
      </c>
      <c r="L5" s="65" t="s">
        <v>37</v>
      </c>
      <c r="M5" s="50" t="s">
        <v>44</v>
      </c>
      <c r="N5" s="65" t="s">
        <v>37</v>
      </c>
      <c r="O5" s="50" t="s">
        <v>44</v>
      </c>
      <c r="P5" s="66" t="s">
        <v>37</v>
      </c>
      <c r="Q5" s="291"/>
      <c r="R5" s="265"/>
      <c r="S5" s="265"/>
    </row>
    <row r="6" spans="1:23" x14ac:dyDescent="0.25">
      <c r="A6" s="26">
        <v>1</v>
      </c>
      <c r="B6" s="27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8">
        <v>10</v>
      </c>
      <c r="K6" s="26">
        <v>11</v>
      </c>
      <c r="L6" s="26">
        <v>12</v>
      </c>
      <c r="M6" s="28">
        <v>13</v>
      </c>
      <c r="N6" s="26">
        <v>14</v>
      </c>
      <c r="O6" s="26">
        <v>15</v>
      </c>
      <c r="P6" s="28">
        <v>16</v>
      </c>
      <c r="Q6" s="26">
        <v>17</v>
      </c>
      <c r="R6" s="76">
        <v>18</v>
      </c>
      <c r="S6" s="76">
        <v>19</v>
      </c>
    </row>
    <row r="7" spans="1:23" ht="21" x14ac:dyDescent="0.35">
      <c r="A7" s="34">
        <v>1</v>
      </c>
      <c r="B7" s="70" t="s">
        <v>8</v>
      </c>
      <c r="C7" s="33">
        <v>1402</v>
      </c>
      <c r="D7" s="69">
        <f t="shared" ref="D7:D20" si="0">C7/Q7*100</f>
        <v>7.0704523677442133</v>
      </c>
      <c r="E7" s="67">
        <v>1281</v>
      </c>
      <c r="F7" s="44">
        <f t="shared" ref="F7:F20" si="1">E7/Q7*100</f>
        <v>6.4602350093297689</v>
      </c>
      <c r="G7" s="33">
        <v>86</v>
      </c>
      <c r="H7" s="45">
        <f t="shared" ref="H7:H20" si="2">G7/Q7*100</f>
        <v>0.43370820515406727</v>
      </c>
      <c r="I7" s="33">
        <v>336</v>
      </c>
      <c r="J7" s="69">
        <f t="shared" ref="J7:J20" si="3">I7/Q7*100</f>
        <v>1.6944878712996116</v>
      </c>
      <c r="K7" s="67">
        <v>2782</v>
      </c>
      <c r="L7" s="44">
        <f t="shared" ref="L7:L20" si="4">K7/Q7*100</f>
        <v>14.029956124867619</v>
      </c>
      <c r="M7" s="34">
        <v>11362</v>
      </c>
      <c r="N7" s="45">
        <f t="shared" ref="N7:N20" si="5">M7/Q7*100</f>
        <v>57.299914266982697</v>
      </c>
      <c r="O7" s="33">
        <v>2580</v>
      </c>
      <c r="P7" s="44">
        <f t="shared" ref="P7:P20" si="6">O7/Q7*100</f>
        <v>13.01124615462202</v>
      </c>
      <c r="Q7" s="67">
        <f t="shared" ref="Q7:Q20" si="7">C7+E7+G7+I7+K7+M7+O7</f>
        <v>19829</v>
      </c>
      <c r="R7" s="67">
        <v>26802</v>
      </c>
      <c r="S7" s="77">
        <f t="shared" ref="S7:S21" si="8">Q7/R7*100</f>
        <v>73.98328482949033</v>
      </c>
      <c r="T7" s="70" t="s">
        <v>8</v>
      </c>
      <c r="U7" s="173">
        <v>7</v>
      </c>
      <c r="V7" s="182" t="s">
        <v>11</v>
      </c>
      <c r="W7" s="136">
        <v>65.03</v>
      </c>
    </row>
    <row r="8" spans="1:23" ht="21" x14ac:dyDescent="0.35">
      <c r="A8" s="34">
        <v>2</v>
      </c>
      <c r="B8" s="71" t="s">
        <v>9</v>
      </c>
      <c r="C8" s="33">
        <v>1337</v>
      </c>
      <c r="D8" s="69">
        <f t="shared" si="0"/>
        <v>9.2436393805309738</v>
      </c>
      <c r="E8" s="67">
        <v>626</v>
      </c>
      <c r="F8" s="44">
        <f t="shared" si="1"/>
        <v>4.3279867256637168</v>
      </c>
      <c r="G8" s="33">
        <v>28</v>
      </c>
      <c r="H8" s="45">
        <f t="shared" si="2"/>
        <v>0.19358407079646017</v>
      </c>
      <c r="I8" s="33">
        <v>41</v>
      </c>
      <c r="J8" s="69">
        <f t="shared" si="3"/>
        <v>0.28346238938053098</v>
      </c>
      <c r="K8" s="67">
        <v>1824</v>
      </c>
      <c r="L8" s="44">
        <f t="shared" si="4"/>
        <v>12.610619469026549</v>
      </c>
      <c r="M8" s="34">
        <v>10122</v>
      </c>
      <c r="N8" s="45">
        <f t="shared" si="5"/>
        <v>69.98064159292035</v>
      </c>
      <c r="O8" s="33">
        <v>486</v>
      </c>
      <c r="P8" s="44">
        <f t="shared" si="6"/>
        <v>3.3600663716814161</v>
      </c>
      <c r="Q8" s="67">
        <f t="shared" si="7"/>
        <v>14464</v>
      </c>
      <c r="R8" s="67">
        <v>18882</v>
      </c>
      <c r="S8" s="77">
        <f t="shared" si="8"/>
        <v>76.602054867069171</v>
      </c>
      <c r="T8" s="71" t="s">
        <v>9</v>
      </c>
      <c r="U8" s="173">
        <v>12</v>
      </c>
      <c r="V8" s="182" t="s">
        <v>20</v>
      </c>
      <c r="W8" s="136">
        <v>65.86</v>
      </c>
    </row>
    <row r="9" spans="1:23" ht="21" x14ac:dyDescent="0.35">
      <c r="A9" s="34">
        <v>3</v>
      </c>
      <c r="B9" s="72" t="s">
        <v>10</v>
      </c>
      <c r="C9" s="33">
        <v>198</v>
      </c>
      <c r="D9" s="69">
        <f t="shared" si="0"/>
        <v>1.7345597897503284</v>
      </c>
      <c r="E9" s="67">
        <v>486</v>
      </c>
      <c r="F9" s="44">
        <f t="shared" si="1"/>
        <v>4.2575558475689883</v>
      </c>
      <c r="G9" s="33">
        <v>93</v>
      </c>
      <c r="H9" s="45">
        <f t="shared" si="2"/>
        <v>0.81471747700394215</v>
      </c>
      <c r="I9" s="33">
        <v>58</v>
      </c>
      <c r="J9" s="69">
        <f t="shared" si="3"/>
        <v>0.50810337275514672</v>
      </c>
      <c r="K9" s="67">
        <v>942</v>
      </c>
      <c r="L9" s="44">
        <f t="shared" si="4"/>
        <v>8.2522996057818645</v>
      </c>
      <c r="M9" s="34">
        <v>8775</v>
      </c>
      <c r="N9" s="45">
        <f t="shared" si="5"/>
        <v>76.872536136662291</v>
      </c>
      <c r="O9" s="33">
        <v>863</v>
      </c>
      <c r="P9" s="44">
        <f t="shared" si="6"/>
        <v>7.5602277704774412</v>
      </c>
      <c r="Q9" s="67">
        <f t="shared" si="7"/>
        <v>11415</v>
      </c>
      <c r="R9" s="67">
        <v>15223</v>
      </c>
      <c r="S9" s="77">
        <f t="shared" si="8"/>
        <v>74.985219733298308</v>
      </c>
      <c r="T9" s="72" t="s">
        <v>10</v>
      </c>
      <c r="U9" s="173">
        <v>11</v>
      </c>
      <c r="V9" s="182" t="s">
        <v>17</v>
      </c>
      <c r="W9" s="136">
        <v>71.94</v>
      </c>
    </row>
    <row r="10" spans="1:23" ht="21" x14ac:dyDescent="0.35">
      <c r="A10" s="34">
        <v>4</v>
      </c>
      <c r="B10" s="72" t="s">
        <v>11</v>
      </c>
      <c r="C10" s="33">
        <v>353</v>
      </c>
      <c r="D10" s="69">
        <f t="shared" si="0"/>
        <v>3.1758884390463336</v>
      </c>
      <c r="E10" s="67">
        <v>271</v>
      </c>
      <c r="F10" s="44">
        <f t="shared" si="1"/>
        <v>2.4381466486729644</v>
      </c>
      <c r="G10" s="33">
        <v>23</v>
      </c>
      <c r="H10" s="45">
        <f t="shared" si="2"/>
        <v>0.20692757534862796</v>
      </c>
      <c r="I10" s="33">
        <v>39</v>
      </c>
      <c r="J10" s="69">
        <f t="shared" si="3"/>
        <v>0.35087719298245612</v>
      </c>
      <c r="K10" s="67">
        <v>881</v>
      </c>
      <c r="L10" s="44">
        <f t="shared" si="4"/>
        <v>7.9262258209626637</v>
      </c>
      <c r="M10" s="34">
        <v>8929</v>
      </c>
      <c r="N10" s="45">
        <f t="shared" si="5"/>
        <v>80.332883490778229</v>
      </c>
      <c r="O10" s="33">
        <v>619</v>
      </c>
      <c r="P10" s="44">
        <f t="shared" si="6"/>
        <v>5.5690508322087267</v>
      </c>
      <c r="Q10" s="67">
        <f t="shared" si="7"/>
        <v>11115</v>
      </c>
      <c r="R10" s="67">
        <v>17093</v>
      </c>
      <c r="S10" s="77">
        <f t="shared" si="8"/>
        <v>65.026619083835485</v>
      </c>
      <c r="T10" s="72" t="s">
        <v>11</v>
      </c>
      <c r="U10" s="173">
        <v>1</v>
      </c>
      <c r="V10" s="182" t="s">
        <v>19</v>
      </c>
      <c r="W10" s="136">
        <v>72.37</v>
      </c>
    </row>
    <row r="11" spans="1:23" ht="21" x14ac:dyDescent="0.35">
      <c r="A11" s="34">
        <v>5</v>
      </c>
      <c r="B11" s="73" t="s">
        <v>12</v>
      </c>
      <c r="C11" s="33">
        <v>301</v>
      </c>
      <c r="D11" s="69">
        <f t="shared" si="0"/>
        <v>3.4753492668283106</v>
      </c>
      <c r="E11" s="67">
        <v>202</v>
      </c>
      <c r="F11" s="44">
        <f t="shared" si="1"/>
        <v>2.332294192356541</v>
      </c>
      <c r="G11" s="33">
        <v>17</v>
      </c>
      <c r="H11" s="45">
        <f t="shared" si="2"/>
        <v>0.19628218450525345</v>
      </c>
      <c r="I11" s="33">
        <v>31</v>
      </c>
      <c r="J11" s="69">
        <f t="shared" si="3"/>
        <v>0.35792633645075628</v>
      </c>
      <c r="K11" s="67">
        <v>653</v>
      </c>
      <c r="L11" s="44">
        <f t="shared" si="4"/>
        <v>7.5395450871723817</v>
      </c>
      <c r="M11" s="34">
        <v>7003</v>
      </c>
      <c r="N11" s="45">
        <f t="shared" si="5"/>
        <v>80.856714005311176</v>
      </c>
      <c r="O11" s="33">
        <v>454</v>
      </c>
      <c r="P11" s="44">
        <f t="shared" si="6"/>
        <v>5.2418889273755918</v>
      </c>
      <c r="Q11" s="67">
        <f t="shared" si="7"/>
        <v>8661</v>
      </c>
      <c r="R11" s="67">
        <v>11797</v>
      </c>
      <c r="S11" s="45">
        <f t="shared" si="8"/>
        <v>73.416970416207505</v>
      </c>
      <c r="T11" s="73" t="s">
        <v>12</v>
      </c>
      <c r="U11" s="173">
        <v>5</v>
      </c>
      <c r="V11" s="182" t="s">
        <v>12</v>
      </c>
      <c r="W11" s="136">
        <v>73.42</v>
      </c>
    </row>
    <row r="12" spans="1:23" ht="21" x14ac:dyDescent="0.35">
      <c r="A12" s="34">
        <v>6</v>
      </c>
      <c r="B12" s="73" t="s">
        <v>13</v>
      </c>
      <c r="C12" s="33">
        <v>167</v>
      </c>
      <c r="D12" s="69">
        <f t="shared" si="0"/>
        <v>1.3088800062700838</v>
      </c>
      <c r="E12" s="67">
        <v>302</v>
      </c>
      <c r="F12" s="44">
        <f t="shared" si="1"/>
        <v>2.3669566580453014</v>
      </c>
      <c r="G12" s="33">
        <v>24</v>
      </c>
      <c r="H12" s="45">
        <f t="shared" si="2"/>
        <v>0.18810251587114979</v>
      </c>
      <c r="I12" s="33">
        <v>19</v>
      </c>
      <c r="J12" s="69">
        <f t="shared" si="3"/>
        <v>0.14891449173132693</v>
      </c>
      <c r="K12" s="67">
        <v>705</v>
      </c>
      <c r="L12" s="44">
        <f t="shared" si="4"/>
        <v>5.5255114037150248</v>
      </c>
      <c r="M12" s="34">
        <v>10882</v>
      </c>
      <c r="N12" s="45">
        <f t="shared" si="5"/>
        <v>85.288815737910497</v>
      </c>
      <c r="O12" s="33">
        <v>660</v>
      </c>
      <c r="P12" s="44">
        <f t="shared" si="6"/>
        <v>5.1728191864566186</v>
      </c>
      <c r="Q12" s="67">
        <f t="shared" si="7"/>
        <v>12759</v>
      </c>
      <c r="R12" s="67">
        <v>16186</v>
      </c>
      <c r="S12" s="45">
        <f t="shared" si="8"/>
        <v>78.827381687878415</v>
      </c>
      <c r="T12" s="73" t="s">
        <v>13</v>
      </c>
      <c r="U12" s="173">
        <v>14</v>
      </c>
      <c r="V12" s="185" t="s">
        <v>24</v>
      </c>
      <c r="W12" s="186">
        <v>73.44</v>
      </c>
    </row>
    <row r="13" spans="1:23" ht="21" x14ac:dyDescent="0.35">
      <c r="A13" s="34">
        <v>7</v>
      </c>
      <c r="B13" s="72" t="s">
        <v>14</v>
      </c>
      <c r="C13" s="33">
        <v>133</v>
      </c>
      <c r="D13" s="69">
        <f t="shared" si="0"/>
        <v>1.3060983992929391</v>
      </c>
      <c r="E13" s="67">
        <v>245</v>
      </c>
      <c r="F13" s="44">
        <f t="shared" si="1"/>
        <v>2.4059707355396251</v>
      </c>
      <c r="G13" s="33">
        <v>10</v>
      </c>
      <c r="H13" s="45">
        <f t="shared" si="2"/>
        <v>9.8202887164882652E-2</v>
      </c>
      <c r="I13" s="33">
        <v>19</v>
      </c>
      <c r="J13" s="69">
        <f t="shared" si="3"/>
        <v>0.18658548561327704</v>
      </c>
      <c r="K13" s="67">
        <v>979</v>
      </c>
      <c r="L13" s="44">
        <f t="shared" si="4"/>
        <v>9.6140626534420104</v>
      </c>
      <c r="M13" s="34">
        <v>7848</v>
      </c>
      <c r="N13" s="45">
        <f t="shared" si="5"/>
        <v>77.069625846999898</v>
      </c>
      <c r="O13" s="33">
        <v>949</v>
      </c>
      <c r="P13" s="44">
        <f t="shared" si="6"/>
        <v>9.3194539919473627</v>
      </c>
      <c r="Q13" s="67">
        <f t="shared" si="7"/>
        <v>10183</v>
      </c>
      <c r="R13" s="67">
        <v>13273</v>
      </c>
      <c r="S13" s="45">
        <f t="shared" si="8"/>
        <v>76.719656445415509</v>
      </c>
      <c r="T13" s="72" t="s">
        <v>14</v>
      </c>
      <c r="U13" s="173">
        <v>13</v>
      </c>
      <c r="V13" s="182" t="s">
        <v>18</v>
      </c>
      <c r="W13" s="136">
        <v>73.81</v>
      </c>
    </row>
    <row r="14" spans="1:23" ht="21" x14ac:dyDescent="0.35">
      <c r="A14" s="34">
        <v>8</v>
      </c>
      <c r="B14" s="72" t="s">
        <v>15</v>
      </c>
      <c r="C14" s="33">
        <v>129</v>
      </c>
      <c r="D14" s="69">
        <f t="shared" si="0"/>
        <v>1.7310789049919486</v>
      </c>
      <c r="E14" s="67">
        <v>140</v>
      </c>
      <c r="F14" s="44">
        <f t="shared" si="1"/>
        <v>1.8786902844873858</v>
      </c>
      <c r="G14" s="33">
        <v>5</v>
      </c>
      <c r="H14" s="45">
        <f t="shared" si="2"/>
        <v>6.7096081588835219E-2</v>
      </c>
      <c r="I14" s="33">
        <v>35</v>
      </c>
      <c r="J14" s="69">
        <f t="shared" si="3"/>
        <v>0.46967257112184646</v>
      </c>
      <c r="K14" s="67">
        <v>1057</v>
      </c>
      <c r="L14" s="44">
        <f t="shared" si="4"/>
        <v>14.184111647879764</v>
      </c>
      <c r="M14" s="34">
        <v>5641</v>
      </c>
      <c r="N14" s="45">
        <f t="shared" si="5"/>
        <v>75.697799248523893</v>
      </c>
      <c r="O14" s="33">
        <v>445</v>
      </c>
      <c r="P14" s="44">
        <f t="shared" si="6"/>
        <v>5.9715512614063337</v>
      </c>
      <c r="Q14" s="67">
        <f t="shared" si="7"/>
        <v>7452</v>
      </c>
      <c r="R14" s="67">
        <v>10028</v>
      </c>
      <c r="S14" s="45">
        <f t="shared" si="8"/>
        <v>74.311926605504581</v>
      </c>
      <c r="T14" s="72" t="s">
        <v>15</v>
      </c>
      <c r="U14" s="173">
        <v>8</v>
      </c>
      <c r="V14" s="182" t="s">
        <v>8</v>
      </c>
      <c r="W14" s="136">
        <v>73.98</v>
      </c>
    </row>
    <row r="15" spans="1:23" ht="21" x14ac:dyDescent="0.35">
      <c r="A15" s="34">
        <v>9</v>
      </c>
      <c r="B15" s="73" t="s">
        <v>16</v>
      </c>
      <c r="C15" s="33">
        <v>161</v>
      </c>
      <c r="D15" s="69">
        <f t="shared" si="0"/>
        <v>1.6448712709440132</v>
      </c>
      <c r="E15" s="67">
        <v>146</v>
      </c>
      <c r="F15" s="44">
        <f t="shared" si="1"/>
        <v>1.491622394769105</v>
      </c>
      <c r="G15" s="33">
        <v>19</v>
      </c>
      <c r="H15" s="45">
        <f t="shared" si="2"/>
        <v>0.19411524315488354</v>
      </c>
      <c r="I15" s="33">
        <v>32</v>
      </c>
      <c r="J15" s="69">
        <f t="shared" si="3"/>
        <v>0.32693093583980382</v>
      </c>
      <c r="K15" s="67">
        <v>464</v>
      </c>
      <c r="L15" s="44">
        <f t="shared" si="4"/>
        <v>4.7404985696771558</v>
      </c>
      <c r="M15" s="34">
        <v>8343</v>
      </c>
      <c r="N15" s="45">
        <f t="shared" si="5"/>
        <v>85.237024928483862</v>
      </c>
      <c r="O15" s="33">
        <v>623</v>
      </c>
      <c r="P15" s="44">
        <f t="shared" si="6"/>
        <v>6.3649366571311816</v>
      </c>
      <c r="Q15" s="67">
        <f t="shared" si="7"/>
        <v>9788</v>
      </c>
      <c r="R15" s="67">
        <v>13151</v>
      </c>
      <c r="S15" s="45">
        <f t="shared" si="8"/>
        <v>74.427800167287657</v>
      </c>
      <c r="T15" s="73" t="s">
        <v>16</v>
      </c>
      <c r="U15" s="173">
        <v>9</v>
      </c>
      <c r="V15" s="182" t="s">
        <v>15</v>
      </c>
      <c r="W15" s="136">
        <v>74.31</v>
      </c>
    </row>
    <row r="16" spans="1:23" ht="21" x14ac:dyDescent="0.35">
      <c r="A16" s="34">
        <v>10</v>
      </c>
      <c r="B16" s="72" t="s">
        <v>17</v>
      </c>
      <c r="C16" s="33">
        <v>243</v>
      </c>
      <c r="D16" s="69">
        <f t="shared" si="0"/>
        <v>3.1387238439679672</v>
      </c>
      <c r="E16" s="67">
        <v>139</v>
      </c>
      <c r="F16" s="44">
        <f t="shared" si="1"/>
        <v>1.795401704985792</v>
      </c>
      <c r="G16" s="33">
        <v>11</v>
      </c>
      <c r="H16" s="45">
        <f t="shared" si="2"/>
        <v>0.14208214931542237</v>
      </c>
      <c r="I16" s="33">
        <v>38</v>
      </c>
      <c r="J16" s="69">
        <f t="shared" si="3"/>
        <v>0.49082924308964093</v>
      </c>
      <c r="K16" s="67">
        <v>506</v>
      </c>
      <c r="L16" s="44">
        <f t="shared" si="4"/>
        <v>6.5357788685094285</v>
      </c>
      <c r="M16" s="34">
        <v>6415</v>
      </c>
      <c r="N16" s="45">
        <f t="shared" si="5"/>
        <v>82.859726168948583</v>
      </c>
      <c r="O16" s="33">
        <v>390</v>
      </c>
      <c r="P16" s="44">
        <f t="shared" si="6"/>
        <v>5.0374580211831566</v>
      </c>
      <c r="Q16" s="67">
        <f t="shared" si="7"/>
        <v>7742</v>
      </c>
      <c r="R16" s="67">
        <v>10761</v>
      </c>
      <c r="S16" s="45">
        <f t="shared" si="8"/>
        <v>71.944986525415857</v>
      </c>
      <c r="T16" s="72" t="s">
        <v>17</v>
      </c>
      <c r="U16" s="173">
        <v>3</v>
      </c>
      <c r="V16" s="182" t="s">
        <v>16</v>
      </c>
      <c r="W16" s="136">
        <v>74.430000000000007</v>
      </c>
    </row>
    <row r="17" spans="1:23" ht="21" x14ac:dyDescent="0.35">
      <c r="A17" s="34">
        <v>11</v>
      </c>
      <c r="B17" s="72" t="s">
        <v>18</v>
      </c>
      <c r="C17" s="33">
        <v>666</v>
      </c>
      <c r="D17" s="69">
        <f t="shared" si="0"/>
        <v>4.855289057374061</v>
      </c>
      <c r="E17" s="67">
        <v>658</v>
      </c>
      <c r="F17" s="44">
        <f t="shared" si="1"/>
        <v>4.7969672668950931</v>
      </c>
      <c r="G17" s="33">
        <v>20</v>
      </c>
      <c r="H17" s="45">
        <f t="shared" si="2"/>
        <v>0.14580447619741926</v>
      </c>
      <c r="I17" s="33">
        <v>268</v>
      </c>
      <c r="J17" s="69">
        <f t="shared" si="3"/>
        <v>1.9537799810454182</v>
      </c>
      <c r="K17" s="67">
        <v>623</v>
      </c>
      <c r="L17" s="44">
        <f t="shared" si="4"/>
        <v>4.5418094335496102</v>
      </c>
      <c r="M17" s="34">
        <v>10170</v>
      </c>
      <c r="N17" s="45">
        <f t="shared" si="5"/>
        <v>74.141576146387692</v>
      </c>
      <c r="O17" s="33">
        <v>1312</v>
      </c>
      <c r="P17" s="44">
        <f t="shared" si="6"/>
        <v>9.5647736385507045</v>
      </c>
      <c r="Q17" s="67">
        <f t="shared" si="7"/>
        <v>13717</v>
      </c>
      <c r="R17" s="67">
        <v>18583</v>
      </c>
      <c r="S17" s="45">
        <f t="shared" si="8"/>
        <v>73.814776946671685</v>
      </c>
      <c r="T17" s="72" t="s">
        <v>18</v>
      </c>
      <c r="U17" s="173">
        <v>6</v>
      </c>
      <c r="V17" s="182" t="s">
        <v>21</v>
      </c>
      <c r="W17" s="136">
        <v>74.95</v>
      </c>
    </row>
    <row r="18" spans="1:23" ht="21" x14ac:dyDescent="0.35">
      <c r="A18" s="34">
        <v>12</v>
      </c>
      <c r="B18" s="72" t="s">
        <v>19</v>
      </c>
      <c r="C18" s="33">
        <v>423</v>
      </c>
      <c r="D18" s="69">
        <f t="shared" si="0"/>
        <v>3.2701971395438734</v>
      </c>
      <c r="E18" s="67">
        <v>748</v>
      </c>
      <c r="F18" s="44">
        <f t="shared" si="1"/>
        <v>5.7827599536142245</v>
      </c>
      <c r="G18" s="33">
        <v>10</v>
      </c>
      <c r="H18" s="45">
        <f t="shared" si="2"/>
        <v>7.7309625048318509E-2</v>
      </c>
      <c r="I18" s="33">
        <v>69</v>
      </c>
      <c r="J18" s="69">
        <f t="shared" si="3"/>
        <v>0.53343641283339771</v>
      </c>
      <c r="K18" s="67">
        <v>1329</v>
      </c>
      <c r="L18" s="44">
        <f t="shared" si="4"/>
        <v>10.27444916892153</v>
      </c>
      <c r="M18" s="34">
        <v>9927</v>
      </c>
      <c r="N18" s="45">
        <f t="shared" si="5"/>
        <v>76.745264785465793</v>
      </c>
      <c r="O18" s="33">
        <v>429</v>
      </c>
      <c r="P18" s="44">
        <f t="shared" si="6"/>
        <v>3.3165829145728645</v>
      </c>
      <c r="Q18" s="67">
        <f t="shared" si="7"/>
        <v>12935</v>
      </c>
      <c r="R18" s="67">
        <v>17873</v>
      </c>
      <c r="S18" s="45">
        <f t="shared" si="8"/>
        <v>72.371733900296547</v>
      </c>
      <c r="T18" s="72" t="s">
        <v>19</v>
      </c>
      <c r="U18" s="173">
        <v>4</v>
      </c>
      <c r="V18" s="182" t="s">
        <v>10</v>
      </c>
      <c r="W18" s="136">
        <v>74.989999999999995</v>
      </c>
    </row>
    <row r="19" spans="1:23" s="78" customFormat="1" ht="18.75" customHeight="1" x14ac:dyDescent="0.35">
      <c r="A19" s="34">
        <v>13</v>
      </c>
      <c r="B19" s="72" t="s">
        <v>20</v>
      </c>
      <c r="C19" s="33">
        <v>206</v>
      </c>
      <c r="D19" s="69">
        <f t="shared" si="0"/>
        <v>2.6312428151743519</v>
      </c>
      <c r="E19" s="67">
        <v>159</v>
      </c>
      <c r="F19" s="44">
        <f t="shared" si="1"/>
        <v>2.0309107165666114</v>
      </c>
      <c r="G19" s="33">
        <v>6</v>
      </c>
      <c r="H19" s="45">
        <f t="shared" si="2"/>
        <v>7.6638140247796652E-2</v>
      </c>
      <c r="I19" s="33">
        <v>70</v>
      </c>
      <c r="J19" s="69">
        <f t="shared" si="3"/>
        <v>0.89411163622429424</v>
      </c>
      <c r="K19" s="67">
        <v>535</v>
      </c>
      <c r="L19" s="44">
        <f t="shared" si="4"/>
        <v>6.833567505428535</v>
      </c>
      <c r="M19" s="34">
        <v>5949</v>
      </c>
      <c r="N19" s="45">
        <f t="shared" si="5"/>
        <v>75.98671605569038</v>
      </c>
      <c r="O19" s="33">
        <v>904</v>
      </c>
      <c r="P19" s="44">
        <f t="shared" si="6"/>
        <v>11.54681313066803</v>
      </c>
      <c r="Q19" s="67">
        <f t="shared" si="7"/>
        <v>7829</v>
      </c>
      <c r="R19" s="67">
        <v>11887</v>
      </c>
      <c r="S19" s="45">
        <f t="shared" si="8"/>
        <v>65.86186590392866</v>
      </c>
      <c r="T19" s="72" t="s">
        <v>20</v>
      </c>
      <c r="U19" s="173">
        <v>2</v>
      </c>
      <c r="V19" s="182" t="s">
        <v>9</v>
      </c>
      <c r="W19" s="45">
        <v>76.599999999999994</v>
      </c>
    </row>
    <row r="20" spans="1:23" ht="21" x14ac:dyDescent="0.35">
      <c r="A20" s="46">
        <v>14</v>
      </c>
      <c r="B20" s="74" t="s">
        <v>21</v>
      </c>
      <c r="C20" s="33">
        <v>101</v>
      </c>
      <c r="D20" s="69">
        <f t="shared" si="0"/>
        <v>1.5848109210732777</v>
      </c>
      <c r="E20" s="67">
        <v>202</v>
      </c>
      <c r="F20" s="44">
        <f t="shared" si="1"/>
        <v>3.1696218421465554</v>
      </c>
      <c r="G20" s="33">
        <v>23</v>
      </c>
      <c r="H20" s="45">
        <f t="shared" si="2"/>
        <v>0.3608975364820336</v>
      </c>
      <c r="I20" s="33">
        <v>24</v>
      </c>
      <c r="J20" s="69">
        <f t="shared" si="3"/>
        <v>0.37658873372038287</v>
      </c>
      <c r="K20" s="67">
        <v>586</v>
      </c>
      <c r="L20" s="44">
        <f t="shared" si="4"/>
        <v>9.1950415816726814</v>
      </c>
      <c r="M20" s="34">
        <v>4771</v>
      </c>
      <c r="N20" s="45">
        <f t="shared" si="5"/>
        <v>74.862702024164435</v>
      </c>
      <c r="O20" s="33">
        <v>666</v>
      </c>
      <c r="P20" s="44">
        <f t="shared" si="6"/>
        <v>10.450337360740624</v>
      </c>
      <c r="Q20" s="67">
        <f t="shared" si="7"/>
        <v>6373</v>
      </c>
      <c r="R20" s="67">
        <v>8503</v>
      </c>
      <c r="S20" s="45">
        <f t="shared" si="8"/>
        <v>74.950017640832641</v>
      </c>
      <c r="T20" s="74" t="s">
        <v>21</v>
      </c>
      <c r="U20" s="173">
        <v>10</v>
      </c>
      <c r="V20" s="182" t="s">
        <v>14</v>
      </c>
      <c r="W20" s="136">
        <v>76.72</v>
      </c>
    </row>
    <row r="21" spans="1:23" ht="21" x14ac:dyDescent="0.35">
      <c r="A21" s="4"/>
      <c r="B21" s="55" t="s">
        <v>44</v>
      </c>
      <c r="C21" s="54">
        <f>SUM(C7:C20)</f>
        <v>5820</v>
      </c>
      <c r="D21" s="109">
        <f t="shared" ref="D21" si="9">C21/Q21*100</f>
        <v>3.7728021158807747</v>
      </c>
      <c r="E21" s="110">
        <f>SUM(E7:E20)</f>
        <v>5605</v>
      </c>
      <c r="F21" s="111">
        <f t="shared" ref="F21" si="10">E21/Q21*100</f>
        <v>3.6334288418405052</v>
      </c>
      <c r="G21" s="54">
        <f>SUM(G7:G20)</f>
        <v>375</v>
      </c>
      <c r="H21" s="112">
        <f t="shared" ref="H21" si="11">G21/Q21*100</f>
        <v>0.24309291983767878</v>
      </c>
      <c r="I21" s="54">
        <f>SUM(I7:I20)</f>
        <v>1079</v>
      </c>
      <c r="J21" s="109">
        <f t="shared" ref="J21" si="12">I21/Q21*100</f>
        <v>0.69945936134628106</v>
      </c>
      <c r="K21" s="110">
        <f>SUM(K7:K20)</f>
        <v>13866</v>
      </c>
      <c r="L21" s="111">
        <f t="shared" ref="L21" si="13">K21/Q21*100</f>
        <v>8.9886038039180089</v>
      </c>
      <c r="M21" s="113">
        <f>SUM(M7:M20)</f>
        <v>116137</v>
      </c>
      <c r="N21" s="112">
        <f t="shared" ref="N21" si="14">M21/Q21*100</f>
        <v>75.285553149835991</v>
      </c>
      <c r="O21" s="54">
        <f>SUM(O7:O20)</f>
        <v>11380</v>
      </c>
      <c r="P21" s="111">
        <f t="shared" ref="P21" si="15">O21/Q21*100</f>
        <v>7.3770598073407578</v>
      </c>
      <c r="Q21" s="110">
        <f>SUM(Q7:Q20)</f>
        <v>154262</v>
      </c>
      <c r="R21" s="110">
        <f>SUM(R7:R20)</f>
        <v>210042</v>
      </c>
      <c r="S21" s="112">
        <f t="shared" si="8"/>
        <v>73.443406556783884</v>
      </c>
      <c r="U21" s="94"/>
      <c r="V21" s="182" t="s">
        <v>13</v>
      </c>
      <c r="W21" s="136">
        <v>78.83</v>
      </c>
    </row>
    <row r="22" spans="1:23" ht="18.75" x14ac:dyDescent="0.3">
      <c r="A22" s="12" t="s">
        <v>218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92"/>
      <c r="P22" s="80"/>
      <c r="Q22" s="81"/>
    </row>
    <row r="23" spans="1:23" x14ac:dyDescent="0.25">
      <c r="F23" s="49"/>
    </row>
    <row r="24" spans="1:23" ht="21" x14ac:dyDescent="0.35">
      <c r="V24" s="208" t="s">
        <v>69</v>
      </c>
      <c r="W24" s="163">
        <v>3.7699999999999997E-2</v>
      </c>
    </row>
    <row r="25" spans="1:23" ht="21" x14ac:dyDescent="0.35">
      <c r="C25" s="173"/>
      <c r="V25" s="208" t="s">
        <v>70</v>
      </c>
      <c r="W25" s="163">
        <v>3.6299999999999999E-2</v>
      </c>
    </row>
    <row r="26" spans="1:23" ht="21" x14ac:dyDescent="0.35">
      <c r="C26" s="173"/>
      <c r="V26" s="208" t="s">
        <v>73</v>
      </c>
      <c r="W26" s="163">
        <v>2.3999999999999998E-3</v>
      </c>
    </row>
    <row r="27" spans="1:23" ht="21" x14ac:dyDescent="0.35">
      <c r="C27" s="173"/>
      <c r="V27" s="208" t="s">
        <v>77</v>
      </c>
      <c r="W27" s="163">
        <v>7.0000000000000001E-3</v>
      </c>
    </row>
    <row r="28" spans="1:23" ht="21" x14ac:dyDescent="0.35">
      <c r="C28" s="173"/>
      <c r="V28" s="208" t="s">
        <v>74</v>
      </c>
      <c r="W28" s="163">
        <v>8.9899999999999994E-2</v>
      </c>
    </row>
    <row r="29" spans="1:23" ht="21" x14ac:dyDescent="0.35">
      <c r="C29" s="173"/>
      <c r="V29" s="208" t="s">
        <v>75</v>
      </c>
      <c r="W29" s="163">
        <v>0.75290000000000001</v>
      </c>
    </row>
    <row r="30" spans="1:23" ht="21" x14ac:dyDescent="0.35">
      <c r="C30" s="173"/>
      <c r="V30" s="208" t="s">
        <v>76</v>
      </c>
      <c r="W30" s="163">
        <v>3.7999999999999999E-2</v>
      </c>
    </row>
    <row r="31" spans="1:23" ht="18.75" x14ac:dyDescent="0.3">
      <c r="C31" s="173"/>
    </row>
    <row r="32" spans="1:23" ht="18.75" x14ac:dyDescent="0.3">
      <c r="C32" s="173"/>
    </row>
    <row r="33" spans="3:3" ht="18.75" x14ac:dyDescent="0.3">
      <c r="C33" s="173"/>
    </row>
    <row r="34" spans="3:3" ht="18.75" x14ac:dyDescent="0.3">
      <c r="C34" s="173"/>
    </row>
    <row r="35" spans="3:3" ht="18.75" x14ac:dyDescent="0.3">
      <c r="C35" s="173"/>
    </row>
    <row r="36" spans="3:3" ht="18.75" x14ac:dyDescent="0.3">
      <c r="C36" s="173"/>
    </row>
    <row r="37" spans="3:3" ht="18.75" x14ac:dyDescent="0.3">
      <c r="C37" s="173"/>
    </row>
    <row r="38" spans="3:3" ht="18.75" x14ac:dyDescent="0.3">
      <c r="C38" s="173"/>
    </row>
  </sheetData>
  <mergeCells count="14">
    <mergeCell ref="R4:R5"/>
    <mergeCell ref="S4:S5"/>
    <mergeCell ref="A1:S1"/>
    <mergeCell ref="Q4:Q5"/>
    <mergeCell ref="C4:D4"/>
    <mergeCell ref="E4:F4"/>
    <mergeCell ref="G4:H4"/>
    <mergeCell ref="I4:J4"/>
    <mergeCell ref="K4:L4"/>
    <mergeCell ref="M4:N4"/>
    <mergeCell ref="O4:P4"/>
    <mergeCell ref="A2:K2"/>
    <mergeCell ref="A4:A5"/>
    <mergeCell ref="B4:B5"/>
  </mergeCells>
  <pageMargins left="1.299212598425197" right="0" top="1.3385826771653544" bottom="0" header="0.31496062992125984" footer="0.31496062992125984"/>
  <pageSetup paperSize="5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zoomScale="90" zoomScaleNormal="90" workbookViewId="0">
      <selection activeCell="A23" sqref="A23"/>
    </sheetView>
  </sheetViews>
  <sheetFormatPr defaultRowHeight="15" x14ac:dyDescent="0.25"/>
  <cols>
    <col min="1" max="1" width="6.42578125" customWidth="1"/>
    <col min="2" max="2" width="19.140625" customWidth="1"/>
    <col min="3" max="8" width="10.7109375" customWidth="1"/>
    <col min="9" max="9" width="10.28515625" customWidth="1"/>
    <col min="10" max="10" width="10.7109375" customWidth="1"/>
    <col min="11" max="13" width="12.7109375" customWidth="1"/>
    <col min="15" max="15" width="24.42578125" customWidth="1"/>
  </cols>
  <sheetData>
    <row r="1" spans="1:17" ht="18.75" x14ac:dyDescent="0.3">
      <c r="A1" s="255" t="s">
        <v>105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7" ht="18.75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7" ht="18.75" x14ac:dyDescent="0.3">
      <c r="A3" s="281" t="s">
        <v>31</v>
      </c>
      <c r="B3" s="281"/>
      <c r="C3" s="281"/>
      <c r="D3" s="281"/>
      <c r="E3" s="281"/>
      <c r="F3" s="281"/>
      <c r="G3" s="281"/>
      <c r="H3" s="281"/>
      <c r="I3" s="281"/>
    </row>
    <row r="5" spans="1:17" ht="30" customHeight="1" x14ac:dyDescent="0.25">
      <c r="A5" s="267" t="s">
        <v>0</v>
      </c>
      <c r="B5" s="267" t="s">
        <v>1</v>
      </c>
      <c r="C5" s="267" t="s">
        <v>69</v>
      </c>
      <c r="D5" s="267"/>
      <c r="E5" s="267" t="s">
        <v>70</v>
      </c>
      <c r="F5" s="267"/>
      <c r="G5" s="267" t="s">
        <v>73</v>
      </c>
      <c r="H5" s="267"/>
      <c r="I5" s="289" t="s">
        <v>74</v>
      </c>
      <c r="J5" s="289"/>
      <c r="K5" s="293" t="s">
        <v>106</v>
      </c>
      <c r="L5" s="293" t="s">
        <v>107</v>
      </c>
      <c r="M5" s="267" t="s">
        <v>37</v>
      </c>
    </row>
    <row r="6" spans="1:17" ht="18.75" x14ac:dyDescent="0.25">
      <c r="A6" s="267"/>
      <c r="B6" s="267"/>
      <c r="C6" s="50" t="s">
        <v>44</v>
      </c>
      <c r="D6" s="64" t="s">
        <v>37</v>
      </c>
      <c r="E6" s="50" t="s">
        <v>44</v>
      </c>
      <c r="F6" s="65" t="s">
        <v>37</v>
      </c>
      <c r="G6" s="50" t="s">
        <v>44</v>
      </c>
      <c r="H6" s="65" t="s">
        <v>37</v>
      </c>
      <c r="I6" s="50" t="s">
        <v>44</v>
      </c>
      <c r="J6" s="65" t="s">
        <v>37</v>
      </c>
      <c r="K6" s="294"/>
      <c r="L6" s="294"/>
      <c r="M6" s="267"/>
    </row>
    <row r="7" spans="1:17" x14ac:dyDescent="0.25">
      <c r="A7" s="26">
        <v>1</v>
      </c>
      <c r="B7" s="27">
        <v>2</v>
      </c>
      <c r="C7" s="26">
        <v>3</v>
      </c>
      <c r="D7" s="93" t="s">
        <v>158</v>
      </c>
      <c r="E7" s="26">
        <v>5</v>
      </c>
      <c r="F7" s="93" t="s">
        <v>159</v>
      </c>
      <c r="G7" s="26">
        <v>7</v>
      </c>
      <c r="H7" s="26" t="s">
        <v>160</v>
      </c>
      <c r="I7" s="26">
        <v>9</v>
      </c>
      <c r="J7" s="47" t="s">
        <v>161</v>
      </c>
      <c r="K7" s="26">
        <v>11</v>
      </c>
      <c r="L7" s="76">
        <v>12</v>
      </c>
      <c r="M7" s="138" t="s">
        <v>162</v>
      </c>
    </row>
    <row r="8" spans="1:17" ht="18.75" customHeight="1" x14ac:dyDescent="0.3">
      <c r="A8" s="34">
        <v>1</v>
      </c>
      <c r="B8" s="70" t="s">
        <v>8</v>
      </c>
      <c r="C8" s="33">
        <v>1402</v>
      </c>
      <c r="D8" s="69">
        <f>C8/K8*100</f>
        <v>25.25671050261214</v>
      </c>
      <c r="E8" s="67">
        <v>1281</v>
      </c>
      <c r="F8" s="44">
        <f>E8/K8*100</f>
        <v>23.076923076923077</v>
      </c>
      <c r="G8" s="33">
        <v>86</v>
      </c>
      <c r="H8" s="45">
        <f>G8/K8*100</f>
        <v>1.5492704017294181</v>
      </c>
      <c r="I8" s="67">
        <v>2782</v>
      </c>
      <c r="J8" s="44">
        <f>I8/K8*100</f>
        <v>50.11709601873536</v>
      </c>
      <c r="K8" s="67">
        <f>C8+E8+G8+I8</f>
        <v>5551</v>
      </c>
      <c r="L8" s="67">
        <f>'7. PA PER MIX'!Q7</f>
        <v>19829</v>
      </c>
      <c r="M8" s="77">
        <f t="shared" ref="M8:M22" si="0">K8/L8*100</f>
        <v>27.994351707095667</v>
      </c>
      <c r="O8" s="189" t="s">
        <v>16</v>
      </c>
      <c r="P8" s="172">
        <v>8.07</v>
      </c>
      <c r="Q8" s="172"/>
    </row>
    <row r="9" spans="1:17" ht="18.75" customHeight="1" x14ac:dyDescent="0.3">
      <c r="A9" s="34">
        <v>2</v>
      </c>
      <c r="B9" s="71" t="s">
        <v>9</v>
      </c>
      <c r="C9" s="33">
        <v>1337</v>
      </c>
      <c r="D9" s="69">
        <f t="shared" ref="D9:D22" si="1">C9/K9*100</f>
        <v>35.045871559633028</v>
      </c>
      <c r="E9" s="67">
        <v>626</v>
      </c>
      <c r="F9" s="44">
        <f t="shared" ref="F9:F22" si="2">E9/K9*100</f>
        <v>16.408912188728703</v>
      </c>
      <c r="G9" s="33">
        <v>28</v>
      </c>
      <c r="H9" s="45">
        <f t="shared" ref="H9:H22" si="3">G9/K9*100</f>
        <v>0.73394495412844041</v>
      </c>
      <c r="I9" s="67">
        <v>1824</v>
      </c>
      <c r="J9" s="44">
        <f t="shared" ref="J9:J22" si="4">I9/K9*100</f>
        <v>47.811271297509826</v>
      </c>
      <c r="K9" s="67">
        <f t="shared" ref="K9:K22" si="5">C9+E9+G9+I9</f>
        <v>3815</v>
      </c>
      <c r="L9" s="67">
        <f>'7. PA PER MIX'!Q8</f>
        <v>14464</v>
      </c>
      <c r="M9" s="77">
        <f t="shared" si="0"/>
        <v>26.375829646017699</v>
      </c>
      <c r="O9" s="189" t="s">
        <v>13</v>
      </c>
      <c r="P9" s="172">
        <v>9.39</v>
      </c>
      <c r="Q9" s="172"/>
    </row>
    <row r="10" spans="1:17" ht="18.75" customHeight="1" x14ac:dyDescent="0.3">
      <c r="A10" s="34">
        <v>3</v>
      </c>
      <c r="B10" s="72" t="s">
        <v>10</v>
      </c>
      <c r="C10" s="33">
        <v>198</v>
      </c>
      <c r="D10" s="69">
        <f t="shared" si="1"/>
        <v>11.518324607329843</v>
      </c>
      <c r="E10" s="67">
        <v>486</v>
      </c>
      <c r="F10" s="44">
        <f t="shared" si="2"/>
        <v>28.272251308900525</v>
      </c>
      <c r="G10" s="33">
        <v>93</v>
      </c>
      <c r="H10" s="45">
        <f t="shared" si="3"/>
        <v>5.4101221640488655</v>
      </c>
      <c r="I10" s="67">
        <v>942</v>
      </c>
      <c r="J10" s="44">
        <f t="shared" si="4"/>
        <v>54.799301919720769</v>
      </c>
      <c r="K10" s="67">
        <f t="shared" si="5"/>
        <v>1719</v>
      </c>
      <c r="L10" s="67">
        <f>'7. PA PER MIX'!Q9</f>
        <v>11415</v>
      </c>
      <c r="M10" s="77">
        <f t="shared" si="0"/>
        <v>15.059132720105126</v>
      </c>
      <c r="O10" s="190" t="s">
        <v>20</v>
      </c>
      <c r="P10" s="172">
        <v>11.57</v>
      </c>
      <c r="Q10" s="172"/>
    </row>
    <row r="11" spans="1:17" ht="18.75" customHeight="1" x14ac:dyDescent="0.3">
      <c r="A11" s="34">
        <v>4</v>
      </c>
      <c r="B11" s="72" t="s">
        <v>11</v>
      </c>
      <c r="C11" s="33">
        <v>353</v>
      </c>
      <c r="D11" s="69">
        <f t="shared" si="1"/>
        <v>23.102094240837694</v>
      </c>
      <c r="E11" s="67">
        <v>271</v>
      </c>
      <c r="F11" s="44">
        <f t="shared" si="2"/>
        <v>17.735602094240839</v>
      </c>
      <c r="G11" s="33">
        <v>23</v>
      </c>
      <c r="H11" s="45">
        <f t="shared" si="3"/>
        <v>1.5052356020942408</v>
      </c>
      <c r="I11" s="67">
        <v>881</v>
      </c>
      <c r="J11" s="44">
        <f t="shared" si="4"/>
        <v>57.657068062827221</v>
      </c>
      <c r="K11" s="67">
        <f t="shared" si="5"/>
        <v>1528</v>
      </c>
      <c r="L11" s="67">
        <f>'7. PA PER MIX'!Q10</f>
        <v>11115</v>
      </c>
      <c r="M11" s="77">
        <f t="shared" si="0"/>
        <v>13.747188484030589</v>
      </c>
      <c r="O11" s="188" t="s">
        <v>17</v>
      </c>
      <c r="P11" s="172">
        <v>11.61</v>
      </c>
      <c r="Q11" s="172"/>
    </row>
    <row r="12" spans="1:17" ht="18.75" customHeight="1" x14ac:dyDescent="0.3">
      <c r="A12" s="34">
        <v>5</v>
      </c>
      <c r="B12" s="73" t="s">
        <v>12</v>
      </c>
      <c r="C12" s="33">
        <v>301</v>
      </c>
      <c r="D12" s="69">
        <f t="shared" si="1"/>
        <v>25.66069906223359</v>
      </c>
      <c r="E12" s="67">
        <v>202</v>
      </c>
      <c r="F12" s="44">
        <f t="shared" si="2"/>
        <v>17.22080136402387</v>
      </c>
      <c r="G12" s="33">
        <v>17</v>
      </c>
      <c r="H12" s="45">
        <f t="shared" si="3"/>
        <v>1.4492753623188406</v>
      </c>
      <c r="I12" s="67">
        <v>653</v>
      </c>
      <c r="J12" s="44">
        <f t="shared" si="4"/>
        <v>55.669224211423696</v>
      </c>
      <c r="K12" s="67">
        <f t="shared" si="5"/>
        <v>1173</v>
      </c>
      <c r="L12" s="67">
        <f>'7. PA PER MIX'!Q11</f>
        <v>8661</v>
      </c>
      <c r="M12" s="77">
        <f t="shared" si="0"/>
        <v>13.543470730862486</v>
      </c>
      <c r="O12" s="188" t="s">
        <v>14</v>
      </c>
      <c r="P12" s="172">
        <v>13.42</v>
      </c>
      <c r="Q12" s="172"/>
    </row>
    <row r="13" spans="1:17" ht="18.75" customHeight="1" x14ac:dyDescent="0.3">
      <c r="A13" s="34">
        <v>6</v>
      </c>
      <c r="B13" s="73" t="s">
        <v>13</v>
      </c>
      <c r="C13" s="33">
        <v>167</v>
      </c>
      <c r="D13" s="69">
        <f t="shared" si="1"/>
        <v>13.939899833055092</v>
      </c>
      <c r="E13" s="67">
        <v>302</v>
      </c>
      <c r="F13" s="44">
        <f t="shared" si="2"/>
        <v>25.208681135225376</v>
      </c>
      <c r="G13" s="33">
        <v>24</v>
      </c>
      <c r="H13" s="45">
        <f t="shared" si="3"/>
        <v>2.003338898163606</v>
      </c>
      <c r="I13" s="67">
        <v>705</v>
      </c>
      <c r="J13" s="44">
        <f t="shared" si="4"/>
        <v>58.848080133555925</v>
      </c>
      <c r="K13" s="67">
        <f t="shared" si="5"/>
        <v>1198</v>
      </c>
      <c r="L13" s="67">
        <f>'7. PA PER MIX'!Q12</f>
        <v>12759</v>
      </c>
      <c r="M13" s="77">
        <f t="shared" si="0"/>
        <v>9.3894505839015601</v>
      </c>
      <c r="O13" s="189" t="s">
        <v>12</v>
      </c>
      <c r="P13" s="172">
        <v>13.54</v>
      </c>
      <c r="Q13" s="172"/>
    </row>
    <row r="14" spans="1:17" ht="18.75" customHeight="1" x14ac:dyDescent="0.3">
      <c r="A14" s="34">
        <v>7</v>
      </c>
      <c r="B14" s="72" t="s">
        <v>14</v>
      </c>
      <c r="C14" s="33">
        <v>133</v>
      </c>
      <c r="D14" s="69">
        <f t="shared" si="1"/>
        <v>9.7293343087051944</v>
      </c>
      <c r="E14" s="67">
        <v>245</v>
      </c>
      <c r="F14" s="44">
        <f t="shared" si="2"/>
        <v>17.922457937088517</v>
      </c>
      <c r="G14" s="33">
        <v>10</v>
      </c>
      <c r="H14" s="45">
        <f t="shared" si="3"/>
        <v>0.73152889539136789</v>
      </c>
      <c r="I14" s="67">
        <v>979</v>
      </c>
      <c r="J14" s="44">
        <f t="shared" si="4"/>
        <v>71.616678858814922</v>
      </c>
      <c r="K14" s="67">
        <f t="shared" si="5"/>
        <v>1367</v>
      </c>
      <c r="L14" s="67">
        <f>'7. PA PER MIX'!Q13</f>
        <v>10183</v>
      </c>
      <c r="M14" s="77">
        <f t="shared" si="0"/>
        <v>13.424334675439459</v>
      </c>
      <c r="O14" s="188" t="s">
        <v>11</v>
      </c>
      <c r="P14" s="172">
        <v>13.75</v>
      </c>
      <c r="Q14" s="172"/>
    </row>
    <row r="15" spans="1:17" ht="18.75" customHeight="1" x14ac:dyDescent="0.3">
      <c r="A15" s="34">
        <v>8</v>
      </c>
      <c r="B15" s="72" t="s">
        <v>15</v>
      </c>
      <c r="C15" s="33">
        <v>129</v>
      </c>
      <c r="D15" s="69">
        <f t="shared" si="1"/>
        <v>9.6919609316303532</v>
      </c>
      <c r="E15" s="67">
        <v>140</v>
      </c>
      <c r="F15" s="44">
        <f t="shared" si="2"/>
        <v>10.518407212622089</v>
      </c>
      <c r="G15" s="33">
        <v>5</v>
      </c>
      <c r="H15" s="45">
        <f t="shared" si="3"/>
        <v>0.37565740045078888</v>
      </c>
      <c r="I15" s="67">
        <v>1057</v>
      </c>
      <c r="J15" s="44">
        <f t="shared" si="4"/>
        <v>79.413974455296767</v>
      </c>
      <c r="K15" s="67">
        <f t="shared" si="5"/>
        <v>1331</v>
      </c>
      <c r="L15" s="67">
        <f>'7. PA PER MIX'!Q14</f>
        <v>7452</v>
      </c>
      <c r="M15" s="77">
        <f t="shared" si="0"/>
        <v>17.860976918947934</v>
      </c>
      <c r="O15" s="191" t="s">
        <v>21</v>
      </c>
      <c r="P15" s="172">
        <v>14.31</v>
      </c>
      <c r="Q15" s="172"/>
    </row>
    <row r="16" spans="1:17" ht="18.75" customHeight="1" x14ac:dyDescent="0.3">
      <c r="A16" s="34">
        <v>9</v>
      </c>
      <c r="B16" s="73" t="s">
        <v>16</v>
      </c>
      <c r="C16" s="33">
        <v>161</v>
      </c>
      <c r="D16" s="69">
        <f t="shared" si="1"/>
        <v>20.37974683544304</v>
      </c>
      <c r="E16" s="67">
        <v>146</v>
      </c>
      <c r="F16" s="44">
        <f t="shared" si="2"/>
        <v>18.481012658227851</v>
      </c>
      <c r="G16" s="33">
        <v>19</v>
      </c>
      <c r="H16" s="45">
        <f t="shared" si="3"/>
        <v>2.4050632911392404</v>
      </c>
      <c r="I16" s="67">
        <v>464</v>
      </c>
      <c r="J16" s="44">
        <f t="shared" si="4"/>
        <v>58.734177215189874</v>
      </c>
      <c r="K16" s="67">
        <f t="shared" si="5"/>
        <v>790</v>
      </c>
      <c r="L16" s="67">
        <f>'7. PA PER MIX'!Q15</f>
        <v>9788</v>
      </c>
      <c r="M16" s="77">
        <f t="shared" si="0"/>
        <v>8.0711074785451569</v>
      </c>
      <c r="O16" s="188" t="s">
        <v>18</v>
      </c>
      <c r="P16" s="172">
        <v>14.34</v>
      </c>
      <c r="Q16" s="172"/>
    </row>
    <row r="17" spans="1:17" ht="18.75" customHeight="1" x14ac:dyDescent="0.3">
      <c r="A17" s="34">
        <v>10</v>
      </c>
      <c r="B17" s="72" t="s">
        <v>17</v>
      </c>
      <c r="C17" s="33">
        <v>243</v>
      </c>
      <c r="D17" s="69">
        <f t="shared" si="1"/>
        <v>27.030033370411566</v>
      </c>
      <c r="E17" s="67">
        <v>139</v>
      </c>
      <c r="F17" s="44">
        <f t="shared" si="2"/>
        <v>15.461624026696331</v>
      </c>
      <c r="G17" s="33">
        <v>11</v>
      </c>
      <c r="H17" s="45">
        <f t="shared" si="3"/>
        <v>1.2235817575083427</v>
      </c>
      <c r="I17" s="67">
        <v>506</v>
      </c>
      <c r="J17" s="44">
        <f t="shared" si="4"/>
        <v>56.284760845383765</v>
      </c>
      <c r="K17" s="67">
        <f t="shared" si="5"/>
        <v>899</v>
      </c>
      <c r="L17" s="67">
        <f>'7. PA PER MIX'!Q16</f>
        <v>7742</v>
      </c>
      <c r="M17" s="77">
        <f t="shared" si="0"/>
        <v>11.611986566778612</v>
      </c>
      <c r="O17" s="190" t="s">
        <v>10</v>
      </c>
      <c r="P17" s="172">
        <v>15.06</v>
      </c>
      <c r="Q17" s="172"/>
    </row>
    <row r="18" spans="1:17" ht="18.75" customHeight="1" x14ac:dyDescent="0.3">
      <c r="A18" s="34">
        <v>11</v>
      </c>
      <c r="B18" s="72" t="s">
        <v>18</v>
      </c>
      <c r="C18" s="33">
        <v>666</v>
      </c>
      <c r="D18" s="69">
        <f t="shared" si="1"/>
        <v>33.858668022369088</v>
      </c>
      <c r="E18" s="67">
        <v>658</v>
      </c>
      <c r="F18" s="44">
        <f t="shared" si="2"/>
        <v>33.45195729537366</v>
      </c>
      <c r="G18" s="33">
        <v>20</v>
      </c>
      <c r="H18" s="45">
        <f t="shared" si="3"/>
        <v>1.0167768174885612</v>
      </c>
      <c r="I18" s="67">
        <v>623</v>
      </c>
      <c r="J18" s="44">
        <f t="shared" si="4"/>
        <v>31.672597864768683</v>
      </c>
      <c r="K18" s="67">
        <f t="shared" si="5"/>
        <v>1967</v>
      </c>
      <c r="L18" s="67">
        <f>'7. PA PER MIX'!Q17</f>
        <v>13717</v>
      </c>
      <c r="M18" s="77">
        <f t="shared" si="0"/>
        <v>14.339870234016184</v>
      </c>
      <c r="O18" s="137" t="s">
        <v>24</v>
      </c>
      <c r="P18" s="192">
        <v>16.64</v>
      </c>
    </row>
    <row r="19" spans="1:17" ht="18.75" customHeight="1" x14ac:dyDescent="0.3">
      <c r="A19" s="34">
        <v>12</v>
      </c>
      <c r="B19" s="72" t="s">
        <v>19</v>
      </c>
      <c r="C19" s="33">
        <v>423</v>
      </c>
      <c r="D19" s="69">
        <f t="shared" si="1"/>
        <v>16.852589641434264</v>
      </c>
      <c r="E19" s="67">
        <v>748</v>
      </c>
      <c r="F19" s="44">
        <f t="shared" si="2"/>
        <v>29.800796812749002</v>
      </c>
      <c r="G19" s="33">
        <v>10</v>
      </c>
      <c r="H19" s="45">
        <f t="shared" si="3"/>
        <v>0.39840637450199201</v>
      </c>
      <c r="I19" s="67">
        <v>1329</v>
      </c>
      <c r="J19" s="44">
        <f t="shared" si="4"/>
        <v>52.948207171314742</v>
      </c>
      <c r="K19" s="67">
        <f t="shared" si="5"/>
        <v>2510</v>
      </c>
      <c r="L19" s="67">
        <f>'7. PA PER MIX'!Q18</f>
        <v>12935</v>
      </c>
      <c r="M19" s="77">
        <f t="shared" si="0"/>
        <v>19.404715887127946</v>
      </c>
      <c r="O19" s="137" t="s">
        <v>15</v>
      </c>
      <c r="P19" s="172">
        <v>17.86</v>
      </c>
      <c r="Q19" s="172"/>
    </row>
    <row r="20" spans="1:17" s="78" customFormat="1" ht="18.75" customHeight="1" x14ac:dyDescent="0.3">
      <c r="A20" s="34">
        <v>13</v>
      </c>
      <c r="B20" s="72" t="s">
        <v>20</v>
      </c>
      <c r="C20" s="33">
        <v>206</v>
      </c>
      <c r="D20" s="69">
        <f t="shared" si="1"/>
        <v>22.737306843267106</v>
      </c>
      <c r="E20" s="67">
        <v>159</v>
      </c>
      <c r="F20" s="44">
        <f t="shared" si="2"/>
        <v>17.549668874172188</v>
      </c>
      <c r="G20" s="33">
        <v>6</v>
      </c>
      <c r="H20" s="45">
        <f t="shared" si="3"/>
        <v>0.66225165562913912</v>
      </c>
      <c r="I20" s="67">
        <v>535</v>
      </c>
      <c r="J20" s="44">
        <f t="shared" si="4"/>
        <v>59.050772626931568</v>
      </c>
      <c r="K20" s="67">
        <f t="shared" si="5"/>
        <v>906</v>
      </c>
      <c r="L20" s="67">
        <f>'7. PA PER MIX'!Q19</f>
        <v>7829</v>
      </c>
      <c r="M20" s="77">
        <f t="shared" si="0"/>
        <v>11.572359177417296</v>
      </c>
      <c r="O20" s="188" t="s">
        <v>19</v>
      </c>
      <c r="P20" s="172">
        <v>19.399999999999999</v>
      </c>
      <c r="Q20" s="172"/>
    </row>
    <row r="21" spans="1:17" ht="18.75" customHeight="1" x14ac:dyDescent="0.3">
      <c r="A21" s="46">
        <v>14</v>
      </c>
      <c r="B21" s="74" t="s">
        <v>21</v>
      </c>
      <c r="C21" s="33">
        <v>101</v>
      </c>
      <c r="D21" s="69">
        <f t="shared" si="1"/>
        <v>11.074561403508772</v>
      </c>
      <c r="E21" s="67">
        <v>202</v>
      </c>
      <c r="F21" s="44">
        <f t="shared" si="2"/>
        <v>22.149122807017545</v>
      </c>
      <c r="G21" s="33">
        <v>23</v>
      </c>
      <c r="H21" s="45">
        <f t="shared" si="3"/>
        <v>2.5219298245614032</v>
      </c>
      <c r="I21" s="67">
        <v>586</v>
      </c>
      <c r="J21" s="44">
        <f t="shared" si="4"/>
        <v>64.254385964912288</v>
      </c>
      <c r="K21" s="67">
        <f t="shared" si="5"/>
        <v>912</v>
      </c>
      <c r="L21" s="67">
        <f>'7. PA PER MIX'!Q20</f>
        <v>6373</v>
      </c>
      <c r="M21" s="77">
        <f t="shared" si="0"/>
        <v>14.310371881374548</v>
      </c>
      <c r="O21" s="187" t="s">
        <v>9</v>
      </c>
      <c r="P21" s="172">
        <v>26.38</v>
      </c>
      <c r="Q21" s="172"/>
    </row>
    <row r="22" spans="1:17" ht="18.75" customHeight="1" x14ac:dyDescent="0.3">
      <c r="A22" s="4"/>
      <c r="B22" s="55" t="s">
        <v>44</v>
      </c>
      <c r="C22" s="54">
        <f>SUM(C8:C21)</f>
        <v>5820</v>
      </c>
      <c r="D22" s="109">
        <f t="shared" si="1"/>
        <v>22.675913660095066</v>
      </c>
      <c r="E22" s="110">
        <f>SUM(E8:E21)</f>
        <v>5605</v>
      </c>
      <c r="F22" s="111">
        <f t="shared" si="2"/>
        <v>21.838229564404273</v>
      </c>
      <c r="G22" s="54">
        <f>SUM(G8:G21)</f>
        <v>375</v>
      </c>
      <c r="H22" s="112">
        <f t="shared" si="3"/>
        <v>1.4610769110885997</v>
      </c>
      <c r="I22" s="110">
        <f>SUM(I8:I21)</f>
        <v>13866</v>
      </c>
      <c r="J22" s="111">
        <f t="shared" si="4"/>
        <v>54.024779864412068</v>
      </c>
      <c r="K22" s="110">
        <f t="shared" si="5"/>
        <v>25666</v>
      </c>
      <c r="L22" s="110">
        <f>'7. PA PER MIX'!Q21</f>
        <v>154262</v>
      </c>
      <c r="M22" s="116">
        <f t="shared" si="0"/>
        <v>16.63792768147697</v>
      </c>
      <c r="O22" s="193" t="s">
        <v>8</v>
      </c>
      <c r="P22" s="46">
        <v>27.99</v>
      </c>
      <c r="Q22" s="172"/>
    </row>
    <row r="23" spans="1:17" ht="18.75" x14ac:dyDescent="0.3">
      <c r="A23" s="12" t="s">
        <v>218</v>
      </c>
      <c r="B23" s="79"/>
      <c r="C23" s="80"/>
      <c r="D23" s="80"/>
      <c r="E23" s="80"/>
      <c r="F23" s="80"/>
      <c r="G23" s="80"/>
      <c r="H23" s="80"/>
      <c r="I23" s="80"/>
      <c r="J23" s="80"/>
      <c r="K23" s="81"/>
      <c r="O23" s="137"/>
      <c r="P23" s="194"/>
    </row>
    <row r="24" spans="1:17" x14ac:dyDescent="0.25">
      <c r="F24" s="49"/>
    </row>
  </sheetData>
  <mergeCells count="11">
    <mergeCell ref="K5:K6"/>
    <mergeCell ref="L5:L6"/>
    <mergeCell ref="M5:M6"/>
    <mergeCell ref="A1:M1"/>
    <mergeCell ref="A3:I3"/>
    <mergeCell ref="A5:A6"/>
    <mergeCell ref="B5:B6"/>
    <mergeCell ref="C5:D5"/>
    <mergeCell ref="E5:F5"/>
    <mergeCell ref="G5:H5"/>
    <mergeCell ref="I5:J5"/>
  </mergeCells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</vt:i4>
      </vt:variant>
    </vt:vector>
  </HeadingPairs>
  <TitlesOfParts>
    <vt:vector size="32" baseType="lpstr">
      <vt:lpstr>1. CAK LAP FASKES</vt:lpstr>
      <vt:lpstr>2. CAK LAP DALAP (AWAL)</vt:lpstr>
      <vt:lpstr>2. CAK LAP DALAP (ASAL)</vt:lpstr>
      <vt:lpstr>3. PB PER MIX</vt:lpstr>
      <vt:lpstr>4. CAPAIAN PPM PB </vt:lpstr>
      <vt:lpstr>5. CAPAIAN IND PPM PB BARU</vt:lpstr>
      <vt:lpstr>6. HSL LAY PB BR MNRT TMPT PLYN</vt:lpstr>
      <vt:lpstr>7. PA PER MIX</vt:lpstr>
      <vt:lpstr>8. PA MKJP</vt:lpstr>
      <vt:lpstr>9. PA KB PRIA</vt:lpstr>
      <vt:lpstr>10. PUS BUKAN KB</vt:lpstr>
      <vt:lpstr>11. DO PESERTA </vt:lpstr>
      <vt:lpstr>12. KOMPL BERAT MNRT MET KONTR</vt:lpstr>
      <vt:lpstr>13. KEGAGALAN MNRT MET KONT</vt:lpstr>
      <vt:lpstr>14. JML PENCBT IUD, IMP MNRT TP</vt:lpstr>
      <vt:lpstr>18. PEMBRIAN KON ULANG</vt:lpstr>
      <vt:lpstr>19. PEMBERIAN KON ULANG JEJARIN</vt:lpstr>
      <vt:lpstr>20. KON ULANG PER MIX</vt:lpstr>
      <vt:lpstr>16.17. LAY GANTI CARA KB A  </vt:lpstr>
      <vt:lpstr>15. LAY GC PER MIX HAL 3</vt:lpstr>
      <vt:lpstr>Sheet1</vt:lpstr>
      <vt:lpstr>21. BKB</vt:lpstr>
      <vt:lpstr>22. BKR</vt:lpstr>
      <vt:lpstr>23. BKL</vt:lpstr>
      <vt:lpstr>24. UPPKS</vt:lpstr>
      <vt:lpstr>25. PIK REMAJA</vt:lpstr>
      <vt:lpstr>Sheet3</vt:lpstr>
      <vt:lpstr>'1. CAK LAP FASKES'!Print_Area</vt:lpstr>
      <vt:lpstr>'19. PEMBERIAN KON ULANG JEJARIN'!Print_Area</vt:lpstr>
      <vt:lpstr>'20. KON ULANG PER MIX'!Print_Area</vt:lpstr>
      <vt:lpstr>'5. CAPAIAN IND PPM PB BARU'!Print_Area</vt:lpstr>
      <vt:lpstr>'7. PA PER MIX'!Print_Area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2018-12-07T06:35:43Z</cp:lastPrinted>
  <dcterms:created xsi:type="dcterms:W3CDTF">2018-10-30T13:39:04Z</dcterms:created>
  <dcterms:modified xsi:type="dcterms:W3CDTF">2018-12-07T07:13:35Z</dcterms:modified>
</cp:coreProperties>
</file>