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SAP " sheetId="1" r:id="rId1"/>
  </sheets>
  <definedNames>
    <definedName name="_xlnm.Print_Area" localSheetId="0">'SAP '!$B$2:$R$76</definedName>
    <definedName name="_xlnm.Print_Titles" localSheetId="0">'SAP '!$7:$8</definedName>
  </definedNames>
  <calcPr fullCalcOnLoad="1"/>
</workbook>
</file>

<file path=xl/sharedStrings.xml><?xml version="1.0" encoding="utf-8"?>
<sst xmlns="http://schemas.openxmlformats.org/spreadsheetml/2006/main" count="96" uniqueCount="96">
  <si>
    <t>PEMERINTAH KABUPATEN DEMAK</t>
  </si>
  <si>
    <t>TAHUN ANGGARAN 2021</t>
  </si>
  <si>
    <t>NOMOR
URUT</t>
  </si>
  <si>
    <t>URAIAN</t>
  </si>
  <si>
    <t>4</t>
  </si>
  <si>
    <t>PENDAPATAN DAERAH</t>
  </si>
  <si>
    <t>4 . 1</t>
  </si>
  <si>
    <t>PENDAPATAN ASLI DAERAH (PAD)</t>
  </si>
  <si>
    <t>4 . 1 . 1</t>
  </si>
  <si>
    <t>Pajak Daerah</t>
  </si>
  <si>
    <t>4 . 1 . 2</t>
  </si>
  <si>
    <t>Retribusi Daerah</t>
  </si>
  <si>
    <t>4 . 1 . 3</t>
  </si>
  <si>
    <t>Hasil Pengelolaan Kekayaan Daerah yang Dipisahkan</t>
  </si>
  <si>
    <t>4 . 1 . 4</t>
  </si>
  <si>
    <t>Lain-lain PAD yang Sah</t>
  </si>
  <si>
    <t>4 . 2</t>
  </si>
  <si>
    <t>PENDAPATAN TRANSFER</t>
  </si>
  <si>
    <t>4 . 2 . 1</t>
  </si>
  <si>
    <t>Pendapatan Transfer Pemerintah Pusat</t>
  </si>
  <si>
    <t>4 . 2 . 2</t>
  </si>
  <si>
    <t>Pendapatan Transfer Antar Daerah</t>
  </si>
  <si>
    <t>4 . 3</t>
  </si>
  <si>
    <t>LAIN-LAIN PENDAPATAN DAERAH YANG SAH</t>
  </si>
  <si>
    <t>4 . 3 . 3</t>
  </si>
  <si>
    <t>Lain-lain Pendapatan Sesuai dengan Ketentuan Peraturan Perundang-Undangan</t>
  </si>
  <si>
    <t>5</t>
  </si>
  <si>
    <t>BELANJA DAERAH</t>
  </si>
  <si>
    <t>5 . 1</t>
  </si>
  <si>
    <t>BELANJA OPERASI</t>
  </si>
  <si>
    <t>5 . 1 . 1</t>
  </si>
  <si>
    <t>Belanja Pegawai</t>
  </si>
  <si>
    <t>5 . 1 . 2</t>
  </si>
  <si>
    <t>Belanja Barang dan Jasa</t>
  </si>
  <si>
    <t>5 . 1 . 5</t>
  </si>
  <si>
    <t>Belanja Hibah</t>
  </si>
  <si>
    <t>5 . 1 . 6</t>
  </si>
  <si>
    <t>Belanja Bantuan Sosial</t>
  </si>
  <si>
    <t>5 . 2</t>
  </si>
  <si>
    <t>BELANJA MODAL</t>
  </si>
  <si>
    <t>5 . 2 . 1</t>
  </si>
  <si>
    <t>Belanja Modal Tanah</t>
  </si>
  <si>
    <t>5 . 2 . 2</t>
  </si>
  <si>
    <t>Belanja Modal Peralatan dan Mesin</t>
  </si>
  <si>
    <t>5 . 2 . 3</t>
  </si>
  <si>
    <t>Belanja Modal Gedung dan Bangunan</t>
  </si>
  <si>
    <t>5 . 2 . 4</t>
  </si>
  <si>
    <t>Belanja Modal Jalan, Jaringan, dan Irigasi</t>
  </si>
  <si>
    <t>5 . 2 . 5</t>
  </si>
  <si>
    <t>Belanja Modal Aset Tetap Lainnya</t>
  </si>
  <si>
    <t>5 . 3</t>
  </si>
  <si>
    <t>BELANJA TIDAK TERDUGA</t>
  </si>
  <si>
    <t>5 . 3 . 1</t>
  </si>
  <si>
    <t>Belanja Tidak Terduga</t>
  </si>
  <si>
    <t>Surplus / (Defisit)</t>
  </si>
  <si>
    <t>PEMBIAYAAN DAERAH</t>
  </si>
  <si>
    <t>PENERIMAAN PEMBIAYAAN</t>
  </si>
  <si>
    <t>Sisa Lebih Perhitungan Anggaran Tahun Sebelumnya</t>
  </si>
  <si>
    <t>PENGELUARAN PEMBIAYAAN</t>
  </si>
  <si>
    <t>Penyertaan Modal Daerah</t>
  </si>
  <si>
    <t>Pembiayaan Netto</t>
  </si>
  <si>
    <t>Sisa lebih pembiayaan anggaran tahun berkenan (SILPA)</t>
  </si>
  <si>
    <t>LAPORAN REALISASI SEMESTER PERTAMA APBD DAN PROGNOSIS 6 (ENAM) BULAN BERIKUTNYA</t>
  </si>
  <si>
    <t>JUMLAH ANGGARAN</t>
  </si>
  <si>
    <t>REALISASI SEMESTER PERTAMA</t>
  </si>
  <si>
    <t>SISA ANGGARAN S.D SEMESTER PERTAMA</t>
  </si>
  <si>
    <t>PROGNOSIS</t>
  </si>
  <si>
    <t>4 . 3 . 1</t>
  </si>
  <si>
    <t>Pendapatan Hibah</t>
  </si>
  <si>
    <t>KET</t>
  </si>
  <si>
    <t>4 . 2 . 1 . 1</t>
  </si>
  <si>
    <t>4 . 2 . 1 . 2</t>
  </si>
  <si>
    <t>4 . 2 . 1 . 5</t>
  </si>
  <si>
    <t>Dana Perimbangan</t>
  </si>
  <si>
    <t>Dana Insentif Daerah (DID)</t>
  </si>
  <si>
    <t>Dana Desa</t>
  </si>
  <si>
    <t>Pendapatan Bagi Hasil</t>
  </si>
  <si>
    <t>Bantuan Keuangan</t>
  </si>
  <si>
    <t>4 . 2 . 2 . 1</t>
  </si>
  <si>
    <t>4 . 2 . 2 . 2</t>
  </si>
  <si>
    <t>An. BUPATI DEMAK</t>
  </si>
  <si>
    <t>SEKRETARIS DAERAH</t>
  </si>
  <si>
    <t>KABUPATEN DEMAK</t>
  </si>
  <si>
    <t>dr. SINGGIH SETYONO, M.Kes.</t>
  </si>
  <si>
    <t>Pembina Utama Madya</t>
  </si>
  <si>
    <t>NIP. 19640913 199012 1 001</t>
  </si>
  <si>
    <t xml:space="preserve">6 . </t>
  </si>
  <si>
    <t>7 . 1</t>
  </si>
  <si>
    <t>7 . 1 . 1</t>
  </si>
  <si>
    <t>7 . 2</t>
  </si>
  <si>
    <t>7 . 2 . 2</t>
  </si>
  <si>
    <t xml:space="preserve">6 . 1 . </t>
  </si>
  <si>
    <t xml:space="preserve">6 . 2 . </t>
  </si>
  <si>
    <t>TRANSFER</t>
  </si>
  <si>
    <t>Transfer Bagi Hasil Pendapatan</t>
  </si>
  <si>
    <t>Transfer Bantuan Keuangan</t>
  </si>
</sst>
</file>

<file path=xl/styles.xml><?xml version="1.0" encoding="utf-8"?>
<styleSheet xmlns="http://schemas.openxmlformats.org/spreadsheetml/2006/main">
  <numFmts count="2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d\ mmmm\ yyyy"/>
    <numFmt numFmtId="173" formatCode="[$-421]dd\ mmmm\ yyyy"/>
    <numFmt numFmtId="174" formatCode="_(* #,##0.0_);_(* \(#,##0.0\);_(* &quot;-&quot;_);_(@_)"/>
    <numFmt numFmtId="175" formatCode="_(* #,##0.00_);_(* \(#,##0.00\);_(* &quot;-&quot;_);_(@_)"/>
    <numFmt numFmtId="176" formatCode="0.0"/>
    <numFmt numFmtId="177" formatCode="_(* #,##0.000_);_(* \(#,##0.000\);_(* &quot;-&quot;_);_(@_)"/>
    <numFmt numFmtId="178" formatCode="_(* #,##0.0000_);_(* \(#,##0.0000\);_(* &quot;-&quot;_);_(@_)"/>
    <numFmt numFmtId="179" formatCode="0.0%"/>
  </numFmts>
  <fonts count="45">
    <font>
      <sz val="10"/>
      <color indexed="8"/>
      <name val="ARIAL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u val="single"/>
      <sz val="10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39" fontId="2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39" fontId="6" fillId="0" borderId="10" xfId="0" applyNumberFormat="1" applyFont="1" applyBorder="1" applyAlignment="1">
      <alignment horizontal="right" vertical="top"/>
    </xf>
    <xf numFmtId="39" fontId="6" fillId="0" borderId="0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175" fontId="0" fillId="0" borderId="0" xfId="43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39" fontId="0" fillId="0" borderId="0" xfId="0" applyNumberFormat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0" fontId="6" fillId="0" borderId="10" xfId="57" applyNumberFormat="1" applyFont="1" applyBorder="1" applyAlignment="1">
      <alignment vertical="top"/>
    </xf>
    <xf numFmtId="10" fontId="7" fillId="0" borderId="12" xfId="57" applyNumberFormat="1" applyFont="1" applyBorder="1" applyAlignment="1">
      <alignment vertical="top"/>
    </xf>
    <xf numFmtId="39" fontId="7" fillId="0" borderId="10" xfId="0" applyNumberFormat="1" applyFont="1" applyBorder="1" applyAlignment="1">
      <alignment horizontal="right" vertical="top"/>
    </xf>
    <xf numFmtId="39" fontId="7" fillId="0" borderId="0" xfId="0" applyNumberFormat="1" applyFont="1" applyBorder="1" applyAlignment="1">
      <alignment horizontal="right" vertical="top"/>
    </xf>
    <xf numFmtId="10" fontId="7" fillId="0" borderId="10" xfId="57" applyNumberFormat="1" applyFont="1" applyBorder="1" applyAlignment="1">
      <alignment vertical="top"/>
    </xf>
    <xf numFmtId="39" fontId="7" fillId="0" borderId="12" xfId="0" applyNumberFormat="1" applyFont="1" applyBorder="1" applyAlignment="1">
      <alignment horizontal="right" vertical="top"/>
    </xf>
    <xf numFmtId="39" fontId="7" fillId="0" borderId="11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39" fontId="7" fillId="0" borderId="10" xfId="0" applyNumberFormat="1" applyFont="1" applyBorder="1" applyAlignment="1">
      <alignment horizontal="right" vertical="center"/>
    </xf>
    <xf numFmtId="39" fontId="7" fillId="0" borderId="0" xfId="0" applyNumberFormat="1" applyFont="1" applyBorder="1" applyAlignment="1">
      <alignment horizontal="right" vertical="center"/>
    </xf>
    <xf numFmtId="10" fontId="7" fillId="0" borderId="10" xfId="57" applyNumberFormat="1" applyFont="1" applyBorder="1" applyAlignment="1">
      <alignment vertical="center"/>
    </xf>
    <xf numFmtId="39" fontId="0" fillId="0" borderId="0" xfId="0" applyNumberFormat="1" applyAlignment="1">
      <alignment vertical="center"/>
    </xf>
    <xf numFmtId="175" fontId="0" fillId="0" borderId="0" xfId="43" applyNumberFormat="1" applyFont="1" applyAlignment="1">
      <alignment vertical="center"/>
    </xf>
    <xf numFmtId="171" fontId="6" fillId="0" borderId="0" xfId="0" applyNumberFormat="1" applyFont="1" applyAlignment="1">
      <alignment vertical="center"/>
    </xf>
    <xf numFmtId="39" fontId="6" fillId="0" borderId="10" xfId="0" applyNumberFormat="1" applyFont="1" applyBorder="1" applyAlignment="1">
      <alignment horizontal="right" vertical="center"/>
    </xf>
    <xf numFmtId="39" fontId="2" fillId="0" borderId="0" xfId="0" applyNumberFormat="1" applyFont="1" applyAlignment="1">
      <alignment horizontal="right" vertical="center"/>
    </xf>
    <xf numFmtId="39" fontId="6" fillId="0" borderId="0" xfId="0" applyNumberFormat="1" applyFont="1" applyBorder="1" applyAlignment="1">
      <alignment horizontal="right" vertical="center"/>
    </xf>
    <xf numFmtId="10" fontId="6" fillId="0" borderId="10" xfId="57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71" fontId="0" fillId="0" borderId="0" xfId="0" applyNumberFormat="1" applyAlignment="1">
      <alignment vertical="center"/>
    </xf>
    <xf numFmtId="175" fontId="2" fillId="0" borderId="0" xfId="43" applyNumberFormat="1" applyFont="1" applyAlignment="1">
      <alignment vertical="center"/>
    </xf>
    <xf numFmtId="175" fontId="2" fillId="0" borderId="0" xfId="43" applyNumberFormat="1" applyFont="1" applyAlignment="1">
      <alignment horizontal="right" vertical="top"/>
    </xf>
    <xf numFmtId="169" fontId="0" fillId="0" borderId="0" xfId="43" applyFont="1" applyAlignment="1">
      <alignment vertical="top"/>
    </xf>
    <xf numFmtId="39" fontId="7" fillId="0" borderId="0" xfId="0" applyNumberFormat="1" applyFont="1" applyAlignment="1">
      <alignment horizontal="right" vertical="center"/>
    </xf>
    <xf numFmtId="39" fontId="6" fillId="0" borderId="0" xfId="0" applyNumberFormat="1" applyFont="1" applyAlignment="1">
      <alignment horizontal="right" vertical="center"/>
    </xf>
    <xf numFmtId="39" fontId="6" fillId="0" borderId="0" xfId="0" applyNumberFormat="1" applyFont="1" applyAlignment="1">
      <alignment horizontal="right" vertical="top"/>
    </xf>
    <xf numFmtId="0" fontId="6" fillId="0" borderId="15" xfId="0" applyFont="1" applyBorder="1" applyAlignment="1">
      <alignment vertical="center" readingOrder="1"/>
    </xf>
    <xf numFmtId="0" fontId="6" fillId="0" borderId="16" xfId="0" applyFont="1" applyBorder="1" applyAlignment="1">
      <alignment vertical="center" readingOrder="1"/>
    </xf>
    <xf numFmtId="0" fontId="6" fillId="0" borderId="17" xfId="0" applyFont="1" applyBorder="1" applyAlignment="1">
      <alignment vertical="center" readingOrder="1"/>
    </xf>
    <xf numFmtId="0" fontId="6" fillId="0" borderId="10" xfId="0" applyFont="1" applyBorder="1" applyAlignment="1">
      <alignment vertical="top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 readingOrder="1"/>
    </xf>
    <xf numFmtId="0" fontId="7" fillId="0" borderId="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center" wrapText="1" readingOrder="1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20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center" vertical="center" wrapText="1" readingOrder="1"/>
    </xf>
    <xf numFmtId="0" fontId="7" fillId="0" borderId="19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 readingOrder="1"/>
    </xf>
    <xf numFmtId="169" fontId="4" fillId="33" borderId="0" xfId="43" applyFont="1" applyFill="1" applyAlignment="1">
      <alignment vertical="top"/>
    </xf>
    <xf numFmtId="0" fontId="0" fillId="33" borderId="0" xfId="0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3</xdr:col>
      <xdr:colOff>447675</xdr:colOff>
      <xdr:row>4</xdr:row>
      <xdr:rowOff>76200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71450"/>
          <a:ext cx="5715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W75"/>
  <sheetViews>
    <sheetView showGridLines="0" tabSelected="1" showOutlineSymbols="0" zoomScalePageLayoutView="0" workbookViewId="0" topLeftCell="B4">
      <selection activeCell="U21" sqref="U21"/>
    </sheetView>
  </sheetViews>
  <sheetFormatPr defaultColWidth="6.8515625" defaultRowHeight="12.75" customHeight="1"/>
  <cols>
    <col min="1" max="1" width="8.00390625" style="0" customWidth="1"/>
    <col min="2" max="3" width="1.1484375" style="0" customWidth="1"/>
    <col min="4" max="4" width="6.8515625" style="0" customWidth="1"/>
    <col min="5" max="5" width="1.7109375" style="0" customWidth="1"/>
    <col min="6" max="6" width="1.1484375" style="0" customWidth="1"/>
    <col min="7" max="9" width="1.7109375" style="0" customWidth="1"/>
    <col min="10" max="10" width="1.28515625" style="0" customWidth="1"/>
    <col min="11" max="11" width="1.7109375" style="0" customWidth="1"/>
    <col min="12" max="12" width="12.57421875" style="0" customWidth="1"/>
    <col min="13" max="13" width="30.7109375" style="0" customWidth="1"/>
    <col min="14" max="14" width="22.7109375" style="0" customWidth="1"/>
    <col min="15" max="15" width="22.00390625" style="0" customWidth="1"/>
    <col min="16" max="16" width="20.57421875" style="0" customWidth="1"/>
    <col min="17" max="17" width="21.57421875" style="0" customWidth="1"/>
    <col min="18" max="18" width="10.7109375" style="0" customWidth="1"/>
    <col min="19" max="19" width="20.421875" style="0" customWidth="1"/>
    <col min="20" max="20" width="21.140625" style="0" customWidth="1"/>
    <col min="21" max="21" width="20.28125" style="0" customWidth="1"/>
    <col min="22" max="22" width="19.28125" style="0" customWidth="1"/>
    <col min="23" max="23" width="20.7109375" style="0" customWidth="1"/>
  </cols>
  <sheetData>
    <row r="2" spans="2:18" ht="15" customHeight="1">
      <c r="B2" s="2"/>
      <c r="C2" s="2"/>
      <c r="D2" s="70" t="s">
        <v>0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2"/>
    </row>
    <row r="3" spans="2:18" ht="15" customHeight="1">
      <c r="B3" s="2"/>
      <c r="C3" s="2"/>
      <c r="D3" s="70" t="s">
        <v>62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2"/>
    </row>
    <row r="4" spans="2:18" ht="19.5" customHeight="1">
      <c r="B4" s="2"/>
      <c r="C4" s="2"/>
      <c r="D4" s="71" t="s">
        <v>1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2"/>
    </row>
    <row r="5" spans="2:18" ht="16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18" ht="3" customHeight="1">
      <c r="B7" s="72" t="s">
        <v>2</v>
      </c>
      <c r="C7" s="73"/>
      <c r="D7" s="73"/>
      <c r="E7" s="73"/>
      <c r="F7" s="74"/>
      <c r="G7" s="43"/>
      <c r="H7" s="44"/>
      <c r="I7" s="44"/>
      <c r="J7" s="44"/>
      <c r="K7" s="44"/>
      <c r="L7" s="44"/>
      <c r="M7" s="44"/>
      <c r="N7" s="45"/>
      <c r="O7" s="44"/>
      <c r="P7" s="45"/>
      <c r="Q7" s="44"/>
      <c r="R7" s="78" t="s">
        <v>69</v>
      </c>
    </row>
    <row r="8" spans="2:23" ht="35.25" customHeight="1">
      <c r="B8" s="75"/>
      <c r="C8" s="76"/>
      <c r="D8" s="76"/>
      <c r="E8" s="76"/>
      <c r="F8" s="77"/>
      <c r="G8" s="75" t="s">
        <v>3</v>
      </c>
      <c r="H8" s="76"/>
      <c r="I8" s="76"/>
      <c r="J8" s="76"/>
      <c r="K8" s="76"/>
      <c r="L8" s="76"/>
      <c r="M8" s="76"/>
      <c r="N8" s="6" t="s">
        <v>63</v>
      </c>
      <c r="O8" s="5" t="s">
        <v>64</v>
      </c>
      <c r="P8" s="6" t="s">
        <v>65</v>
      </c>
      <c r="Q8" s="5" t="s">
        <v>66</v>
      </c>
      <c r="R8" s="79"/>
      <c r="T8" s="10"/>
      <c r="U8" s="9"/>
      <c r="V8" s="8"/>
      <c r="W8" s="8"/>
    </row>
    <row r="9" spans="2:18" ht="3" customHeight="1">
      <c r="B9" s="11"/>
      <c r="C9" s="12"/>
      <c r="D9" s="12"/>
      <c r="E9" s="12"/>
      <c r="F9" s="13"/>
      <c r="G9" s="11"/>
      <c r="H9" s="12"/>
      <c r="I9" s="12"/>
      <c r="J9" s="12"/>
      <c r="K9" s="12"/>
      <c r="L9" s="12"/>
      <c r="M9" s="12"/>
      <c r="N9" s="46"/>
      <c r="O9" s="12"/>
      <c r="P9" s="46"/>
      <c r="Q9" s="12"/>
      <c r="R9" s="46"/>
    </row>
    <row r="10" spans="2:21" s="22" customFormat="1" ht="13.5" customHeight="1">
      <c r="B10" s="47"/>
      <c r="C10" s="48"/>
      <c r="D10" s="67" t="s">
        <v>4</v>
      </c>
      <c r="E10" s="67"/>
      <c r="F10" s="49"/>
      <c r="G10" s="47"/>
      <c r="H10" s="68" t="s">
        <v>5</v>
      </c>
      <c r="I10" s="68"/>
      <c r="J10" s="68"/>
      <c r="K10" s="68"/>
      <c r="L10" s="68"/>
      <c r="M10" s="68"/>
      <c r="N10" s="25">
        <v>2320606298834</v>
      </c>
      <c r="O10" s="40">
        <f>O11+O16+O24</f>
        <v>1099501361226.9199</v>
      </c>
      <c r="P10" s="25">
        <f>N10-O10</f>
        <v>1221104937607.08</v>
      </c>
      <c r="Q10" s="26">
        <f>Q11+Q16+Q24</f>
        <v>994852821985.08</v>
      </c>
      <c r="R10" s="27">
        <f>O10/N10</f>
        <v>0.4737991798864675</v>
      </c>
      <c r="S10" s="26"/>
      <c r="T10" s="1"/>
      <c r="U10" s="29"/>
    </row>
    <row r="11" spans="2:23" s="22" customFormat="1" ht="13.5" customHeight="1">
      <c r="B11" s="47"/>
      <c r="C11" s="48"/>
      <c r="D11" s="67" t="s">
        <v>6</v>
      </c>
      <c r="E11" s="67"/>
      <c r="F11" s="49"/>
      <c r="G11" s="47"/>
      <c r="H11" s="48"/>
      <c r="I11" s="68" t="s">
        <v>7</v>
      </c>
      <c r="J11" s="68"/>
      <c r="K11" s="68"/>
      <c r="L11" s="68"/>
      <c r="M11" s="68"/>
      <c r="N11" s="25">
        <v>400271709834</v>
      </c>
      <c r="O11" s="40">
        <f>SUM(O12:O15)</f>
        <v>169115556604.91998</v>
      </c>
      <c r="P11" s="25">
        <f aca="true" t="shared" si="0" ref="P11:P64">N11-O11</f>
        <v>231156153229.08002</v>
      </c>
      <c r="Q11" s="26">
        <f>SUM(Q12:Q15)</f>
        <v>33240143607.08</v>
      </c>
      <c r="R11" s="27">
        <f aca="true" t="shared" si="1" ref="R11:R63">O11/N11</f>
        <v>0.42250189671174937</v>
      </c>
      <c r="S11" s="28"/>
      <c r="T11" s="1"/>
      <c r="U11" s="29"/>
      <c r="V11" s="28"/>
      <c r="W11" s="30"/>
    </row>
    <row r="12" spans="2:23" s="22" customFormat="1" ht="13.5" customHeight="1">
      <c r="B12" s="47"/>
      <c r="C12" s="48"/>
      <c r="D12" s="67" t="s">
        <v>8</v>
      </c>
      <c r="E12" s="67"/>
      <c r="F12" s="49"/>
      <c r="G12" s="47"/>
      <c r="H12" s="48"/>
      <c r="I12" s="48"/>
      <c r="J12" s="67" t="s">
        <v>9</v>
      </c>
      <c r="K12" s="67"/>
      <c r="L12" s="67"/>
      <c r="M12" s="67"/>
      <c r="N12" s="31">
        <v>156011500000</v>
      </c>
      <c r="O12" s="41">
        <v>66581357591</v>
      </c>
      <c r="P12" s="31">
        <f t="shared" si="0"/>
        <v>89430142409</v>
      </c>
      <c r="Q12" s="33">
        <v>89786642409</v>
      </c>
      <c r="R12" s="34">
        <f t="shared" si="1"/>
        <v>0.42677211353650213</v>
      </c>
      <c r="S12" s="28"/>
      <c r="T12" s="1"/>
      <c r="U12" s="29"/>
      <c r="V12" s="32"/>
      <c r="W12" s="30"/>
    </row>
    <row r="13" spans="2:23" s="22" customFormat="1" ht="13.5" customHeight="1">
      <c r="B13" s="47"/>
      <c r="C13" s="48"/>
      <c r="D13" s="67" t="s">
        <v>10</v>
      </c>
      <c r="E13" s="67"/>
      <c r="F13" s="49"/>
      <c r="G13" s="47"/>
      <c r="H13" s="48"/>
      <c r="I13" s="48"/>
      <c r="J13" s="67" t="s">
        <v>11</v>
      </c>
      <c r="K13" s="67"/>
      <c r="L13" s="67"/>
      <c r="M13" s="67"/>
      <c r="N13" s="31">
        <v>27865835600</v>
      </c>
      <c r="O13" s="41">
        <v>9597903323</v>
      </c>
      <c r="P13" s="31">
        <f t="shared" si="0"/>
        <v>18267932277</v>
      </c>
      <c r="Q13" s="33">
        <v>14409702177</v>
      </c>
      <c r="R13" s="34">
        <f t="shared" si="1"/>
        <v>0.3444326400533275</v>
      </c>
      <c r="S13" s="28"/>
      <c r="T13" s="1"/>
      <c r="U13" s="29"/>
      <c r="V13" s="32"/>
      <c r="W13" s="30"/>
    </row>
    <row r="14" spans="2:23" s="22" customFormat="1" ht="13.5" customHeight="1">
      <c r="B14" s="47"/>
      <c r="C14" s="48"/>
      <c r="D14" s="67" t="s">
        <v>12</v>
      </c>
      <c r="E14" s="67"/>
      <c r="F14" s="49"/>
      <c r="G14" s="47"/>
      <c r="H14" s="48"/>
      <c r="I14" s="48"/>
      <c r="J14" s="67" t="s">
        <v>13</v>
      </c>
      <c r="K14" s="67"/>
      <c r="L14" s="67"/>
      <c r="M14" s="67"/>
      <c r="N14" s="31">
        <v>20615356034</v>
      </c>
      <c r="O14" s="41">
        <v>17960624923</v>
      </c>
      <c r="P14" s="31">
        <f t="shared" si="0"/>
        <v>2654731111</v>
      </c>
      <c r="Q14" s="33">
        <v>4019469789</v>
      </c>
      <c r="R14" s="34">
        <f t="shared" si="1"/>
        <v>0.8712255511560573</v>
      </c>
      <c r="S14" s="28"/>
      <c r="T14" s="1"/>
      <c r="U14" s="29"/>
      <c r="V14" s="32"/>
      <c r="W14" s="30"/>
    </row>
    <row r="15" spans="2:23" s="22" customFormat="1" ht="13.5" customHeight="1">
      <c r="B15" s="47"/>
      <c r="C15" s="48"/>
      <c r="D15" s="67" t="s">
        <v>14</v>
      </c>
      <c r="E15" s="67"/>
      <c r="F15" s="49"/>
      <c r="G15" s="47"/>
      <c r="H15" s="48"/>
      <c r="I15" s="48"/>
      <c r="J15" s="67" t="s">
        <v>15</v>
      </c>
      <c r="K15" s="67"/>
      <c r="L15" s="67"/>
      <c r="M15" s="67"/>
      <c r="N15" s="31">
        <v>195779018200</v>
      </c>
      <c r="O15" s="41">
        <v>74975670767.92</v>
      </c>
      <c r="P15" s="31">
        <f t="shared" si="0"/>
        <v>120803347432.08</v>
      </c>
      <c r="Q15" s="33">
        <f>U15-O15</f>
        <v>-74975670767.92</v>
      </c>
      <c r="R15" s="34">
        <f t="shared" si="1"/>
        <v>0.38296070466206883</v>
      </c>
      <c r="S15" s="28"/>
      <c r="T15" s="1"/>
      <c r="U15" s="29"/>
      <c r="V15" s="32"/>
      <c r="W15" s="30"/>
    </row>
    <row r="16" spans="2:23" s="22" customFormat="1" ht="13.5" customHeight="1">
      <c r="B16" s="47"/>
      <c r="C16" s="48"/>
      <c r="D16" s="67" t="s">
        <v>16</v>
      </c>
      <c r="E16" s="67"/>
      <c r="F16" s="49"/>
      <c r="G16" s="47"/>
      <c r="H16" s="48"/>
      <c r="I16" s="68" t="s">
        <v>17</v>
      </c>
      <c r="J16" s="68"/>
      <c r="K16" s="68"/>
      <c r="L16" s="68"/>
      <c r="M16" s="68"/>
      <c r="N16" s="25">
        <f>N17+N21</f>
        <v>1821049989000</v>
      </c>
      <c r="O16" s="40">
        <f>O17+O21</f>
        <v>928577810020</v>
      </c>
      <c r="P16" s="25">
        <f t="shared" si="0"/>
        <v>892472178980</v>
      </c>
      <c r="Q16" s="26">
        <f>Q17+Q21</f>
        <v>864136057980</v>
      </c>
      <c r="R16" s="27">
        <f t="shared" si="1"/>
        <v>0.5099134101913992</v>
      </c>
      <c r="S16" s="28"/>
      <c r="T16" s="1"/>
      <c r="U16" s="29"/>
      <c r="V16" s="28"/>
      <c r="W16" s="30"/>
    </row>
    <row r="17" spans="2:23" s="22" customFormat="1" ht="13.5" customHeight="1">
      <c r="B17" s="47"/>
      <c r="C17" s="48"/>
      <c r="D17" s="67" t="s">
        <v>18</v>
      </c>
      <c r="E17" s="67"/>
      <c r="F17" s="49"/>
      <c r="G17" s="47"/>
      <c r="H17" s="48"/>
      <c r="I17" s="48"/>
      <c r="J17" s="67" t="s">
        <v>19</v>
      </c>
      <c r="K17" s="67"/>
      <c r="L17" s="67"/>
      <c r="M17" s="67"/>
      <c r="N17" s="31">
        <v>1603626433000</v>
      </c>
      <c r="O17" s="41">
        <f>SUM(O18:O20)</f>
        <v>860884097948</v>
      </c>
      <c r="P17" s="31">
        <f t="shared" si="0"/>
        <v>742742335052</v>
      </c>
      <c r="Q17" s="30">
        <f>SUM(Q18:Q20)</f>
        <v>714406214052</v>
      </c>
      <c r="R17" s="34">
        <f t="shared" si="1"/>
        <v>0.5368358117778669</v>
      </c>
      <c r="S17" s="28"/>
      <c r="T17" s="1"/>
      <c r="U17" s="32"/>
      <c r="V17" s="32"/>
      <c r="W17" s="30"/>
    </row>
    <row r="18" spans="2:23" s="22" customFormat="1" ht="13.5" customHeight="1">
      <c r="B18" s="47"/>
      <c r="C18" s="48"/>
      <c r="D18" s="35" t="s">
        <v>70</v>
      </c>
      <c r="E18" s="23"/>
      <c r="F18" s="49"/>
      <c r="G18" s="47"/>
      <c r="H18" s="48"/>
      <c r="I18" s="48"/>
      <c r="J18" s="23"/>
      <c r="K18" s="35" t="s">
        <v>73</v>
      </c>
      <c r="L18" s="23"/>
      <c r="M18" s="23"/>
      <c r="N18" s="31">
        <v>1264043120000</v>
      </c>
      <c r="O18" s="41">
        <v>643768129148</v>
      </c>
      <c r="P18" s="31">
        <f t="shared" si="0"/>
        <v>620274990852</v>
      </c>
      <c r="Q18" s="30">
        <v>591938869852</v>
      </c>
      <c r="R18" s="34">
        <f t="shared" si="1"/>
        <v>0.5092928547785617</v>
      </c>
      <c r="S18" s="28"/>
      <c r="T18" s="37"/>
      <c r="U18" s="32"/>
      <c r="V18" s="32"/>
      <c r="W18" s="30"/>
    </row>
    <row r="19" spans="2:23" s="22" customFormat="1" ht="13.5" customHeight="1">
      <c r="B19" s="47"/>
      <c r="C19" s="48"/>
      <c r="D19" s="35" t="s">
        <v>71</v>
      </c>
      <c r="E19" s="23"/>
      <c r="F19" s="49"/>
      <c r="G19" s="47"/>
      <c r="H19" s="48"/>
      <c r="I19" s="48"/>
      <c r="J19" s="23"/>
      <c r="K19" s="35" t="s">
        <v>74</v>
      </c>
      <c r="L19" s="23"/>
      <c r="M19" s="23"/>
      <c r="N19" s="31">
        <v>55119926000</v>
      </c>
      <c r="O19" s="41">
        <v>27559963000</v>
      </c>
      <c r="P19" s="31">
        <f t="shared" si="0"/>
        <v>27559963000</v>
      </c>
      <c r="Q19" s="30">
        <v>27559963000</v>
      </c>
      <c r="R19" s="34">
        <f t="shared" si="1"/>
        <v>0.5</v>
      </c>
      <c r="S19" s="28"/>
      <c r="T19" s="38"/>
      <c r="U19" s="32"/>
      <c r="V19" s="32"/>
      <c r="W19" s="30"/>
    </row>
    <row r="20" spans="2:23" s="22" customFormat="1" ht="13.5" customHeight="1">
      <c r="B20" s="47"/>
      <c r="C20" s="48"/>
      <c r="D20" s="35" t="s">
        <v>72</v>
      </c>
      <c r="E20" s="23"/>
      <c r="F20" s="49"/>
      <c r="G20" s="47"/>
      <c r="H20" s="48"/>
      <c r="I20" s="48"/>
      <c r="J20" s="23"/>
      <c r="K20" s="35" t="s">
        <v>75</v>
      </c>
      <c r="L20" s="23"/>
      <c r="M20" s="23"/>
      <c r="N20" s="31">
        <v>284463387000</v>
      </c>
      <c r="O20" s="41">
        <v>189556005800</v>
      </c>
      <c r="P20" s="31">
        <f t="shared" si="0"/>
        <v>94907381200</v>
      </c>
      <c r="Q20" s="30">
        <v>94907381200</v>
      </c>
      <c r="R20" s="34">
        <f t="shared" si="1"/>
        <v>0.6663634564683011</v>
      </c>
      <c r="S20" s="28"/>
      <c r="T20" s="38"/>
      <c r="U20" s="32"/>
      <c r="V20" s="32"/>
      <c r="W20" s="30"/>
    </row>
    <row r="21" spans="2:23" s="22" customFormat="1" ht="13.5" customHeight="1">
      <c r="B21" s="47"/>
      <c r="C21" s="48"/>
      <c r="D21" s="67" t="s">
        <v>20</v>
      </c>
      <c r="E21" s="67"/>
      <c r="F21" s="49"/>
      <c r="G21" s="47"/>
      <c r="H21" s="48"/>
      <c r="I21" s="48"/>
      <c r="J21" s="67" t="s">
        <v>21</v>
      </c>
      <c r="K21" s="67"/>
      <c r="L21" s="67"/>
      <c r="M21" s="67"/>
      <c r="N21" s="31">
        <v>217423556000</v>
      </c>
      <c r="O21" s="41">
        <f>SUM(O22:O23)</f>
        <v>67693712072</v>
      </c>
      <c r="P21" s="31">
        <f t="shared" si="0"/>
        <v>149729843928</v>
      </c>
      <c r="Q21" s="30">
        <v>149729843928</v>
      </c>
      <c r="R21" s="34">
        <f t="shared" si="1"/>
        <v>0.3113448851512667</v>
      </c>
      <c r="S21" s="28"/>
      <c r="T21" s="1"/>
      <c r="U21" s="32"/>
      <c r="V21" s="32"/>
      <c r="W21" s="30"/>
    </row>
    <row r="22" spans="2:23" s="22" customFormat="1" ht="13.5" customHeight="1">
      <c r="B22" s="47"/>
      <c r="C22" s="48"/>
      <c r="D22" s="35" t="s">
        <v>78</v>
      </c>
      <c r="E22" s="23"/>
      <c r="F22" s="49"/>
      <c r="G22" s="47"/>
      <c r="H22" s="48"/>
      <c r="I22" s="48"/>
      <c r="J22" s="23"/>
      <c r="K22" s="35" t="s">
        <v>76</v>
      </c>
      <c r="L22" s="23"/>
      <c r="M22" s="23"/>
      <c r="N22" s="31">
        <v>166915556000</v>
      </c>
      <c r="O22" s="41">
        <v>66940712072</v>
      </c>
      <c r="P22" s="31">
        <f t="shared" si="0"/>
        <v>99974843928</v>
      </c>
      <c r="Q22" s="30">
        <v>99974843928</v>
      </c>
      <c r="R22" s="34">
        <f t="shared" si="1"/>
        <v>0.4010453769329924</v>
      </c>
      <c r="S22" s="28"/>
      <c r="T22" s="1"/>
      <c r="U22" s="32"/>
      <c r="V22" s="32"/>
      <c r="W22" s="30"/>
    </row>
    <row r="23" spans="2:23" s="22" customFormat="1" ht="13.5" customHeight="1">
      <c r="B23" s="47"/>
      <c r="C23" s="48"/>
      <c r="D23" s="35" t="s">
        <v>79</v>
      </c>
      <c r="E23" s="23"/>
      <c r="F23" s="49"/>
      <c r="G23" s="47"/>
      <c r="H23" s="48"/>
      <c r="I23" s="48"/>
      <c r="J23" s="23"/>
      <c r="K23" s="35" t="s">
        <v>77</v>
      </c>
      <c r="L23" s="23"/>
      <c r="M23" s="23"/>
      <c r="N23" s="31">
        <v>50508000000</v>
      </c>
      <c r="O23" s="41">
        <v>753000000</v>
      </c>
      <c r="P23" s="31">
        <f t="shared" si="0"/>
        <v>49755000000</v>
      </c>
      <c r="Q23" s="30">
        <v>49755000000</v>
      </c>
      <c r="R23" s="34">
        <f t="shared" si="1"/>
        <v>0.014908529341886434</v>
      </c>
      <c r="S23" s="28"/>
      <c r="T23" s="1"/>
      <c r="U23" s="32"/>
      <c r="V23" s="32"/>
      <c r="W23" s="30"/>
    </row>
    <row r="24" spans="2:21" s="22" customFormat="1" ht="13.5" customHeight="1">
      <c r="B24" s="47"/>
      <c r="C24" s="48"/>
      <c r="D24" s="67" t="s">
        <v>22</v>
      </c>
      <c r="E24" s="67"/>
      <c r="F24" s="49"/>
      <c r="G24" s="47"/>
      <c r="H24" s="48"/>
      <c r="I24" s="68" t="s">
        <v>23</v>
      </c>
      <c r="J24" s="68"/>
      <c r="K24" s="68"/>
      <c r="L24" s="68"/>
      <c r="M24" s="68"/>
      <c r="N24" s="25">
        <v>99284600000</v>
      </c>
      <c r="O24" s="40">
        <f>SUM(O25:O26)</f>
        <v>1807994602</v>
      </c>
      <c r="P24" s="25">
        <f t="shared" si="0"/>
        <v>97476605398</v>
      </c>
      <c r="Q24" s="26">
        <f>SUM(Q25:Q26)</f>
        <v>97476620398</v>
      </c>
      <c r="R24" s="27">
        <f t="shared" si="1"/>
        <v>0.018210221947814666</v>
      </c>
      <c r="S24" s="28"/>
      <c r="T24" s="1"/>
      <c r="U24" s="29"/>
    </row>
    <row r="25" spans="2:21" s="22" customFormat="1" ht="13.5" customHeight="1">
      <c r="B25" s="47"/>
      <c r="C25" s="48"/>
      <c r="D25" s="67" t="s">
        <v>67</v>
      </c>
      <c r="E25" s="67"/>
      <c r="F25" s="49"/>
      <c r="G25" s="47"/>
      <c r="H25" s="48"/>
      <c r="I25" s="24"/>
      <c r="J25" s="67" t="s">
        <v>68</v>
      </c>
      <c r="K25" s="67"/>
      <c r="L25" s="67"/>
      <c r="M25" s="69"/>
      <c r="N25" s="31"/>
      <c r="O25" s="41">
        <v>15000</v>
      </c>
      <c r="P25" s="31">
        <f t="shared" si="0"/>
        <v>-15000</v>
      </c>
      <c r="Q25" s="33">
        <v>0</v>
      </c>
      <c r="R25" s="34"/>
      <c r="S25" s="28"/>
      <c r="T25" s="1"/>
      <c r="U25" s="29"/>
    </row>
    <row r="26" spans="2:23" s="22" customFormat="1" ht="24" customHeight="1">
      <c r="B26" s="47"/>
      <c r="C26" s="48"/>
      <c r="D26" s="67" t="s">
        <v>24</v>
      </c>
      <c r="E26" s="67"/>
      <c r="F26" s="49"/>
      <c r="G26" s="47"/>
      <c r="H26" s="48"/>
      <c r="I26" s="48"/>
      <c r="J26" s="67" t="s">
        <v>25</v>
      </c>
      <c r="K26" s="67"/>
      <c r="L26" s="67"/>
      <c r="M26" s="67"/>
      <c r="N26" s="31">
        <v>99284600000</v>
      </c>
      <c r="O26" s="41">
        <v>1807979602</v>
      </c>
      <c r="P26" s="31">
        <f t="shared" si="0"/>
        <v>97476620398</v>
      </c>
      <c r="Q26" s="33">
        <v>97476620398</v>
      </c>
      <c r="R26" s="34">
        <f t="shared" si="1"/>
        <v>0.01821007086698239</v>
      </c>
      <c r="S26" s="28"/>
      <c r="T26" s="1"/>
      <c r="U26" s="29"/>
      <c r="V26" s="29"/>
      <c r="W26" s="36"/>
    </row>
    <row r="27" spans="2:21" ht="9" customHeight="1">
      <c r="B27" s="11"/>
      <c r="C27" s="12"/>
      <c r="D27" s="12"/>
      <c r="E27" s="12"/>
      <c r="F27" s="13"/>
      <c r="G27" s="11"/>
      <c r="H27" s="12"/>
      <c r="I27" s="12"/>
      <c r="J27" s="12"/>
      <c r="K27" s="12"/>
      <c r="L27" s="12"/>
      <c r="M27" s="12"/>
      <c r="N27" s="46"/>
      <c r="O27" s="12"/>
      <c r="P27" s="3"/>
      <c r="Q27" s="12"/>
      <c r="R27" s="15"/>
      <c r="U27" s="7"/>
    </row>
    <row r="28" spans="2:21" ht="3" customHeight="1">
      <c r="B28" s="11"/>
      <c r="C28" s="12"/>
      <c r="D28" s="12"/>
      <c r="E28" s="12"/>
      <c r="F28" s="13"/>
      <c r="G28" s="11"/>
      <c r="H28" s="12"/>
      <c r="I28" s="12"/>
      <c r="J28" s="12"/>
      <c r="K28" s="12"/>
      <c r="L28" s="12"/>
      <c r="M28" s="12"/>
      <c r="N28" s="46"/>
      <c r="O28" s="12"/>
      <c r="P28" s="3">
        <f t="shared" si="0"/>
        <v>0</v>
      </c>
      <c r="Q28" s="12"/>
      <c r="R28" s="15" t="e">
        <f t="shared" si="1"/>
        <v>#DIV/0!</v>
      </c>
      <c r="U28" s="7"/>
    </row>
    <row r="29" spans="2:21" ht="13.5" customHeight="1">
      <c r="B29" s="11"/>
      <c r="C29" s="12"/>
      <c r="D29" s="60" t="s">
        <v>26</v>
      </c>
      <c r="E29" s="60"/>
      <c r="F29" s="13"/>
      <c r="G29" s="11"/>
      <c r="H29" s="66" t="s">
        <v>27</v>
      </c>
      <c r="I29" s="66"/>
      <c r="J29" s="66"/>
      <c r="K29" s="66"/>
      <c r="L29" s="66"/>
      <c r="M29" s="66"/>
      <c r="N29" s="17">
        <f>N31+N37+N44</f>
        <v>1949272742274</v>
      </c>
      <c r="O29" s="18">
        <f>O31+O37+O44</f>
        <v>572328064680</v>
      </c>
      <c r="P29" s="17">
        <f>N29-O29</f>
        <v>1376944677594</v>
      </c>
      <c r="Q29" s="18">
        <f>Q31+Q37+Q44</f>
        <v>-568662593331</v>
      </c>
      <c r="R29" s="19">
        <f t="shared" si="1"/>
        <v>0.29361107466794434</v>
      </c>
      <c r="S29" s="18"/>
      <c r="U29" s="7"/>
    </row>
    <row r="30" spans="2:21" ht="3" customHeight="1">
      <c r="B30" s="11"/>
      <c r="C30" s="12"/>
      <c r="D30" s="12"/>
      <c r="E30" s="12"/>
      <c r="F30" s="13"/>
      <c r="G30" s="11"/>
      <c r="H30" s="12"/>
      <c r="I30" s="12"/>
      <c r="J30" s="12"/>
      <c r="K30" s="12"/>
      <c r="L30" s="12"/>
      <c r="M30" s="12"/>
      <c r="N30" s="50"/>
      <c r="O30" s="14"/>
      <c r="P30" s="17">
        <f t="shared" si="0"/>
        <v>0</v>
      </c>
      <c r="Q30" s="14"/>
      <c r="R30" s="19" t="e">
        <f t="shared" si="1"/>
        <v>#DIV/0!</v>
      </c>
      <c r="S30" s="10"/>
      <c r="U30" s="7"/>
    </row>
    <row r="31" spans="2:21" ht="16.5" customHeight="1">
      <c r="B31" s="11"/>
      <c r="C31" s="12"/>
      <c r="D31" s="60" t="s">
        <v>28</v>
      </c>
      <c r="E31" s="60"/>
      <c r="F31" s="13"/>
      <c r="G31" s="11"/>
      <c r="H31" s="12"/>
      <c r="I31" s="66" t="s">
        <v>29</v>
      </c>
      <c r="J31" s="66"/>
      <c r="K31" s="66"/>
      <c r="L31" s="66"/>
      <c r="M31" s="66"/>
      <c r="N31" s="17">
        <v>1656729345161</v>
      </c>
      <c r="O31" s="18">
        <f>SUM(O32:O35)</f>
        <v>551507957284</v>
      </c>
      <c r="P31" s="17">
        <f t="shared" si="0"/>
        <v>1105221387877</v>
      </c>
      <c r="Q31" s="18">
        <f>SUM(Q32:Q35)</f>
        <v>-551507957284</v>
      </c>
      <c r="R31" s="19">
        <f t="shared" si="1"/>
        <v>0.33288959291682296</v>
      </c>
      <c r="S31" s="10"/>
      <c r="U31" s="7"/>
    </row>
    <row r="32" spans="2:21" ht="13.5" customHeight="1">
      <c r="B32" s="11"/>
      <c r="C32" s="12"/>
      <c r="D32" s="60" t="s">
        <v>30</v>
      </c>
      <c r="E32" s="60"/>
      <c r="F32" s="13"/>
      <c r="G32" s="11"/>
      <c r="H32" s="12"/>
      <c r="I32" s="12"/>
      <c r="J32" s="61" t="s">
        <v>31</v>
      </c>
      <c r="K32" s="61"/>
      <c r="L32" s="61"/>
      <c r="M32" s="61"/>
      <c r="N32" s="3">
        <v>901384443550</v>
      </c>
      <c r="O32" s="42">
        <v>392686282856</v>
      </c>
      <c r="P32" s="3">
        <f t="shared" si="0"/>
        <v>508698160694</v>
      </c>
      <c r="Q32" s="4">
        <f>T32+U32-O32</f>
        <v>-392686282856</v>
      </c>
      <c r="R32" s="15">
        <f t="shared" si="1"/>
        <v>0.43564794762759584</v>
      </c>
      <c r="S32" s="10"/>
      <c r="T32" s="80"/>
      <c r="U32" s="7"/>
    </row>
    <row r="33" spans="2:21" ht="13.5" customHeight="1">
      <c r="B33" s="11"/>
      <c r="C33" s="12"/>
      <c r="D33" s="60" t="s">
        <v>32</v>
      </c>
      <c r="E33" s="60"/>
      <c r="F33" s="13"/>
      <c r="G33" s="11"/>
      <c r="H33" s="12"/>
      <c r="I33" s="12"/>
      <c r="J33" s="61" t="s">
        <v>33</v>
      </c>
      <c r="K33" s="61"/>
      <c r="L33" s="61"/>
      <c r="M33" s="61"/>
      <c r="N33" s="3">
        <v>660040687611</v>
      </c>
      <c r="O33" s="42">
        <v>146242415903</v>
      </c>
      <c r="P33" s="3">
        <f t="shared" si="0"/>
        <v>513798271708</v>
      </c>
      <c r="Q33" s="4">
        <f>T33+U33-O33</f>
        <v>-146242415903</v>
      </c>
      <c r="R33" s="15">
        <f t="shared" si="1"/>
        <v>0.22156575897210307</v>
      </c>
      <c r="S33" s="10"/>
      <c r="T33" s="80"/>
      <c r="U33" s="7"/>
    </row>
    <row r="34" spans="2:21" ht="13.5" customHeight="1">
      <c r="B34" s="11"/>
      <c r="C34" s="12"/>
      <c r="D34" s="60" t="s">
        <v>34</v>
      </c>
      <c r="E34" s="60"/>
      <c r="F34" s="13"/>
      <c r="G34" s="11"/>
      <c r="H34" s="12"/>
      <c r="I34" s="12"/>
      <c r="J34" s="61" t="s">
        <v>35</v>
      </c>
      <c r="K34" s="61"/>
      <c r="L34" s="61"/>
      <c r="M34" s="61"/>
      <c r="N34" s="3">
        <v>70397014000</v>
      </c>
      <c r="O34" s="42">
        <v>12579258525</v>
      </c>
      <c r="P34" s="3">
        <f t="shared" si="0"/>
        <v>57817755475</v>
      </c>
      <c r="Q34" s="4">
        <f>T34-O34</f>
        <v>-12579258525</v>
      </c>
      <c r="R34" s="15">
        <f t="shared" si="1"/>
        <v>0.1786902286082759</v>
      </c>
      <c r="S34" s="10"/>
      <c r="T34" s="80"/>
      <c r="U34" s="7"/>
    </row>
    <row r="35" spans="2:21" ht="13.5" customHeight="1">
      <c r="B35" s="11"/>
      <c r="C35" s="12"/>
      <c r="D35" s="60" t="s">
        <v>36</v>
      </c>
      <c r="E35" s="60"/>
      <c r="F35" s="13"/>
      <c r="G35" s="11"/>
      <c r="H35" s="12"/>
      <c r="I35" s="12"/>
      <c r="J35" s="61" t="s">
        <v>37</v>
      </c>
      <c r="K35" s="61"/>
      <c r="L35" s="61"/>
      <c r="M35" s="61"/>
      <c r="N35" s="3">
        <v>24907200000</v>
      </c>
      <c r="O35" s="42">
        <v>0</v>
      </c>
      <c r="P35" s="3">
        <f t="shared" si="0"/>
        <v>24907200000</v>
      </c>
      <c r="Q35" s="4">
        <f>T35-O35</f>
        <v>0</v>
      </c>
      <c r="R35" s="15">
        <f t="shared" si="1"/>
        <v>0</v>
      </c>
      <c r="S35" s="10"/>
      <c r="T35" s="80"/>
      <c r="U35" s="7"/>
    </row>
    <row r="36" spans="2:21" ht="3" customHeight="1">
      <c r="B36" s="11"/>
      <c r="C36" s="12"/>
      <c r="D36" s="12"/>
      <c r="E36" s="12"/>
      <c r="F36" s="13"/>
      <c r="G36" s="11"/>
      <c r="H36" s="12"/>
      <c r="I36" s="12"/>
      <c r="J36" s="12"/>
      <c r="K36" s="12"/>
      <c r="L36" s="12"/>
      <c r="M36" s="12"/>
      <c r="N36" s="46"/>
      <c r="O36" s="12"/>
      <c r="P36" s="3">
        <f t="shared" si="0"/>
        <v>0</v>
      </c>
      <c r="Q36" s="12"/>
      <c r="R36" s="15" t="e">
        <f t="shared" si="1"/>
        <v>#DIV/0!</v>
      </c>
      <c r="S36" s="10"/>
      <c r="T36" s="80"/>
      <c r="U36" s="7"/>
    </row>
    <row r="37" spans="2:21" ht="16.5" customHeight="1">
      <c r="B37" s="11"/>
      <c r="C37" s="12"/>
      <c r="D37" s="60" t="s">
        <v>38</v>
      </c>
      <c r="E37" s="60"/>
      <c r="F37" s="13"/>
      <c r="G37" s="11"/>
      <c r="H37" s="12"/>
      <c r="I37" s="66" t="s">
        <v>39</v>
      </c>
      <c r="J37" s="66"/>
      <c r="K37" s="66"/>
      <c r="L37" s="66"/>
      <c r="M37" s="66"/>
      <c r="N37" s="17">
        <v>277956600764</v>
      </c>
      <c r="O37" s="18">
        <f>SUM(O38:O42)</f>
        <v>20820107396</v>
      </c>
      <c r="P37" s="17">
        <f t="shared" si="0"/>
        <v>257136493368</v>
      </c>
      <c r="Q37" s="18">
        <f>SUM(Q38:Q42)</f>
        <v>-20820107396</v>
      </c>
      <c r="R37" s="19">
        <f t="shared" si="1"/>
        <v>0.07490416611360629</v>
      </c>
      <c r="S37" s="10"/>
      <c r="T37" s="81"/>
      <c r="U37" s="7"/>
    </row>
    <row r="38" spans="2:21" ht="13.5" customHeight="1">
      <c r="B38" s="11"/>
      <c r="C38" s="12"/>
      <c r="D38" s="60" t="s">
        <v>40</v>
      </c>
      <c r="E38" s="60"/>
      <c r="F38" s="13"/>
      <c r="G38" s="11"/>
      <c r="H38" s="12"/>
      <c r="I38" s="12"/>
      <c r="J38" s="61" t="s">
        <v>41</v>
      </c>
      <c r="K38" s="61"/>
      <c r="L38" s="61"/>
      <c r="M38" s="61"/>
      <c r="N38" s="3">
        <v>11193573500</v>
      </c>
      <c r="O38" s="42">
        <v>0</v>
      </c>
      <c r="P38" s="3">
        <f t="shared" si="0"/>
        <v>11193573500</v>
      </c>
      <c r="Q38" s="4">
        <f>T38+U38-O38</f>
        <v>0</v>
      </c>
      <c r="R38" s="15">
        <f t="shared" si="1"/>
        <v>0</v>
      </c>
      <c r="S38" s="10"/>
      <c r="T38" s="80"/>
      <c r="U38" s="7"/>
    </row>
    <row r="39" spans="2:21" ht="13.5" customHeight="1">
      <c r="B39" s="11"/>
      <c r="C39" s="12"/>
      <c r="D39" s="60" t="s">
        <v>42</v>
      </c>
      <c r="E39" s="60"/>
      <c r="F39" s="13"/>
      <c r="G39" s="11"/>
      <c r="H39" s="12"/>
      <c r="I39" s="12"/>
      <c r="J39" s="61" t="s">
        <v>43</v>
      </c>
      <c r="K39" s="61"/>
      <c r="L39" s="61"/>
      <c r="M39" s="61"/>
      <c r="N39" s="3">
        <v>70712334738</v>
      </c>
      <c r="O39" s="42">
        <v>2998242634</v>
      </c>
      <c r="P39" s="3">
        <f t="shared" si="0"/>
        <v>67714092104</v>
      </c>
      <c r="Q39" s="4">
        <f>T39+U39-O39</f>
        <v>-2998242634</v>
      </c>
      <c r="R39" s="15">
        <f t="shared" si="1"/>
        <v>0.04240056059680319</v>
      </c>
      <c r="S39" s="10"/>
      <c r="T39" s="80"/>
      <c r="U39" s="7"/>
    </row>
    <row r="40" spans="2:21" ht="13.5" customHeight="1">
      <c r="B40" s="11"/>
      <c r="C40" s="12"/>
      <c r="D40" s="60" t="s">
        <v>44</v>
      </c>
      <c r="E40" s="60"/>
      <c r="F40" s="13"/>
      <c r="G40" s="11"/>
      <c r="H40" s="12"/>
      <c r="I40" s="12"/>
      <c r="J40" s="61" t="s">
        <v>45</v>
      </c>
      <c r="K40" s="61"/>
      <c r="L40" s="61"/>
      <c r="M40" s="61"/>
      <c r="N40" s="3">
        <v>95110245026</v>
      </c>
      <c r="O40" s="42">
        <v>695087500</v>
      </c>
      <c r="P40" s="3">
        <f t="shared" si="0"/>
        <v>94415157526</v>
      </c>
      <c r="Q40" s="4">
        <f>T40+U40-O40</f>
        <v>-695087500</v>
      </c>
      <c r="R40" s="15">
        <f t="shared" si="1"/>
        <v>0.007308229516283824</v>
      </c>
      <c r="S40" s="10"/>
      <c r="T40" s="80"/>
      <c r="U40" s="7"/>
    </row>
    <row r="41" spans="2:21" ht="13.5" customHeight="1">
      <c r="B41" s="11"/>
      <c r="C41" s="12"/>
      <c r="D41" s="60" t="s">
        <v>46</v>
      </c>
      <c r="E41" s="60"/>
      <c r="F41" s="13"/>
      <c r="G41" s="11"/>
      <c r="H41" s="12"/>
      <c r="I41" s="12"/>
      <c r="J41" s="61" t="s">
        <v>47</v>
      </c>
      <c r="K41" s="61"/>
      <c r="L41" s="61"/>
      <c r="M41" s="61"/>
      <c r="N41" s="3">
        <v>96461630900</v>
      </c>
      <c r="O41" s="42">
        <v>16922974462</v>
      </c>
      <c r="P41" s="3">
        <f t="shared" si="0"/>
        <v>79538656438</v>
      </c>
      <c r="Q41" s="4">
        <f>T41+U41-O41</f>
        <v>-16922974462</v>
      </c>
      <c r="R41" s="15">
        <f t="shared" si="1"/>
        <v>0.175437366174575</v>
      </c>
      <c r="S41" s="10"/>
      <c r="T41" s="80"/>
      <c r="U41" s="7"/>
    </row>
    <row r="42" spans="2:21" ht="13.5" customHeight="1">
      <c r="B42" s="11"/>
      <c r="C42" s="12"/>
      <c r="D42" s="60" t="s">
        <v>48</v>
      </c>
      <c r="E42" s="60"/>
      <c r="F42" s="13"/>
      <c r="G42" s="11"/>
      <c r="H42" s="12"/>
      <c r="I42" s="12"/>
      <c r="J42" s="61" t="s">
        <v>49</v>
      </c>
      <c r="K42" s="61"/>
      <c r="L42" s="61"/>
      <c r="M42" s="61"/>
      <c r="N42" s="3">
        <v>4478816600</v>
      </c>
      <c r="O42" s="42">
        <v>203802800</v>
      </c>
      <c r="P42" s="3">
        <f t="shared" si="0"/>
        <v>4275013800</v>
      </c>
      <c r="Q42" s="4">
        <f>T42+U42-O42</f>
        <v>-203802800</v>
      </c>
      <c r="R42" s="15">
        <f t="shared" si="1"/>
        <v>0.04550371631649307</v>
      </c>
      <c r="S42" s="10"/>
      <c r="T42" s="80"/>
      <c r="U42" s="7"/>
    </row>
    <row r="43" spans="2:21" ht="3" customHeight="1">
      <c r="B43" s="11"/>
      <c r="C43" s="12"/>
      <c r="D43" s="12"/>
      <c r="E43" s="12"/>
      <c r="F43" s="13"/>
      <c r="G43" s="11"/>
      <c r="H43" s="12"/>
      <c r="I43" s="12"/>
      <c r="J43" s="12"/>
      <c r="K43" s="12"/>
      <c r="L43" s="12"/>
      <c r="M43" s="12"/>
      <c r="N43" s="46"/>
      <c r="O43" s="12"/>
      <c r="P43" s="3">
        <f t="shared" si="0"/>
        <v>0</v>
      </c>
      <c r="Q43" s="12"/>
      <c r="R43" s="15" t="e">
        <f t="shared" si="1"/>
        <v>#DIV/0!</v>
      </c>
      <c r="S43" s="10"/>
      <c r="T43" s="81"/>
      <c r="U43" s="7"/>
    </row>
    <row r="44" spans="2:21" ht="16.5" customHeight="1">
      <c r="B44" s="11"/>
      <c r="C44" s="12"/>
      <c r="D44" s="60" t="s">
        <v>50</v>
      </c>
      <c r="E44" s="60"/>
      <c r="F44" s="13"/>
      <c r="G44" s="11"/>
      <c r="H44" s="12"/>
      <c r="I44" s="66" t="s">
        <v>51</v>
      </c>
      <c r="J44" s="66"/>
      <c r="K44" s="66"/>
      <c r="L44" s="66"/>
      <c r="M44" s="66"/>
      <c r="N44" s="17">
        <v>14586796349</v>
      </c>
      <c r="O44" s="18">
        <f>SUM(O45)</f>
        <v>0</v>
      </c>
      <c r="P44" s="17">
        <f t="shared" si="0"/>
        <v>14586796349</v>
      </c>
      <c r="Q44" s="18">
        <f>Q45</f>
        <v>3665471349</v>
      </c>
      <c r="R44" s="19">
        <f t="shared" si="1"/>
        <v>0</v>
      </c>
      <c r="S44" s="10"/>
      <c r="T44" s="81"/>
      <c r="U44" s="7"/>
    </row>
    <row r="45" spans="2:21" ht="13.5" customHeight="1">
      <c r="B45" s="11"/>
      <c r="C45" s="12"/>
      <c r="D45" s="60" t="s">
        <v>52</v>
      </c>
      <c r="E45" s="60"/>
      <c r="F45" s="13"/>
      <c r="G45" s="11"/>
      <c r="H45" s="12"/>
      <c r="I45" s="12"/>
      <c r="J45" s="61" t="s">
        <v>53</v>
      </c>
      <c r="K45" s="61"/>
      <c r="L45" s="61"/>
      <c r="M45" s="61"/>
      <c r="N45" s="3">
        <v>14586796349</v>
      </c>
      <c r="O45" s="42">
        <v>0</v>
      </c>
      <c r="P45" s="3">
        <f t="shared" si="0"/>
        <v>14586796349</v>
      </c>
      <c r="Q45" s="4">
        <v>3665471349</v>
      </c>
      <c r="R45" s="15">
        <f t="shared" si="1"/>
        <v>0</v>
      </c>
      <c r="S45" s="10"/>
      <c r="U45" s="7"/>
    </row>
    <row r="46" spans="2:21" ht="3" customHeight="1">
      <c r="B46" s="11"/>
      <c r="C46" s="12"/>
      <c r="D46" s="12"/>
      <c r="E46" s="12"/>
      <c r="F46" s="13"/>
      <c r="G46" s="11"/>
      <c r="H46" s="12"/>
      <c r="I46" s="12"/>
      <c r="J46" s="12"/>
      <c r="K46" s="12"/>
      <c r="L46" s="12"/>
      <c r="M46" s="12"/>
      <c r="N46" s="46"/>
      <c r="O46" s="12"/>
      <c r="P46" s="3">
        <f t="shared" si="0"/>
        <v>0</v>
      </c>
      <c r="Q46" s="12"/>
      <c r="R46" s="15" t="e">
        <f t="shared" si="1"/>
        <v>#DIV/0!</v>
      </c>
      <c r="S46" s="10"/>
      <c r="U46" s="7"/>
    </row>
    <row r="47" spans="2:21" ht="16.5" customHeight="1">
      <c r="B47" s="11"/>
      <c r="C47" s="12"/>
      <c r="D47" s="60" t="s">
        <v>86</v>
      </c>
      <c r="E47" s="60"/>
      <c r="F47" s="13"/>
      <c r="G47" s="11"/>
      <c r="H47" s="12"/>
      <c r="I47" s="66" t="s">
        <v>93</v>
      </c>
      <c r="J47" s="66"/>
      <c r="K47" s="66"/>
      <c r="L47" s="66"/>
      <c r="M47" s="66"/>
      <c r="N47" s="17">
        <v>437333556560</v>
      </c>
      <c r="O47" s="18">
        <f>SUM(O48:O49)</f>
        <v>273520037877</v>
      </c>
      <c r="P47" s="17">
        <f t="shared" si="0"/>
        <v>163813518683</v>
      </c>
      <c r="Q47" s="18">
        <f>SUM(Q48:Q49)</f>
        <v>-273520037877</v>
      </c>
      <c r="R47" s="19">
        <f t="shared" si="1"/>
        <v>0.6254265966427719</v>
      </c>
      <c r="S47" s="10"/>
      <c r="U47" s="7"/>
    </row>
    <row r="48" spans="2:21" ht="13.5" customHeight="1">
      <c r="B48" s="11"/>
      <c r="C48" s="12"/>
      <c r="D48" s="60" t="s">
        <v>91</v>
      </c>
      <c r="E48" s="60"/>
      <c r="F48" s="13"/>
      <c r="G48" s="11"/>
      <c r="H48" s="12"/>
      <c r="I48" s="12"/>
      <c r="J48" s="61" t="s">
        <v>94</v>
      </c>
      <c r="K48" s="61"/>
      <c r="L48" s="61"/>
      <c r="M48" s="61"/>
      <c r="N48" s="3">
        <v>18355169560</v>
      </c>
      <c r="O48" s="42">
        <v>149738077</v>
      </c>
      <c r="P48" s="3">
        <f t="shared" si="0"/>
        <v>18205431483</v>
      </c>
      <c r="Q48" s="4">
        <f>T48-O48</f>
        <v>-149738077</v>
      </c>
      <c r="R48" s="15">
        <f t="shared" si="1"/>
        <v>0.008157814969266892</v>
      </c>
      <c r="S48" s="10"/>
      <c r="T48" s="39"/>
      <c r="U48" s="7"/>
    </row>
    <row r="49" spans="2:21" ht="13.5" customHeight="1">
      <c r="B49" s="11"/>
      <c r="C49" s="12"/>
      <c r="D49" s="60" t="s">
        <v>92</v>
      </c>
      <c r="E49" s="60"/>
      <c r="F49" s="13"/>
      <c r="G49" s="11"/>
      <c r="H49" s="12"/>
      <c r="I49" s="12"/>
      <c r="J49" s="61" t="s">
        <v>95</v>
      </c>
      <c r="K49" s="61"/>
      <c r="L49" s="61"/>
      <c r="M49" s="61"/>
      <c r="N49" s="3">
        <v>418978387000</v>
      </c>
      <c r="O49" s="42">
        <v>273370299800</v>
      </c>
      <c r="P49" s="3">
        <f t="shared" si="0"/>
        <v>145608087200</v>
      </c>
      <c r="Q49" s="4">
        <f>T49-O49</f>
        <v>-273370299800</v>
      </c>
      <c r="R49" s="15">
        <f t="shared" si="1"/>
        <v>0.6524687389185065</v>
      </c>
      <c r="S49" s="10"/>
      <c r="T49" s="39"/>
      <c r="U49" s="7"/>
    </row>
    <row r="50" spans="2:21" ht="3" customHeight="1">
      <c r="B50" s="11"/>
      <c r="C50" s="12"/>
      <c r="D50" s="12"/>
      <c r="E50" s="12"/>
      <c r="F50" s="13"/>
      <c r="G50" s="11"/>
      <c r="H50" s="12"/>
      <c r="I50" s="12"/>
      <c r="J50" s="12"/>
      <c r="K50" s="12"/>
      <c r="L50" s="12"/>
      <c r="M50" s="12"/>
      <c r="N50" s="46"/>
      <c r="O50" s="12"/>
      <c r="P50" s="3">
        <f t="shared" si="0"/>
        <v>0</v>
      </c>
      <c r="Q50" s="12"/>
      <c r="R50" s="15" t="e">
        <f t="shared" si="1"/>
        <v>#DIV/0!</v>
      </c>
      <c r="U50" s="7"/>
    </row>
    <row r="51" spans="2:21" ht="13.5" customHeight="1">
      <c r="B51" s="11"/>
      <c r="C51" s="12"/>
      <c r="D51" s="12"/>
      <c r="E51" s="12"/>
      <c r="F51" s="13"/>
      <c r="G51" s="11"/>
      <c r="H51" s="62" t="s">
        <v>54</v>
      </c>
      <c r="I51" s="62"/>
      <c r="J51" s="62"/>
      <c r="K51" s="62"/>
      <c r="L51" s="62"/>
      <c r="M51" s="62"/>
      <c r="N51" s="17">
        <f>N10-N29-N47</f>
        <v>-66000000000</v>
      </c>
      <c r="O51" s="18">
        <f>O10-O29-O47</f>
        <v>253653258669.91992</v>
      </c>
      <c r="P51" s="17">
        <f t="shared" si="0"/>
        <v>-319653258669.9199</v>
      </c>
      <c r="Q51" s="18">
        <f>Q10-Q29-Q47</f>
        <v>1837035453193.08</v>
      </c>
      <c r="R51" s="19">
        <f t="shared" si="1"/>
        <v>-3.8432311919684836</v>
      </c>
      <c r="S51" s="18"/>
      <c r="U51" s="7"/>
    </row>
    <row r="52" spans="2:21" ht="9" customHeight="1">
      <c r="B52" s="11"/>
      <c r="C52" s="12"/>
      <c r="D52" s="12"/>
      <c r="E52" s="12"/>
      <c r="F52" s="13"/>
      <c r="G52" s="11"/>
      <c r="H52" s="12"/>
      <c r="I52" s="12"/>
      <c r="J52" s="12"/>
      <c r="K52" s="12"/>
      <c r="L52" s="12"/>
      <c r="M52" s="12"/>
      <c r="N52" s="46"/>
      <c r="O52" s="12"/>
      <c r="P52" s="3"/>
      <c r="Q52" s="12"/>
      <c r="R52" s="15"/>
      <c r="U52" s="7"/>
    </row>
    <row r="53" spans="2:21" ht="3" customHeight="1">
      <c r="B53" s="11"/>
      <c r="C53" s="12"/>
      <c r="D53" s="12"/>
      <c r="E53" s="12"/>
      <c r="F53" s="13"/>
      <c r="G53" s="11"/>
      <c r="H53" s="12"/>
      <c r="I53" s="12"/>
      <c r="J53" s="12"/>
      <c r="K53" s="12"/>
      <c r="L53" s="12"/>
      <c r="M53" s="12"/>
      <c r="N53" s="46"/>
      <c r="O53" s="12"/>
      <c r="P53" s="3"/>
      <c r="Q53" s="12"/>
      <c r="R53" s="15"/>
      <c r="U53" s="7"/>
    </row>
    <row r="54" spans="2:21" ht="13.5" customHeight="1">
      <c r="B54" s="11"/>
      <c r="C54" s="12"/>
      <c r="D54" s="60">
        <v>7</v>
      </c>
      <c r="E54" s="60"/>
      <c r="F54" s="13"/>
      <c r="G54" s="11"/>
      <c r="H54" s="66" t="s">
        <v>55</v>
      </c>
      <c r="I54" s="66"/>
      <c r="J54" s="66"/>
      <c r="K54" s="66"/>
      <c r="L54" s="66"/>
      <c r="M54" s="66"/>
      <c r="N54" s="46"/>
      <c r="O54" s="12"/>
      <c r="P54" s="3"/>
      <c r="Q54" s="12"/>
      <c r="R54" s="15"/>
      <c r="U54" s="7"/>
    </row>
    <row r="55" spans="2:21" ht="3" customHeight="1">
      <c r="B55" s="11"/>
      <c r="C55" s="12"/>
      <c r="D55" s="12"/>
      <c r="E55" s="12"/>
      <c r="F55" s="13"/>
      <c r="G55" s="11"/>
      <c r="H55" s="12"/>
      <c r="I55" s="12"/>
      <c r="J55" s="12"/>
      <c r="K55" s="12"/>
      <c r="L55" s="12"/>
      <c r="M55" s="12"/>
      <c r="N55" s="46"/>
      <c r="O55" s="12"/>
      <c r="P55" s="3">
        <f t="shared" si="0"/>
        <v>0</v>
      </c>
      <c r="Q55" s="12"/>
      <c r="R55" s="15" t="e">
        <f t="shared" si="1"/>
        <v>#DIV/0!</v>
      </c>
      <c r="U55" s="7"/>
    </row>
    <row r="56" spans="2:21" ht="16.5" customHeight="1">
      <c r="B56" s="11"/>
      <c r="C56" s="12"/>
      <c r="D56" s="60" t="s">
        <v>87</v>
      </c>
      <c r="E56" s="60"/>
      <c r="F56" s="13"/>
      <c r="G56" s="11"/>
      <c r="H56" s="12"/>
      <c r="I56" s="66" t="s">
        <v>56</v>
      </c>
      <c r="J56" s="66"/>
      <c r="K56" s="66"/>
      <c r="L56" s="66"/>
      <c r="M56" s="66"/>
      <c r="N56" s="17">
        <v>98000000000</v>
      </c>
      <c r="O56" s="18">
        <f>O57</f>
        <v>245029903753.5</v>
      </c>
      <c r="P56" s="17">
        <f t="shared" si="0"/>
        <v>-147029903753.5</v>
      </c>
      <c r="Q56" s="18">
        <f>SUM(Q57)</f>
        <v>0</v>
      </c>
      <c r="R56" s="19">
        <f t="shared" si="1"/>
        <v>2.500305140341837</v>
      </c>
      <c r="S56" s="10"/>
      <c r="U56" s="7"/>
    </row>
    <row r="57" spans="2:21" ht="13.5" customHeight="1">
      <c r="B57" s="11"/>
      <c r="C57" s="12"/>
      <c r="D57" s="60" t="s">
        <v>88</v>
      </c>
      <c r="E57" s="60"/>
      <c r="F57" s="13"/>
      <c r="G57" s="11"/>
      <c r="H57" s="12"/>
      <c r="I57" s="12"/>
      <c r="J57" s="61" t="s">
        <v>57</v>
      </c>
      <c r="K57" s="61"/>
      <c r="L57" s="61"/>
      <c r="M57" s="61"/>
      <c r="N57" s="3">
        <v>98000000000</v>
      </c>
      <c r="O57" s="42">
        <v>245029903753.5</v>
      </c>
      <c r="P57" s="3">
        <f t="shared" si="0"/>
        <v>-147029903753.5</v>
      </c>
      <c r="Q57" s="4">
        <v>0</v>
      </c>
      <c r="R57" s="15">
        <f t="shared" si="1"/>
        <v>2.500305140341837</v>
      </c>
      <c r="S57" s="10"/>
      <c r="T57" s="39"/>
      <c r="U57" s="7"/>
    </row>
    <row r="58" spans="2:21" ht="3" customHeight="1">
      <c r="B58" s="11"/>
      <c r="C58" s="12"/>
      <c r="D58" s="12"/>
      <c r="E58" s="12"/>
      <c r="F58" s="13"/>
      <c r="G58" s="11"/>
      <c r="H58" s="12"/>
      <c r="I58" s="12"/>
      <c r="J58" s="12"/>
      <c r="K58" s="12"/>
      <c r="L58" s="12"/>
      <c r="M58" s="12"/>
      <c r="N58" s="46"/>
      <c r="O58" s="12"/>
      <c r="P58" s="3">
        <f t="shared" si="0"/>
        <v>0</v>
      </c>
      <c r="Q58" s="12"/>
      <c r="R58" s="15" t="e">
        <f t="shared" si="1"/>
        <v>#DIV/0!</v>
      </c>
      <c r="S58" s="10"/>
      <c r="U58" s="7"/>
    </row>
    <row r="59" spans="2:21" ht="16.5" customHeight="1">
      <c r="B59" s="11"/>
      <c r="C59" s="12"/>
      <c r="D59" s="60" t="s">
        <v>89</v>
      </c>
      <c r="E59" s="60"/>
      <c r="F59" s="13"/>
      <c r="G59" s="11"/>
      <c r="H59" s="12"/>
      <c r="I59" s="66" t="s">
        <v>58</v>
      </c>
      <c r="J59" s="66"/>
      <c r="K59" s="66"/>
      <c r="L59" s="66"/>
      <c r="M59" s="66"/>
      <c r="N59" s="17">
        <v>32000000000</v>
      </c>
      <c r="O59" s="18">
        <f>O60</f>
        <v>31000000000</v>
      </c>
      <c r="P59" s="17">
        <f t="shared" si="0"/>
        <v>1000000000</v>
      </c>
      <c r="Q59" s="18">
        <f>Q60</f>
        <v>1000000000</v>
      </c>
      <c r="R59" s="19">
        <f t="shared" si="1"/>
        <v>0.96875</v>
      </c>
      <c r="S59" s="10"/>
      <c r="U59" s="7"/>
    </row>
    <row r="60" spans="2:21" ht="13.5" customHeight="1">
      <c r="B60" s="11"/>
      <c r="C60" s="12"/>
      <c r="D60" s="60" t="s">
        <v>90</v>
      </c>
      <c r="E60" s="60"/>
      <c r="F60" s="13"/>
      <c r="G60" s="11"/>
      <c r="H60" s="12"/>
      <c r="I60" s="12"/>
      <c r="J60" s="61" t="s">
        <v>59</v>
      </c>
      <c r="K60" s="61"/>
      <c r="L60" s="61"/>
      <c r="M60" s="61"/>
      <c r="N60" s="3">
        <v>32000000000</v>
      </c>
      <c r="O60" s="42">
        <v>31000000000</v>
      </c>
      <c r="P60" s="3">
        <f t="shared" si="0"/>
        <v>1000000000</v>
      </c>
      <c r="Q60" s="4">
        <v>1000000000</v>
      </c>
      <c r="R60" s="15">
        <f t="shared" si="1"/>
        <v>0.96875</v>
      </c>
      <c r="S60" s="10"/>
      <c r="T60" s="39"/>
      <c r="U60" s="7"/>
    </row>
    <row r="61" spans="2:21" ht="3" customHeight="1">
      <c r="B61" s="11"/>
      <c r="C61" s="12"/>
      <c r="D61" s="12"/>
      <c r="E61" s="12"/>
      <c r="F61" s="13"/>
      <c r="G61" s="11"/>
      <c r="H61" s="12"/>
      <c r="I61" s="12"/>
      <c r="J61" s="12"/>
      <c r="K61" s="12"/>
      <c r="L61" s="12"/>
      <c r="M61" s="12"/>
      <c r="N61" s="46"/>
      <c r="O61" s="12"/>
      <c r="P61" s="3">
        <f t="shared" si="0"/>
        <v>0</v>
      </c>
      <c r="Q61" s="12"/>
      <c r="R61" s="15" t="e">
        <f t="shared" si="1"/>
        <v>#DIV/0!</v>
      </c>
      <c r="S61" s="10"/>
      <c r="U61" s="7"/>
    </row>
    <row r="62" spans="2:21" ht="12.75" customHeight="1">
      <c r="B62" s="11"/>
      <c r="C62" s="12"/>
      <c r="D62" s="12"/>
      <c r="E62" s="12"/>
      <c r="F62" s="13"/>
      <c r="G62" s="11"/>
      <c r="H62" s="62" t="s">
        <v>60</v>
      </c>
      <c r="I62" s="62"/>
      <c r="J62" s="62"/>
      <c r="K62" s="62"/>
      <c r="L62" s="62"/>
      <c r="M62" s="62"/>
      <c r="N62" s="17">
        <v>66000000000</v>
      </c>
      <c r="O62" s="18">
        <f>O56-O59</f>
        <v>214029903753.5</v>
      </c>
      <c r="P62" s="17">
        <f t="shared" si="0"/>
        <v>-148029903753.5</v>
      </c>
      <c r="Q62" s="18">
        <f>Q56-Q59</f>
        <v>-1000000000</v>
      </c>
      <c r="R62" s="19">
        <f t="shared" si="1"/>
        <v>3.242877329598485</v>
      </c>
      <c r="S62" s="18"/>
      <c r="U62" s="7"/>
    </row>
    <row r="63" spans="2:21" ht="3" customHeight="1">
      <c r="B63" s="11"/>
      <c r="C63" s="12"/>
      <c r="D63" s="12"/>
      <c r="E63" s="12"/>
      <c r="F63" s="13"/>
      <c r="G63" s="11"/>
      <c r="H63" s="12"/>
      <c r="I63" s="12"/>
      <c r="J63" s="12"/>
      <c r="K63" s="12"/>
      <c r="L63" s="12"/>
      <c r="M63" s="12"/>
      <c r="N63" s="50"/>
      <c r="O63" s="14"/>
      <c r="P63" s="17">
        <f t="shared" si="0"/>
        <v>0</v>
      </c>
      <c r="Q63" s="14"/>
      <c r="R63" s="19" t="e">
        <f t="shared" si="1"/>
        <v>#DIV/0!</v>
      </c>
      <c r="U63" s="7"/>
    </row>
    <row r="64" spans="2:21" ht="27.75" customHeight="1">
      <c r="B64" s="51"/>
      <c r="C64" s="52"/>
      <c r="D64" s="52"/>
      <c r="E64" s="52"/>
      <c r="F64" s="53"/>
      <c r="G64" s="51"/>
      <c r="H64" s="63" t="s">
        <v>61</v>
      </c>
      <c r="I64" s="63"/>
      <c r="J64" s="63"/>
      <c r="K64" s="63"/>
      <c r="L64" s="63"/>
      <c r="M64" s="63"/>
      <c r="N64" s="20">
        <v>0</v>
      </c>
      <c r="O64" s="21">
        <f>O51+O62</f>
        <v>467683162423.4199</v>
      </c>
      <c r="P64" s="20">
        <f t="shared" si="0"/>
        <v>-467683162423.4199</v>
      </c>
      <c r="Q64" s="21">
        <f>Q51+Q62</f>
        <v>1836035453193.08</v>
      </c>
      <c r="R64" s="16"/>
      <c r="S64" s="10"/>
      <c r="U64" s="7"/>
    </row>
    <row r="65" spans="2:18" ht="18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2:18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64"/>
      <c r="O66" s="64"/>
      <c r="P66" s="2"/>
      <c r="Q66" s="2"/>
      <c r="R66" s="2"/>
    </row>
    <row r="67" spans="2:18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65"/>
      <c r="O67" s="65"/>
      <c r="P67" s="54" t="s">
        <v>80</v>
      </c>
      <c r="Q67" s="54"/>
      <c r="R67" s="2"/>
    </row>
    <row r="68" spans="2:18" ht="13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4" t="s">
        <v>81</v>
      </c>
      <c r="Q68" s="54"/>
      <c r="R68" s="2"/>
    </row>
    <row r="69" spans="14:17" ht="13.5" customHeight="1">
      <c r="N69" s="55"/>
      <c r="O69" s="55"/>
      <c r="P69" s="54" t="s">
        <v>82</v>
      </c>
      <c r="Q69" s="54"/>
    </row>
    <row r="70" spans="16:17" ht="10.5" customHeight="1">
      <c r="P70" s="2"/>
      <c r="Q70" s="2"/>
    </row>
    <row r="71" spans="1:17" ht="9.75" customHeight="1">
      <c r="A71" s="56"/>
      <c r="N71" s="57"/>
      <c r="O71" s="57"/>
      <c r="P71" s="2"/>
      <c r="Q71" s="2"/>
    </row>
    <row r="72" spans="1:17" ht="33" customHeight="1">
      <c r="A72" s="56"/>
      <c r="C72" s="58"/>
      <c r="D72" s="58"/>
      <c r="E72" s="58"/>
      <c r="F72" s="58"/>
      <c r="G72" s="58"/>
      <c r="H72" s="58"/>
      <c r="I72" s="58"/>
      <c r="J72" s="58"/>
      <c r="K72" s="58"/>
      <c r="L72" s="58"/>
      <c r="N72" s="57"/>
      <c r="O72" s="57"/>
      <c r="P72" s="2"/>
      <c r="Q72" s="2"/>
    </row>
    <row r="73" spans="1:17" ht="14.25" customHeight="1">
      <c r="A73" s="56"/>
      <c r="P73" s="59" t="s">
        <v>83</v>
      </c>
      <c r="Q73" s="59"/>
    </row>
    <row r="74" spans="1:17" ht="14.25" customHeight="1">
      <c r="A74" s="56"/>
      <c r="P74" s="54" t="s">
        <v>84</v>
      </c>
      <c r="Q74" s="54"/>
    </row>
    <row r="75" spans="16:17" ht="12.75" customHeight="1">
      <c r="P75" s="54" t="s">
        <v>85</v>
      </c>
      <c r="Q75" s="54"/>
    </row>
  </sheetData>
  <sheetProtection/>
  <mergeCells count="89">
    <mergeCell ref="D2:Q2"/>
    <mergeCell ref="D3:Q3"/>
    <mergeCell ref="D4:Q4"/>
    <mergeCell ref="B7:F8"/>
    <mergeCell ref="R7:R8"/>
    <mergeCell ref="G8:M8"/>
    <mergeCell ref="D10:E10"/>
    <mergeCell ref="H10:M10"/>
    <mergeCell ref="D11:E11"/>
    <mergeCell ref="I11:M11"/>
    <mergeCell ref="D12:E12"/>
    <mergeCell ref="J12:M12"/>
    <mergeCell ref="D13:E13"/>
    <mergeCell ref="J13:M13"/>
    <mergeCell ref="D14:E14"/>
    <mergeCell ref="J14:M14"/>
    <mergeCell ref="D15:E15"/>
    <mergeCell ref="J15:M15"/>
    <mergeCell ref="D16:E16"/>
    <mergeCell ref="I16:M16"/>
    <mergeCell ref="D17:E17"/>
    <mergeCell ref="J17:M17"/>
    <mergeCell ref="D21:E21"/>
    <mergeCell ref="J21:M21"/>
    <mergeCell ref="D24:E24"/>
    <mergeCell ref="I24:M24"/>
    <mergeCell ref="D25:E25"/>
    <mergeCell ref="J25:M25"/>
    <mergeCell ref="D26:E26"/>
    <mergeCell ref="J26:M26"/>
    <mergeCell ref="D29:E29"/>
    <mergeCell ref="H29:M29"/>
    <mergeCell ref="D31:E31"/>
    <mergeCell ref="I31:M31"/>
    <mergeCell ref="D32:E32"/>
    <mergeCell ref="J32:M32"/>
    <mergeCell ref="D33:E33"/>
    <mergeCell ref="J33:M33"/>
    <mergeCell ref="D34:E34"/>
    <mergeCell ref="J34:M34"/>
    <mergeCell ref="D35:E35"/>
    <mergeCell ref="J35:M35"/>
    <mergeCell ref="D37:E37"/>
    <mergeCell ref="I37:M37"/>
    <mergeCell ref="D38:E38"/>
    <mergeCell ref="J38:M38"/>
    <mergeCell ref="D39:E39"/>
    <mergeCell ref="J39:M39"/>
    <mergeCell ref="D40:E40"/>
    <mergeCell ref="J40:M40"/>
    <mergeCell ref="D41:E41"/>
    <mergeCell ref="J41:M41"/>
    <mergeCell ref="D42:E42"/>
    <mergeCell ref="J42:M42"/>
    <mergeCell ref="D44:E44"/>
    <mergeCell ref="I44:M44"/>
    <mergeCell ref="D45:E45"/>
    <mergeCell ref="J45:M45"/>
    <mergeCell ref="D47:E47"/>
    <mergeCell ref="I47:M47"/>
    <mergeCell ref="D48:E48"/>
    <mergeCell ref="J48:M48"/>
    <mergeCell ref="D49:E49"/>
    <mergeCell ref="J49:M49"/>
    <mergeCell ref="H51:M51"/>
    <mergeCell ref="D54:E54"/>
    <mergeCell ref="H54:M54"/>
    <mergeCell ref="D56:E56"/>
    <mergeCell ref="I56:M56"/>
    <mergeCell ref="D57:E57"/>
    <mergeCell ref="J57:M57"/>
    <mergeCell ref="D59:E59"/>
    <mergeCell ref="I59:M59"/>
    <mergeCell ref="D60:E60"/>
    <mergeCell ref="J60:M60"/>
    <mergeCell ref="H62:M62"/>
    <mergeCell ref="H64:M64"/>
    <mergeCell ref="N66:O66"/>
    <mergeCell ref="N67:O67"/>
    <mergeCell ref="P75:Q75"/>
    <mergeCell ref="P67:Q67"/>
    <mergeCell ref="P68:Q68"/>
    <mergeCell ref="N69:O69"/>
    <mergeCell ref="P69:Q69"/>
    <mergeCell ref="A71:A74"/>
    <mergeCell ref="N71:O72"/>
    <mergeCell ref="C72:L72"/>
    <mergeCell ref="P73:Q73"/>
    <mergeCell ref="P74:Q74"/>
  </mergeCells>
  <printOptions/>
  <pageMargins left="1.5748031496062993" right="0" top="0.5905511811023623" bottom="0.7874015748031497" header="0" footer="0"/>
  <pageSetup fitToHeight="0" fitToWidth="0"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 10</cp:lastModifiedBy>
  <cp:lastPrinted>2021-07-23T02:47:00Z</cp:lastPrinted>
  <dcterms:created xsi:type="dcterms:W3CDTF">2021-07-15T05:10:03Z</dcterms:created>
  <dcterms:modified xsi:type="dcterms:W3CDTF">2021-08-23T08:34:35Z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016B9E1421FC6E368B2C2DA50FE47B9139E465A068A06F5B81A67C4A79856C35224591F20C0B3BADAD244965426969FE9BE5ED1079944E22B473D0442DA82934A61EDBD1A2C78B33C6E310B19767086CC0B223BE5DDEE77835F80DB52449FE1FEC0B3424F30AAF4379E1137004BC9A163283F38F44622C717BA40751CB65603</vt:lpwstr>
  </property>
  <property fmtid="{D5CDD505-2E9C-101B-9397-08002B2CF9AE}" pid="3" name="Business Objects Context Information1">
    <vt:lpwstr>B4A0217223B53D9711BAF1AB7B4E1BAD77ED307DA38A434DD793F00074C3D832DE1EF602AC2BEDD23EEF7541900C9AFAF76F67B8C31A3E73F668FE7684BF24ABC3D037AA35D982431F6C5A128778981058A194587B216C1CCFE12F35607A06F4B0DBE560A94B44B9F7F9F36BC1DBF972CF0A61ABEE2EBEA091AA183E0AF5C55</vt:lpwstr>
  </property>
  <property fmtid="{D5CDD505-2E9C-101B-9397-08002B2CF9AE}" pid="4" name="Business Objects Context Information2">
    <vt:lpwstr>68C8ED7B4299AD862122361604012ECFDCE8F0039F2F45C68B435461C93B5C501966E203BA430B4715AFC67429F5DA65676ABC260F7B1658926A696275BEC3AFE8317D9DD9AB3BC459DE5038E8DCDB9F3E280983679688BAA10801FB0C54F31261DD054695E5434CAFA8C112794DB01F13F32BE3B69235938CF64CF5B12DB13</vt:lpwstr>
  </property>
  <property fmtid="{D5CDD505-2E9C-101B-9397-08002B2CF9AE}" pid="5" name="Business Objects Context Information3">
    <vt:lpwstr>6BAFFEEDD10184B589682B52480D7D8C2E79E6CB08A023B94D90F6CF0264DA19DF0B9242B9A7AD48B10665F83591170027413C9395EB0D86E6AA48FA6381A50A563F5937D1C184D971A6E2B3B5F63329E2C18B34585ED3299E55717354C0450D9768743EEA99EF3C1375B1116D9654D0A7612542753719ED317F3DEE4659CA8</vt:lpwstr>
  </property>
  <property fmtid="{D5CDD505-2E9C-101B-9397-08002B2CF9AE}" pid="6" name="Business Objects Context Information4">
    <vt:lpwstr>BBD373596D59344F2C67B0C799C152989E8D763AC47B419E99BFDD1232274C9927C70B27D8E5FE742A26972D9655B9642308CA3BD52F1B572504A1DB833280BEF8C72A6A6749608BA21817C5F844B900E4FF5569C343BA231F33F8D04BFF97CE460F73B53965BEBE81C6B29577AF3B8118DCFA10A33892450AF8A0E14467E54</vt:lpwstr>
  </property>
  <property fmtid="{D5CDD505-2E9C-101B-9397-08002B2CF9AE}" pid="7" name="Business Objects Context Information5">
    <vt:lpwstr>40FD3DA18F505B0FBD40754A0CC66384CA02A9CBDA643589AB636ED0868CEB68F6056FBBCB339AD16518CA3340228424F6BE2C1E89C6833A6E828C28745132D1FF1870DADC2D228E3B611C1B6F7B8198269056E2E28F9E0DA091BF4C09362B1CC2CEEB308D204D318A5A31290BB839AA9CE13C78E1ECF63170C10126E1663B1</vt:lpwstr>
  </property>
  <property fmtid="{D5CDD505-2E9C-101B-9397-08002B2CF9AE}" pid="8" name="Business Objects Context Information6">
    <vt:lpwstr>3B0FAF957C51A5EA501660149E4628B2EC983A738A4B2EB2C0C47BD2C661C137B203F90EE5F3BBA14E4AE99F29318B8A83D6629D240B714BCDD5BB2D1A0AF1868685070E3C620B6C5228DA59DD0BAD64C5E615CF6B691EA8B6FD6FF3073360339A59FADDCD19DB6C32B298155C240B8F6403E3C69D5AEE6D0639A774C90B704</vt:lpwstr>
  </property>
  <property fmtid="{D5CDD505-2E9C-101B-9397-08002B2CF9AE}" pid="9" name="Business Objects Context Information7">
    <vt:lpwstr>7B85C3C33</vt:lpwstr>
  </property>
</Properties>
</file>