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0\DATA LPPD JALAN,JEMBATAN,IRIGASI 2020\"/>
    </mc:Choice>
  </mc:AlternateContent>
  <xr:revisionPtr revIDLastSave="0" documentId="8_{A0F11F63-019B-4CE8-BF3D-22BC94AEA028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Data Dukung Jalan 2020" sheetId="15" r:id="rId1"/>
  </sheets>
  <externalReferences>
    <externalReference r:id="rId2"/>
  </externalReferences>
  <definedNames>
    <definedName name="_xlnm.Print_Area" localSheetId="0">'Data Dukung Jalan 2020'!$A$1:$X$132</definedName>
    <definedName name="_xlnm.Print_Titles" localSheetId="0">'Data Dukung Jalan 2020'!$8:$14</definedName>
  </definedNames>
  <calcPr calcId="181029"/>
</workbook>
</file>

<file path=xl/calcChain.xml><?xml version="1.0" encoding="utf-8"?>
<calcChain xmlns="http://schemas.openxmlformats.org/spreadsheetml/2006/main">
  <c r="H113" i="15" l="1"/>
  <c r="B130" i="15"/>
  <c r="AB129" i="15"/>
  <c r="AB128" i="15"/>
  <c r="B127" i="15"/>
  <c r="AB123" i="15"/>
  <c r="AB122" i="15"/>
  <c r="AB120" i="15"/>
  <c r="AN113" i="15"/>
  <c r="AM113" i="15"/>
  <c r="AL113" i="15"/>
  <c r="AD113" i="15"/>
  <c r="AC113" i="15"/>
  <c r="AB113" i="15"/>
  <c r="AA113" i="15"/>
  <c r="U113" i="15"/>
  <c r="S113" i="15"/>
  <c r="R113" i="15" s="1"/>
  <c r="Q113" i="15"/>
  <c r="O113" i="15"/>
  <c r="M113" i="15"/>
  <c r="M115" i="15" s="1"/>
  <c r="L113" i="15"/>
  <c r="K113" i="15"/>
  <c r="P113" i="15"/>
  <c r="AR112" i="15"/>
  <c r="AQ112" i="15"/>
  <c r="AP112" i="15"/>
  <c r="AI112" i="15"/>
  <c r="AH112" i="15"/>
  <c r="AG112" i="15"/>
  <c r="AF112" i="15"/>
  <c r="T112" i="15"/>
  <c r="R112" i="15"/>
  <c r="P112" i="15"/>
  <c r="N112" i="15"/>
  <c r="AS111" i="15"/>
  <c r="AR111" i="15"/>
  <c r="AQ111" i="15"/>
  <c r="AJ111" i="15"/>
  <c r="AI111" i="15"/>
  <c r="AH111" i="15"/>
  <c r="AG111" i="15"/>
  <c r="T111" i="15"/>
  <c r="R111" i="15"/>
  <c r="P111" i="15"/>
  <c r="N111" i="15"/>
  <c r="AR110" i="15"/>
  <c r="AQ110" i="15"/>
  <c r="AP110" i="15"/>
  <c r="AS110" i="15" s="1"/>
  <c r="AI110" i="15"/>
  <c r="AH110" i="15"/>
  <c r="AG110" i="15"/>
  <c r="AF110" i="15"/>
  <c r="T110" i="15"/>
  <c r="R110" i="15"/>
  <c r="P110" i="15"/>
  <c r="N110" i="15"/>
  <c r="AR109" i="15"/>
  <c r="AQ109" i="15"/>
  <c r="AP109" i="15"/>
  <c r="AI109" i="15"/>
  <c r="AH109" i="15"/>
  <c r="AG109" i="15"/>
  <c r="AF109" i="15"/>
  <c r="T109" i="15"/>
  <c r="R109" i="15"/>
  <c r="P109" i="15"/>
  <c r="N109" i="15"/>
  <c r="AR108" i="15"/>
  <c r="AQ108" i="15"/>
  <c r="AP108" i="15"/>
  <c r="AI108" i="15"/>
  <c r="AH108" i="15"/>
  <c r="AG108" i="15"/>
  <c r="AF108" i="15"/>
  <c r="T108" i="15"/>
  <c r="R108" i="15"/>
  <c r="P108" i="15"/>
  <c r="N108" i="15"/>
  <c r="J108" i="15"/>
  <c r="AR107" i="15"/>
  <c r="AQ107" i="15"/>
  <c r="AP107" i="15"/>
  <c r="AI107" i="15"/>
  <c r="AH107" i="15"/>
  <c r="AG107" i="15"/>
  <c r="AF107" i="15"/>
  <c r="T107" i="15"/>
  <c r="R107" i="15"/>
  <c r="P107" i="15"/>
  <c r="N107" i="15"/>
  <c r="J107" i="15"/>
  <c r="AR106" i="15"/>
  <c r="AQ106" i="15"/>
  <c r="AP106" i="15"/>
  <c r="AI106" i="15"/>
  <c r="AH106" i="15"/>
  <c r="AG106" i="15"/>
  <c r="AF106" i="15"/>
  <c r="T106" i="15"/>
  <c r="R106" i="15"/>
  <c r="P106" i="15"/>
  <c r="N106" i="15"/>
  <c r="AR105" i="15"/>
  <c r="AQ105" i="15"/>
  <c r="AP105" i="15"/>
  <c r="AI105" i="15"/>
  <c r="AH105" i="15"/>
  <c r="AG105" i="15"/>
  <c r="AF105" i="15"/>
  <c r="T105" i="15"/>
  <c r="R105" i="15"/>
  <c r="P105" i="15"/>
  <c r="N105" i="15"/>
  <c r="J105" i="15"/>
  <c r="AR104" i="15"/>
  <c r="AQ104" i="15"/>
  <c r="AP104" i="15"/>
  <c r="AI104" i="15"/>
  <c r="AH104" i="15"/>
  <c r="AG104" i="15"/>
  <c r="AF104" i="15"/>
  <c r="T104" i="15"/>
  <c r="R104" i="15"/>
  <c r="P104" i="15"/>
  <c r="N104" i="15"/>
  <c r="AR103" i="15"/>
  <c r="AQ103" i="15"/>
  <c r="AP103" i="15"/>
  <c r="AS103" i="15" s="1"/>
  <c r="AI103" i="15"/>
  <c r="AH103" i="15"/>
  <c r="AG103" i="15"/>
  <c r="AF103" i="15"/>
  <c r="T103" i="15"/>
  <c r="R103" i="15"/>
  <c r="P103" i="15"/>
  <c r="N103" i="15"/>
  <c r="AR102" i="15"/>
  <c r="AQ102" i="15"/>
  <c r="AP102" i="15"/>
  <c r="AI102" i="15"/>
  <c r="AH102" i="15"/>
  <c r="AG102" i="15"/>
  <c r="AF102" i="15"/>
  <c r="T102" i="15"/>
  <c r="R102" i="15"/>
  <c r="P102" i="15"/>
  <c r="N102" i="15"/>
  <c r="AR101" i="15"/>
  <c r="AQ101" i="15"/>
  <c r="AP101" i="15"/>
  <c r="AI101" i="15"/>
  <c r="AH101" i="15"/>
  <c r="AG101" i="15"/>
  <c r="AF101" i="15"/>
  <c r="T101" i="15"/>
  <c r="R101" i="15"/>
  <c r="P101" i="15"/>
  <c r="N101" i="15"/>
  <c r="J101" i="15"/>
  <c r="AR100" i="15"/>
  <c r="AQ100" i="15"/>
  <c r="AP100" i="15"/>
  <c r="AI100" i="15"/>
  <c r="AH100" i="15"/>
  <c r="AG100" i="15"/>
  <c r="AF100" i="15"/>
  <c r="T100" i="15"/>
  <c r="R100" i="15"/>
  <c r="P100" i="15"/>
  <c r="N100" i="15"/>
  <c r="J100" i="15"/>
  <c r="AR99" i="15"/>
  <c r="AQ99" i="15"/>
  <c r="AP99" i="15"/>
  <c r="AI99" i="15"/>
  <c r="AH99" i="15"/>
  <c r="AG99" i="15"/>
  <c r="AF99" i="15"/>
  <c r="T99" i="15"/>
  <c r="R99" i="15"/>
  <c r="P99" i="15"/>
  <c r="N99" i="15"/>
  <c r="J99" i="15"/>
  <c r="AR98" i="15"/>
  <c r="AQ98" i="15"/>
  <c r="AP98" i="15"/>
  <c r="AI98" i="15"/>
  <c r="AH98" i="15"/>
  <c r="AG98" i="15"/>
  <c r="AF98" i="15"/>
  <c r="T98" i="15"/>
  <c r="R98" i="15"/>
  <c r="P98" i="15"/>
  <c r="N98" i="15"/>
  <c r="J98" i="15"/>
  <c r="AR97" i="15"/>
  <c r="AQ97" i="15"/>
  <c r="AP97" i="15"/>
  <c r="AI97" i="15"/>
  <c r="AH97" i="15"/>
  <c r="AG97" i="15"/>
  <c r="AF97" i="15"/>
  <c r="T97" i="15"/>
  <c r="R97" i="15"/>
  <c r="P97" i="15"/>
  <c r="N97" i="15"/>
  <c r="AS96" i="15"/>
  <c r="AR96" i="15"/>
  <c r="AQ96" i="15"/>
  <c r="AJ96" i="15"/>
  <c r="AI96" i="15"/>
  <c r="AH96" i="15"/>
  <c r="AG96" i="15"/>
  <c r="T96" i="15"/>
  <c r="R96" i="15"/>
  <c r="P96" i="15"/>
  <c r="N96" i="15"/>
  <c r="AS95" i="15"/>
  <c r="AR95" i="15"/>
  <c r="AQ95" i="15"/>
  <c r="AJ95" i="15"/>
  <c r="AI95" i="15"/>
  <c r="AH95" i="15"/>
  <c r="AG95" i="15"/>
  <c r="T95" i="15"/>
  <c r="R95" i="15"/>
  <c r="P95" i="15"/>
  <c r="N95" i="15"/>
  <c r="AR94" i="15"/>
  <c r="AQ94" i="15"/>
  <c r="AP94" i="15"/>
  <c r="AI94" i="15"/>
  <c r="AH94" i="15"/>
  <c r="AG94" i="15"/>
  <c r="AF94" i="15"/>
  <c r="T94" i="15"/>
  <c r="R94" i="15"/>
  <c r="P94" i="15"/>
  <c r="N94" i="15"/>
  <c r="AS93" i="15"/>
  <c r="AR93" i="15"/>
  <c r="AQ93" i="15"/>
  <c r="AJ93" i="15"/>
  <c r="AI93" i="15"/>
  <c r="AH93" i="15"/>
  <c r="AG93" i="15"/>
  <c r="T93" i="15"/>
  <c r="R93" i="15"/>
  <c r="P93" i="15"/>
  <c r="N93" i="15"/>
  <c r="J93" i="15"/>
  <c r="AS92" i="15"/>
  <c r="AR92" i="15"/>
  <c r="AQ92" i="15"/>
  <c r="AJ92" i="15"/>
  <c r="AI92" i="15"/>
  <c r="AH92" i="15"/>
  <c r="AG92" i="15"/>
  <c r="T92" i="15"/>
  <c r="R92" i="15"/>
  <c r="P92" i="15"/>
  <c r="N92" i="15"/>
  <c r="J92" i="15"/>
  <c r="AS91" i="15"/>
  <c r="AR91" i="15"/>
  <c r="AQ91" i="15"/>
  <c r="AJ91" i="15"/>
  <c r="AI91" i="15"/>
  <c r="AH91" i="15"/>
  <c r="AG91" i="15"/>
  <c r="T91" i="15"/>
  <c r="R91" i="15"/>
  <c r="P91" i="15"/>
  <c r="N91" i="15"/>
  <c r="J91" i="15"/>
  <c r="AS90" i="15"/>
  <c r="AR90" i="15"/>
  <c r="AQ90" i="15"/>
  <c r="AT90" i="15" s="1"/>
  <c r="AJ90" i="15"/>
  <c r="AI90" i="15"/>
  <c r="AH90" i="15"/>
  <c r="AG90" i="15"/>
  <c r="T90" i="15"/>
  <c r="R90" i="15"/>
  <c r="P90" i="15"/>
  <c r="N90" i="15"/>
  <c r="J90" i="15"/>
  <c r="AR89" i="15"/>
  <c r="AQ89" i="15"/>
  <c r="AP89" i="15"/>
  <c r="AI89" i="15"/>
  <c r="AH89" i="15"/>
  <c r="AG89" i="15"/>
  <c r="AF89" i="15"/>
  <c r="T89" i="15"/>
  <c r="R89" i="15"/>
  <c r="P89" i="15"/>
  <c r="N89" i="15"/>
  <c r="J89" i="15"/>
  <c r="AR88" i="15"/>
  <c r="AQ88" i="15"/>
  <c r="AP88" i="15"/>
  <c r="AI88" i="15"/>
  <c r="AH88" i="15"/>
  <c r="AG88" i="15"/>
  <c r="AF88" i="15"/>
  <c r="T88" i="15"/>
  <c r="R88" i="15"/>
  <c r="P88" i="15"/>
  <c r="N88" i="15"/>
  <c r="AR87" i="15"/>
  <c r="AQ87" i="15"/>
  <c r="AP87" i="15"/>
  <c r="AI87" i="15"/>
  <c r="AH87" i="15"/>
  <c r="AG87" i="15"/>
  <c r="AF87" i="15"/>
  <c r="T87" i="15"/>
  <c r="R87" i="15"/>
  <c r="P87" i="15"/>
  <c r="N87" i="15"/>
  <c r="J87" i="15"/>
  <c r="B87" i="15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A87" i="15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I113" i="15" s="1"/>
  <c r="AS86" i="15"/>
  <c r="AR86" i="15"/>
  <c r="AQ86" i="15"/>
  <c r="AT86" i="15" s="1"/>
  <c r="AJ86" i="15"/>
  <c r="AI86" i="15"/>
  <c r="AH86" i="15"/>
  <c r="AG86" i="15"/>
  <c r="T86" i="15"/>
  <c r="R86" i="15"/>
  <c r="P86" i="15"/>
  <c r="N86" i="15"/>
  <c r="J86" i="15"/>
  <c r="AR85" i="15"/>
  <c r="AQ85" i="15"/>
  <c r="AP85" i="15"/>
  <c r="AI85" i="15"/>
  <c r="AH85" i="15"/>
  <c r="AG85" i="15"/>
  <c r="AF85" i="15"/>
  <c r="T85" i="15"/>
  <c r="R85" i="15"/>
  <c r="P85" i="15"/>
  <c r="N85" i="15"/>
  <c r="AR84" i="15"/>
  <c r="AQ84" i="15"/>
  <c r="AP84" i="15"/>
  <c r="AI84" i="15"/>
  <c r="AH84" i="15"/>
  <c r="AG84" i="15"/>
  <c r="AF84" i="15"/>
  <c r="T84" i="15"/>
  <c r="R84" i="15"/>
  <c r="P84" i="15"/>
  <c r="N84" i="15"/>
  <c r="AR83" i="15"/>
  <c r="AQ83" i="15"/>
  <c r="AP83" i="15"/>
  <c r="AI83" i="15"/>
  <c r="AH83" i="15"/>
  <c r="AG83" i="15"/>
  <c r="AF83" i="15"/>
  <c r="T83" i="15"/>
  <c r="R83" i="15"/>
  <c r="P83" i="15"/>
  <c r="N83" i="15"/>
  <c r="AR82" i="15"/>
  <c r="AQ82" i="15"/>
  <c r="AP82" i="15"/>
  <c r="AI82" i="15"/>
  <c r="AH82" i="15"/>
  <c r="AG82" i="15"/>
  <c r="AF82" i="15"/>
  <c r="T82" i="15"/>
  <c r="R82" i="15"/>
  <c r="P82" i="15"/>
  <c r="N82" i="15"/>
  <c r="AR81" i="15"/>
  <c r="AQ81" i="15"/>
  <c r="AP81" i="15"/>
  <c r="AS81" i="15" s="1"/>
  <c r="AI81" i="15"/>
  <c r="AH81" i="15"/>
  <c r="AG81" i="15"/>
  <c r="AF81" i="15"/>
  <c r="T81" i="15"/>
  <c r="R81" i="15"/>
  <c r="P81" i="15"/>
  <c r="N81" i="15"/>
  <c r="AS80" i="15"/>
  <c r="AR80" i="15"/>
  <c r="AQ80" i="15"/>
  <c r="AJ80" i="15"/>
  <c r="AI80" i="15"/>
  <c r="AH80" i="15"/>
  <c r="AG80" i="15"/>
  <c r="T80" i="15"/>
  <c r="R80" i="15"/>
  <c r="P80" i="15"/>
  <c r="N80" i="15"/>
  <c r="AR79" i="15"/>
  <c r="AS79" i="15" s="1"/>
  <c r="AQ79" i="15"/>
  <c r="AP79" i="15"/>
  <c r="AI79" i="15"/>
  <c r="AH79" i="15"/>
  <c r="AG79" i="15"/>
  <c r="AF79" i="15"/>
  <c r="T79" i="15"/>
  <c r="R79" i="15"/>
  <c r="P79" i="15"/>
  <c r="N79" i="15"/>
  <c r="AR78" i="15"/>
  <c r="AQ78" i="15"/>
  <c r="AP78" i="15"/>
  <c r="AI78" i="15"/>
  <c r="AH78" i="15"/>
  <c r="AG78" i="15"/>
  <c r="AF78" i="15"/>
  <c r="T78" i="15"/>
  <c r="R78" i="15"/>
  <c r="P78" i="15"/>
  <c r="N78" i="15"/>
  <c r="AR77" i="15"/>
  <c r="AQ77" i="15"/>
  <c r="AP77" i="15"/>
  <c r="AS77" i="15" s="1"/>
  <c r="AI77" i="15"/>
  <c r="AH77" i="15"/>
  <c r="AG77" i="15"/>
  <c r="AF77" i="15"/>
  <c r="T77" i="15"/>
  <c r="R77" i="15"/>
  <c r="P77" i="15"/>
  <c r="N77" i="15"/>
  <c r="AR76" i="15"/>
  <c r="AQ76" i="15"/>
  <c r="AP76" i="15"/>
  <c r="AI76" i="15"/>
  <c r="AH76" i="15"/>
  <c r="AG76" i="15"/>
  <c r="AF76" i="15"/>
  <c r="T76" i="15"/>
  <c r="R76" i="15"/>
  <c r="P76" i="15"/>
  <c r="N76" i="15"/>
  <c r="AR75" i="15"/>
  <c r="AQ75" i="15"/>
  <c r="AP75" i="15"/>
  <c r="AI75" i="15"/>
  <c r="AH75" i="15"/>
  <c r="AG75" i="15"/>
  <c r="AF75" i="15"/>
  <c r="T75" i="15"/>
  <c r="R75" i="15"/>
  <c r="P75" i="15"/>
  <c r="N75" i="15"/>
  <c r="AS74" i="15"/>
  <c r="AR74" i="15"/>
  <c r="AQ74" i="15"/>
  <c r="AJ74" i="15"/>
  <c r="AI74" i="15"/>
  <c r="AH74" i="15"/>
  <c r="AG74" i="15"/>
  <c r="T74" i="15"/>
  <c r="R74" i="15"/>
  <c r="P74" i="15"/>
  <c r="N74" i="15"/>
  <c r="AR73" i="15"/>
  <c r="AQ73" i="15"/>
  <c r="AP73" i="15"/>
  <c r="AI73" i="15"/>
  <c r="AH73" i="15"/>
  <c r="AG73" i="15"/>
  <c r="AF73" i="15"/>
  <c r="T73" i="15"/>
  <c r="R73" i="15"/>
  <c r="P73" i="15"/>
  <c r="N73" i="15"/>
  <c r="AR72" i="15"/>
  <c r="AQ72" i="15"/>
  <c r="AP72" i="15"/>
  <c r="AI72" i="15"/>
  <c r="AH72" i="15"/>
  <c r="AG72" i="15"/>
  <c r="AF72" i="15"/>
  <c r="T72" i="15"/>
  <c r="R72" i="15"/>
  <c r="P72" i="15"/>
  <c r="N72" i="15"/>
  <c r="AR71" i="15"/>
  <c r="AQ71" i="15"/>
  <c r="AP71" i="15"/>
  <c r="AI71" i="15"/>
  <c r="AH71" i="15"/>
  <c r="AG71" i="15"/>
  <c r="AF71" i="15"/>
  <c r="T71" i="15"/>
  <c r="R71" i="15"/>
  <c r="P71" i="15"/>
  <c r="N71" i="15"/>
  <c r="AR70" i="15"/>
  <c r="AQ70" i="15"/>
  <c r="AP70" i="15"/>
  <c r="AI70" i="15"/>
  <c r="AH70" i="15"/>
  <c r="AG70" i="15"/>
  <c r="AF70" i="15"/>
  <c r="T70" i="15"/>
  <c r="R70" i="15"/>
  <c r="P70" i="15"/>
  <c r="N70" i="15"/>
  <c r="AR69" i="15"/>
  <c r="AQ69" i="15"/>
  <c r="AP69" i="15"/>
  <c r="AI69" i="15"/>
  <c r="AH69" i="15"/>
  <c r="AG69" i="15"/>
  <c r="AF69" i="15"/>
  <c r="T69" i="15"/>
  <c r="R69" i="15"/>
  <c r="P69" i="15"/>
  <c r="N69" i="15"/>
  <c r="AR68" i="15"/>
  <c r="AQ68" i="15"/>
  <c r="AP68" i="15"/>
  <c r="AS68" i="15" s="1"/>
  <c r="AI68" i="15"/>
  <c r="AH68" i="15"/>
  <c r="AG68" i="15"/>
  <c r="AF68" i="15"/>
  <c r="T68" i="15"/>
  <c r="R68" i="15"/>
  <c r="P68" i="15"/>
  <c r="N68" i="15"/>
  <c r="AS67" i="15"/>
  <c r="AR67" i="15"/>
  <c r="AQ67" i="15"/>
  <c r="AJ67" i="15"/>
  <c r="AI67" i="15"/>
  <c r="AH67" i="15"/>
  <c r="AG67" i="15"/>
  <c r="T67" i="15"/>
  <c r="R67" i="15"/>
  <c r="P67" i="15"/>
  <c r="N67" i="15"/>
  <c r="AR66" i="15"/>
  <c r="AS66" i="15" s="1"/>
  <c r="AQ66" i="15"/>
  <c r="AP66" i="15"/>
  <c r="AI66" i="15"/>
  <c r="AH66" i="15"/>
  <c r="AG66" i="15"/>
  <c r="AF66" i="15"/>
  <c r="T66" i="15"/>
  <c r="R66" i="15"/>
  <c r="P66" i="15"/>
  <c r="N66" i="15"/>
  <c r="AR65" i="15"/>
  <c r="AQ65" i="15"/>
  <c r="AP65" i="15"/>
  <c r="AI65" i="15"/>
  <c r="AH65" i="15"/>
  <c r="AG65" i="15"/>
  <c r="AF65" i="15"/>
  <c r="T65" i="15"/>
  <c r="R65" i="15"/>
  <c r="P65" i="15"/>
  <c r="N65" i="15"/>
  <c r="AR64" i="15"/>
  <c r="AQ64" i="15"/>
  <c r="AP64" i="15"/>
  <c r="AI64" i="15"/>
  <c r="AH64" i="15"/>
  <c r="AG64" i="15"/>
  <c r="AF64" i="15"/>
  <c r="T64" i="15"/>
  <c r="R64" i="15"/>
  <c r="P64" i="15"/>
  <c r="N64" i="15"/>
  <c r="AR63" i="15"/>
  <c r="AQ63" i="15"/>
  <c r="AP63" i="15"/>
  <c r="AI63" i="15"/>
  <c r="AH63" i="15"/>
  <c r="AG63" i="15"/>
  <c r="AF63" i="15"/>
  <c r="T63" i="15"/>
  <c r="R63" i="15"/>
  <c r="P63" i="15"/>
  <c r="N63" i="15"/>
  <c r="AR62" i="15"/>
  <c r="AQ62" i="15"/>
  <c r="AP62" i="15"/>
  <c r="AI62" i="15"/>
  <c r="AH62" i="15"/>
  <c r="AG62" i="15"/>
  <c r="AF62" i="15"/>
  <c r="T62" i="15"/>
  <c r="R62" i="15"/>
  <c r="P62" i="15"/>
  <c r="N62" i="15"/>
  <c r="AR61" i="15"/>
  <c r="AQ61" i="15"/>
  <c r="AP61" i="15"/>
  <c r="AI61" i="15"/>
  <c r="AH61" i="15"/>
  <c r="AG61" i="15"/>
  <c r="AF61" i="15"/>
  <c r="T61" i="15"/>
  <c r="R61" i="15"/>
  <c r="P61" i="15"/>
  <c r="N61" i="15"/>
  <c r="AR60" i="15"/>
  <c r="AQ60" i="15"/>
  <c r="AP60" i="15"/>
  <c r="AS60" i="15" s="1"/>
  <c r="AI60" i="15"/>
  <c r="AH60" i="15"/>
  <c r="AG60" i="15"/>
  <c r="AF60" i="15"/>
  <c r="T60" i="15"/>
  <c r="R60" i="15"/>
  <c r="P60" i="15"/>
  <c r="N60" i="15"/>
  <c r="AR59" i="15"/>
  <c r="AQ59" i="15"/>
  <c r="AP59" i="15"/>
  <c r="AS59" i="15" s="1"/>
  <c r="AI59" i="15"/>
  <c r="AH59" i="15"/>
  <c r="AG59" i="15"/>
  <c r="AF59" i="15"/>
  <c r="T59" i="15"/>
  <c r="R59" i="15"/>
  <c r="P59" i="15"/>
  <c r="N59" i="15"/>
  <c r="AS58" i="15"/>
  <c r="AR58" i="15"/>
  <c r="AQ58" i="15"/>
  <c r="AJ58" i="15"/>
  <c r="AI58" i="15"/>
  <c r="AH58" i="15"/>
  <c r="AG58" i="15"/>
  <c r="T58" i="15"/>
  <c r="R58" i="15"/>
  <c r="P58" i="15"/>
  <c r="N58" i="15"/>
  <c r="AR57" i="15"/>
  <c r="AQ57" i="15"/>
  <c r="AP57" i="15"/>
  <c r="AI57" i="15"/>
  <c r="AH57" i="15"/>
  <c r="AG57" i="15"/>
  <c r="AF57" i="15"/>
  <c r="T57" i="15"/>
  <c r="R57" i="15"/>
  <c r="P57" i="15"/>
  <c r="N57" i="15"/>
  <c r="AR56" i="15"/>
  <c r="AQ56" i="15"/>
  <c r="AP56" i="15"/>
  <c r="AI56" i="15"/>
  <c r="AH56" i="15"/>
  <c r="AG56" i="15"/>
  <c r="AF56" i="15"/>
  <c r="T56" i="15"/>
  <c r="R56" i="15"/>
  <c r="P56" i="15"/>
  <c r="N56" i="15"/>
  <c r="AS55" i="15"/>
  <c r="AR55" i="15"/>
  <c r="AQ55" i="15"/>
  <c r="AJ55" i="15"/>
  <c r="AI55" i="15"/>
  <c r="AH55" i="15"/>
  <c r="AG55" i="15"/>
  <c r="T55" i="15"/>
  <c r="R55" i="15"/>
  <c r="P55" i="15"/>
  <c r="N55" i="15"/>
  <c r="AR54" i="15"/>
  <c r="AQ54" i="15"/>
  <c r="AP54" i="15"/>
  <c r="AI54" i="15"/>
  <c r="AH54" i="15"/>
  <c r="AG54" i="15"/>
  <c r="AF54" i="15"/>
  <c r="T54" i="15"/>
  <c r="R54" i="15"/>
  <c r="P54" i="15"/>
  <c r="N54" i="15"/>
  <c r="AS53" i="15"/>
  <c r="AR53" i="15"/>
  <c r="AQ53" i="15"/>
  <c r="AJ53" i="15"/>
  <c r="AI53" i="15"/>
  <c r="AH53" i="15"/>
  <c r="AG53" i="15"/>
  <c r="T53" i="15"/>
  <c r="R53" i="15"/>
  <c r="P53" i="15"/>
  <c r="N53" i="15"/>
  <c r="AR52" i="15"/>
  <c r="AQ52" i="15"/>
  <c r="AP52" i="15"/>
  <c r="AI52" i="15"/>
  <c r="AH52" i="15"/>
  <c r="AG52" i="15"/>
  <c r="AF52" i="15"/>
  <c r="T52" i="15"/>
  <c r="R52" i="15"/>
  <c r="P52" i="15"/>
  <c r="N52" i="15"/>
  <c r="AR51" i="15"/>
  <c r="AQ51" i="15"/>
  <c r="AP51" i="15"/>
  <c r="AS51" i="15" s="1"/>
  <c r="AI51" i="15"/>
  <c r="AH51" i="15"/>
  <c r="AG51" i="15"/>
  <c r="AF51" i="15"/>
  <c r="T51" i="15"/>
  <c r="R51" i="15"/>
  <c r="P51" i="15"/>
  <c r="N51" i="15"/>
  <c r="AR50" i="15"/>
  <c r="AQ50" i="15"/>
  <c r="AP50" i="15"/>
  <c r="AI50" i="15"/>
  <c r="AH50" i="15"/>
  <c r="AG50" i="15"/>
  <c r="AF50" i="15"/>
  <c r="T50" i="15"/>
  <c r="R50" i="15"/>
  <c r="P50" i="15"/>
  <c r="N50" i="15"/>
  <c r="AS49" i="15"/>
  <c r="AR49" i="15"/>
  <c r="AQ49" i="15"/>
  <c r="AJ49" i="15"/>
  <c r="AI49" i="15"/>
  <c r="AH49" i="15"/>
  <c r="AG49" i="15"/>
  <c r="T49" i="15"/>
  <c r="R49" i="15"/>
  <c r="P49" i="15"/>
  <c r="N49" i="15"/>
  <c r="AR48" i="15"/>
  <c r="AQ48" i="15"/>
  <c r="AP48" i="15"/>
  <c r="AI48" i="15"/>
  <c r="AH48" i="15"/>
  <c r="AG48" i="15"/>
  <c r="AF48" i="15"/>
  <c r="T48" i="15"/>
  <c r="R48" i="15"/>
  <c r="P48" i="15"/>
  <c r="N48" i="15"/>
  <c r="AS47" i="15"/>
  <c r="AR47" i="15"/>
  <c r="AQ47" i="15"/>
  <c r="AJ47" i="15"/>
  <c r="AI47" i="15"/>
  <c r="AH47" i="15"/>
  <c r="AG47" i="15"/>
  <c r="T47" i="15"/>
  <c r="R47" i="15"/>
  <c r="P47" i="15"/>
  <c r="N47" i="15"/>
  <c r="AR46" i="15"/>
  <c r="AQ46" i="15"/>
  <c r="AP46" i="15"/>
  <c r="AI46" i="15"/>
  <c r="AH46" i="15"/>
  <c r="AG46" i="15"/>
  <c r="AF46" i="15"/>
  <c r="T46" i="15"/>
  <c r="R46" i="15"/>
  <c r="P46" i="15"/>
  <c r="N46" i="15"/>
  <c r="AR45" i="15"/>
  <c r="AQ45" i="15"/>
  <c r="AP45" i="15"/>
  <c r="AI45" i="15"/>
  <c r="AH45" i="15"/>
  <c r="AG45" i="15"/>
  <c r="AF45" i="15"/>
  <c r="T45" i="15"/>
  <c r="R45" i="15"/>
  <c r="P45" i="15"/>
  <c r="N45" i="15"/>
  <c r="AR44" i="15"/>
  <c r="AQ44" i="15"/>
  <c r="AP44" i="15"/>
  <c r="AI44" i="15"/>
  <c r="AH44" i="15"/>
  <c r="AG44" i="15"/>
  <c r="AF44" i="15"/>
  <c r="T44" i="15"/>
  <c r="R44" i="15"/>
  <c r="P44" i="15"/>
  <c r="N44" i="15"/>
  <c r="AR43" i="15"/>
  <c r="AQ43" i="15"/>
  <c r="AP43" i="15"/>
  <c r="AI43" i="15"/>
  <c r="AH43" i="15"/>
  <c r="AG43" i="15"/>
  <c r="AF43" i="15"/>
  <c r="T43" i="15"/>
  <c r="R43" i="15"/>
  <c r="P43" i="15"/>
  <c r="N43" i="15"/>
  <c r="AR42" i="15"/>
  <c r="AQ42" i="15"/>
  <c r="AP42" i="15"/>
  <c r="AI42" i="15"/>
  <c r="AH42" i="15"/>
  <c r="AG42" i="15"/>
  <c r="AF42" i="15"/>
  <c r="T42" i="15"/>
  <c r="R42" i="15"/>
  <c r="P42" i="15"/>
  <c r="N42" i="15"/>
  <c r="AR41" i="15"/>
  <c r="AQ41" i="15"/>
  <c r="AP41" i="15"/>
  <c r="AI41" i="15"/>
  <c r="AH41" i="15"/>
  <c r="AG41" i="15"/>
  <c r="AF41" i="15"/>
  <c r="T41" i="15"/>
  <c r="R41" i="15"/>
  <c r="P41" i="15"/>
  <c r="N41" i="15"/>
  <c r="AR40" i="15"/>
  <c r="AQ40" i="15"/>
  <c r="AP40" i="15"/>
  <c r="AI40" i="15"/>
  <c r="AH40" i="15"/>
  <c r="AG40" i="15"/>
  <c r="AF40" i="15"/>
  <c r="T40" i="15"/>
  <c r="R40" i="15"/>
  <c r="P40" i="15"/>
  <c r="N40" i="15"/>
  <c r="AR39" i="15"/>
  <c r="AQ39" i="15"/>
  <c r="AP39" i="15"/>
  <c r="AI39" i="15"/>
  <c r="AH39" i="15"/>
  <c r="AG39" i="15"/>
  <c r="AF39" i="15"/>
  <c r="T39" i="15"/>
  <c r="R39" i="15"/>
  <c r="P39" i="15"/>
  <c r="N39" i="15"/>
  <c r="AR38" i="15"/>
  <c r="AQ38" i="15"/>
  <c r="AP38" i="15"/>
  <c r="AI38" i="15"/>
  <c r="AH38" i="15"/>
  <c r="AG38" i="15"/>
  <c r="AF38" i="15"/>
  <c r="T38" i="15"/>
  <c r="R38" i="15"/>
  <c r="P38" i="15"/>
  <c r="N38" i="15"/>
  <c r="AR37" i="15"/>
  <c r="AQ37" i="15"/>
  <c r="AP37" i="15"/>
  <c r="AI37" i="15"/>
  <c r="AH37" i="15"/>
  <c r="AG37" i="15"/>
  <c r="AF37" i="15"/>
  <c r="T37" i="15"/>
  <c r="R37" i="15"/>
  <c r="P37" i="15"/>
  <c r="N37" i="15"/>
  <c r="AR36" i="15"/>
  <c r="AQ36" i="15"/>
  <c r="AP36" i="15"/>
  <c r="AI36" i="15"/>
  <c r="AH36" i="15"/>
  <c r="AG36" i="15"/>
  <c r="AF36" i="15"/>
  <c r="T36" i="15"/>
  <c r="R36" i="15"/>
  <c r="P36" i="15"/>
  <c r="N36" i="15"/>
  <c r="AR35" i="15"/>
  <c r="AQ35" i="15"/>
  <c r="AP35" i="15"/>
  <c r="AI35" i="15"/>
  <c r="AH35" i="15"/>
  <c r="AG35" i="15"/>
  <c r="AF35" i="15"/>
  <c r="T35" i="15"/>
  <c r="R35" i="15"/>
  <c r="P35" i="15"/>
  <c r="N35" i="15"/>
  <c r="AR34" i="15"/>
  <c r="AQ34" i="15"/>
  <c r="AP34" i="15"/>
  <c r="AI34" i="15"/>
  <c r="AH34" i="15"/>
  <c r="AG34" i="15"/>
  <c r="AF34" i="15"/>
  <c r="T34" i="15"/>
  <c r="R34" i="15"/>
  <c r="P34" i="15"/>
  <c r="N34" i="15"/>
  <c r="AR33" i="15"/>
  <c r="AQ33" i="15"/>
  <c r="AP33" i="15"/>
  <c r="AI33" i="15"/>
  <c r="AH33" i="15"/>
  <c r="AG33" i="15"/>
  <c r="AF33" i="15"/>
  <c r="T33" i="15"/>
  <c r="R33" i="15"/>
  <c r="P33" i="15"/>
  <c r="N33" i="15"/>
  <c r="AR32" i="15"/>
  <c r="AQ32" i="15"/>
  <c r="AP32" i="15"/>
  <c r="AI32" i="15"/>
  <c r="AH32" i="15"/>
  <c r="AG32" i="15"/>
  <c r="AF32" i="15"/>
  <c r="T32" i="15"/>
  <c r="R32" i="15"/>
  <c r="P32" i="15"/>
  <c r="N32" i="15"/>
  <c r="AS31" i="15"/>
  <c r="AR31" i="15"/>
  <c r="AQ31" i="15"/>
  <c r="AJ31" i="15"/>
  <c r="AI31" i="15"/>
  <c r="AH31" i="15"/>
  <c r="AG31" i="15"/>
  <c r="T31" i="15"/>
  <c r="R31" i="15"/>
  <c r="P31" i="15"/>
  <c r="N31" i="15"/>
  <c r="AS30" i="15"/>
  <c r="AR30" i="15"/>
  <c r="AQ30" i="15"/>
  <c r="AJ30" i="15"/>
  <c r="AI30" i="15"/>
  <c r="AH30" i="15"/>
  <c r="AG30" i="15"/>
  <c r="T30" i="15"/>
  <c r="R30" i="15"/>
  <c r="P30" i="15"/>
  <c r="N30" i="15"/>
  <c r="AS29" i="15"/>
  <c r="AR29" i="15"/>
  <c r="AQ29" i="15"/>
  <c r="AJ29" i="15"/>
  <c r="AI29" i="15"/>
  <c r="AH29" i="15"/>
  <c r="AG29" i="15"/>
  <c r="T29" i="15"/>
  <c r="R29" i="15"/>
  <c r="P29" i="15"/>
  <c r="N29" i="15"/>
  <c r="AR28" i="15"/>
  <c r="AQ28" i="15"/>
  <c r="AP28" i="15"/>
  <c r="AI28" i="15"/>
  <c r="AH28" i="15"/>
  <c r="AG28" i="15"/>
  <c r="AF28" i="15"/>
  <c r="T28" i="15"/>
  <c r="R28" i="15"/>
  <c r="P28" i="15"/>
  <c r="N28" i="15"/>
  <c r="AR27" i="15"/>
  <c r="AQ27" i="15"/>
  <c r="AP27" i="15"/>
  <c r="AS27" i="15" s="1"/>
  <c r="AI27" i="15"/>
  <c r="AH27" i="15"/>
  <c r="AG27" i="15"/>
  <c r="AF27" i="15"/>
  <c r="T27" i="15"/>
  <c r="R27" i="15"/>
  <c r="P27" i="15"/>
  <c r="N27" i="15"/>
  <c r="AR26" i="15"/>
  <c r="AS26" i="15" s="1"/>
  <c r="AQ26" i="15"/>
  <c r="AP26" i="15"/>
  <c r="AI26" i="15"/>
  <c r="AH26" i="15"/>
  <c r="AG26" i="15"/>
  <c r="AF26" i="15"/>
  <c r="T26" i="15"/>
  <c r="R26" i="15"/>
  <c r="P26" i="15"/>
  <c r="N26" i="15"/>
  <c r="AR25" i="15"/>
  <c r="AQ25" i="15"/>
  <c r="AP25" i="15"/>
  <c r="AI25" i="15"/>
  <c r="AH25" i="15"/>
  <c r="AG25" i="15"/>
  <c r="AF25" i="15"/>
  <c r="T25" i="15"/>
  <c r="R25" i="15"/>
  <c r="P25" i="15"/>
  <c r="N25" i="15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AR24" i="15"/>
  <c r="AQ24" i="15"/>
  <c r="AP24" i="15"/>
  <c r="AI24" i="15"/>
  <c r="AH24" i="15"/>
  <c r="AG24" i="15"/>
  <c r="AF24" i="15"/>
  <c r="T24" i="15"/>
  <c r="R24" i="15"/>
  <c r="P24" i="15"/>
  <c r="N24" i="15"/>
  <c r="AR23" i="15"/>
  <c r="AQ23" i="15"/>
  <c r="AS23" i="15" s="1"/>
  <c r="AP23" i="15"/>
  <c r="AI23" i="15"/>
  <c r="AH23" i="15"/>
  <c r="AG23" i="15"/>
  <c r="AF23" i="15"/>
  <c r="T23" i="15"/>
  <c r="R23" i="15"/>
  <c r="P23" i="15"/>
  <c r="N23" i="15"/>
  <c r="AR22" i="15"/>
  <c r="AQ22" i="15"/>
  <c r="AP22" i="15"/>
  <c r="AI22" i="15"/>
  <c r="AH22" i="15"/>
  <c r="AG22" i="15"/>
  <c r="AF22" i="15"/>
  <c r="T22" i="15"/>
  <c r="R22" i="15"/>
  <c r="P22" i="15"/>
  <c r="N22" i="15"/>
  <c r="AR21" i="15"/>
  <c r="AQ21" i="15"/>
  <c r="AP21" i="15"/>
  <c r="AI21" i="15"/>
  <c r="AH21" i="15"/>
  <c r="AG21" i="15"/>
  <c r="AF21" i="15"/>
  <c r="T21" i="15"/>
  <c r="R21" i="15"/>
  <c r="P21" i="15"/>
  <c r="N21" i="15"/>
  <c r="AR20" i="15"/>
  <c r="AQ20" i="15"/>
  <c r="AP20" i="15"/>
  <c r="AI20" i="15"/>
  <c r="AH20" i="15"/>
  <c r="AG20" i="15"/>
  <c r="AF20" i="15"/>
  <c r="T20" i="15"/>
  <c r="R20" i="15"/>
  <c r="P20" i="15"/>
  <c r="N20" i="15"/>
  <c r="AS19" i="15"/>
  <c r="AR19" i="15"/>
  <c r="AQ19" i="15"/>
  <c r="AJ19" i="15"/>
  <c r="AI19" i="15"/>
  <c r="AH19" i="15"/>
  <c r="AG19" i="15"/>
  <c r="T19" i="15"/>
  <c r="R19" i="15"/>
  <c r="P19" i="15"/>
  <c r="N19" i="15"/>
  <c r="AR18" i="15"/>
  <c r="AQ18" i="15"/>
  <c r="AP18" i="15"/>
  <c r="AI18" i="15"/>
  <c r="AH18" i="15"/>
  <c r="AG18" i="15"/>
  <c r="AF18" i="15"/>
  <c r="T18" i="15"/>
  <c r="R18" i="15"/>
  <c r="P18" i="15"/>
  <c r="N18" i="15"/>
  <c r="AR17" i="15"/>
  <c r="AQ17" i="15"/>
  <c r="AP17" i="15"/>
  <c r="AI17" i="15"/>
  <c r="AH17" i="15"/>
  <c r="AG17" i="15"/>
  <c r="AF17" i="15"/>
  <c r="T17" i="15"/>
  <c r="R17" i="15"/>
  <c r="P17" i="15"/>
  <c r="N17" i="15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S16" i="15"/>
  <c r="AR16" i="15"/>
  <c r="AQ16" i="15"/>
  <c r="AJ16" i="15"/>
  <c r="AI16" i="15"/>
  <c r="AH16" i="15"/>
  <c r="AG16" i="15"/>
  <c r="T16" i="15"/>
  <c r="P16" i="15"/>
  <c r="N16" i="15"/>
  <c r="Y15" i="15"/>
  <c r="G14" i="15"/>
  <c r="C14" i="15"/>
  <c r="AJ21" i="15" l="1"/>
  <c r="AJ27" i="15"/>
  <c r="AS44" i="15"/>
  <c r="AJ52" i="15"/>
  <c r="AJ59" i="15"/>
  <c r="AJ63" i="15"/>
  <c r="Y67" i="15"/>
  <c r="AK67" i="15"/>
  <c r="AJ76" i="15"/>
  <c r="Y80" i="15"/>
  <c r="AJ85" i="15"/>
  <c r="Y86" i="15"/>
  <c r="AK86" i="15"/>
  <c r="AS98" i="15"/>
  <c r="AS106" i="15"/>
  <c r="AJ110" i="15"/>
  <c r="AS42" i="15"/>
  <c r="AS71" i="15"/>
  <c r="AS89" i="15"/>
  <c r="AS102" i="15"/>
  <c r="AS109" i="15"/>
  <c r="AT19" i="15"/>
  <c r="AT29" i="15"/>
  <c r="AS33" i="15"/>
  <c r="AS41" i="15"/>
  <c r="AS46" i="15"/>
  <c r="AS57" i="15"/>
  <c r="AS62" i="15"/>
  <c r="AS94" i="15"/>
  <c r="AS107" i="15"/>
  <c r="AS108" i="15"/>
  <c r="H14" i="15"/>
  <c r="I14" i="15" s="1"/>
  <c r="J14" i="15" s="1"/>
  <c r="L14" i="15" s="1"/>
  <c r="M14" i="15" s="1"/>
  <c r="N14" i="15" s="1"/>
  <c r="O14" i="15" s="1"/>
  <c r="P14" i="15" s="1"/>
  <c r="Q14" i="15" s="1"/>
  <c r="R14" i="15" s="1"/>
  <c r="S14" i="15" s="1"/>
  <c r="T14" i="15" s="1"/>
  <c r="U14" i="15" s="1"/>
  <c r="V14" i="15" s="1"/>
  <c r="W14" i="15" s="1"/>
  <c r="X14" i="15" s="1"/>
  <c r="AT16" i="15"/>
  <c r="AJ25" i="15"/>
  <c r="AJ26" i="15"/>
  <c r="AS32" i="15"/>
  <c r="AJ34" i="15"/>
  <c r="AJ42" i="15"/>
  <c r="AJ50" i="15"/>
  <c r="Y58" i="15"/>
  <c r="AK58" i="15"/>
  <c r="AJ65" i="15"/>
  <c r="AJ66" i="15"/>
  <c r="AJ72" i="15"/>
  <c r="AJ102" i="15"/>
  <c r="AJ109" i="15"/>
  <c r="AK19" i="15"/>
  <c r="Y29" i="15"/>
  <c r="AK30" i="15"/>
  <c r="AJ45" i="15"/>
  <c r="Y49" i="15"/>
  <c r="AK53" i="15"/>
  <c r="AJ57" i="15"/>
  <c r="AT67" i="15"/>
  <c r="AT80" i="15"/>
  <c r="AK91" i="15"/>
  <c r="AK96" i="15"/>
  <c r="AJ97" i="15"/>
  <c r="AJ98" i="15"/>
  <c r="AJ99" i="15"/>
  <c r="AJ100" i="15"/>
  <c r="AJ101" i="15"/>
  <c r="AJ108" i="15"/>
  <c r="AJ36" i="15"/>
  <c r="AJ41" i="15"/>
  <c r="AJ44" i="15"/>
  <c r="AJ78" i="15"/>
  <c r="AJ82" i="15"/>
  <c r="AT92" i="15"/>
  <c r="AS18" i="15"/>
  <c r="AS21" i="15"/>
  <c r="AJ23" i="15"/>
  <c r="AJ24" i="15"/>
  <c r="AS24" i="15"/>
  <c r="Y31" i="15"/>
  <c r="AJ33" i="15"/>
  <c r="AS34" i="15"/>
  <c r="AS36" i="15"/>
  <c r="AS39" i="15"/>
  <c r="AT49" i="15"/>
  <c r="Y55" i="15"/>
  <c r="AT55" i="15"/>
  <c r="AS56" i="15"/>
  <c r="AJ60" i="15"/>
  <c r="AS61" i="15"/>
  <c r="AJ68" i="15"/>
  <c r="AS69" i="15"/>
  <c r="Y74" i="15"/>
  <c r="AT74" i="15"/>
  <c r="AS75" i="15"/>
  <c r="AJ81" i="15"/>
  <c r="AJ83" i="15"/>
  <c r="AS83" i="15"/>
  <c r="AS84" i="15"/>
  <c r="AK90" i="15"/>
  <c r="AT91" i="15"/>
  <c r="AK95" i="15"/>
  <c r="AS99" i="15"/>
  <c r="AJ103" i="15"/>
  <c r="AS104" i="15"/>
  <c r="AS105" i="15"/>
  <c r="AJ112" i="15"/>
  <c r="N113" i="15"/>
  <c r="Y16" i="15"/>
  <c r="AK16" i="15"/>
  <c r="Y19" i="15"/>
  <c r="AS25" i="15"/>
  <c r="Y30" i="15"/>
  <c r="AT31" i="15"/>
  <c r="AJ38" i="15"/>
  <c r="AS38" i="15"/>
  <c r="AJ39" i="15"/>
  <c r="AS40" i="15"/>
  <c r="AJ46" i="15"/>
  <c r="AK47" i="15"/>
  <c r="AJ48" i="15"/>
  <c r="AK49" i="15"/>
  <c r="AS50" i="15"/>
  <c r="AJ54" i="15"/>
  <c r="AS54" i="15"/>
  <c r="AS64" i="15"/>
  <c r="AS65" i="15"/>
  <c r="AJ69" i="15"/>
  <c r="AS70" i="15"/>
  <c r="AJ73" i="15"/>
  <c r="AS73" i="15"/>
  <c r="AS76" i="15"/>
  <c r="AS82" i="15"/>
  <c r="AS85" i="15"/>
  <c r="AJ87" i="15"/>
  <c r="AS87" i="15"/>
  <c r="AJ88" i="15"/>
  <c r="AJ89" i="15"/>
  <c r="AK92" i="15"/>
  <c r="J113" i="15"/>
  <c r="J115" i="15" s="1"/>
  <c r="AJ94" i="15"/>
  <c r="Y95" i="15"/>
  <c r="AT96" i="15"/>
  <c r="AS100" i="15"/>
  <c r="K115" i="15"/>
  <c r="T113" i="15"/>
  <c r="AJ17" i="15"/>
  <c r="AS17" i="15"/>
  <c r="AS20" i="15"/>
  <c r="AJ22" i="15"/>
  <c r="AK31" i="15"/>
  <c r="AJ37" i="15"/>
  <c r="AS37" i="15"/>
  <c r="AS45" i="15"/>
  <c r="AT47" i="15"/>
  <c r="AJ51" i="15"/>
  <c r="AS52" i="15"/>
  <c r="Y53" i="15"/>
  <c r="AT53" i="15"/>
  <c r="AJ56" i="15"/>
  <c r="AS63" i="15"/>
  <c r="AS72" i="15"/>
  <c r="AJ75" i="15"/>
  <c r="AJ77" i="15"/>
  <c r="AJ84" i="15"/>
  <c r="Y91" i="15"/>
  <c r="Y92" i="15"/>
  <c r="Y93" i="15"/>
  <c r="AK93" i="15"/>
  <c r="AT93" i="15"/>
  <c r="AT95" i="15"/>
  <c r="AS97" i="15"/>
  <c r="AS101" i="15"/>
  <c r="AJ107" i="15"/>
  <c r="Y111" i="15"/>
  <c r="AT111" i="15"/>
  <c r="AS112" i="15"/>
  <c r="L115" i="15"/>
  <c r="AJ18" i="15"/>
  <c r="AK55" i="15"/>
  <c r="AJ61" i="15"/>
  <c r="Y90" i="15"/>
  <c r="AJ104" i="15"/>
  <c r="AK111" i="15"/>
  <c r="AJ20" i="15"/>
  <c r="AS28" i="15"/>
  <c r="AS35" i="15"/>
  <c r="AS43" i="15"/>
  <c r="Y47" i="15"/>
  <c r="AT58" i="15"/>
  <c r="AJ71" i="15"/>
  <c r="AS78" i="15"/>
  <c r="AJ79" i="15"/>
  <c r="Y96" i="15"/>
  <c r="AJ106" i="15"/>
  <c r="Y113" i="15"/>
  <c r="AQ113" i="15" s="1"/>
  <c r="AK29" i="15"/>
  <c r="AJ32" i="15"/>
  <c r="AJ40" i="15"/>
  <c r="AJ62" i="15"/>
  <c r="AJ43" i="15"/>
  <c r="AS48" i="15"/>
  <c r="AJ64" i="15"/>
  <c r="AJ70" i="15"/>
  <c r="AJ105" i="15"/>
  <c r="AS22" i="15"/>
  <c r="AT30" i="15"/>
  <c r="AJ35" i="15"/>
  <c r="AJ28" i="15"/>
  <c r="AK74" i="15"/>
  <c r="AK80" i="15"/>
  <c r="AS88" i="15"/>
  <c r="AR113" i="15" l="1"/>
  <c r="AP113" i="15"/>
  <c r="AS113" i="15" s="1"/>
  <c r="AF113" i="15"/>
  <c r="AH113" i="15"/>
  <c r="AI113" i="15"/>
  <c r="AG113" i="15"/>
  <c r="AJ113" i="15" l="1"/>
</calcChain>
</file>

<file path=xl/sharedStrings.xml><?xml version="1.0" encoding="utf-8"?>
<sst xmlns="http://schemas.openxmlformats.org/spreadsheetml/2006/main" count="504" uniqueCount="204">
  <si>
    <t>Keterangan</t>
  </si>
  <si>
    <t>%</t>
  </si>
  <si>
    <t>Kabupaten Demak</t>
  </si>
  <si>
    <t>No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</si>
  <si>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</si>
  <si>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</si>
  <si>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</si>
  <si>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</si>
  <si>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</si>
  <si>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</si>
  <si>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</si>
  <si>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</si>
  <si>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</si>
  <si>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</si>
  <si>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</si>
  <si>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</si>
  <si>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</si>
  <si>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</si>
  <si>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DD- 1</t>
  </si>
  <si>
    <t>DATA DASAR PRASARANA JALAN KABUPATEN</t>
  </si>
  <si>
    <t>Propinsi</t>
  </si>
  <si>
    <t>: Jawa Tengah (33)</t>
  </si>
  <si>
    <t>Kabupaten</t>
  </si>
  <si>
    <t>: Demak (21)</t>
  </si>
  <si>
    <t>Tahun</t>
  </si>
  <si>
    <t>Nomor Ruas</t>
  </si>
  <si>
    <t>Sub Ruas</t>
  </si>
  <si>
    <t>Nama Ruas Jalan</t>
  </si>
  <si>
    <t>Nama Kecamatan                          Yang Dilalui</t>
  </si>
  <si>
    <t>Panjang Ruas                    (Km)</t>
  </si>
  <si>
    <t>Lebar Rata-Rata (m)</t>
  </si>
  <si>
    <t>Panjang Tiap Jenis Permukaan (%)</t>
  </si>
  <si>
    <t>Panjang Tiap Kondisi</t>
  </si>
  <si>
    <t>LHR</t>
  </si>
  <si>
    <t>AKSES     KE JaLan                N / P / K</t>
  </si>
  <si>
    <t>Aspal/ Penetrasi Macadam</t>
  </si>
  <si>
    <t>Perkerasan Beton</t>
  </si>
  <si>
    <t>Telford/ Kerikil</t>
  </si>
  <si>
    <t>Tanah/ Belum Tembus</t>
  </si>
  <si>
    <t>Baik</t>
  </si>
  <si>
    <t>Sedang (km)</t>
  </si>
  <si>
    <t>Rusak Ringan</t>
  </si>
  <si>
    <t>Rusak Berat</t>
  </si>
  <si>
    <t>sd. Akhir tahun 2014</t>
  </si>
  <si>
    <t>(m panjang)</t>
  </si>
  <si>
    <t>km</t>
  </si>
  <si>
    <t>Sedang</t>
  </si>
  <si>
    <t>persentase</t>
  </si>
  <si>
    <t>persen</t>
  </si>
  <si>
    <t>jum</t>
  </si>
  <si>
    <t>01</t>
  </si>
  <si>
    <t>-</t>
  </si>
  <si>
    <t>Banyumeneng</t>
  </si>
  <si>
    <t>P</t>
  </si>
  <si>
    <t>02</t>
  </si>
  <si>
    <t>Bulusari.</t>
  </si>
  <si>
    <t>03</t>
  </si>
  <si>
    <t>Bulusari</t>
  </si>
  <si>
    <t>Kalisari</t>
  </si>
  <si>
    <t>K</t>
  </si>
  <si>
    <t>04</t>
  </si>
  <si>
    <t>Pamongan</t>
  </si>
  <si>
    <t>Guntur, Sayung</t>
  </si>
  <si>
    <t>05</t>
  </si>
  <si>
    <t>Kr.Awen, Guntur</t>
  </si>
  <si>
    <t>06</t>
  </si>
  <si>
    <t>Jragung</t>
  </si>
  <si>
    <t>Kr.Awen.</t>
  </si>
  <si>
    <t>07</t>
  </si>
  <si>
    <t>Mintreng</t>
  </si>
  <si>
    <t>08</t>
  </si>
  <si>
    <t>Luwuk</t>
  </si>
  <si>
    <t>09</t>
  </si>
  <si>
    <t>Gajah, Dempet</t>
  </si>
  <si>
    <t>Geneng</t>
  </si>
  <si>
    <t>Mijen, Karanganyar</t>
  </si>
  <si>
    <t>Gedangalas</t>
  </si>
  <si>
    <t>Tanjunganyar</t>
  </si>
  <si>
    <t>Gajah.</t>
  </si>
  <si>
    <t>Bengkal</t>
  </si>
  <si>
    <t>Pasir</t>
  </si>
  <si>
    <t>Mijen.</t>
  </si>
  <si>
    <t>Jetak</t>
  </si>
  <si>
    <t>Jungsemi</t>
  </si>
  <si>
    <t>Wedung, Mijen</t>
  </si>
  <si>
    <t>Bungo</t>
  </si>
  <si>
    <t>Mutihkulon</t>
  </si>
  <si>
    <t>Wedung.</t>
  </si>
  <si>
    <t>Ngawen</t>
  </si>
  <si>
    <t>Bonang, Wedung</t>
  </si>
  <si>
    <t>Morodemak</t>
  </si>
  <si>
    <t>Bonang.</t>
  </si>
  <si>
    <t>Demak, Bonang</t>
  </si>
  <si>
    <t>Buyaran</t>
  </si>
  <si>
    <t>Kr.Tengah, Guntur</t>
  </si>
  <si>
    <t>Guntur.</t>
  </si>
  <si>
    <t xml:space="preserve">Bengkal </t>
  </si>
  <si>
    <t>Wonokerto</t>
  </si>
  <si>
    <t>Tambakbulusan</t>
  </si>
  <si>
    <t>Gaji</t>
  </si>
  <si>
    <t>Candisari</t>
  </si>
  <si>
    <t>Karanggawang</t>
  </si>
  <si>
    <t>Bumirejo</t>
  </si>
  <si>
    <t>Kuripan</t>
  </si>
  <si>
    <t>Wonosekar</t>
  </si>
  <si>
    <t>Kr.Awen</t>
  </si>
  <si>
    <t>Kangkung</t>
  </si>
  <si>
    <t>Tlogorejo</t>
  </si>
  <si>
    <t>Mranggen, Karangawen</t>
  </si>
  <si>
    <t>Wilalung</t>
  </si>
  <si>
    <t>Trengguli</t>
  </si>
  <si>
    <t>Demung</t>
  </si>
  <si>
    <t>Boyolali</t>
  </si>
  <si>
    <t>Tambirejo</t>
  </si>
  <si>
    <t>Cangkring</t>
  </si>
  <si>
    <t>Karangrejo</t>
  </si>
  <si>
    <t>Kr.Anyar, Gajah, Dempet</t>
  </si>
  <si>
    <t>Tlogosih</t>
  </si>
  <si>
    <t>Wonosalam, Dempet</t>
  </si>
  <si>
    <t>Demak,Wonosalam</t>
  </si>
  <si>
    <t>Jalan SMU Mranggen</t>
  </si>
  <si>
    <t>Karanganyar, Gajah</t>
  </si>
  <si>
    <t>Merak</t>
  </si>
  <si>
    <t>Kalikondang</t>
  </si>
  <si>
    <t>Tlogoboyo</t>
  </si>
  <si>
    <t>Bakung</t>
  </si>
  <si>
    <t>Wonorejo</t>
  </si>
  <si>
    <t>Brambang</t>
  </si>
  <si>
    <t>Waru</t>
  </si>
  <si>
    <t>Karangawen, Mranggen</t>
  </si>
  <si>
    <t>Singorejo</t>
  </si>
  <si>
    <t>Demak, Bonang, wedung</t>
  </si>
  <si>
    <t>Onggorawe</t>
  </si>
  <si>
    <t>Surodadi</t>
  </si>
  <si>
    <t>Donorejo</t>
  </si>
  <si>
    <t>Demak.</t>
  </si>
  <si>
    <t>Sayung, Bonang</t>
  </si>
  <si>
    <t>Kebonbatur</t>
  </si>
  <si>
    <t>Kalianyar</t>
  </si>
  <si>
    <t>Doreng</t>
  </si>
  <si>
    <t>Tedunan</t>
  </si>
  <si>
    <t>Menco</t>
  </si>
  <si>
    <t>Bedono</t>
  </si>
  <si>
    <t>Purwosari</t>
  </si>
  <si>
    <t>Medini</t>
  </si>
  <si>
    <t>Karang Mlati</t>
  </si>
  <si>
    <t>Angin-Angin</t>
  </si>
  <si>
    <t>Bongkol</t>
  </si>
  <si>
    <t>Sriwulan</t>
  </si>
  <si>
    <t>Karangsari</t>
  </si>
  <si>
    <t>Kuncir</t>
  </si>
  <si>
    <t>Jatisono</t>
  </si>
  <si>
    <t>Loireng</t>
  </si>
  <si>
    <t>Pilangsari</t>
  </si>
  <si>
    <t>Undaan kidul</t>
  </si>
  <si>
    <t>Sampang</t>
  </si>
  <si>
    <t>Kawengen</t>
  </si>
  <si>
    <t>Megonten</t>
  </si>
  <si>
    <t>Grogol</t>
  </si>
  <si>
    <t>Trimulyo</t>
  </si>
  <si>
    <t>Jalan Kyai Singkil</t>
  </si>
  <si>
    <t>Jalan Pemuda</t>
  </si>
  <si>
    <t>Jalan Sultan Hadiwijaya</t>
  </si>
  <si>
    <t>Jalan Bhayangkara</t>
  </si>
  <si>
    <t>Jalan Kyai Jebat</t>
  </si>
  <si>
    <t>Jalan Patimura</t>
  </si>
  <si>
    <t>Kyai Mugni</t>
  </si>
  <si>
    <t>Jalan Kyai Palembang</t>
  </si>
  <si>
    <t>Jalan Noorcahya</t>
  </si>
  <si>
    <t>Jalan Jajar</t>
  </si>
  <si>
    <t>Jalan Semboja</t>
  </si>
  <si>
    <t>Jalan Betengan</t>
  </si>
  <si>
    <t>Jalan Kyai Turmudi</t>
  </si>
  <si>
    <t>Jalan Kyai Sampang</t>
  </si>
  <si>
    <t>Jalan Kauman II</t>
  </si>
  <si>
    <t>Jalan Kauman III</t>
  </si>
  <si>
    <t>Jalan Domenggalan</t>
  </si>
  <si>
    <t>Jalan Setinggil</t>
  </si>
  <si>
    <t>Jalur lambat Bintoro-Kalikondang</t>
  </si>
  <si>
    <t>Jalan Muka Kabupaten</t>
  </si>
  <si>
    <t>Kadilangu</t>
  </si>
  <si>
    <t>Demak, Wonosalam</t>
  </si>
  <si>
    <t>Jalan Lingkungan Krapyak</t>
  </si>
  <si>
    <t>Jalan Siwalan</t>
  </si>
  <si>
    <t>Jalan Betengan/Pasar</t>
  </si>
  <si>
    <t>Jalan Kenanga</t>
  </si>
  <si>
    <t>Jalan Glatik</t>
  </si>
  <si>
    <t>Jalan Angsa</t>
  </si>
  <si>
    <t>A. Total Panjang Jalan (KM)</t>
  </si>
  <si>
    <t xml:space="preserve">B. Presentase Jalan (%)                </t>
  </si>
  <si>
    <t>Mengetahui</t>
  </si>
  <si>
    <t>Kepala Dinas Pekerjaan Umum dan Penataan Ruang</t>
  </si>
  <si>
    <t>DPUTARU Kabupaten Demak</t>
  </si>
  <si>
    <t>Drs. DOSO PURNOMO</t>
  </si>
  <si>
    <t>Pembina Utama Muda</t>
  </si>
  <si>
    <t>NIP. 19640501 198503 1 011</t>
  </si>
  <si>
    <t>gie</t>
  </si>
  <si>
    <t>diisi sekali saja (triwulan   , kecuali ada perubahan</t>
  </si>
  <si>
    <t>: 2020 (akhir tahun 2019)</t>
  </si>
  <si>
    <t>Demak, 28 Desember 2020</t>
  </si>
  <si>
    <t>Plt. Kepala Bidang Bina Marga</t>
  </si>
  <si>
    <t>RUDATIN SURYANDARI, ST, M.Si</t>
  </si>
  <si>
    <t>Pembina Tk. I</t>
  </si>
  <si>
    <t>NIP. 19660427 199903 2 002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</si>
</sst>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72" formatCode="_(* #,##0.000_);_(* \(#,##0.000\);_(* &quot;-&quot;???_);_(@_)"/>
    <numFmt numFmtId="173" formatCode="_(* #,##0.000_);_(* \(#,##0.000\);_(* &quot;-&quot;_);_(@_)"/>
    <numFmt numFmtId="174" formatCode="_(* #,##0.000_);_(* \(#,##0.000\);_(* &quot;-&quot;??_);_(@_)"/>
    <numFmt numFmtId="17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63"/>
      <name val="Calibri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name val="Arial"/>
      <family val="2"/>
    </font>
    <font>
      <i/>
      <sz val="8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5">
    <xf numFmtId="0" fontId="0" fillId="0" borderId="0"/>
    <xf numFmtId="0" fontId="3" fillId="0" borderId="0"/>
    <xf numFmtId="4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4" fillId="0" borderId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8" fillId="0" borderId="0">
      <alignment vertical="top"/>
    </xf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3" fillId="0" borderId="0"/>
  </cellStyleXfs>
  <cellXfs count="220">
    <xf numFmtId="0" fontId="0" fillId="0" borderId="0" xfId="0"/>
    <xf numFmtId="0" fontId="3" fillId="0" borderId="0" xfId="17" applyFont="1" applyFill="1"/>
    <xf numFmtId="43" fontId="3" fillId="0" borderId="0" xfId="18" applyFont="1" applyFill="1"/>
    <xf numFmtId="165" fontId="3" fillId="0" borderId="0" xfId="11" applyNumberFormat="1" applyFont="1" applyFill="1"/>
    <xf numFmtId="0" fontId="7" fillId="3" borderId="0" xfId="17" applyFont="1" applyFill="1" applyBorder="1" applyAlignment="1">
      <alignment horizontal="center"/>
    </xf>
    <xf numFmtId="0" fontId="3" fillId="0" borderId="0" xfId="17" applyFont="1" applyFill="1" applyAlignment="1">
      <alignment horizontal="center"/>
    </xf>
    <xf numFmtId="43" fontId="3" fillId="0" borderId="0" xfId="18" applyFont="1" applyFill="1" applyAlignment="1">
      <alignment horizontal="center"/>
    </xf>
    <xf numFmtId="165" fontId="3" fillId="0" borderId="0" xfId="11" applyNumberFormat="1" applyFont="1" applyFill="1" applyAlignment="1">
      <alignment horizontal="center"/>
    </xf>
    <xf numFmtId="0" fontId="3" fillId="0" borderId="0" xfId="17" applyFont="1" applyFill="1" applyAlignment="1">
      <alignment horizontal="left"/>
    </xf>
    <xf numFmtId="0" fontId="3" fillId="0" borderId="3" xfId="20" applyFont="1" applyFill="1" applyBorder="1" applyAlignment="1">
      <alignment horizontal="center" vertical="center" wrapText="1"/>
    </xf>
    <xf numFmtId="0" fontId="3" fillId="0" borderId="28" xfId="17" applyFont="1" applyFill="1" applyBorder="1" applyAlignment="1">
      <alignment horizontal="center"/>
    </xf>
    <xf numFmtId="0" fontId="3" fillId="0" borderId="18" xfId="17" applyFont="1" applyFill="1" applyBorder="1" applyAlignment="1">
      <alignment horizontal="center"/>
    </xf>
    <xf numFmtId="0" fontId="3" fillId="0" borderId="11" xfId="17" applyFont="1" applyFill="1" applyBorder="1" applyAlignment="1">
      <alignment horizontal="center"/>
    </xf>
    <xf numFmtId="0" fontId="3" fillId="0" borderId="34" xfId="17" applyFont="1" applyFill="1" applyBorder="1"/>
    <xf numFmtId="41" fontId="3" fillId="0" borderId="35" xfId="17" applyNumberFormat="1" applyFont="1" applyFill="1" applyBorder="1"/>
    <xf numFmtId="41" fontId="3" fillId="0" borderId="36" xfId="17" applyNumberFormat="1" applyFont="1" applyFill="1" applyBorder="1"/>
    <xf numFmtId="41" fontId="3" fillId="0" borderId="37" xfId="17" applyNumberFormat="1" applyFont="1" applyFill="1" applyBorder="1"/>
    <xf numFmtId="41" fontId="3" fillId="0" borderId="38" xfId="17" applyNumberFormat="1" applyFont="1" applyFill="1" applyBorder="1"/>
    <xf numFmtId="43" fontId="3" fillId="0" borderId="35" xfId="18" applyFont="1" applyFill="1" applyBorder="1"/>
    <xf numFmtId="165" fontId="3" fillId="0" borderId="35" xfId="11" applyNumberFormat="1" applyFont="1" applyFill="1" applyBorder="1"/>
    <xf numFmtId="172" fontId="3" fillId="0" borderId="36" xfId="17" applyNumberFormat="1" applyFont="1" applyFill="1" applyBorder="1"/>
    <xf numFmtId="41" fontId="3" fillId="0" borderId="39" xfId="17" applyNumberFormat="1" applyFont="1" applyFill="1" applyBorder="1"/>
    <xf numFmtId="0" fontId="3" fillId="0" borderId="40" xfId="17" applyFont="1" applyFill="1" applyBorder="1" applyAlignment="1">
      <alignment horizontal="center"/>
    </xf>
    <xf numFmtId="41" fontId="3" fillId="0" borderId="41" xfId="17" quotePrefix="1" applyNumberFormat="1" applyFont="1" applyFill="1" applyBorder="1" applyAlignment="1">
      <alignment horizontal="right"/>
    </xf>
    <xf numFmtId="41" fontId="3" fillId="0" borderId="44" xfId="17" applyNumberFormat="1" applyFont="1" applyFill="1" applyBorder="1"/>
    <xf numFmtId="41" fontId="3" fillId="0" borderId="41" xfId="17" applyNumberFormat="1" applyFont="1" applyFill="1" applyBorder="1"/>
    <xf numFmtId="41" fontId="3" fillId="0" borderId="45" xfId="17" applyNumberFormat="1" applyFont="1" applyFill="1" applyBorder="1"/>
    <xf numFmtId="41" fontId="3" fillId="0" borderId="42" xfId="17" applyNumberFormat="1" applyFont="1" applyFill="1" applyBorder="1"/>
    <xf numFmtId="41" fontId="3" fillId="0" borderId="41" xfId="17" applyNumberFormat="1" applyFont="1" applyFill="1" applyBorder="1" applyAlignment="1">
      <alignment horizontal="right"/>
    </xf>
    <xf numFmtId="0" fontId="3" fillId="0" borderId="46" xfId="17" applyFont="1" applyFill="1" applyBorder="1" applyAlignment="1">
      <alignment horizontal="center"/>
    </xf>
    <xf numFmtId="41" fontId="3" fillId="0" borderId="47" xfId="17" applyNumberFormat="1" applyFont="1" applyFill="1" applyBorder="1" applyAlignment="1">
      <alignment horizontal="right"/>
    </xf>
    <xf numFmtId="41" fontId="3" fillId="0" borderId="48" xfId="17" applyNumberFormat="1" applyFont="1" applyFill="1" applyBorder="1"/>
    <xf numFmtId="41" fontId="3" fillId="0" borderId="49" xfId="17" applyNumberFormat="1" applyFont="1" applyFill="1" applyBorder="1" applyAlignment="1">
      <alignment horizontal="left"/>
    </xf>
    <xf numFmtId="41" fontId="3" fillId="0" borderId="50" xfId="17" applyNumberFormat="1" applyFont="1" applyFill="1" applyBorder="1"/>
    <xf numFmtId="41" fontId="3" fillId="0" borderId="47" xfId="17" applyNumberFormat="1" applyFont="1" applyFill="1" applyBorder="1"/>
    <xf numFmtId="41" fontId="3" fillId="0" borderId="51" xfId="17" applyNumberFormat="1" applyFont="1" applyFill="1" applyBorder="1"/>
    <xf numFmtId="10" fontId="3" fillId="0" borderId="29" xfId="19" applyNumberFormat="1" applyFont="1" applyFill="1" applyBorder="1" applyAlignment="1">
      <alignment horizontal="center" vertical="center"/>
    </xf>
    <xf numFmtId="41" fontId="3" fillId="0" borderId="0" xfId="17" applyNumberFormat="1" applyFont="1" applyFill="1"/>
    <xf numFmtId="164" fontId="3" fillId="0" borderId="0" xfId="19" applyNumberFormat="1" applyFont="1" applyFill="1"/>
    <xf numFmtId="41" fontId="3" fillId="0" borderId="0" xfId="17" applyNumberFormat="1" applyFont="1" applyFill="1" applyAlignment="1"/>
    <xf numFmtId="10" fontId="10" fillId="0" borderId="0" xfId="19" applyNumberFormat="1" applyFont="1" applyFill="1" applyBorder="1" applyAlignment="1">
      <alignment horizontal="center" vertical="center"/>
    </xf>
    <xf numFmtId="10" fontId="3" fillId="0" borderId="0" xfId="19" applyNumberFormat="1" applyFont="1" applyFill="1" applyBorder="1" applyAlignment="1">
      <alignment vertical="center"/>
    </xf>
    <xf numFmtId="0" fontId="14" fillId="0" borderId="0" xfId="23" applyFont="1" applyFill="1" applyAlignment="1">
      <alignment horizontal="right"/>
    </xf>
    <xf numFmtId="0" fontId="15" fillId="0" borderId="0" xfId="23" applyFont="1" applyFill="1" applyAlignment="1">
      <alignment horizontal="right"/>
    </xf>
    <xf numFmtId="0" fontId="16" fillId="0" borderId="0" xfId="23" applyFont="1" applyFill="1" applyAlignment="1">
      <alignment horizontal="right"/>
    </xf>
    <xf numFmtId="0" fontId="17" fillId="0" borderId="0" xfId="23" applyFont="1" applyFill="1"/>
    <xf numFmtId="41" fontId="3" fillId="0" borderId="0" xfId="17" applyNumberFormat="1" applyFont="1" applyFill="1" applyAlignment="1">
      <alignment horizontal="right"/>
    </xf>
    <xf numFmtId="17" fontId="3" fillId="0" borderId="0" xfId="17" quotePrefix="1" applyNumberFormat="1" applyFont="1" applyFill="1" applyAlignment="1">
      <alignment horizontal="right"/>
    </xf>
    <xf numFmtId="41" fontId="3" fillId="0" borderId="42" xfId="17" applyNumberFormat="1" applyFont="1" applyFill="1" applyBorder="1" applyAlignment="1">
      <alignment horizontal="left"/>
    </xf>
    <xf numFmtId="41" fontId="3" fillId="0" borderId="43" xfId="17" applyNumberFormat="1" applyFont="1" applyFill="1" applyBorder="1" applyAlignment="1">
      <alignment horizontal="left"/>
    </xf>
    <xf numFmtId="0" fontId="3" fillId="0" borderId="15" xfId="17" applyFont="1" applyFill="1" applyBorder="1" applyAlignment="1">
      <alignment horizontal="center"/>
    </xf>
    <xf numFmtId="0" fontId="3" fillId="0" borderId="59" xfId="17" applyFont="1" applyFill="1" applyBorder="1" applyAlignment="1">
      <alignment horizontal="center"/>
    </xf>
    <xf numFmtId="41" fontId="3" fillId="0" borderId="58" xfId="17" quotePrefix="1" applyNumberFormat="1" applyFont="1" applyFill="1" applyBorder="1" applyAlignment="1">
      <alignment horizontal="right"/>
    </xf>
    <xf numFmtId="41" fontId="3" fillId="0" borderId="58" xfId="17" applyNumberFormat="1" applyFont="1" applyFill="1" applyBorder="1"/>
    <xf numFmtId="175" fontId="3" fillId="0" borderId="58" xfId="0" applyNumberFormat="1" applyFont="1" applyFill="1" applyBorder="1" applyAlignment="1">
      <alignment horizontal="right"/>
    </xf>
    <xf numFmtId="2" fontId="3" fillId="0" borderId="58" xfId="0" applyNumberFormat="1" applyFont="1" applyFill="1" applyBorder="1" applyAlignment="1">
      <alignment horizontal="right"/>
    </xf>
    <xf numFmtId="175" fontId="3" fillId="0" borderId="58" xfId="33" applyNumberFormat="1" applyFont="1" applyFill="1" applyBorder="1" applyAlignment="1">
      <alignment horizontal="right"/>
    </xf>
    <xf numFmtId="172" fontId="3" fillId="0" borderId="58" xfId="19" applyNumberFormat="1" applyFont="1" applyFill="1" applyBorder="1" applyAlignment="1">
      <alignment horizontal="right" vertical="center"/>
    </xf>
    <xf numFmtId="43" fontId="3" fillId="0" borderId="58" xfId="34" applyNumberFormat="1" applyFont="1" applyFill="1" applyBorder="1" applyAlignment="1">
      <alignment horizontal="right"/>
    </xf>
    <xf numFmtId="10" fontId="3" fillId="0" borderId="58" xfId="19" applyNumberFormat="1" applyFont="1" applyFill="1" applyBorder="1" applyAlignment="1" applyProtection="1">
      <alignment horizontal="right"/>
    </xf>
    <xf numFmtId="175" fontId="3" fillId="0" borderId="58" xfId="32" applyNumberFormat="1" applyFont="1" applyFill="1" applyBorder="1" applyAlignment="1">
      <alignment horizontal="right"/>
    </xf>
    <xf numFmtId="174" fontId="3" fillId="0" borderId="58" xfId="33" applyNumberFormat="1" applyFont="1" applyFill="1" applyBorder="1" applyAlignment="1">
      <alignment horizontal="right" vertical="center"/>
    </xf>
    <xf numFmtId="0" fontId="3" fillId="0" borderId="58" xfId="34" applyFont="1" applyFill="1" applyBorder="1" applyAlignment="1">
      <alignment horizontal="center"/>
    </xf>
    <xf numFmtId="41" fontId="3" fillId="0" borderId="60" xfId="17" applyNumberFormat="1" applyFont="1" applyFill="1" applyBorder="1"/>
    <xf numFmtId="175" fontId="3" fillId="0" borderId="41" xfId="0" applyNumberFormat="1" applyFont="1" applyFill="1" applyBorder="1" applyAlignment="1">
      <alignment horizontal="right"/>
    </xf>
    <xf numFmtId="2" fontId="3" fillId="0" borderId="41" xfId="19" applyNumberFormat="1" applyFont="1" applyFill="1" applyBorder="1" applyAlignment="1">
      <alignment horizontal="right"/>
    </xf>
    <xf numFmtId="175" fontId="3" fillId="0" borderId="41" xfId="33" applyNumberFormat="1" applyFont="1" applyFill="1" applyBorder="1" applyAlignment="1">
      <alignment horizontal="right"/>
    </xf>
    <xf numFmtId="172" fontId="3" fillId="0" borderId="41" xfId="19" applyNumberFormat="1" applyFont="1" applyFill="1" applyBorder="1" applyAlignment="1">
      <alignment horizontal="right" vertical="center"/>
    </xf>
    <xf numFmtId="43" fontId="3" fillId="0" borderId="41" xfId="34" applyNumberFormat="1" applyFont="1" applyFill="1" applyBorder="1" applyAlignment="1">
      <alignment horizontal="right"/>
    </xf>
    <xf numFmtId="10" fontId="3" fillId="0" borderId="41" xfId="19" applyNumberFormat="1" applyFont="1" applyFill="1" applyBorder="1" applyAlignment="1" applyProtection="1">
      <alignment horizontal="right"/>
    </xf>
    <xf numFmtId="175" fontId="3" fillId="0" borderId="41" xfId="32" applyNumberFormat="1" applyFont="1" applyFill="1" applyBorder="1" applyAlignment="1">
      <alignment horizontal="right"/>
    </xf>
    <xf numFmtId="174" fontId="3" fillId="0" borderId="41" xfId="33" applyNumberFormat="1" applyFont="1" applyFill="1" applyBorder="1" applyAlignment="1">
      <alignment horizontal="right"/>
    </xf>
    <xf numFmtId="174" fontId="3" fillId="0" borderId="41" xfId="33" applyNumberFormat="1" applyFont="1" applyFill="1" applyBorder="1" applyAlignment="1">
      <alignment horizontal="right" vertical="center"/>
    </xf>
    <xf numFmtId="0" fontId="3" fillId="0" borderId="41" xfId="34" applyFont="1" applyFill="1" applyBorder="1" applyAlignment="1">
      <alignment horizontal="center"/>
    </xf>
    <xf numFmtId="0" fontId="3" fillId="0" borderId="41" xfId="34" applyNumberFormat="1" applyFont="1" applyFill="1" applyBorder="1" applyAlignment="1">
      <alignment horizontal="right"/>
    </xf>
    <xf numFmtId="0" fontId="3" fillId="0" borderId="41" xfId="33" applyNumberFormat="1" applyFont="1" applyFill="1" applyBorder="1" applyAlignment="1">
      <alignment horizontal="right"/>
    </xf>
    <xf numFmtId="174" fontId="3" fillId="0" borderId="41" xfId="34" applyNumberFormat="1" applyFont="1" applyFill="1" applyBorder="1" applyAlignment="1">
      <alignment horizontal="right"/>
    </xf>
    <xf numFmtId="0" fontId="19" fillId="0" borderId="41" xfId="34" applyFont="1" applyFill="1" applyBorder="1" applyAlignment="1">
      <alignment horizontal="center"/>
    </xf>
    <xf numFmtId="41" fontId="3" fillId="0" borderId="41" xfId="19" applyFont="1" applyFill="1" applyBorder="1" applyAlignment="1">
      <alignment horizontal="right" vertical="center"/>
    </xf>
    <xf numFmtId="172" fontId="3" fillId="0" borderId="41" xfId="19" applyNumberFormat="1" applyFont="1" applyFill="1" applyBorder="1" applyAlignment="1" applyProtection="1">
      <alignment horizontal="right"/>
    </xf>
    <xf numFmtId="175" fontId="3" fillId="0" borderId="47" xfId="0" applyNumberFormat="1" applyFont="1" applyFill="1" applyBorder="1" applyAlignment="1">
      <alignment horizontal="right"/>
    </xf>
    <xf numFmtId="2" fontId="3" fillId="0" borderId="47" xfId="19" applyNumberFormat="1" applyFont="1" applyFill="1" applyBorder="1" applyAlignment="1">
      <alignment horizontal="right"/>
    </xf>
    <xf numFmtId="174" fontId="3" fillId="0" borderId="47" xfId="33" applyNumberFormat="1" applyFont="1" applyFill="1" applyBorder="1" applyAlignment="1">
      <alignment horizontal="right"/>
    </xf>
    <xf numFmtId="172" fontId="3" fillId="0" borderId="47" xfId="19" applyNumberFormat="1" applyFont="1" applyFill="1" applyBorder="1" applyAlignment="1" applyProtection="1">
      <alignment horizontal="right"/>
    </xf>
    <xf numFmtId="43" fontId="3" fillId="0" borderId="47" xfId="34" applyNumberFormat="1" applyFont="1" applyFill="1" applyBorder="1" applyAlignment="1">
      <alignment horizontal="right"/>
    </xf>
    <xf numFmtId="10" fontId="3" fillId="0" borderId="47" xfId="19" applyNumberFormat="1" applyFont="1" applyFill="1" applyBorder="1" applyAlignment="1" applyProtection="1">
      <alignment horizontal="right"/>
    </xf>
    <xf numFmtId="174" fontId="3" fillId="0" borderId="47" xfId="33" applyNumberFormat="1" applyFont="1" applyFill="1" applyBorder="1" applyAlignment="1">
      <alignment horizontal="right" vertical="center"/>
    </xf>
    <xf numFmtId="0" fontId="3" fillId="0" borderId="47" xfId="34" applyFont="1" applyFill="1" applyBorder="1" applyAlignment="1">
      <alignment horizontal="center"/>
    </xf>
    <xf numFmtId="43" fontId="19" fillId="0" borderId="29" xfId="33" applyNumberFormat="1" applyFont="1" applyFill="1" applyBorder="1" applyAlignment="1">
      <alignment horizontal="right" vertical="center"/>
    </xf>
    <xf numFmtId="2" fontId="19" fillId="0" borderId="29" xfId="33" applyNumberFormat="1" applyFont="1" applyFill="1" applyBorder="1" applyAlignment="1">
      <alignment horizontal="center" vertical="center"/>
    </xf>
    <xf numFmtId="165" fontId="3" fillId="0" borderId="0" xfId="11" applyNumberFormat="1" applyFont="1" applyFill="1" applyAlignment="1">
      <alignment vertical="center"/>
    </xf>
    <xf numFmtId="0" fontId="3" fillId="0" borderId="0" xfId="17" applyFont="1" applyFill="1" applyAlignment="1">
      <alignment vertical="center"/>
    </xf>
    <xf numFmtId="4" fontId="11" fillId="0" borderId="0" xfId="33" applyNumberFormat="1" applyFont="1" applyAlignment="1">
      <alignment horizontal="center" vertical="center"/>
    </xf>
    <xf numFmtId="4" fontId="11" fillId="0" borderId="0" xfId="33" applyNumberFormat="1" applyFont="1" applyAlignment="1">
      <alignment vertical="center"/>
    </xf>
    <xf numFmtId="164" fontId="5" fillId="0" borderId="0" xfId="17" applyNumberFormat="1" applyFont="1" applyFill="1" applyAlignment="1">
      <alignment vertical="center"/>
    </xf>
    <xf numFmtId="9" fontId="5" fillId="0" borderId="0" xfId="17" applyNumberFormat="1" applyFont="1" applyFill="1" applyAlignment="1">
      <alignment vertical="center"/>
    </xf>
    <xf numFmtId="173" fontId="5" fillId="0" borderId="0" xfId="19" applyNumberFormat="1" applyFont="1" applyFill="1" applyAlignment="1">
      <alignment vertical="center"/>
    </xf>
    <xf numFmtId="41" fontId="5" fillId="0" borderId="0" xfId="17" applyNumberFormat="1" applyFont="1" applyFill="1" applyAlignment="1">
      <alignment vertical="center"/>
    </xf>
    <xf numFmtId="4" fontId="11" fillId="0" borderId="0" xfId="33" applyNumberFormat="1" applyFont="1" applyFill="1" applyAlignment="1">
      <alignment horizontal="center" vertical="center"/>
    </xf>
    <xf numFmtId="43" fontId="3" fillId="0" borderId="0" xfId="18" applyFont="1" applyFill="1" applyAlignment="1">
      <alignment vertical="center"/>
    </xf>
    <xf numFmtId="41" fontId="3" fillId="0" borderId="0" xfId="17" applyNumberFormat="1" applyFont="1" applyFill="1" applyAlignment="1">
      <alignment vertical="center"/>
    </xf>
    <xf numFmtId="41" fontId="3" fillId="0" borderId="0" xfId="17" applyNumberFormat="1" applyFont="1" applyFill="1" applyAlignment="1">
      <alignment horizontal="center" vertical="center"/>
    </xf>
    <xf numFmtId="0" fontId="5" fillId="0" borderId="0" xfId="20" applyFont="1" applyFill="1" applyAlignment="1">
      <alignment horizontal="center" vertical="center"/>
    </xf>
    <xf numFmtId="164" fontId="3" fillId="0" borderId="0" xfId="11" applyNumberFormat="1" applyFont="1" applyFill="1" applyAlignment="1">
      <alignment vertical="center"/>
    </xf>
    <xf numFmtId="0" fontId="12" fillId="0" borderId="0" xfId="33" applyFont="1" applyFill="1" applyAlignment="1">
      <alignment horizontal="center" vertical="center"/>
    </xf>
    <xf numFmtId="164" fontId="3" fillId="0" borderId="0" xfId="17" applyNumberFormat="1" applyFont="1" applyFill="1" applyAlignment="1">
      <alignment vertical="center"/>
    </xf>
    <xf numFmtId="10" fontId="5" fillId="0" borderId="0" xfId="17" applyNumberFormat="1" applyFont="1" applyFill="1" applyAlignment="1">
      <alignment vertical="center"/>
    </xf>
    <xf numFmtId="0" fontId="13" fillId="0" borderId="0" xfId="22" applyFont="1" applyFill="1" applyAlignment="1">
      <alignment horizontal="center" vertical="center"/>
    </xf>
    <xf numFmtId="0" fontId="5" fillId="0" borderId="0" xfId="22" applyFont="1" applyFill="1" applyAlignment="1">
      <alignment horizontal="center" vertical="center"/>
    </xf>
    <xf numFmtId="0" fontId="11" fillId="0" borderId="0" xfId="33" applyFont="1" applyFill="1" applyAlignment="1">
      <alignment horizontal="center" vertical="center"/>
    </xf>
    <xf numFmtId="22" fontId="15" fillId="0" borderId="0" xfId="23" applyNumberFormat="1" applyFont="1" applyFill="1" applyAlignment="1">
      <alignment horizontal="left"/>
    </xf>
    <xf numFmtId="22" fontId="16" fillId="0" borderId="0" xfId="23" applyNumberFormat="1" applyFont="1" applyFill="1" applyAlignment="1">
      <alignment horizontal="left"/>
    </xf>
    <xf numFmtId="41" fontId="5" fillId="0" borderId="0" xfId="17" applyNumberFormat="1" applyFont="1" applyFill="1" applyAlignment="1">
      <alignment horizontal="center" vertical="center"/>
    </xf>
    <xf numFmtId="0" fontId="5" fillId="0" borderId="0" xfId="20" applyFont="1" applyFill="1" applyAlignment="1">
      <alignment horizontal="center" vertical="center"/>
    </xf>
    <xf numFmtId="0" fontId="13" fillId="0" borderId="0" xfId="20" applyFont="1" applyFill="1" applyAlignment="1">
      <alignment horizontal="center" vertical="center"/>
    </xf>
    <xf numFmtId="22" fontId="14" fillId="0" borderId="0" xfId="23" applyNumberFormat="1" applyFont="1" applyFill="1" applyAlignment="1">
      <alignment horizontal="left"/>
    </xf>
    <xf numFmtId="10" fontId="3" fillId="0" borderId="54" xfId="19" applyNumberFormat="1" applyFont="1" applyFill="1" applyBorder="1" applyAlignment="1">
      <alignment horizontal="right" vertical="center"/>
    </xf>
    <xf numFmtId="10" fontId="3" fillId="0" borderId="27" xfId="19" applyNumberFormat="1" applyFont="1" applyFill="1" applyBorder="1" applyAlignment="1">
      <alignment horizontal="right" vertical="center"/>
    </xf>
    <xf numFmtId="0" fontId="19" fillId="0" borderId="29" xfId="33" applyFont="1" applyFill="1" applyBorder="1" applyAlignment="1">
      <alignment horizontal="right" vertical="center"/>
    </xf>
    <xf numFmtId="173" fontId="3" fillId="0" borderId="54" xfId="19" applyNumberFormat="1" applyFont="1" applyFill="1" applyBorder="1" applyAlignment="1">
      <alignment horizontal="right" vertical="center"/>
    </xf>
    <xf numFmtId="173" fontId="3" fillId="0" borderId="27" xfId="19" applyNumberFormat="1" applyFont="1" applyFill="1" applyBorder="1" applyAlignment="1">
      <alignment horizontal="right" vertical="center"/>
    </xf>
    <xf numFmtId="174" fontId="9" fillId="0" borderId="54" xfId="17" applyNumberFormat="1" applyFont="1" applyFill="1" applyBorder="1" applyAlignment="1">
      <alignment horizontal="center" vertical="center"/>
    </xf>
    <xf numFmtId="174" fontId="9" fillId="0" borderId="27" xfId="17" applyNumberFormat="1" applyFont="1" applyFill="1" applyBorder="1" applyAlignment="1">
      <alignment horizontal="center" vertical="center"/>
    </xf>
    <xf numFmtId="0" fontId="19" fillId="0" borderId="29" xfId="33" applyFont="1" applyFill="1" applyBorder="1" applyAlignment="1">
      <alignment horizontal="center" vertical="center"/>
    </xf>
    <xf numFmtId="173" fontId="9" fillId="0" borderId="54" xfId="17" applyNumberFormat="1" applyFont="1" applyFill="1" applyBorder="1" applyAlignment="1">
      <alignment horizontal="center"/>
    </xf>
    <xf numFmtId="173" fontId="9" fillId="0" borderId="27" xfId="17" applyNumberFormat="1" applyFont="1" applyFill="1" applyBorder="1" applyAlignment="1">
      <alignment horizontal="center"/>
    </xf>
    <xf numFmtId="0" fontId="19" fillId="0" borderId="29" xfId="33" applyFont="1" applyFill="1" applyBorder="1" applyAlignment="1">
      <alignment horizontal="center"/>
    </xf>
    <xf numFmtId="0" fontId="20" fillId="0" borderId="16" xfId="33" applyFont="1" applyFill="1" applyBorder="1" applyAlignment="1">
      <alignment horizontal="center" vertical="center"/>
    </xf>
    <xf numFmtId="0" fontId="20" fillId="0" borderId="12" xfId="33" applyFont="1" applyFill="1" applyBorder="1" applyAlignment="1">
      <alignment horizontal="center" vertical="center"/>
    </xf>
    <xf numFmtId="0" fontId="20" fillId="0" borderId="57" xfId="33" applyFont="1" applyFill="1" applyBorder="1" applyAlignment="1">
      <alignment horizontal="center" vertical="center"/>
    </xf>
    <xf numFmtId="173" fontId="3" fillId="2" borderId="54" xfId="19" applyNumberFormat="1" applyFont="1" applyFill="1" applyBorder="1" applyAlignment="1">
      <alignment horizontal="right" vertical="center"/>
    </xf>
    <xf numFmtId="173" fontId="3" fillId="2" borderId="27" xfId="19" applyNumberFormat="1" applyFont="1" applyFill="1" applyBorder="1" applyAlignment="1">
      <alignment horizontal="right" vertical="center"/>
    </xf>
    <xf numFmtId="0" fontId="19" fillId="2" borderId="29" xfId="33" applyFont="1" applyFill="1" applyBorder="1" applyAlignment="1">
      <alignment horizontal="right" vertical="center"/>
    </xf>
    <xf numFmtId="0" fontId="3" fillId="0" borderId="6" xfId="20" applyFont="1" applyFill="1" applyBorder="1" applyAlignment="1">
      <alignment horizontal="center" vertical="center" wrapText="1"/>
    </xf>
    <xf numFmtId="0" fontId="3" fillId="0" borderId="7" xfId="20" applyFont="1" applyFill="1" applyBorder="1" applyAlignment="1">
      <alignment horizontal="center" vertical="center" wrapText="1"/>
    </xf>
    <xf numFmtId="0" fontId="3" fillId="0" borderId="4" xfId="20" applyFont="1" applyFill="1" applyBorder="1" applyAlignment="1">
      <alignment horizontal="center" vertical="center" wrapText="1"/>
    </xf>
    <xf numFmtId="0" fontId="3" fillId="0" borderId="5" xfId="20" applyFont="1" applyFill="1" applyBorder="1" applyAlignment="1">
      <alignment horizontal="center" vertical="center" wrapText="1"/>
    </xf>
    <xf numFmtId="0" fontId="3" fillId="0" borderId="13" xfId="17" applyFont="1" applyFill="1" applyBorder="1" applyAlignment="1">
      <alignment horizontal="center"/>
    </xf>
    <xf numFmtId="0" fontId="3" fillId="0" borderId="17" xfId="17" applyFont="1" applyFill="1" applyBorder="1" applyAlignment="1">
      <alignment horizontal="center"/>
    </xf>
    <xf numFmtId="0" fontId="3" fillId="0" borderId="14" xfId="17" applyFont="1" applyFill="1" applyBorder="1" applyAlignment="1">
      <alignment horizontal="center"/>
    </xf>
    <xf numFmtId="41" fontId="3" fillId="0" borderId="42" xfId="17" applyNumberFormat="1" applyFont="1" applyFill="1" applyBorder="1" applyAlignment="1">
      <alignment horizontal="left"/>
    </xf>
    <xf numFmtId="41" fontId="3" fillId="0" borderId="43" xfId="17" applyNumberFormat="1" applyFont="1" applyFill="1" applyBorder="1" applyAlignment="1">
      <alignment horizontal="left"/>
    </xf>
    <xf numFmtId="41" fontId="3" fillId="0" borderId="44" xfId="17" applyNumberFormat="1" applyFont="1" applyFill="1" applyBorder="1" applyAlignment="1">
      <alignment horizontal="left"/>
    </xf>
    <xf numFmtId="41" fontId="9" fillId="0" borderId="52" xfId="17" applyNumberFormat="1" applyFont="1" applyFill="1" applyBorder="1" applyAlignment="1">
      <alignment horizontal="center" vertical="center"/>
    </xf>
    <xf numFmtId="0" fontId="19" fillId="0" borderId="2" xfId="33" applyFont="1" applyFill="1" applyBorder="1" applyAlignment="1">
      <alignment horizontal="center" vertical="center"/>
    </xf>
    <xf numFmtId="0" fontId="19" fillId="0" borderId="53" xfId="33" applyFont="1" applyFill="1" applyBorder="1" applyAlignment="1">
      <alignment horizontal="center" vertical="center"/>
    </xf>
    <xf numFmtId="0" fontId="19" fillId="0" borderId="55" xfId="33" applyFont="1" applyFill="1" applyBorder="1" applyAlignment="1">
      <alignment horizontal="center" vertical="center"/>
    </xf>
    <xf numFmtId="0" fontId="19" fillId="0" borderId="0" xfId="33" applyFont="1" applyFill="1" applyBorder="1" applyAlignment="1">
      <alignment horizontal="center" vertical="center"/>
    </xf>
    <xf numFmtId="0" fontId="19" fillId="0" borderId="56" xfId="33" applyFont="1" applyFill="1" applyBorder="1" applyAlignment="1">
      <alignment horizontal="center" vertical="center"/>
    </xf>
    <xf numFmtId="174" fontId="3" fillId="2" borderId="54" xfId="11" applyNumberFormat="1" applyFont="1" applyFill="1" applyBorder="1" applyAlignment="1">
      <alignment horizontal="right" vertical="center"/>
    </xf>
    <xf numFmtId="174" fontId="3" fillId="2" borderId="29" xfId="11" applyNumberFormat="1" applyFont="1" applyFill="1" applyBorder="1" applyAlignment="1">
      <alignment horizontal="right" vertical="center"/>
    </xf>
    <xf numFmtId="2" fontId="3" fillId="0" borderId="54" xfId="18" applyNumberFormat="1" applyFont="1" applyFill="1" applyBorder="1" applyAlignment="1">
      <alignment horizontal="center" vertical="center"/>
    </xf>
    <xf numFmtId="174" fontId="3" fillId="0" borderId="54" xfId="11" applyNumberFormat="1" applyFont="1" applyFill="1" applyBorder="1" applyAlignment="1">
      <alignment horizontal="right" vertical="center"/>
    </xf>
    <xf numFmtId="174" fontId="3" fillId="0" borderId="29" xfId="11" applyNumberFormat="1" applyFont="1" applyFill="1" applyBorder="1" applyAlignment="1">
      <alignment horizontal="right" vertical="center"/>
    </xf>
    <xf numFmtId="0" fontId="3" fillId="0" borderId="31" xfId="20" applyFont="1" applyFill="1" applyBorder="1" applyAlignment="1">
      <alignment horizontal="center" vertical="center" wrapText="1"/>
    </xf>
    <xf numFmtId="0" fontId="3" fillId="0" borderId="22" xfId="20" applyFont="1" applyFill="1" applyBorder="1" applyAlignment="1">
      <alignment horizontal="center" vertical="center" wrapText="1"/>
    </xf>
    <xf numFmtId="0" fontId="3" fillId="0" borderId="20" xfId="20" applyFont="1" applyFill="1" applyBorder="1" applyAlignment="1">
      <alignment horizontal="center" vertical="center" wrapText="1"/>
    </xf>
    <xf numFmtId="0" fontId="3" fillId="0" borderId="33" xfId="17" applyFont="1" applyFill="1" applyBorder="1" applyAlignment="1">
      <alignment horizontal="center" vertical="center" wrapText="1"/>
    </xf>
    <xf numFmtId="0" fontId="3" fillId="0" borderId="24" xfId="17" applyFont="1" applyFill="1" applyBorder="1" applyAlignment="1">
      <alignment horizontal="center" vertical="center" wrapText="1"/>
    </xf>
    <xf numFmtId="0" fontId="3" fillId="0" borderId="21" xfId="17" applyFont="1" applyFill="1" applyBorder="1" applyAlignment="1">
      <alignment horizontal="center" vertical="center" wrapText="1"/>
    </xf>
    <xf numFmtId="0" fontId="3" fillId="0" borderId="26" xfId="17" applyFont="1" applyFill="1" applyBorder="1" applyAlignment="1">
      <alignment horizontal="center" vertical="center" wrapText="1"/>
    </xf>
    <xf numFmtId="0" fontId="3" fillId="0" borderId="22" xfId="17" applyFont="1" applyFill="1" applyBorder="1" applyAlignment="1">
      <alignment horizontal="center" vertical="center" wrapText="1"/>
    </xf>
    <xf numFmtId="0" fontId="3" fillId="0" borderId="20" xfId="17" applyFont="1" applyFill="1" applyBorder="1" applyAlignment="1">
      <alignment horizontal="center" vertical="center" wrapText="1"/>
    </xf>
    <xf numFmtId="0" fontId="19" fillId="0" borderId="22" xfId="33" applyFont="1" applyFill="1" applyBorder="1" applyAlignment="1">
      <alignment horizontal="center" vertical="center" wrapText="1"/>
    </xf>
    <xf numFmtId="0" fontId="19" fillId="0" borderId="20" xfId="33" applyFont="1" applyFill="1" applyBorder="1" applyAlignment="1">
      <alignment horizontal="center" vertical="center" wrapText="1"/>
    </xf>
    <xf numFmtId="165" fontId="3" fillId="0" borderId="26" xfId="11" applyNumberFormat="1" applyFont="1" applyFill="1" applyBorder="1" applyAlignment="1">
      <alignment horizontal="center" vertical="center" wrapText="1"/>
    </xf>
    <xf numFmtId="165" fontId="3" fillId="0" borderId="22" xfId="11" applyNumberFormat="1" applyFont="1" applyFill="1" applyBorder="1" applyAlignment="1">
      <alignment horizontal="center" vertical="center" wrapText="1"/>
    </xf>
    <xf numFmtId="165" fontId="3" fillId="0" borderId="20" xfId="11" applyNumberFormat="1" applyFont="1" applyFill="1" applyBorder="1" applyAlignment="1">
      <alignment horizontal="center" vertical="center" wrapText="1"/>
    </xf>
    <xf numFmtId="0" fontId="8" fillId="0" borderId="0" xfId="17" applyFont="1" applyFill="1" applyAlignment="1">
      <alignment horizontal="center"/>
    </xf>
    <xf numFmtId="0" fontId="3" fillId="0" borderId="30" xfId="17" applyFont="1" applyFill="1" applyBorder="1" applyAlignment="1">
      <alignment horizontal="center" vertical="center"/>
    </xf>
    <xf numFmtId="0" fontId="3" fillId="0" borderId="23" xfId="17" applyFont="1" applyFill="1" applyBorder="1" applyAlignment="1">
      <alignment horizontal="center" vertical="center"/>
    </xf>
    <xf numFmtId="0" fontId="3" fillId="0" borderId="19" xfId="17" applyFont="1" applyFill="1" applyBorder="1" applyAlignment="1">
      <alignment horizontal="center" vertical="center"/>
    </xf>
    <xf numFmtId="0" fontId="3" fillId="0" borderId="31" xfId="17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3" fillId="0" borderId="32" xfId="17" applyFont="1" applyFill="1" applyBorder="1" applyAlignment="1">
      <alignment horizontal="center" vertical="center" wrapText="1"/>
    </xf>
    <xf numFmtId="0" fontId="3" fillId="0" borderId="4" xfId="17" applyFont="1" applyFill="1" applyBorder="1" applyAlignment="1">
      <alignment horizontal="center" vertical="center" wrapText="1"/>
    </xf>
    <xf numFmtId="0" fontId="3" fillId="0" borderId="0" xfId="17" applyFont="1" applyFill="1" applyBorder="1" applyAlignment="1">
      <alignment horizontal="center" vertical="center" wrapText="1"/>
    </xf>
    <xf numFmtId="0" fontId="3" fillId="0" borderId="5" xfId="17" applyFont="1" applyFill="1" applyBorder="1" applyAlignment="1">
      <alignment horizontal="center" vertical="center" wrapText="1"/>
    </xf>
    <xf numFmtId="0" fontId="3" fillId="0" borderId="8" xfId="17" applyFont="1" applyFill="1" applyBorder="1" applyAlignment="1">
      <alignment horizontal="center" vertical="center" wrapText="1"/>
    </xf>
    <xf numFmtId="0" fontId="3" fillId="0" borderId="9" xfId="17" applyFont="1" applyFill="1" applyBorder="1" applyAlignment="1">
      <alignment horizontal="center" vertical="center" wrapText="1"/>
    </xf>
    <xf numFmtId="0" fontId="3" fillId="0" borderId="10" xfId="17" applyFont="1" applyFill="1" applyBorder="1" applyAlignment="1">
      <alignment horizontal="center" vertical="center" wrapText="1"/>
    </xf>
    <xf numFmtId="43" fontId="3" fillId="0" borderId="31" xfId="18" applyFont="1" applyFill="1" applyBorder="1" applyAlignment="1">
      <alignment horizontal="center" vertical="center" wrapText="1"/>
    </xf>
    <xf numFmtId="43" fontId="3" fillId="0" borderId="22" xfId="18" applyFont="1" applyFill="1" applyBorder="1" applyAlignment="1">
      <alignment horizontal="center" vertical="center" wrapText="1"/>
    </xf>
    <xf numFmtId="43" fontId="3" fillId="0" borderId="20" xfId="18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center" vertical="center"/>
    </xf>
    <xf numFmtId="0" fontId="3" fillId="0" borderId="2" xfId="17" applyFont="1" applyFill="1" applyBorder="1" applyAlignment="1">
      <alignment horizontal="center" vertical="center"/>
    </xf>
    <xf numFmtId="0" fontId="3" fillId="0" borderId="32" xfId="17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 wrapText="1"/>
    </xf>
    <xf numFmtId="0" fontId="3" fillId="0" borderId="2" xfId="20" applyFont="1" applyFill="1" applyBorder="1" applyAlignment="1">
      <alignment horizontal="center" vertical="center" wrapText="1"/>
    </xf>
    <xf numFmtId="0" fontId="3" fillId="0" borderId="32" xfId="20" applyFont="1" applyFill="1" applyBorder="1" applyAlignment="1">
      <alignment horizontal="center" vertical="center" wrapText="1"/>
    </xf>
    <xf numFmtId="0" fontId="3" fillId="0" borderId="8" xfId="20" applyFont="1" applyFill="1" applyBorder="1" applyAlignment="1">
      <alignment horizontal="center" vertical="center" wrapText="1"/>
    </xf>
    <xf numFmtId="0" fontId="3" fillId="0" borderId="9" xfId="20" applyFont="1" applyFill="1" applyBorder="1" applyAlignment="1">
      <alignment horizontal="center" vertical="center" wrapText="1"/>
    </xf>
    <xf numFmtId="0" fontId="3" fillId="0" borderId="10" xfId="20" applyFont="1" applyFill="1" applyBorder="1" applyAlignment="1">
      <alignment horizontal="center" vertical="center" wrapText="1"/>
    </xf>
    <xf numFmtId="2" fontId="3" fillId="0" borderId="29" xfId="18" applyNumberFormat="1" applyFont="1" applyFill="1" applyBorder="1" applyAlignment="1">
      <alignment horizontal="center" vertical="center"/>
    </xf>
    <xf numFmtId="165" fontId="21" fillId="0" borderId="0" xfId="11" applyNumberFormat="1" applyFont="1" applyFill="1"/>
    <xf numFmtId="0" fontId="21" fillId="0" borderId="0" xfId="17" applyFont="1" applyFill="1"/>
    <xf numFmtId="164" fontId="21" fillId="0" borderId="0" xfId="19" applyNumberFormat="1" applyFont="1" applyFill="1"/>
    <xf numFmtId="165" fontId="21" fillId="0" borderId="0" xfId="11" applyNumberFormat="1" applyFont="1" applyFill="1" applyAlignment="1">
      <alignment horizontal="center"/>
    </xf>
    <xf numFmtId="0" fontId="21" fillId="0" borderId="0" xfId="17" applyFont="1" applyFill="1" applyAlignment="1">
      <alignment horizontal="center"/>
    </xf>
    <xf numFmtId="0" fontId="21" fillId="0" borderId="0" xfId="17" applyFont="1" applyFill="1" applyAlignment="1">
      <alignment horizontal="left"/>
    </xf>
    <xf numFmtId="165" fontId="21" fillId="0" borderId="0" xfId="18" applyNumberFormat="1" applyFont="1" applyFill="1"/>
    <xf numFmtId="10" fontId="21" fillId="0" borderId="0" xfId="17" applyNumberFormat="1" applyFont="1" applyFill="1" applyBorder="1"/>
    <xf numFmtId="43" fontId="21" fillId="0" borderId="0" xfId="18" applyNumberFormat="1" applyFont="1" applyFill="1"/>
    <xf numFmtId="164" fontId="21" fillId="0" borderId="0" xfId="17" applyNumberFormat="1" applyFont="1" applyFill="1"/>
    <xf numFmtId="165" fontId="21" fillId="0" borderId="25" xfId="11" applyNumberFormat="1" applyFont="1" applyFill="1" applyBorder="1"/>
    <xf numFmtId="0" fontId="21" fillId="0" borderId="9" xfId="17" applyFont="1" applyFill="1" applyBorder="1"/>
    <xf numFmtId="165" fontId="21" fillId="0" borderId="9" xfId="18" applyNumberFormat="1" applyFont="1" applyFill="1" applyBorder="1"/>
    <xf numFmtId="43" fontId="21" fillId="0" borderId="9" xfId="18" applyNumberFormat="1" applyFont="1" applyFill="1" applyBorder="1"/>
    <xf numFmtId="164" fontId="21" fillId="0" borderId="9" xfId="19" applyNumberFormat="1" applyFont="1" applyFill="1" applyBorder="1"/>
    <xf numFmtId="164" fontId="21" fillId="0" borderId="9" xfId="17" applyNumberFormat="1" applyFont="1" applyFill="1" applyBorder="1"/>
    <xf numFmtId="165" fontId="7" fillId="0" borderId="0" xfId="11" applyNumberFormat="1" applyFont="1" applyFill="1"/>
    <xf numFmtId="0" fontId="7" fillId="0" borderId="0" xfId="17" applyFont="1" applyFill="1"/>
    <xf numFmtId="165" fontId="7" fillId="0" borderId="0" xfId="18" applyNumberFormat="1" applyFont="1" applyFill="1"/>
    <xf numFmtId="43" fontId="7" fillId="0" borderId="0" xfId="18" applyNumberFormat="1" applyFont="1" applyFill="1"/>
    <xf numFmtId="41" fontId="7" fillId="0" borderId="0" xfId="19" applyFont="1" applyFill="1"/>
    <xf numFmtId="164" fontId="7" fillId="0" borderId="0" xfId="19" applyNumberFormat="1" applyFont="1" applyFill="1"/>
    <xf numFmtId="2" fontId="21" fillId="0" borderId="0" xfId="17" applyNumberFormat="1" applyFont="1" applyFill="1"/>
    <xf numFmtId="165" fontId="21" fillId="0" borderId="0" xfId="17" applyNumberFormat="1" applyFont="1" applyFill="1"/>
    <xf numFmtId="41" fontId="21" fillId="0" borderId="0" xfId="20" applyNumberFormat="1" applyFont="1" applyFill="1" applyAlignment="1">
      <alignment horizontal="center"/>
    </xf>
  </cellXfs>
  <cellStyles count="35">
    <cellStyle name="Comma" xfId="32" builtinId="3"/>
    <cellStyle name="Comma [0] 2" xfId="10" xr:uid="{00000000-0005-0000-0000-000002000000}"/>
    <cellStyle name="Comma [0] 2 2" xfId="19" xr:uid="{00000000-0005-0000-0000-000003000000}"/>
    <cellStyle name="Comma [0] 2 3" xfId="29" xr:uid="{00000000-0005-0000-0000-000004000000}"/>
    <cellStyle name="Comma [0] 3" xfId="2" xr:uid="{00000000-0005-0000-0000-000005000000}"/>
    <cellStyle name="Comma [0] 4" xfId="5" xr:uid="{00000000-0005-0000-0000-000006000000}"/>
    <cellStyle name="Comma [0] 5" xfId="13" xr:uid="{00000000-0005-0000-0000-000007000000}"/>
    <cellStyle name="Comma [0] 9" xfId="24" xr:uid="{00000000-0005-0000-0000-000008000000}"/>
    <cellStyle name="Comma 2" xfId="3" xr:uid="{00000000-0005-0000-0000-000009000000}"/>
    <cellStyle name="Comma 2 2" xfId="11" xr:uid="{00000000-0005-0000-0000-00000A000000}"/>
    <cellStyle name="Comma 2 4" xfId="18" xr:uid="{00000000-0005-0000-0000-00000B000000}"/>
    <cellStyle name="Comma 3" xfId="6" xr:uid="{00000000-0005-0000-0000-00000C000000}"/>
    <cellStyle name="Comma 4" xfId="9" xr:uid="{00000000-0005-0000-0000-00000D000000}"/>
    <cellStyle name="Comma 5" xfId="15" xr:uid="{00000000-0005-0000-0000-00000E000000}"/>
    <cellStyle name="Comma 7" xfId="25" xr:uid="{00000000-0005-0000-0000-00000F000000}"/>
    <cellStyle name="Normal" xfId="0" builtinId="0"/>
    <cellStyle name="Normal 11" xfId="7" xr:uid="{00000000-0005-0000-0000-000011000000}"/>
    <cellStyle name="Normal 2" xfId="8" xr:uid="{00000000-0005-0000-0000-000012000000}"/>
    <cellStyle name="Normal 2 2" xfId="26" xr:uid="{00000000-0005-0000-0000-000013000000}"/>
    <cellStyle name="Normal 2 3" xfId="20" xr:uid="{00000000-0005-0000-0000-000014000000}"/>
    <cellStyle name="Normal 2 4" xfId="27" xr:uid="{00000000-0005-0000-0000-000015000000}"/>
    <cellStyle name="Normal 2_FORM. 4.11 MONITORING EVALUASI PROV JATENG (proses)" xfId="4" xr:uid="{00000000-0005-0000-0000-000016000000}"/>
    <cellStyle name="Normal 29" xfId="28" xr:uid="{00000000-0005-0000-0000-000017000000}"/>
    <cellStyle name="Normal 3" xfId="1" xr:uid="{00000000-0005-0000-0000-000018000000}"/>
    <cellStyle name="Normal 3 2" xfId="21" xr:uid="{00000000-0005-0000-0000-000019000000}"/>
    <cellStyle name="Normal 3 3" xfId="33" xr:uid="{00000000-0005-0000-0000-00001A000000}"/>
    <cellStyle name="Normal 3 4" xfId="23" xr:uid="{00000000-0005-0000-0000-00001B000000}"/>
    <cellStyle name="Normal 4" xfId="14" xr:uid="{00000000-0005-0000-0000-00001C000000}"/>
    <cellStyle name="Normal 5" xfId="30" xr:uid="{00000000-0005-0000-0000-00001D000000}"/>
    <cellStyle name="Normal 6" xfId="31" xr:uid="{00000000-0005-0000-0000-00001E000000}"/>
    <cellStyle name="Normal_DAK.Tabel B 2" xfId="17" xr:uid="{00000000-0005-0000-0000-00001F000000}"/>
    <cellStyle name="Normal_lap dak2007 triwulan I" xfId="34" xr:uid="{00000000-0005-0000-0000-000020000000}"/>
    <cellStyle name="Normal_SOP-pme" xfId="22" xr:uid="{00000000-0005-0000-0000-000021000000}"/>
    <cellStyle name="Percent 2" xfId="12" xr:uid="{00000000-0005-0000-0000-000023000000}"/>
    <cellStyle name="Percent 9" xfId="1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7en\AppData\Roaming\Microsoft\Excel\2013\Data%20Jl%20Beton%20&amp;%20Hotmix%20%20201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on hotmix 2009 (modif)"/>
      <sheetName val="2010 (hps)"/>
      <sheetName val="2011 (renc jan)"/>
      <sheetName val="2011 (plus perub) update"/>
      <sheetName val="2012"/>
      <sheetName val="2013"/>
      <sheetName val="2013 (koreksi)"/>
      <sheetName val="DD1 sd 2012 m"/>
      <sheetName val="DD1 sd 2013 (min perubahan)"/>
      <sheetName val="DD1 sd 2013 akhir m"/>
      <sheetName val="DD1 sd 2013 akhir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6">
          <cell r="P116" t="str">
            <v>Demak, 31 Desember 2013</v>
          </cell>
        </row>
        <row r="117">
          <cell r="P117" t="str">
            <v>Kepala Bidang Bina Marga</v>
          </cell>
        </row>
        <row r="118">
          <cell r="P118" t="str">
            <v>DPUPPE Kabupaten Demak</v>
          </cell>
        </row>
        <row r="123">
          <cell r="P123" t="str">
            <v>AKHMAD SUGIHARTO, ST. MT.</v>
          </cell>
        </row>
        <row r="124">
          <cell r="P124" t="str">
            <v>NIP.19730517 199803 1007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U138"/>
  <sheetViews>
    <sheetView tabSelected="1" view="pageBreakPreview" zoomScale="70" zoomScaleNormal="65" zoomScaleSheetLayoutView="70" workbookViewId="0">
      <selection activeCell="A2" sqref="A2:X2"/>
    </sheetView>
  </sheetViews>
  <sheetFormatPr defaultColWidth="9.140625" defaultRowHeight="12.75" x14ac:dyDescent="0.2"/>
  <cols>
    <col min="1" max="1" width="5.7109375" style="1" customWidth="1"/>
    <col min="2" max="2" width="7.42578125" style="1" customWidth="1"/>
    <col min="3" max="3" width="5.7109375" style="1" customWidth="1"/>
    <col min="4" max="4" width="12.85546875" style="1" customWidth="1"/>
    <col min="5" max="5" width="1.85546875" style="1" customWidth="1"/>
    <col min="6" max="6" width="16" style="1" customWidth="1"/>
    <col min="7" max="7" width="23" style="1" customWidth="1"/>
    <col min="8" max="8" width="10.7109375" style="1" hidden="1" customWidth="1"/>
    <col min="9" max="9" width="10.7109375" style="2" hidden="1" customWidth="1"/>
    <col min="10" max="10" width="11.7109375" style="1" customWidth="1"/>
    <col min="11" max="11" width="14" style="1" customWidth="1"/>
    <col min="12" max="13" width="11.7109375" style="3" customWidth="1"/>
    <col min="14" max="14" width="11.7109375" style="1" customWidth="1"/>
    <col min="15" max="15" width="9.7109375" style="1" customWidth="1"/>
    <col min="16" max="16" width="11.7109375" style="1" customWidth="1"/>
    <col min="17" max="17" width="11.42578125" style="1" customWidth="1"/>
    <col min="18" max="18" width="11.7109375" style="1" customWidth="1"/>
    <col min="19" max="19" width="8.7109375" style="1" customWidth="1"/>
    <col min="20" max="20" width="11.7109375" style="1" customWidth="1"/>
    <col min="21" max="21" width="8.7109375" style="1" customWidth="1"/>
    <col min="22" max="22" width="5.7109375" style="1" customWidth="1"/>
    <col min="23" max="23" width="10.7109375" style="1" customWidth="1"/>
    <col min="24" max="24" width="12.7109375" style="1" customWidth="1"/>
    <col min="25" max="25" width="16.42578125" style="195" customWidth="1"/>
    <col min="26" max="26" width="9.5703125" style="196" bestFit="1" customWidth="1"/>
    <col min="27" max="27" width="12.5703125" style="196" bestFit="1" customWidth="1"/>
    <col min="28" max="28" width="11.28515625" style="196" bestFit="1" customWidth="1"/>
    <col min="29" max="29" width="15.140625" style="196" bestFit="1" customWidth="1"/>
    <col min="30" max="30" width="11.28515625" style="196" bestFit="1" customWidth="1"/>
    <col min="31" max="31" width="9.28515625" style="196" bestFit="1" customWidth="1"/>
    <col min="32" max="32" width="12.140625" style="196" bestFit="1" customWidth="1"/>
    <col min="33" max="35" width="10.28515625" style="196" bestFit="1" customWidth="1"/>
    <col min="36" max="36" width="11.42578125" style="196" bestFit="1" customWidth="1"/>
    <col min="37" max="37" width="9.28515625" style="196" bestFit="1" customWidth="1"/>
    <col min="38" max="38" width="10.28515625" style="196" bestFit="1" customWidth="1"/>
    <col min="39" max="40" width="9.42578125" style="196" bestFit="1" customWidth="1"/>
    <col min="41" max="41" width="9.28515625" style="196" bestFit="1" customWidth="1"/>
    <col min="42" max="43" width="12" style="197" bestFit="1" customWidth="1"/>
    <col min="44" max="44" width="11" style="197" bestFit="1" customWidth="1"/>
    <col min="45" max="46" width="12" style="196" bestFit="1" customWidth="1"/>
    <col min="47" max="47" width="9.140625" style="196"/>
    <col min="48" max="16384" width="9.140625" style="1"/>
  </cols>
  <sheetData>
    <row r="1" spans="1:46" x14ac:dyDescent="0.2">
      <c r="X1" s="4" t="s">
        <v>18</v>
      </c>
    </row>
    <row r="2" spans="1:46" ht="15.75" x14ac:dyDescent="0.25">
      <c r="A2" s="168" t="s">
        <v>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46" x14ac:dyDescent="0.2">
      <c r="A3" s="5"/>
      <c r="B3" s="5"/>
      <c r="C3" s="5"/>
      <c r="D3" s="5"/>
      <c r="E3" s="5"/>
      <c r="F3" s="5"/>
      <c r="G3" s="5"/>
      <c r="H3" s="5"/>
      <c r="I3" s="6"/>
      <c r="J3" s="5"/>
      <c r="K3" s="5"/>
      <c r="L3" s="7"/>
      <c r="M3" s="7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46" ht="18" customHeight="1" x14ac:dyDescent="0.2">
      <c r="A4" s="8" t="s">
        <v>20</v>
      </c>
      <c r="B4" s="8"/>
      <c r="C4" s="8"/>
      <c r="D4" s="8" t="s">
        <v>21</v>
      </c>
      <c r="E4" s="8"/>
      <c r="F4" s="8"/>
      <c r="G4" s="8"/>
      <c r="H4" s="8"/>
      <c r="I4" s="6"/>
      <c r="J4" s="5"/>
      <c r="K4" s="5"/>
      <c r="L4" s="7"/>
      <c r="M4" s="7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46" ht="18" customHeight="1" x14ac:dyDescent="0.2">
      <c r="A5" s="8" t="s">
        <v>22</v>
      </c>
      <c r="B5" s="8"/>
      <c r="C5" s="8"/>
      <c r="D5" s="8" t="s">
        <v>23</v>
      </c>
      <c r="E5" s="8"/>
      <c r="F5" s="8"/>
      <c r="G5" s="8"/>
      <c r="H5" s="8"/>
      <c r="I5" s="6"/>
      <c r="J5" s="5"/>
      <c r="K5" s="5"/>
      <c r="L5" s="7"/>
      <c r="M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95">
        <v>100</v>
      </c>
      <c r="Z5" s="196">
        <v>1000</v>
      </c>
    </row>
    <row r="6" spans="1:46" ht="18" customHeight="1" x14ac:dyDescent="0.2">
      <c r="A6" s="8" t="s">
        <v>24</v>
      </c>
      <c r="B6" s="8"/>
      <c r="C6" s="8"/>
      <c r="D6" s="8" t="s">
        <v>198</v>
      </c>
      <c r="E6" s="8"/>
      <c r="F6" s="8"/>
      <c r="G6" s="8"/>
      <c r="H6" s="8"/>
      <c r="I6" s="6"/>
      <c r="J6" s="5"/>
      <c r="K6" s="5"/>
      <c r="L6" s="7"/>
      <c r="M6" s="7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46" ht="13.5" thickBot="1" x14ac:dyDescent="0.25"/>
    <row r="8" spans="1:46" ht="30" customHeight="1" x14ac:dyDescent="0.2">
      <c r="A8" s="169" t="s">
        <v>3</v>
      </c>
      <c r="B8" s="172" t="s">
        <v>25</v>
      </c>
      <c r="C8" s="172" t="s">
        <v>26</v>
      </c>
      <c r="D8" s="173" t="s">
        <v>27</v>
      </c>
      <c r="E8" s="174"/>
      <c r="F8" s="175"/>
      <c r="G8" s="172" t="s">
        <v>28</v>
      </c>
      <c r="H8" s="172" t="s">
        <v>29</v>
      </c>
      <c r="I8" s="182" t="s">
        <v>30</v>
      </c>
      <c r="J8" s="185" t="s">
        <v>31</v>
      </c>
      <c r="K8" s="186"/>
      <c r="L8" s="186"/>
      <c r="M8" s="187"/>
      <c r="N8" s="188" t="s">
        <v>32</v>
      </c>
      <c r="O8" s="189"/>
      <c r="P8" s="189"/>
      <c r="Q8" s="189"/>
      <c r="R8" s="189"/>
      <c r="S8" s="189"/>
      <c r="T8" s="189"/>
      <c r="U8" s="190"/>
      <c r="V8" s="154" t="s">
        <v>33</v>
      </c>
      <c r="W8" s="154" t="s">
        <v>34</v>
      </c>
      <c r="X8" s="157" t="s">
        <v>0</v>
      </c>
      <c r="Y8" s="198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</row>
    <row r="9" spans="1:46" x14ac:dyDescent="0.2">
      <c r="A9" s="170"/>
      <c r="B9" s="161"/>
      <c r="C9" s="163"/>
      <c r="D9" s="176"/>
      <c r="E9" s="177"/>
      <c r="F9" s="178"/>
      <c r="G9" s="161"/>
      <c r="H9" s="161"/>
      <c r="I9" s="183"/>
      <c r="J9" s="160" t="s">
        <v>35</v>
      </c>
      <c r="K9" s="160" t="s">
        <v>36</v>
      </c>
      <c r="L9" s="165" t="s">
        <v>37</v>
      </c>
      <c r="M9" s="165" t="s">
        <v>38</v>
      </c>
      <c r="N9" s="191"/>
      <c r="O9" s="192"/>
      <c r="P9" s="192"/>
      <c r="Q9" s="192"/>
      <c r="R9" s="192"/>
      <c r="S9" s="192"/>
      <c r="T9" s="192"/>
      <c r="U9" s="193"/>
      <c r="V9" s="155"/>
      <c r="W9" s="155"/>
      <c r="X9" s="158"/>
      <c r="Y9" s="198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</row>
    <row r="10" spans="1:46" ht="12.75" customHeight="1" x14ac:dyDescent="0.2">
      <c r="A10" s="170"/>
      <c r="B10" s="161"/>
      <c r="C10" s="163"/>
      <c r="D10" s="176"/>
      <c r="E10" s="177"/>
      <c r="F10" s="178"/>
      <c r="G10" s="161"/>
      <c r="H10" s="161"/>
      <c r="I10" s="183"/>
      <c r="J10" s="161"/>
      <c r="K10" s="163"/>
      <c r="L10" s="166"/>
      <c r="M10" s="166"/>
      <c r="N10" s="133" t="s">
        <v>39</v>
      </c>
      <c r="O10" s="134"/>
      <c r="P10" s="133" t="s">
        <v>40</v>
      </c>
      <c r="Q10" s="134"/>
      <c r="R10" s="133" t="s">
        <v>41</v>
      </c>
      <c r="S10" s="134"/>
      <c r="T10" s="133" t="s">
        <v>42</v>
      </c>
      <c r="U10" s="134"/>
      <c r="V10" s="155"/>
      <c r="W10" s="155"/>
      <c r="X10" s="158"/>
      <c r="Y10" s="198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</row>
    <row r="11" spans="1:46" x14ac:dyDescent="0.2">
      <c r="A11" s="170"/>
      <c r="B11" s="161"/>
      <c r="C11" s="163"/>
      <c r="D11" s="176"/>
      <c r="E11" s="177"/>
      <c r="F11" s="178"/>
      <c r="G11" s="161"/>
      <c r="H11" s="161"/>
      <c r="I11" s="183"/>
      <c r="J11" s="161"/>
      <c r="K11" s="163"/>
      <c r="L11" s="166"/>
      <c r="M11" s="166"/>
      <c r="N11" s="135"/>
      <c r="O11" s="136"/>
      <c r="P11" s="135"/>
      <c r="Q11" s="136"/>
      <c r="R11" s="135"/>
      <c r="S11" s="136"/>
      <c r="T11" s="135"/>
      <c r="U11" s="136"/>
      <c r="V11" s="155"/>
      <c r="W11" s="155"/>
      <c r="X11" s="158"/>
      <c r="Y11" s="198"/>
      <c r="Z11" s="199"/>
      <c r="AA11" s="200" t="s">
        <v>43</v>
      </c>
      <c r="AB11" s="199"/>
      <c r="AC11" s="199" t="s">
        <v>44</v>
      </c>
      <c r="AD11" s="199"/>
      <c r="AE11" s="199"/>
      <c r="AF11" s="199"/>
      <c r="AG11" s="199"/>
      <c r="AH11" s="199"/>
      <c r="AI11" s="199"/>
      <c r="AJ11" s="199"/>
    </row>
    <row r="12" spans="1:46" x14ac:dyDescent="0.2">
      <c r="A12" s="170"/>
      <c r="B12" s="161"/>
      <c r="C12" s="163"/>
      <c r="D12" s="176"/>
      <c r="E12" s="177"/>
      <c r="F12" s="178"/>
      <c r="G12" s="161"/>
      <c r="H12" s="161"/>
      <c r="I12" s="183"/>
      <c r="J12" s="161"/>
      <c r="K12" s="163"/>
      <c r="L12" s="166"/>
      <c r="M12" s="166"/>
      <c r="N12" s="135"/>
      <c r="O12" s="136"/>
      <c r="P12" s="135"/>
      <c r="Q12" s="136"/>
      <c r="R12" s="135"/>
      <c r="S12" s="136"/>
      <c r="T12" s="135"/>
      <c r="U12" s="136"/>
      <c r="V12" s="155"/>
      <c r="W12" s="155"/>
      <c r="X12" s="158"/>
      <c r="Y12" s="198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</row>
    <row r="13" spans="1:46" x14ac:dyDescent="0.2">
      <c r="A13" s="171"/>
      <c r="B13" s="162"/>
      <c r="C13" s="164"/>
      <c r="D13" s="179"/>
      <c r="E13" s="180"/>
      <c r="F13" s="181"/>
      <c r="G13" s="162"/>
      <c r="H13" s="162"/>
      <c r="I13" s="184"/>
      <c r="J13" s="162"/>
      <c r="K13" s="164"/>
      <c r="L13" s="167"/>
      <c r="M13" s="167"/>
      <c r="N13" s="9" t="s">
        <v>1</v>
      </c>
      <c r="O13" s="9" t="s">
        <v>45</v>
      </c>
      <c r="P13" s="9" t="s">
        <v>1</v>
      </c>
      <c r="Q13" s="9" t="s">
        <v>45</v>
      </c>
      <c r="R13" s="9" t="s">
        <v>1</v>
      </c>
      <c r="S13" s="9" t="s">
        <v>45</v>
      </c>
      <c r="T13" s="9" t="s">
        <v>1</v>
      </c>
      <c r="U13" s="9" t="s">
        <v>45</v>
      </c>
      <c r="V13" s="156"/>
      <c r="W13" s="156"/>
      <c r="X13" s="159"/>
      <c r="Y13" s="198"/>
      <c r="Z13" s="199"/>
      <c r="AA13" s="201" t="s">
        <v>39</v>
      </c>
      <c r="AB13" s="201" t="s">
        <v>46</v>
      </c>
      <c r="AC13" s="201" t="s">
        <v>41</v>
      </c>
      <c r="AD13" s="201" t="s">
        <v>42</v>
      </c>
      <c r="AE13" s="199"/>
      <c r="AF13" s="199"/>
      <c r="AG13" s="199" t="s">
        <v>47</v>
      </c>
      <c r="AH13" s="199"/>
      <c r="AI13" s="199"/>
      <c r="AJ13" s="199"/>
      <c r="AP13" s="197" t="s">
        <v>48</v>
      </c>
    </row>
    <row r="14" spans="1:46" ht="15.75" customHeight="1" thickBot="1" x14ac:dyDescent="0.25">
      <c r="A14" s="10">
        <v>1</v>
      </c>
      <c r="B14" s="11">
        <v>2</v>
      </c>
      <c r="C14" s="12">
        <f>B14+1</f>
        <v>3</v>
      </c>
      <c r="D14" s="137">
        <v>4</v>
      </c>
      <c r="E14" s="138"/>
      <c r="F14" s="139"/>
      <c r="G14" s="12">
        <f>D14+1</f>
        <v>5</v>
      </c>
      <c r="H14" s="12">
        <f>G14+1</f>
        <v>6</v>
      </c>
      <c r="I14" s="12">
        <f>H14+1</f>
        <v>7</v>
      </c>
      <c r="J14" s="12">
        <f>I14+1</f>
        <v>8</v>
      </c>
      <c r="K14" s="12"/>
      <c r="L14" s="12">
        <f>J14+1</f>
        <v>9</v>
      </c>
      <c r="M14" s="12">
        <f t="shared" ref="M14:X14" si="0">L14+1</f>
        <v>10</v>
      </c>
      <c r="N14" s="12">
        <f t="shared" si="0"/>
        <v>11</v>
      </c>
      <c r="O14" s="12">
        <f t="shared" si="0"/>
        <v>12</v>
      </c>
      <c r="P14" s="12">
        <f t="shared" si="0"/>
        <v>13</v>
      </c>
      <c r="Q14" s="12">
        <f t="shared" si="0"/>
        <v>14</v>
      </c>
      <c r="R14" s="12">
        <f t="shared" si="0"/>
        <v>15</v>
      </c>
      <c r="S14" s="12">
        <f t="shared" si="0"/>
        <v>16</v>
      </c>
      <c r="T14" s="12">
        <f>S14+1</f>
        <v>17</v>
      </c>
      <c r="U14" s="12">
        <f t="shared" si="0"/>
        <v>18</v>
      </c>
      <c r="V14" s="12">
        <f t="shared" si="0"/>
        <v>19</v>
      </c>
      <c r="W14" s="12">
        <f t="shared" si="0"/>
        <v>20</v>
      </c>
      <c r="X14" s="50">
        <f t="shared" si="0"/>
        <v>21</v>
      </c>
      <c r="AA14" s="201">
        <v>10</v>
      </c>
      <c r="AB14" s="201">
        <v>11</v>
      </c>
      <c r="AC14" s="201">
        <v>12</v>
      </c>
      <c r="AD14" s="201">
        <v>13</v>
      </c>
      <c r="AF14" s="196">
        <v>10</v>
      </c>
      <c r="AG14" s="196">
        <v>11</v>
      </c>
      <c r="AH14" s="196">
        <v>12</v>
      </c>
      <c r="AI14" s="196">
        <v>13</v>
      </c>
      <c r="AL14" s="196">
        <v>7</v>
      </c>
      <c r="AM14" s="196">
        <v>8</v>
      </c>
      <c r="AN14" s="196">
        <v>9</v>
      </c>
      <c r="AP14" s="197">
        <v>7</v>
      </c>
      <c r="AQ14" s="197">
        <v>8</v>
      </c>
      <c r="AR14" s="197">
        <v>9</v>
      </c>
      <c r="AS14" s="196" t="s">
        <v>49</v>
      </c>
    </row>
    <row r="15" spans="1:46" x14ac:dyDescent="0.2">
      <c r="A15" s="13"/>
      <c r="B15" s="14"/>
      <c r="C15" s="15"/>
      <c r="D15" s="15"/>
      <c r="E15" s="16"/>
      <c r="F15" s="17"/>
      <c r="G15" s="14"/>
      <c r="H15" s="14"/>
      <c r="I15" s="18"/>
      <c r="J15" s="14"/>
      <c r="K15" s="14"/>
      <c r="L15" s="19"/>
      <c r="M15" s="19"/>
      <c r="N15" s="14"/>
      <c r="O15" s="14"/>
      <c r="P15" s="14"/>
      <c r="Q15" s="14"/>
      <c r="R15" s="14"/>
      <c r="S15" s="14"/>
      <c r="T15" s="14"/>
      <c r="U15" s="14"/>
      <c r="V15" s="14"/>
      <c r="W15" s="20"/>
      <c r="X15" s="21"/>
      <c r="Y15" s="195">
        <f>SUM(J15:W15)</f>
        <v>0</v>
      </c>
      <c r="AA15" s="201"/>
      <c r="AB15" s="201"/>
      <c r="AC15" s="201"/>
      <c r="AD15" s="201"/>
    </row>
    <row r="16" spans="1:46" x14ac:dyDescent="0.2">
      <c r="A16" s="51">
        <v>1</v>
      </c>
      <c r="B16" s="52" t="s">
        <v>50</v>
      </c>
      <c r="C16" s="52"/>
      <c r="D16" s="48" t="s">
        <v>4</v>
      </c>
      <c r="E16" s="49" t="s">
        <v>51</v>
      </c>
      <c r="F16" s="24" t="s">
        <v>52</v>
      </c>
      <c r="G16" s="53" t="s">
        <v>4</v>
      </c>
      <c r="H16" s="54">
        <v>9</v>
      </c>
      <c r="I16" s="55">
        <v>5.5</v>
      </c>
      <c r="J16" s="56">
        <v>0.43</v>
      </c>
      <c r="K16" s="57">
        <v>7</v>
      </c>
      <c r="L16" s="58">
        <v>0</v>
      </c>
      <c r="M16" s="58">
        <v>1.4</v>
      </c>
      <c r="N16" s="59">
        <f>O16/H16</f>
        <v>0.7877777777777778</v>
      </c>
      <c r="O16" s="54">
        <v>7.09</v>
      </c>
      <c r="P16" s="59">
        <f>Q16/H16</f>
        <v>0.11444444444444445</v>
      </c>
      <c r="Q16" s="60">
        <v>1.03</v>
      </c>
      <c r="R16" s="59">
        <v>0</v>
      </c>
      <c r="S16" s="61">
        <v>0.88</v>
      </c>
      <c r="T16" s="59">
        <f>U16/H16</f>
        <v>0</v>
      </c>
      <c r="U16" s="61">
        <v>0</v>
      </c>
      <c r="V16" s="53"/>
      <c r="W16" s="62" t="s">
        <v>59</v>
      </c>
      <c r="X16" s="63"/>
      <c r="Y16" s="202">
        <f>N16+P16+R16+T16</f>
        <v>0.90222222222222226</v>
      </c>
      <c r="Z16" s="195">
        <v>10170</v>
      </c>
      <c r="AB16" s="201">
        <v>8286.6</v>
      </c>
      <c r="AC16" s="201">
        <v>883.39999999999964</v>
      </c>
      <c r="AD16" s="201">
        <v>1000</v>
      </c>
      <c r="AE16" s="201">
        <v>0</v>
      </c>
      <c r="AF16" s="196">
        <v>1000</v>
      </c>
      <c r="AG16" s="203">
        <f>AB16/Z16*100</f>
        <v>81.48082595870207</v>
      </c>
      <c r="AH16" s="203">
        <f>AC16/Z16*100</f>
        <v>8.6863323500491614</v>
      </c>
      <c r="AI16" s="203">
        <f>AD16/Z16*100</f>
        <v>9.8328416912487704</v>
      </c>
      <c r="AJ16" s="203">
        <f>AE16/Z16*100</f>
        <v>0</v>
      </c>
      <c r="AK16" s="196">
        <f>SUM(AG16:AJ16)</f>
        <v>100</v>
      </c>
      <c r="AM16" s="196">
        <v>9170</v>
      </c>
      <c r="AN16" s="196">
        <v>1000</v>
      </c>
      <c r="AO16" s="196">
        <v>0</v>
      </c>
      <c r="AP16" s="196"/>
      <c r="AQ16" s="197">
        <f>AM16/H16*100</f>
        <v>101888.88888888889</v>
      </c>
      <c r="AR16" s="197">
        <f>L16/H16*100</f>
        <v>0</v>
      </c>
      <c r="AS16" s="197">
        <f>AO16/H16*100</f>
        <v>0</v>
      </c>
      <c r="AT16" s="204">
        <f>SUM(AQ16:AS16)</f>
        <v>101888.88888888889</v>
      </c>
    </row>
    <row r="17" spans="1:46" x14ac:dyDescent="0.2">
      <c r="A17" s="22">
        <f t="shared" ref="A17:B32" si="1">A16+1</f>
        <v>2</v>
      </c>
      <c r="B17" s="23" t="s">
        <v>54</v>
      </c>
      <c r="C17" s="23"/>
      <c r="D17" s="27" t="s">
        <v>4</v>
      </c>
      <c r="E17" s="49" t="s">
        <v>51</v>
      </c>
      <c r="F17" s="24" t="s">
        <v>55</v>
      </c>
      <c r="G17" s="25" t="s">
        <v>4</v>
      </c>
      <c r="H17" s="64">
        <v>6.5780000000000003</v>
      </c>
      <c r="I17" s="65">
        <v>6</v>
      </c>
      <c r="J17" s="66">
        <v>0.01</v>
      </c>
      <c r="K17" s="67">
        <v>6.5680000000000005</v>
      </c>
      <c r="L17" s="68">
        <v>0</v>
      </c>
      <c r="M17" s="68">
        <v>0</v>
      </c>
      <c r="N17" s="69">
        <f>O17/H17</f>
        <v>0.60808756460930369</v>
      </c>
      <c r="O17" s="64">
        <v>4</v>
      </c>
      <c r="P17" s="69">
        <f>Q17/H17</f>
        <v>0.36485253876558221</v>
      </c>
      <c r="Q17" s="70">
        <v>2.4</v>
      </c>
      <c r="R17" s="69">
        <f>S17/H17</f>
        <v>2.7059896625114013E-2</v>
      </c>
      <c r="S17" s="71">
        <v>0.17799999999999999</v>
      </c>
      <c r="T17" s="69">
        <f>U17/H17</f>
        <v>0</v>
      </c>
      <c r="U17" s="72">
        <v>0</v>
      </c>
      <c r="V17" s="25"/>
      <c r="W17" s="73" t="s">
        <v>59</v>
      </c>
      <c r="X17" s="26"/>
      <c r="Y17" s="195">
        <v>6570</v>
      </c>
      <c r="AA17" s="201">
        <v>6570</v>
      </c>
      <c r="AB17" s="201">
        <v>0</v>
      </c>
      <c r="AC17" s="201">
        <v>0</v>
      </c>
      <c r="AD17" s="201">
        <v>0</v>
      </c>
      <c r="AE17" s="196">
        <v>0</v>
      </c>
      <c r="AF17" s="203">
        <f t="shared" ref="AF17:AF28" si="2">AA17/Y17*100</f>
        <v>100</v>
      </c>
      <c r="AG17" s="203">
        <f t="shared" ref="AG17:AG28" si="3">AB17/Y17*100</f>
        <v>0</v>
      </c>
      <c r="AH17" s="203">
        <f t="shared" ref="AH17:AH28" si="4">AC17/Y17*100</f>
        <v>0</v>
      </c>
      <c r="AI17" s="203">
        <f t="shared" ref="AI17:AI28" si="5">AD17/Y17*100</f>
        <v>0</v>
      </c>
      <c r="AJ17" s="196">
        <f t="shared" ref="AJ17:AJ28" si="6">SUM(AF17:AI17)</f>
        <v>100</v>
      </c>
      <c r="AL17" s="196">
        <v>6570</v>
      </c>
      <c r="AM17" s="196">
        <v>0</v>
      </c>
      <c r="AN17" s="196">
        <v>0</v>
      </c>
      <c r="AP17" s="197">
        <f>AL17/H17*100</f>
        <v>99878.382487078139</v>
      </c>
      <c r="AQ17" s="197">
        <f>L17/H17*100</f>
        <v>0</v>
      </c>
      <c r="AR17" s="197">
        <f>AN17/H17*100</f>
        <v>0</v>
      </c>
      <c r="AS17" s="204">
        <f>SUM(AP17:AR17)</f>
        <v>99878.382487078139</v>
      </c>
    </row>
    <row r="18" spans="1:46" x14ac:dyDescent="0.2">
      <c r="A18" s="22">
        <f t="shared" si="1"/>
        <v>3</v>
      </c>
      <c r="B18" s="23" t="s">
        <v>56</v>
      </c>
      <c r="C18" s="23"/>
      <c r="D18" s="27" t="s">
        <v>57</v>
      </c>
      <c r="E18" s="49" t="s">
        <v>51</v>
      </c>
      <c r="F18" s="24" t="s">
        <v>58</v>
      </c>
      <c r="G18" s="25" t="s">
        <v>7</v>
      </c>
      <c r="H18" s="64">
        <v>4.2679999999999998</v>
      </c>
      <c r="I18" s="65">
        <v>4</v>
      </c>
      <c r="J18" s="71">
        <v>0</v>
      </c>
      <c r="K18" s="67">
        <v>4.2679999999999998</v>
      </c>
      <c r="L18" s="68">
        <v>0</v>
      </c>
      <c r="M18" s="68">
        <v>0</v>
      </c>
      <c r="N18" s="69">
        <f>O18/H18</f>
        <v>0.98406747891283985</v>
      </c>
      <c r="O18" s="64">
        <v>4.2</v>
      </c>
      <c r="P18" s="69">
        <f>Q18/H18</f>
        <v>0</v>
      </c>
      <c r="Q18" s="71">
        <v>0</v>
      </c>
      <c r="R18" s="69">
        <f>S18/H18</f>
        <v>1.5932521087160263E-2</v>
      </c>
      <c r="S18" s="71">
        <v>6.8000000000000005E-2</v>
      </c>
      <c r="T18" s="69">
        <f>U18/H18</f>
        <v>0</v>
      </c>
      <c r="U18" s="72">
        <v>0</v>
      </c>
      <c r="V18" s="25"/>
      <c r="W18" s="73" t="s">
        <v>59</v>
      </c>
      <c r="X18" s="26"/>
      <c r="Y18" s="195">
        <v>4200</v>
      </c>
      <c r="AA18" s="201">
        <v>4200</v>
      </c>
      <c r="AB18" s="201">
        <v>0</v>
      </c>
      <c r="AC18" s="201">
        <v>0</v>
      </c>
      <c r="AD18" s="201">
        <v>0</v>
      </c>
      <c r="AE18" s="196">
        <v>0</v>
      </c>
      <c r="AF18" s="203">
        <f t="shared" si="2"/>
        <v>100</v>
      </c>
      <c r="AG18" s="203">
        <f t="shared" si="3"/>
        <v>0</v>
      </c>
      <c r="AH18" s="203">
        <f t="shared" si="4"/>
        <v>0</v>
      </c>
      <c r="AI18" s="203">
        <f t="shared" si="5"/>
        <v>0</v>
      </c>
      <c r="AJ18" s="196">
        <f t="shared" si="6"/>
        <v>100</v>
      </c>
      <c r="AL18" s="196">
        <v>4200</v>
      </c>
      <c r="AM18" s="196">
        <v>0</v>
      </c>
      <c r="AN18" s="196">
        <v>0</v>
      </c>
      <c r="AP18" s="197">
        <f>AL18/H18*100</f>
        <v>98406.747891283972</v>
      </c>
      <c r="AQ18" s="197">
        <f>L18/H18*100</f>
        <v>0</v>
      </c>
      <c r="AR18" s="197">
        <f>AN18/H18*100</f>
        <v>0</v>
      </c>
      <c r="AS18" s="204">
        <f>SUM(AP18:AR18)</f>
        <v>98406.747891283972</v>
      </c>
    </row>
    <row r="19" spans="1:46" x14ac:dyDescent="0.2">
      <c r="A19" s="22">
        <f t="shared" si="1"/>
        <v>4</v>
      </c>
      <c r="B19" s="23" t="s">
        <v>60</v>
      </c>
      <c r="C19" s="23"/>
      <c r="D19" s="27" t="s">
        <v>61</v>
      </c>
      <c r="E19" s="49" t="s">
        <v>51</v>
      </c>
      <c r="F19" s="24" t="s">
        <v>55</v>
      </c>
      <c r="G19" s="25" t="s">
        <v>62</v>
      </c>
      <c r="H19" s="64">
        <v>7.976</v>
      </c>
      <c r="I19" s="65">
        <v>5</v>
      </c>
      <c r="J19" s="71">
        <v>0</v>
      </c>
      <c r="K19" s="67">
        <v>7.976</v>
      </c>
      <c r="L19" s="68">
        <v>0</v>
      </c>
      <c r="M19" s="68">
        <v>0</v>
      </c>
      <c r="N19" s="69">
        <f>O19/H19</f>
        <v>0.85255767301905716</v>
      </c>
      <c r="O19" s="64">
        <v>6.8</v>
      </c>
      <c r="P19" s="69">
        <f>Q19/H19</f>
        <v>4.7141424272818457E-2</v>
      </c>
      <c r="Q19" s="70">
        <v>0.376</v>
      </c>
      <c r="R19" s="69">
        <f>S19/H19</f>
        <v>0.10030090270812438</v>
      </c>
      <c r="S19" s="71">
        <v>0.8</v>
      </c>
      <c r="T19" s="69">
        <f>U19/H19</f>
        <v>0</v>
      </c>
      <c r="U19" s="72">
        <v>0</v>
      </c>
      <c r="V19" s="25"/>
      <c r="W19" s="73" t="s">
        <v>59</v>
      </c>
      <c r="X19" s="26"/>
      <c r="Y19" s="202">
        <f>N19+P19+R19+T19</f>
        <v>1</v>
      </c>
      <c r="Z19" s="195">
        <v>8000</v>
      </c>
      <c r="AB19" s="201">
        <v>8000</v>
      </c>
      <c r="AC19" s="201">
        <v>0</v>
      </c>
      <c r="AD19" s="201">
        <v>0</v>
      </c>
      <c r="AE19" s="201">
        <v>0</v>
      </c>
      <c r="AF19" s="196">
        <v>0</v>
      </c>
      <c r="AG19" s="203">
        <f>AB19/Z19*100</f>
        <v>100</v>
      </c>
      <c r="AH19" s="203">
        <f>AC19/Z19*100</f>
        <v>0</v>
      </c>
      <c r="AI19" s="203">
        <f>AD19/Z19*100</f>
        <v>0</v>
      </c>
      <c r="AJ19" s="203">
        <f>AE19/Z19*100</f>
        <v>0</v>
      </c>
      <c r="AK19" s="196">
        <f>SUM(AG19:AJ19)</f>
        <v>100</v>
      </c>
      <c r="AM19" s="196">
        <v>8000</v>
      </c>
      <c r="AN19" s="196">
        <v>0</v>
      </c>
      <c r="AO19" s="196">
        <v>0</v>
      </c>
      <c r="AP19" s="196"/>
      <c r="AQ19" s="197">
        <f>AM19/H19*100</f>
        <v>100300.90270812437</v>
      </c>
      <c r="AR19" s="197">
        <f>L19/H19*100</f>
        <v>0</v>
      </c>
      <c r="AS19" s="197">
        <f>AO19/H19*100</f>
        <v>0</v>
      </c>
      <c r="AT19" s="204">
        <f>SUM(AQ19:AS19)</f>
        <v>100300.90270812437</v>
      </c>
    </row>
    <row r="20" spans="1:46" x14ac:dyDescent="0.2">
      <c r="A20" s="22">
        <f t="shared" si="1"/>
        <v>5</v>
      </c>
      <c r="B20" s="23" t="s">
        <v>63</v>
      </c>
      <c r="C20" s="23"/>
      <c r="D20" s="27" t="s">
        <v>5</v>
      </c>
      <c r="E20" s="49" t="s">
        <v>51</v>
      </c>
      <c r="F20" s="24" t="s">
        <v>61</v>
      </c>
      <c r="G20" s="25" t="s">
        <v>64</v>
      </c>
      <c r="H20" s="64">
        <v>5.29</v>
      </c>
      <c r="I20" s="65">
        <v>4</v>
      </c>
      <c r="J20" s="71">
        <v>0</v>
      </c>
      <c r="K20" s="67">
        <v>5.29</v>
      </c>
      <c r="L20" s="68">
        <v>0</v>
      </c>
      <c r="M20" s="68">
        <v>0</v>
      </c>
      <c r="N20" s="69">
        <f>O20/H20</f>
        <v>1</v>
      </c>
      <c r="O20" s="64">
        <v>5.29</v>
      </c>
      <c r="P20" s="69">
        <f>Q20/H20</f>
        <v>0</v>
      </c>
      <c r="Q20" s="71">
        <v>0</v>
      </c>
      <c r="R20" s="69">
        <f>S20/H20</f>
        <v>0</v>
      </c>
      <c r="S20" s="71">
        <v>0</v>
      </c>
      <c r="T20" s="69">
        <f>U20/H20</f>
        <v>0</v>
      </c>
      <c r="U20" s="72">
        <v>0</v>
      </c>
      <c r="V20" s="25"/>
      <c r="W20" s="73" t="s">
        <v>59</v>
      </c>
      <c r="X20" s="26"/>
      <c r="Y20" s="195">
        <v>5265</v>
      </c>
      <c r="AA20" s="201">
        <v>5265</v>
      </c>
      <c r="AB20" s="201">
        <v>0</v>
      </c>
      <c r="AC20" s="201">
        <v>0</v>
      </c>
      <c r="AD20" s="201">
        <v>0</v>
      </c>
      <c r="AE20" s="196">
        <v>0</v>
      </c>
      <c r="AF20" s="203">
        <f>AA20/Y20*100</f>
        <v>100</v>
      </c>
      <c r="AG20" s="203">
        <f>AB20/Y20*100</f>
        <v>0</v>
      </c>
      <c r="AH20" s="203">
        <f>AC20/Y20*100</f>
        <v>0</v>
      </c>
      <c r="AI20" s="203">
        <f>AD20/Y20*100</f>
        <v>0</v>
      </c>
      <c r="AJ20" s="196">
        <f>SUM(AF20:AI20)</f>
        <v>100</v>
      </c>
      <c r="AL20" s="196">
        <v>5265</v>
      </c>
      <c r="AM20" s="196">
        <v>0</v>
      </c>
      <c r="AN20" s="196">
        <v>0</v>
      </c>
      <c r="AP20" s="197">
        <f>AL20/H20*100</f>
        <v>99527.410207939509</v>
      </c>
      <c r="AQ20" s="197">
        <f>L20/H20*100</f>
        <v>0</v>
      </c>
      <c r="AR20" s="197">
        <f>AN20/H20*100</f>
        <v>0</v>
      </c>
      <c r="AS20" s="204">
        <f t="shared" ref="AS20:AS28" si="7">SUM(AP20:AR20)</f>
        <v>99527.410207939509</v>
      </c>
    </row>
    <row r="21" spans="1:46" x14ac:dyDescent="0.2">
      <c r="A21" s="22">
        <f t="shared" si="1"/>
        <v>6</v>
      </c>
      <c r="B21" s="23" t="s">
        <v>65</v>
      </c>
      <c r="C21" s="23"/>
      <c r="D21" s="27" t="s">
        <v>5</v>
      </c>
      <c r="E21" s="49" t="s">
        <v>51</v>
      </c>
      <c r="F21" s="24" t="s">
        <v>66</v>
      </c>
      <c r="G21" s="25" t="s">
        <v>67</v>
      </c>
      <c r="H21" s="64">
        <v>11.266999999999999</v>
      </c>
      <c r="I21" s="65">
        <v>4</v>
      </c>
      <c r="J21" s="71">
        <v>0</v>
      </c>
      <c r="K21" s="67">
        <v>11.266999999999999</v>
      </c>
      <c r="L21" s="68">
        <v>0</v>
      </c>
      <c r="M21" s="68">
        <v>0</v>
      </c>
      <c r="N21" s="69">
        <f>O21/H21</f>
        <v>0.94674713765864915</v>
      </c>
      <c r="O21" s="64">
        <v>10.667</v>
      </c>
      <c r="P21" s="69">
        <f>Q21/H21</f>
        <v>1.7750954113783617E-2</v>
      </c>
      <c r="Q21" s="70">
        <v>0.2</v>
      </c>
      <c r="R21" s="69">
        <f>S21/H21</f>
        <v>3.5501908227567235E-2</v>
      </c>
      <c r="S21" s="71">
        <v>0.4</v>
      </c>
      <c r="T21" s="69">
        <f>U21/H21</f>
        <v>0</v>
      </c>
      <c r="U21" s="72">
        <v>0</v>
      </c>
      <c r="V21" s="25"/>
      <c r="W21" s="73" t="s">
        <v>59</v>
      </c>
      <c r="X21" s="26"/>
      <c r="Y21" s="195">
        <v>9555</v>
      </c>
      <c r="AA21" s="201">
        <v>9555</v>
      </c>
      <c r="AB21" s="201">
        <v>0</v>
      </c>
      <c r="AC21" s="201">
        <v>0</v>
      </c>
      <c r="AD21" s="201">
        <v>0</v>
      </c>
      <c r="AE21" s="196">
        <v>0</v>
      </c>
      <c r="AF21" s="203">
        <f>AA21/Y21*100</f>
        <v>100</v>
      </c>
      <c r="AG21" s="203">
        <f>AB21/Y21*100</f>
        <v>0</v>
      </c>
      <c r="AH21" s="203">
        <f>AC21/Y21*100</f>
        <v>0</v>
      </c>
      <c r="AI21" s="203">
        <f>AD21/Y21*100</f>
        <v>0</v>
      </c>
      <c r="AJ21" s="196">
        <f>SUM(AF21:AI21)</f>
        <v>100</v>
      </c>
      <c r="AL21" s="196">
        <v>9555</v>
      </c>
      <c r="AM21" s="196">
        <v>0</v>
      </c>
      <c r="AN21" s="196">
        <v>0</v>
      </c>
      <c r="AP21" s="197">
        <f>AL21/H21*100</f>
        <v>84805.183278601224</v>
      </c>
      <c r="AQ21" s="197">
        <f>L21/H21*100</f>
        <v>0</v>
      </c>
      <c r="AR21" s="197">
        <f>AN21/H21*100</f>
        <v>0</v>
      </c>
      <c r="AS21" s="204">
        <f t="shared" si="7"/>
        <v>84805.183278601224</v>
      </c>
    </row>
    <row r="22" spans="1:46" x14ac:dyDescent="0.2">
      <c r="A22" s="22">
        <f t="shared" si="1"/>
        <v>7</v>
      </c>
      <c r="B22" s="23" t="s">
        <v>68</v>
      </c>
      <c r="C22" s="23"/>
      <c r="D22" s="27" t="s">
        <v>12</v>
      </c>
      <c r="E22" s="49" t="s">
        <v>51</v>
      </c>
      <c r="F22" s="24" t="s">
        <v>69</v>
      </c>
      <c r="G22" s="25" t="s">
        <v>12</v>
      </c>
      <c r="H22" s="64">
        <v>6.8689999999999998</v>
      </c>
      <c r="I22" s="65">
        <v>5</v>
      </c>
      <c r="J22" s="71">
        <v>0</v>
      </c>
      <c r="K22" s="67">
        <v>6.8689999999999998</v>
      </c>
      <c r="L22" s="68">
        <v>0</v>
      </c>
      <c r="M22" s="68">
        <v>0</v>
      </c>
      <c r="N22" s="69">
        <f>O22/H22</f>
        <v>0.73795312272528757</v>
      </c>
      <c r="O22" s="64">
        <v>5.069</v>
      </c>
      <c r="P22" s="69">
        <f>Q22/H22</f>
        <v>0.20381423788033193</v>
      </c>
      <c r="Q22" s="70">
        <v>1.4</v>
      </c>
      <c r="R22" s="69">
        <f>S22/H22</f>
        <v>5.8232639394380559E-2</v>
      </c>
      <c r="S22" s="71">
        <v>0.4</v>
      </c>
      <c r="T22" s="69">
        <f>U22/H22</f>
        <v>0</v>
      </c>
      <c r="U22" s="72">
        <v>0</v>
      </c>
      <c r="V22" s="25"/>
      <c r="W22" s="73" t="s">
        <v>53</v>
      </c>
      <c r="X22" s="26"/>
      <c r="Y22" s="195">
        <v>6810</v>
      </c>
      <c r="AA22" s="201">
        <v>6810</v>
      </c>
      <c r="AB22" s="201">
        <v>0</v>
      </c>
      <c r="AC22" s="201">
        <v>0</v>
      </c>
      <c r="AD22" s="201">
        <v>0</v>
      </c>
      <c r="AE22" s="196">
        <v>0</v>
      </c>
      <c r="AF22" s="203">
        <f>AA22/Y22*100</f>
        <v>100</v>
      </c>
      <c r="AG22" s="203">
        <f>AB22/Y22*100</f>
        <v>0</v>
      </c>
      <c r="AH22" s="203">
        <f>AC22/Y22*100</f>
        <v>0</v>
      </c>
      <c r="AI22" s="203">
        <f>AD22/Y22*100</f>
        <v>0</v>
      </c>
      <c r="AJ22" s="196">
        <f>SUM(AF22:AI22)</f>
        <v>100</v>
      </c>
      <c r="AL22" s="196">
        <v>6810</v>
      </c>
      <c r="AM22" s="196">
        <v>0</v>
      </c>
      <c r="AN22" s="196">
        <v>0</v>
      </c>
      <c r="AP22" s="197">
        <f>AL22/H22*100</f>
        <v>99141.068568932897</v>
      </c>
      <c r="AQ22" s="197">
        <f>L22/H22*100</f>
        <v>0</v>
      </c>
      <c r="AR22" s="197">
        <f>AN22/H22*100</f>
        <v>0</v>
      </c>
      <c r="AS22" s="204">
        <f t="shared" si="7"/>
        <v>99141.068568932897</v>
      </c>
    </row>
    <row r="23" spans="1:46" x14ac:dyDescent="0.2">
      <c r="A23" s="22">
        <f t="shared" si="1"/>
        <v>8</v>
      </c>
      <c r="B23" s="23" t="s">
        <v>70</v>
      </c>
      <c r="C23" s="23"/>
      <c r="D23" s="27" t="s">
        <v>12</v>
      </c>
      <c r="E23" s="49" t="s">
        <v>51</v>
      </c>
      <c r="F23" s="24" t="s">
        <v>71</v>
      </c>
      <c r="G23" s="25" t="s">
        <v>12</v>
      </c>
      <c r="H23" s="64">
        <v>7.0819999999999999</v>
      </c>
      <c r="I23" s="65">
        <v>4</v>
      </c>
      <c r="J23" s="71">
        <v>0</v>
      </c>
      <c r="K23" s="67">
        <v>7.0819999999999999</v>
      </c>
      <c r="L23" s="68">
        <v>0</v>
      </c>
      <c r="M23" s="68">
        <v>0</v>
      </c>
      <c r="N23" s="69">
        <f>O23/H23</f>
        <v>1</v>
      </c>
      <c r="O23" s="64">
        <v>7.0819999999999999</v>
      </c>
      <c r="P23" s="69">
        <f>Q23/H23</f>
        <v>0</v>
      </c>
      <c r="Q23" s="71">
        <v>0</v>
      </c>
      <c r="R23" s="69">
        <f>S23/H23</f>
        <v>0</v>
      </c>
      <c r="S23" s="71">
        <v>0</v>
      </c>
      <c r="T23" s="69">
        <f>U23/H23</f>
        <v>0</v>
      </c>
      <c r="U23" s="72">
        <v>0</v>
      </c>
      <c r="V23" s="25"/>
      <c r="W23" s="73" t="s">
        <v>53</v>
      </c>
      <c r="X23" s="26"/>
      <c r="Y23" s="195">
        <v>7060</v>
      </c>
      <c r="AA23" s="201">
        <v>6763.75</v>
      </c>
      <c r="AB23" s="201">
        <v>296.25</v>
      </c>
      <c r="AC23" s="201">
        <v>0</v>
      </c>
      <c r="AD23" s="201">
        <v>0</v>
      </c>
      <c r="AE23" s="196">
        <v>0</v>
      </c>
      <c r="AF23" s="203">
        <f t="shared" si="2"/>
        <v>95.803824362606221</v>
      </c>
      <c r="AG23" s="203">
        <f t="shared" si="3"/>
        <v>4.1961756373937673</v>
      </c>
      <c r="AH23" s="203">
        <f t="shared" si="4"/>
        <v>0</v>
      </c>
      <c r="AI23" s="203">
        <f t="shared" si="5"/>
        <v>0</v>
      </c>
      <c r="AJ23" s="196">
        <f t="shared" si="6"/>
        <v>99.999999999999986</v>
      </c>
      <c r="AL23" s="196">
        <v>7060</v>
      </c>
      <c r="AM23" s="196">
        <v>0</v>
      </c>
      <c r="AN23" s="196">
        <v>0</v>
      </c>
      <c r="AP23" s="197">
        <f>AL23/H23*100</f>
        <v>99689.353290031067</v>
      </c>
      <c r="AQ23" s="197">
        <f>L23/H23*100</f>
        <v>0</v>
      </c>
      <c r="AR23" s="197">
        <f>AN23/H23*100</f>
        <v>0</v>
      </c>
      <c r="AS23" s="204">
        <f t="shared" si="7"/>
        <v>99689.353290031067</v>
      </c>
    </row>
    <row r="24" spans="1:46" x14ac:dyDescent="0.2">
      <c r="A24" s="22">
        <f t="shared" si="1"/>
        <v>9</v>
      </c>
      <c r="B24" s="23" t="s">
        <v>72</v>
      </c>
      <c r="C24" s="23"/>
      <c r="D24" s="27" t="s">
        <v>14</v>
      </c>
      <c r="E24" s="49" t="s">
        <v>51</v>
      </c>
      <c r="F24" s="24" t="s">
        <v>12</v>
      </c>
      <c r="G24" s="25" t="s">
        <v>73</v>
      </c>
      <c r="H24" s="64">
        <v>10.445</v>
      </c>
      <c r="I24" s="65">
        <v>6</v>
      </c>
      <c r="J24" s="71">
        <v>0</v>
      </c>
      <c r="K24" s="67">
        <v>10.445</v>
      </c>
      <c r="L24" s="68">
        <v>0</v>
      </c>
      <c r="M24" s="68">
        <v>0</v>
      </c>
      <c r="N24" s="69">
        <f>O24/H24</f>
        <v>0.71278123504068935</v>
      </c>
      <c r="O24" s="64">
        <v>7.4450000000000003</v>
      </c>
      <c r="P24" s="69">
        <f>Q24/H24</f>
        <v>0.28721876495931065</v>
      </c>
      <c r="Q24" s="66">
        <v>3</v>
      </c>
      <c r="R24" s="69">
        <f>S24/H24</f>
        <v>0</v>
      </c>
      <c r="S24" s="71">
        <v>0</v>
      </c>
      <c r="T24" s="69">
        <f>U24/H24</f>
        <v>0</v>
      </c>
      <c r="U24" s="72">
        <v>0</v>
      </c>
      <c r="V24" s="25"/>
      <c r="W24" s="73" t="s">
        <v>53</v>
      </c>
      <c r="X24" s="26"/>
      <c r="Y24" s="195">
        <v>10360</v>
      </c>
      <c r="AA24" s="201">
        <v>10360</v>
      </c>
      <c r="AB24" s="201">
        <v>0</v>
      </c>
      <c r="AC24" s="201">
        <v>0</v>
      </c>
      <c r="AD24" s="201">
        <v>0</v>
      </c>
      <c r="AE24" s="196">
        <v>0</v>
      </c>
      <c r="AF24" s="203">
        <f t="shared" si="2"/>
        <v>100</v>
      </c>
      <c r="AG24" s="203">
        <f t="shared" si="3"/>
        <v>0</v>
      </c>
      <c r="AH24" s="203">
        <f t="shared" si="4"/>
        <v>0</v>
      </c>
      <c r="AI24" s="203">
        <f t="shared" si="5"/>
        <v>0</v>
      </c>
      <c r="AJ24" s="196">
        <f t="shared" si="6"/>
        <v>100</v>
      </c>
      <c r="AL24" s="196">
        <v>10360</v>
      </c>
      <c r="AM24" s="196">
        <v>0</v>
      </c>
      <c r="AN24" s="196">
        <v>0</v>
      </c>
      <c r="AP24" s="197">
        <f>AL24/H24*100</f>
        <v>99186.213499281948</v>
      </c>
      <c r="AQ24" s="197">
        <f>L24/H24*100</f>
        <v>0</v>
      </c>
      <c r="AR24" s="197">
        <f>AN24/H24*100</f>
        <v>0</v>
      </c>
      <c r="AS24" s="204">
        <f t="shared" si="7"/>
        <v>99186.213499281948</v>
      </c>
    </row>
    <row r="25" spans="1:46" x14ac:dyDescent="0.2">
      <c r="A25" s="22">
        <f t="shared" si="1"/>
        <v>10</v>
      </c>
      <c r="B25" s="28">
        <f t="shared" si="1"/>
        <v>10</v>
      </c>
      <c r="C25" s="28"/>
      <c r="D25" s="27" t="s">
        <v>14</v>
      </c>
      <c r="E25" s="49" t="s">
        <v>51</v>
      </c>
      <c r="F25" s="24" t="s">
        <v>74</v>
      </c>
      <c r="G25" s="25" t="s">
        <v>75</v>
      </c>
      <c r="H25" s="64">
        <v>1.992</v>
      </c>
      <c r="I25" s="65">
        <v>5</v>
      </c>
      <c r="J25" s="71">
        <v>0</v>
      </c>
      <c r="K25" s="67">
        <v>1.992</v>
      </c>
      <c r="L25" s="68">
        <v>0</v>
      </c>
      <c r="M25" s="68">
        <v>0</v>
      </c>
      <c r="N25" s="69">
        <f>O25/H25</f>
        <v>0.89959839357429716</v>
      </c>
      <c r="O25" s="64">
        <v>1.792</v>
      </c>
      <c r="P25" s="69">
        <f>Q25/H25</f>
        <v>0.10040160642570281</v>
      </c>
      <c r="Q25" s="66">
        <v>0.2</v>
      </c>
      <c r="R25" s="69">
        <f>S25/H25</f>
        <v>0</v>
      </c>
      <c r="S25" s="71">
        <v>0</v>
      </c>
      <c r="T25" s="69">
        <f>U25/H25</f>
        <v>0</v>
      </c>
      <c r="U25" s="72">
        <v>0</v>
      </c>
      <c r="V25" s="25"/>
      <c r="W25" s="73" t="s">
        <v>53</v>
      </c>
      <c r="X25" s="26"/>
      <c r="Y25" s="195">
        <v>1980</v>
      </c>
      <c r="AA25" s="201">
        <v>1980</v>
      </c>
      <c r="AB25" s="201">
        <v>0</v>
      </c>
      <c r="AC25" s="201">
        <v>0</v>
      </c>
      <c r="AD25" s="201">
        <v>0</v>
      </c>
      <c r="AE25" s="196">
        <v>0</v>
      </c>
      <c r="AF25" s="203">
        <f t="shared" si="2"/>
        <v>100</v>
      </c>
      <c r="AG25" s="203">
        <f t="shared" si="3"/>
        <v>0</v>
      </c>
      <c r="AH25" s="203">
        <f t="shared" si="4"/>
        <v>0</v>
      </c>
      <c r="AI25" s="203">
        <f t="shared" si="5"/>
        <v>0</v>
      </c>
      <c r="AJ25" s="196">
        <f t="shared" si="6"/>
        <v>100</v>
      </c>
      <c r="AL25" s="196">
        <v>1980</v>
      </c>
      <c r="AM25" s="196">
        <v>0</v>
      </c>
      <c r="AN25" s="196">
        <v>0</v>
      </c>
      <c r="AP25" s="197">
        <f>AL25/H25*100</f>
        <v>99397.590361445778</v>
      </c>
      <c r="AQ25" s="197">
        <f>L25/H25*100</f>
        <v>0</v>
      </c>
      <c r="AR25" s="197">
        <f>AN25/H25*100</f>
        <v>0</v>
      </c>
      <c r="AS25" s="204">
        <f t="shared" si="7"/>
        <v>99397.590361445778</v>
      </c>
    </row>
    <row r="26" spans="1:46" x14ac:dyDescent="0.2">
      <c r="A26" s="22">
        <f t="shared" si="1"/>
        <v>11</v>
      </c>
      <c r="B26" s="28">
        <f t="shared" si="1"/>
        <v>11</v>
      </c>
      <c r="C26" s="28"/>
      <c r="D26" s="27" t="s">
        <v>76</v>
      </c>
      <c r="E26" s="49" t="s">
        <v>51</v>
      </c>
      <c r="F26" s="24" t="s">
        <v>77</v>
      </c>
      <c r="G26" s="25" t="s">
        <v>78</v>
      </c>
      <c r="H26" s="64">
        <v>4.96</v>
      </c>
      <c r="I26" s="65">
        <v>4</v>
      </c>
      <c r="J26" s="71">
        <v>0</v>
      </c>
      <c r="K26" s="67">
        <v>4.7380000000000004</v>
      </c>
      <c r="L26" s="68">
        <v>0</v>
      </c>
      <c r="M26" s="74">
        <v>0.222</v>
      </c>
      <c r="N26" s="69">
        <f>O26/H26</f>
        <v>1</v>
      </c>
      <c r="O26" s="64">
        <v>4.96</v>
      </c>
      <c r="P26" s="69">
        <f>Q26/H26</f>
        <v>0</v>
      </c>
      <c r="Q26" s="71">
        <v>0</v>
      </c>
      <c r="R26" s="69">
        <f>S26/H26</f>
        <v>0</v>
      </c>
      <c r="S26" s="71">
        <v>0</v>
      </c>
      <c r="T26" s="69">
        <f>U26/H26</f>
        <v>0</v>
      </c>
      <c r="U26" s="72">
        <v>0</v>
      </c>
      <c r="V26" s="25"/>
      <c r="W26" s="73" t="s">
        <v>53</v>
      </c>
      <c r="X26" s="26"/>
      <c r="Y26" s="195">
        <v>4935</v>
      </c>
      <c r="AA26" s="201">
        <v>2219.5</v>
      </c>
      <c r="AB26" s="201">
        <v>479</v>
      </c>
      <c r="AC26" s="201">
        <v>2236.5</v>
      </c>
      <c r="AD26" s="201">
        <v>0</v>
      </c>
      <c r="AE26" s="196">
        <v>2709.5</v>
      </c>
      <c r="AF26" s="203">
        <f t="shared" si="2"/>
        <v>44.974670719351572</v>
      </c>
      <c r="AG26" s="203">
        <f t="shared" si="3"/>
        <v>9.7061803444782164</v>
      </c>
      <c r="AH26" s="203">
        <f t="shared" si="4"/>
        <v>45.319148936170208</v>
      </c>
      <c r="AI26" s="203">
        <f t="shared" si="5"/>
        <v>0</v>
      </c>
      <c r="AJ26" s="196">
        <f t="shared" si="6"/>
        <v>100</v>
      </c>
      <c r="AL26" s="196">
        <v>2698.5</v>
      </c>
      <c r="AM26" s="196">
        <v>2236.5</v>
      </c>
      <c r="AN26" s="196">
        <v>0</v>
      </c>
      <c r="AP26" s="197">
        <f>AL26/H26*100</f>
        <v>54405.241935483864</v>
      </c>
      <c r="AQ26" s="197">
        <f>L26/H26*100</f>
        <v>0</v>
      </c>
      <c r="AR26" s="197">
        <f>AN26/H26*100</f>
        <v>0</v>
      </c>
      <c r="AS26" s="204">
        <f t="shared" si="7"/>
        <v>54405.241935483864</v>
      </c>
    </row>
    <row r="27" spans="1:46" x14ac:dyDescent="0.2">
      <c r="A27" s="22">
        <f t="shared" si="1"/>
        <v>12</v>
      </c>
      <c r="B27" s="28">
        <f t="shared" si="1"/>
        <v>12</v>
      </c>
      <c r="C27" s="28"/>
      <c r="D27" s="27" t="s">
        <v>79</v>
      </c>
      <c r="E27" s="49" t="s">
        <v>51</v>
      </c>
      <c r="F27" s="24" t="s">
        <v>80</v>
      </c>
      <c r="G27" s="25" t="s">
        <v>81</v>
      </c>
      <c r="H27" s="64">
        <v>6.0830000000000002</v>
      </c>
      <c r="I27" s="65">
        <v>4</v>
      </c>
      <c r="J27" s="71">
        <v>0</v>
      </c>
      <c r="K27" s="67">
        <v>6.0830000000000002</v>
      </c>
      <c r="L27" s="68">
        <v>0</v>
      </c>
      <c r="M27" s="68">
        <v>0</v>
      </c>
      <c r="N27" s="69">
        <f>O27/H27</f>
        <v>0.9013644583264836</v>
      </c>
      <c r="O27" s="64">
        <v>5.4829999999999997</v>
      </c>
      <c r="P27" s="69">
        <f>Q27/H27</f>
        <v>9.8635541673516347E-2</v>
      </c>
      <c r="Q27" s="66">
        <v>0.6</v>
      </c>
      <c r="R27" s="69">
        <f>S27/H27</f>
        <v>0</v>
      </c>
      <c r="S27" s="71">
        <v>0</v>
      </c>
      <c r="T27" s="69">
        <f>U27/H27</f>
        <v>0</v>
      </c>
      <c r="U27" s="72">
        <v>0</v>
      </c>
      <c r="V27" s="25"/>
      <c r="W27" s="73" t="s">
        <v>53</v>
      </c>
      <c r="X27" s="26"/>
      <c r="Y27" s="195">
        <v>6800</v>
      </c>
      <c r="AA27" s="201">
        <v>2257.75</v>
      </c>
      <c r="AB27" s="201">
        <v>0</v>
      </c>
      <c r="AC27" s="201">
        <v>0</v>
      </c>
      <c r="AD27" s="201">
        <v>4542.25</v>
      </c>
      <c r="AE27" s="196">
        <v>6010.75</v>
      </c>
      <c r="AF27" s="203">
        <f t="shared" si="2"/>
        <v>33.202205882352942</v>
      </c>
      <c r="AG27" s="203">
        <f t="shared" si="3"/>
        <v>0</v>
      </c>
      <c r="AH27" s="203">
        <f t="shared" si="4"/>
        <v>0</v>
      </c>
      <c r="AI27" s="203">
        <f t="shared" si="5"/>
        <v>66.797794117647058</v>
      </c>
      <c r="AJ27" s="196">
        <f t="shared" si="6"/>
        <v>100</v>
      </c>
      <c r="AL27" s="196">
        <v>2257.75</v>
      </c>
      <c r="AM27" s="196">
        <v>0</v>
      </c>
      <c r="AN27" s="196">
        <v>4542.25</v>
      </c>
      <c r="AP27" s="197">
        <f>AL27/H27*100</f>
        <v>37115.732368896926</v>
      </c>
      <c r="AQ27" s="197">
        <f>L27/H27*100</f>
        <v>0</v>
      </c>
      <c r="AR27" s="197">
        <f>AN27/H27*100</f>
        <v>74671.214861088272</v>
      </c>
      <c r="AS27" s="204">
        <f t="shared" si="7"/>
        <v>111786.94722998521</v>
      </c>
    </row>
    <row r="28" spans="1:46" x14ac:dyDescent="0.2">
      <c r="A28" s="22">
        <f t="shared" si="1"/>
        <v>13</v>
      </c>
      <c r="B28" s="28">
        <f t="shared" si="1"/>
        <v>13</v>
      </c>
      <c r="C28" s="28"/>
      <c r="D28" s="27" t="s">
        <v>80</v>
      </c>
      <c r="E28" s="49" t="s">
        <v>51</v>
      </c>
      <c r="F28" s="24" t="s">
        <v>82</v>
      </c>
      <c r="G28" s="25" t="s">
        <v>16</v>
      </c>
      <c r="H28" s="64">
        <v>1.5109999999999999</v>
      </c>
      <c r="I28" s="65">
        <v>4</v>
      </c>
      <c r="J28" s="71">
        <v>0</v>
      </c>
      <c r="K28" s="67">
        <v>1.5109999999999999</v>
      </c>
      <c r="L28" s="68">
        <v>0</v>
      </c>
      <c r="M28" s="68">
        <v>0</v>
      </c>
      <c r="N28" s="69">
        <f>O28/H28</f>
        <v>1</v>
      </c>
      <c r="O28" s="64">
        <v>1.5109999999999999</v>
      </c>
      <c r="P28" s="69">
        <f>Q28/H28</f>
        <v>0</v>
      </c>
      <c r="Q28" s="71">
        <v>0</v>
      </c>
      <c r="R28" s="69">
        <f>S28/H28</f>
        <v>0</v>
      </c>
      <c r="S28" s="71">
        <v>0</v>
      </c>
      <c r="T28" s="69">
        <f>U28/H28</f>
        <v>0</v>
      </c>
      <c r="U28" s="72">
        <v>0</v>
      </c>
      <c r="V28" s="25"/>
      <c r="W28" s="73" t="s">
        <v>53</v>
      </c>
      <c r="X28" s="26"/>
      <c r="Y28" s="195">
        <v>1415</v>
      </c>
      <c r="AA28" s="201">
        <v>1415</v>
      </c>
      <c r="AB28" s="201">
        <v>0</v>
      </c>
      <c r="AC28" s="201">
        <v>0</v>
      </c>
      <c r="AD28" s="201">
        <v>0</v>
      </c>
      <c r="AE28" s="196">
        <v>0</v>
      </c>
      <c r="AF28" s="203">
        <f t="shared" si="2"/>
        <v>100</v>
      </c>
      <c r="AG28" s="203">
        <f t="shared" si="3"/>
        <v>0</v>
      </c>
      <c r="AH28" s="203">
        <f t="shared" si="4"/>
        <v>0</v>
      </c>
      <c r="AI28" s="203">
        <f t="shared" si="5"/>
        <v>0</v>
      </c>
      <c r="AJ28" s="196">
        <f t="shared" si="6"/>
        <v>100</v>
      </c>
      <c r="AL28" s="196">
        <v>1415</v>
      </c>
      <c r="AM28" s="196">
        <v>0</v>
      </c>
      <c r="AN28" s="196">
        <v>0</v>
      </c>
      <c r="AP28" s="197">
        <f>AL28/H28*100</f>
        <v>93646.591661151557</v>
      </c>
      <c r="AQ28" s="197">
        <f>L28/H28*100</f>
        <v>0</v>
      </c>
      <c r="AR28" s="197">
        <f>AN28/H28*100</f>
        <v>0</v>
      </c>
      <c r="AS28" s="204">
        <f t="shared" si="7"/>
        <v>93646.591661151557</v>
      </c>
    </row>
    <row r="29" spans="1:46" x14ac:dyDescent="0.2">
      <c r="A29" s="22">
        <f t="shared" si="1"/>
        <v>14</v>
      </c>
      <c r="B29" s="28">
        <f t="shared" si="1"/>
        <v>14</v>
      </c>
      <c r="C29" s="28"/>
      <c r="D29" s="27" t="s">
        <v>82</v>
      </c>
      <c r="E29" s="49" t="s">
        <v>51</v>
      </c>
      <c r="F29" s="24" t="s">
        <v>83</v>
      </c>
      <c r="G29" s="25" t="s">
        <v>84</v>
      </c>
      <c r="H29" s="64">
        <v>2.387</v>
      </c>
      <c r="I29" s="65">
        <v>4</v>
      </c>
      <c r="J29" s="71">
        <v>0</v>
      </c>
      <c r="K29" s="67">
        <v>2.21</v>
      </c>
      <c r="L29" s="68">
        <v>0</v>
      </c>
      <c r="M29" s="74">
        <v>0.17699999999999999</v>
      </c>
      <c r="N29" s="69">
        <f>O29/H29</f>
        <v>0.91621281943862587</v>
      </c>
      <c r="O29" s="64">
        <v>2.1869999999999998</v>
      </c>
      <c r="P29" s="69">
        <f>Q29/H29</f>
        <v>8.3787180561374117E-2</v>
      </c>
      <c r="Q29" s="66">
        <v>0.2</v>
      </c>
      <c r="R29" s="69">
        <f>S29/H29</f>
        <v>0</v>
      </c>
      <c r="S29" s="71">
        <v>0</v>
      </c>
      <c r="T29" s="69">
        <f>U29/H29</f>
        <v>0</v>
      </c>
      <c r="U29" s="72">
        <v>0</v>
      </c>
      <c r="V29" s="25"/>
      <c r="W29" s="73" t="s">
        <v>53</v>
      </c>
      <c r="X29" s="26"/>
      <c r="Y29" s="202">
        <f>N29+P29+R29+T29</f>
        <v>1</v>
      </c>
      <c r="Z29" s="195">
        <v>2500</v>
      </c>
      <c r="AB29" s="201">
        <v>2097.3000000000002</v>
      </c>
      <c r="AC29" s="201">
        <v>402.7</v>
      </c>
      <c r="AD29" s="201">
        <v>0</v>
      </c>
      <c r="AE29" s="201">
        <v>0</v>
      </c>
      <c r="AF29" s="196">
        <v>0</v>
      </c>
      <c r="AG29" s="203">
        <f>AB29/Z29*100</f>
        <v>83.89200000000001</v>
      </c>
      <c r="AH29" s="203">
        <f>AC29/Z29*100</f>
        <v>16.108000000000001</v>
      </c>
      <c r="AI29" s="203">
        <f>AD29/Z29*100</f>
        <v>0</v>
      </c>
      <c r="AJ29" s="203">
        <f>AE29/Z29*100</f>
        <v>0</v>
      </c>
      <c r="AK29" s="196">
        <f>SUM(AG29:AJ29)</f>
        <v>100.00000000000001</v>
      </c>
      <c r="AM29" s="196">
        <v>2500</v>
      </c>
      <c r="AN29" s="196">
        <v>0</v>
      </c>
      <c r="AO29" s="196">
        <v>0</v>
      </c>
      <c r="AP29" s="196"/>
      <c r="AQ29" s="197">
        <f>AM29/H29*100</f>
        <v>104733.97570171765</v>
      </c>
      <c r="AR29" s="197">
        <f>L29/H29*100</f>
        <v>0</v>
      </c>
      <c r="AS29" s="197">
        <f>AO29/H29*100</f>
        <v>0</v>
      </c>
      <c r="AT29" s="204">
        <f>SUM(AQ29:AS29)</f>
        <v>104733.97570171765</v>
      </c>
    </row>
    <row r="30" spans="1:46" x14ac:dyDescent="0.2">
      <c r="A30" s="22">
        <f t="shared" si="1"/>
        <v>15</v>
      </c>
      <c r="B30" s="28">
        <f t="shared" si="1"/>
        <v>15</v>
      </c>
      <c r="C30" s="28"/>
      <c r="D30" s="27" t="s">
        <v>85</v>
      </c>
      <c r="E30" s="49" t="s">
        <v>51</v>
      </c>
      <c r="F30" s="24" t="s">
        <v>80</v>
      </c>
      <c r="G30" s="25" t="s">
        <v>84</v>
      </c>
      <c r="H30" s="64">
        <v>5.9119999999999999</v>
      </c>
      <c r="I30" s="65">
        <v>5</v>
      </c>
      <c r="J30" s="71">
        <v>0</v>
      </c>
      <c r="K30" s="67">
        <v>5.9119999999999999</v>
      </c>
      <c r="L30" s="68">
        <v>0</v>
      </c>
      <c r="M30" s="68">
        <v>0</v>
      </c>
      <c r="N30" s="69">
        <f>O30/H30</f>
        <v>1</v>
      </c>
      <c r="O30" s="64">
        <v>5.9119999999999999</v>
      </c>
      <c r="P30" s="69">
        <f>Q30/H30</f>
        <v>0</v>
      </c>
      <c r="Q30" s="71">
        <v>0</v>
      </c>
      <c r="R30" s="69">
        <f>S30/H30</f>
        <v>0</v>
      </c>
      <c r="S30" s="71">
        <v>0</v>
      </c>
      <c r="T30" s="69">
        <f>U30/H30</f>
        <v>0</v>
      </c>
      <c r="U30" s="72">
        <v>0</v>
      </c>
      <c r="V30" s="25"/>
      <c r="W30" s="73" t="s">
        <v>53</v>
      </c>
      <c r="X30" s="26"/>
      <c r="Y30" s="202">
        <f>N30+P30+R30+T30</f>
        <v>1</v>
      </c>
      <c r="Z30" s="195">
        <v>6050</v>
      </c>
      <c r="AB30" s="201">
        <v>6050</v>
      </c>
      <c r="AC30" s="201">
        <v>0</v>
      </c>
      <c r="AD30" s="201">
        <v>0</v>
      </c>
      <c r="AE30" s="201">
        <v>0</v>
      </c>
      <c r="AF30" s="196">
        <v>691.75</v>
      </c>
      <c r="AG30" s="203">
        <f>AB30/Z30*100</f>
        <v>100</v>
      </c>
      <c r="AH30" s="203">
        <f>AC30/Z30*100</f>
        <v>0</v>
      </c>
      <c r="AI30" s="203">
        <f>AD30/Z30*100</f>
        <v>0</v>
      </c>
      <c r="AJ30" s="203">
        <f>AE30/Z30*100</f>
        <v>0</v>
      </c>
      <c r="AK30" s="196">
        <f>SUM(AG30:AJ30)</f>
        <v>100</v>
      </c>
      <c r="AM30" s="196">
        <v>6050</v>
      </c>
      <c r="AN30" s="196">
        <v>0</v>
      </c>
      <c r="AO30" s="196">
        <v>0</v>
      </c>
      <c r="AP30" s="196"/>
      <c r="AQ30" s="197">
        <f>AM30/H30*100</f>
        <v>102334.2354533153</v>
      </c>
      <c r="AR30" s="197">
        <f>L30/H30*100</f>
        <v>0</v>
      </c>
      <c r="AS30" s="197">
        <f>AO30/H30*100</f>
        <v>0</v>
      </c>
      <c r="AT30" s="204">
        <f>SUM(AQ30:AS30)</f>
        <v>102334.2354533153</v>
      </c>
    </row>
    <row r="31" spans="1:46" x14ac:dyDescent="0.2">
      <c r="A31" s="22">
        <f t="shared" si="1"/>
        <v>16</v>
      </c>
      <c r="B31" s="28">
        <f t="shared" si="1"/>
        <v>16</v>
      </c>
      <c r="C31" s="28"/>
      <c r="D31" s="27" t="s">
        <v>85</v>
      </c>
      <c r="E31" s="49" t="s">
        <v>51</v>
      </c>
      <c r="F31" s="24" t="s">
        <v>86</v>
      </c>
      <c r="G31" s="25" t="s">
        <v>87</v>
      </c>
      <c r="H31" s="64">
        <v>5.4470000000000001</v>
      </c>
      <c r="I31" s="65">
        <v>4</v>
      </c>
      <c r="J31" s="66">
        <v>0.2</v>
      </c>
      <c r="K31" s="67">
        <v>5.2469999999999999</v>
      </c>
      <c r="L31" s="68">
        <v>0</v>
      </c>
      <c r="M31" s="68">
        <v>0</v>
      </c>
      <c r="N31" s="69">
        <f>O31/H31</f>
        <v>0.96328254084817322</v>
      </c>
      <c r="O31" s="64">
        <v>5.2469999999999999</v>
      </c>
      <c r="P31" s="69">
        <f>Q31/H31</f>
        <v>3.6717459151826698E-2</v>
      </c>
      <c r="Q31" s="66">
        <v>0.2</v>
      </c>
      <c r="R31" s="69">
        <f>S31/H31</f>
        <v>0</v>
      </c>
      <c r="S31" s="71">
        <v>0</v>
      </c>
      <c r="T31" s="69">
        <f>U31/H31</f>
        <v>0</v>
      </c>
      <c r="U31" s="72">
        <v>0</v>
      </c>
      <c r="V31" s="25"/>
      <c r="W31" s="73" t="s">
        <v>53</v>
      </c>
      <c r="X31" s="26"/>
      <c r="Y31" s="202">
        <f>N31+P31+R31+T31</f>
        <v>0.99999999999999989</v>
      </c>
      <c r="Z31" s="195">
        <v>5415</v>
      </c>
      <c r="AB31" s="201">
        <v>5415</v>
      </c>
      <c r="AC31" s="201">
        <v>0</v>
      </c>
      <c r="AD31" s="201">
        <v>0</v>
      </c>
      <c r="AE31" s="201">
        <v>0</v>
      </c>
      <c r="AF31" s="196">
        <v>1439.5</v>
      </c>
      <c r="AG31" s="203">
        <f>AB31/Z31*100</f>
        <v>100</v>
      </c>
      <c r="AH31" s="203">
        <f>AC31/Z31*100</f>
        <v>0</v>
      </c>
      <c r="AI31" s="203">
        <f>AD31/Z31*100</f>
        <v>0</v>
      </c>
      <c r="AJ31" s="203">
        <f>AE31/Z31*100</f>
        <v>0</v>
      </c>
      <c r="AK31" s="196">
        <f>SUM(AG31:AJ31)</f>
        <v>100</v>
      </c>
      <c r="AM31" s="196">
        <v>5415</v>
      </c>
      <c r="AN31" s="196">
        <v>0</v>
      </c>
      <c r="AO31" s="196">
        <v>0</v>
      </c>
      <c r="AP31" s="196"/>
      <c r="AQ31" s="197">
        <f>AM31/H31*100</f>
        <v>99412.520653570769</v>
      </c>
      <c r="AR31" s="197">
        <f>L31/H31*100</f>
        <v>0</v>
      </c>
      <c r="AS31" s="197">
        <f>AO31/H31*100</f>
        <v>0</v>
      </c>
      <c r="AT31" s="204">
        <f>SUM(AQ31:AS31)</f>
        <v>99412.520653570769</v>
      </c>
    </row>
    <row r="32" spans="1:46" x14ac:dyDescent="0.2">
      <c r="A32" s="22">
        <f t="shared" si="1"/>
        <v>17</v>
      </c>
      <c r="B32" s="28">
        <f t="shared" si="1"/>
        <v>17</v>
      </c>
      <c r="C32" s="28"/>
      <c r="D32" s="27" t="s">
        <v>17</v>
      </c>
      <c r="E32" s="49" t="s">
        <v>51</v>
      </c>
      <c r="F32" s="24" t="s">
        <v>85</v>
      </c>
      <c r="G32" s="25" t="s">
        <v>87</v>
      </c>
      <c r="H32" s="64">
        <v>3.355</v>
      </c>
      <c r="I32" s="65">
        <v>5</v>
      </c>
      <c r="J32" s="71">
        <v>0</v>
      </c>
      <c r="K32" s="67">
        <v>3.355</v>
      </c>
      <c r="L32" s="68">
        <v>0</v>
      </c>
      <c r="M32" s="68">
        <v>0</v>
      </c>
      <c r="N32" s="69">
        <f>O32/H32</f>
        <v>0.88077496274217593</v>
      </c>
      <c r="O32" s="64">
        <v>2.9550000000000001</v>
      </c>
      <c r="P32" s="69">
        <f>Q32/H32</f>
        <v>5.9612518628912078E-2</v>
      </c>
      <c r="Q32" s="66">
        <v>0.2</v>
      </c>
      <c r="R32" s="69">
        <f>S32/H32</f>
        <v>5.9612518628912078E-2</v>
      </c>
      <c r="S32" s="71">
        <v>0.2</v>
      </c>
      <c r="T32" s="69">
        <f>U32/H32</f>
        <v>0</v>
      </c>
      <c r="U32" s="72">
        <v>0</v>
      </c>
      <c r="V32" s="25"/>
      <c r="W32" s="73" t="s">
        <v>53</v>
      </c>
      <c r="X32" s="26"/>
      <c r="Y32" s="195">
        <v>3305</v>
      </c>
      <c r="AA32" s="201">
        <v>2810</v>
      </c>
      <c r="AB32" s="201">
        <v>495</v>
      </c>
      <c r="AC32" s="201">
        <v>0</v>
      </c>
      <c r="AD32" s="201">
        <v>0</v>
      </c>
      <c r="AE32" s="196">
        <v>0</v>
      </c>
      <c r="AF32" s="203">
        <f t="shared" ref="AF32:AF85" si="8">AA32/Y32*100</f>
        <v>85.02269288956127</v>
      </c>
      <c r="AG32" s="203">
        <f t="shared" ref="AG32:AG85" si="9">AB32/Y32*100</f>
        <v>14.977307110438728</v>
      </c>
      <c r="AH32" s="203">
        <f t="shared" ref="AH32:AH85" si="10">AC32/Y32*100</f>
        <v>0</v>
      </c>
      <c r="AI32" s="203">
        <f t="shared" ref="AI32:AI85" si="11">AD32/Y32*100</f>
        <v>0</v>
      </c>
      <c r="AJ32" s="196">
        <f t="shared" ref="AJ32:AJ85" si="12">SUM(AF32:AI32)</f>
        <v>100</v>
      </c>
      <c r="AL32" s="196">
        <v>3305</v>
      </c>
      <c r="AM32" s="196">
        <v>0</v>
      </c>
      <c r="AN32" s="196">
        <v>0</v>
      </c>
      <c r="AP32" s="197">
        <f>AL32/H32*100</f>
        <v>98509.687034277202</v>
      </c>
      <c r="AQ32" s="197">
        <f>L32/H32*100</f>
        <v>0</v>
      </c>
      <c r="AR32" s="197">
        <f>AN32/H32*100</f>
        <v>0</v>
      </c>
      <c r="AS32" s="204">
        <f>SUM(AP32:AR32)</f>
        <v>98509.687034277202</v>
      </c>
    </row>
    <row r="33" spans="1:46" x14ac:dyDescent="0.2">
      <c r="A33" s="22">
        <f t="shared" ref="A33:B48" si="13">A32+1</f>
        <v>18</v>
      </c>
      <c r="B33" s="28">
        <f t="shared" si="13"/>
        <v>18</v>
      </c>
      <c r="C33" s="28"/>
      <c r="D33" s="27" t="s">
        <v>9</v>
      </c>
      <c r="E33" s="49" t="s">
        <v>51</v>
      </c>
      <c r="F33" s="24" t="s">
        <v>88</v>
      </c>
      <c r="G33" s="25" t="s">
        <v>89</v>
      </c>
      <c r="H33" s="64">
        <v>5.7949999999999999</v>
      </c>
      <c r="I33" s="65">
        <v>5</v>
      </c>
      <c r="J33" s="71">
        <v>0</v>
      </c>
      <c r="K33" s="67">
        <v>5.7949999999999999</v>
      </c>
      <c r="L33" s="68">
        <v>0</v>
      </c>
      <c r="M33" s="68">
        <v>0</v>
      </c>
      <c r="N33" s="69">
        <f>O33/H33</f>
        <v>0.9654874892148404</v>
      </c>
      <c r="O33" s="64">
        <v>5.5949999999999998</v>
      </c>
      <c r="P33" s="69">
        <f>Q33/H33</f>
        <v>3.4512510785159621E-2</v>
      </c>
      <c r="Q33" s="66">
        <v>0.2</v>
      </c>
      <c r="R33" s="69">
        <f>S33/H33</f>
        <v>0</v>
      </c>
      <c r="S33" s="71">
        <v>0</v>
      </c>
      <c r="T33" s="69">
        <f>U33/H33</f>
        <v>0</v>
      </c>
      <c r="U33" s="72">
        <v>0</v>
      </c>
      <c r="V33" s="25"/>
      <c r="W33" s="73" t="s">
        <v>53</v>
      </c>
      <c r="X33" s="26"/>
      <c r="Y33" s="195">
        <v>5765</v>
      </c>
      <c r="AA33" s="201">
        <v>5765</v>
      </c>
      <c r="AB33" s="201">
        <v>0</v>
      </c>
      <c r="AC33" s="201">
        <v>0</v>
      </c>
      <c r="AD33" s="201">
        <v>0</v>
      </c>
      <c r="AE33" s="196">
        <v>0</v>
      </c>
      <c r="AF33" s="203">
        <f t="shared" si="8"/>
        <v>100</v>
      </c>
      <c r="AG33" s="203">
        <f t="shared" si="9"/>
        <v>0</v>
      </c>
      <c r="AH33" s="203">
        <f t="shared" si="10"/>
        <v>0</v>
      </c>
      <c r="AI33" s="203">
        <f t="shared" si="11"/>
        <v>0</v>
      </c>
      <c r="AJ33" s="196">
        <f t="shared" si="12"/>
        <v>100</v>
      </c>
      <c r="AL33" s="196">
        <v>5765</v>
      </c>
      <c r="AM33" s="196">
        <v>0</v>
      </c>
      <c r="AN33" s="196">
        <v>0</v>
      </c>
      <c r="AP33" s="197">
        <f>AL33/H33*100</f>
        <v>99482.312338222604</v>
      </c>
      <c r="AQ33" s="197">
        <f>L33/H33*100</f>
        <v>0</v>
      </c>
      <c r="AR33" s="197">
        <f>AN33/H33*100</f>
        <v>0</v>
      </c>
      <c r="AS33" s="204">
        <f>SUM(AP33:AR33)</f>
        <v>99482.312338222604</v>
      </c>
    </row>
    <row r="34" spans="1:46" x14ac:dyDescent="0.2">
      <c r="A34" s="22">
        <f t="shared" si="13"/>
        <v>19</v>
      </c>
      <c r="B34" s="28">
        <f t="shared" si="13"/>
        <v>19</v>
      </c>
      <c r="C34" s="28"/>
      <c r="D34" s="27" t="s">
        <v>9</v>
      </c>
      <c r="E34" s="49" t="s">
        <v>51</v>
      </c>
      <c r="F34" s="24" t="s">
        <v>90</v>
      </c>
      <c r="G34" s="25" t="s">
        <v>91</v>
      </c>
      <c r="H34" s="64">
        <v>7.2750000000000004</v>
      </c>
      <c r="I34" s="65">
        <v>5.5</v>
      </c>
      <c r="J34" s="71">
        <v>0</v>
      </c>
      <c r="K34" s="67">
        <v>7.2750000000000004</v>
      </c>
      <c r="L34" s="68">
        <v>0</v>
      </c>
      <c r="M34" s="68">
        <v>0</v>
      </c>
      <c r="N34" s="69">
        <f>O34/H34</f>
        <v>1</v>
      </c>
      <c r="O34" s="64">
        <v>7.2750000000000004</v>
      </c>
      <c r="P34" s="69">
        <f>Q34/H34</f>
        <v>0</v>
      </c>
      <c r="Q34" s="71">
        <v>0</v>
      </c>
      <c r="R34" s="69">
        <f>S34/H34</f>
        <v>0</v>
      </c>
      <c r="S34" s="71">
        <v>0</v>
      </c>
      <c r="T34" s="69">
        <f>U34/H34</f>
        <v>0</v>
      </c>
      <c r="U34" s="72">
        <v>0</v>
      </c>
      <c r="V34" s="25"/>
      <c r="W34" s="73" t="s">
        <v>53</v>
      </c>
      <c r="X34" s="26"/>
      <c r="Y34" s="195">
        <v>7050</v>
      </c>
      <c r="AA34" s="201">
        <v>7050</v>
      </c>
      <c r="AB34" s="201">
        <v>0</v>
      </c>
      <c r="AC34" s="201">
        <v>0</v>
      </c>
      <c r="AD34" s="201">
        <v>0</v>
      </c>
      <c r="AE34" s="196">
        <v>0</v>
      </c>
      <c r="AF34" s="203">
        <f t="shared" si="8"/>
        <v>100</v>
      </c>
      <c r="AG34" s="203">
        <f t="shared" si="9"/>
        <v>0</v>
      </c>
      <c r="AH34" s="203">
        <f t="shared" si="10"/>
        <v>0</v>
      </c>
      <c r="AI34" s="203">
        <f t="shared" si="11"/>
        <v>0</v>
      </c>
      <c r="AJ34" s="196">
        <f t="shared" si="12"/>
        <v>100</v>
      </c>
      <c r="AL34" s="196">
        <v>7050</v>
      </c>
      <c r="AM34" s="196">
        <v>0</v>
      </c>
      <c r="AN34" s="196">
        <v>0</v>
      </c>
      <c r="AP34" s="197">
        <f>AL34/H34*100</f>
        <v>96907.216494845357</v>
      </c>
      <c r="AQ34" s="197">
        <f>L34/H34*100</f>
        <v>0</v>
      </c>
      <c r="AR34" s="197">
        <f>AN34/H34*100</f>
        <v>0</v>
      </c>
      <c r="AS34" s="204">
        <f t="shared" ref="AS34:AS42" si="14">SUM(AP34:AR34)</f>
        <v>96907.216494845357</v>
      </c>
    </row>
    <row r="35" spans="1:46" x14ac:dyDescent="0.2">
      <c r="A35" s="22">
        <f t="shared" si="13"/>
        <v>20</v>
      </c>
      <c r="B35" s="28">
        <f t="shared" si="13"/>
        <v>20</v>
      </c>
      <c r="C35" s="28"/>
      <c r="D35" s="27" t="s">
        <v>10</v>
      </c>
      <c r="E35" s="49" t="s">
        <v>51</v>
      </c>
      <c r="F35" s="24" t="s">
        <v>9</v>
      </c>
      <c r="G35" s="25" t="s">
        <v>92</v>
      </c>
      <c r="H35" s="64">
        <v>6.75</v>
      </c>
      <c r="I35" s="65">
        <v>5.5</v>
      </c>
      <c r="J35" s="71">
        <v>0</v>
      </c>
      <c r="K35" s="67">
        <v>6.75</v>
      </c>
      <c r="L35" s="68">
        <v>0</v>
      </c>
      <c r="M35" s="68">
        <v>0</v>
      </c>
      <c r="N35" s="69">
        <f>O35/H35</f>
        <v>1</v>
      </c>
      <c r="O35" s="64">
        <v>6.75</v>
      </c>
      <c r="P35" s="69">
        <f>Q35/H35</f>
        <v>0</v>
      </c>
      <c r="Q35" s="71">
        <v>0</v>
      </c>
      <c r="R35" s="69">
        <f>S35/H35</f>
        <v>0</v>
      </c>
      <c r="S35" s="71">
        <v>0</v>
      </c>
      <c r="T35" s="69">
        <f>U35/H35</f>
        <v>0</v>
      </c>
      <c r="U35" s="72">
        <v>0</v>
      </c>
      <c r="V35" s="25"/>
      <c r="W35" s="73" t="s">
        <v>53</v>
      </c>
      <c r="X35" s="26"/>
      <c r="Y35" s="195">
        <v>6730</v>
      </c>
      <c r="AA35" s="201">
        <v>6730</v>
      </c>
      <c r="AB35" s="201">
        <v>0</v>
      </c>
      <c r="AC35" s="201">
        <v>0</v>
      </c>
      <c r="AD35" s="201">
        <v>0</v>
      </c>
      <c r="AE35" s="196">
        <v>0</v>
      </c>
      <c r="AF35" s="203">
        <f t="shared" si="8"/>
        <v>100</v>
      </c>
      <c r="AG35" s="203">
        <f t="shared" si="9"/>
        <v>0</v>
      </c>
      <c r="AH35" s="203">
        <f t="shared" si="10"/>
        <v>0</v>
      </c>
      <c r="AI35" s="203">
        <f t="shared" si="11"/>
        <v>0</v>
      </c>
      <c r="AJ35" s="196">
        <f t="shared" si="12"/>
        <v>100</v>
      </c>
      <c r="AL35" s="196">
        <v>6730</v>
      </c>
      <c r="AM35" s="196">
        <v>0</v>
      </c>
      <c r="AN35" s="196">
        <v>0</v>
      </c>
      <c r="AP35" s="197">
        <f>AL35/H35*100</f>
        <v>99703.703703703708</v>
      </c>
      <c r="AQ35" s="197">
        <f>L35/H35*100</f>
        <v>0</v>
      </c>
      <c r="AR35" s="197">
        <f>AN35/H35*100</f>
        <v>0</v>
      </c>
      <c r="AS35" s="204">
        <f t="shared" si="14"/>
        <v>99703.703703703708</v>
      </c>
    </row>
    <row r="36" spans="1:46" x14ac:dyDescent="0.2">
      <c r="A36" s="22">
        <f t="shared" si="13"/>
        <v>21</v>
      </c>
      <c r="B36" s="28">
        <f t="shared" si="13"/>
        <v>21</v>
      </c>
      <c r="C36" s="28"/>
      <c r="D36" s="27" t="s">
        <v>93</v>
      </c>
      <c r="E36" s="49" t="s">
        <v>51</v>
      </c>
      <c r="F36" s="24" t="s">
        <v>6</v>
      </c>
      <c r="G36" s="25" t="s">
        <v>94</v>
      </c>
      <c r="H36" s="64">
        <v>7.2830000000000004</v>
      </c>
      <c r="I36" s="65">
        <v>6</v>
      </c>
      <c r="J36" s="66">
        <v>0.6</v>
      </c>
      <c r="K36" s="67">
        <v>6.6830000000000007</v>
      </c>
      <c r="L36" s="68">
        <v>0</v>
      </c>
      <c r="M36" s="68">
        <v>0</v>
      </c>
      <c r="N36" s="69">
        <f>O36/H36</f>
        <v>0.91761636688177939</v>
      </c>
      <c r="O36" s="64">
        <v>6.6829999999999998</v>
      </c>
      <c r="P36" s="69">
        <f>Q36/H36</f>
        <v>8.2383633118220501E-2</v>
      </c>
      <c r="Q36" s="66">
        <v>0.6</v>
      </c>
      <c r="R36" s="69">
        <f>S36/H36</f>
        <v>0</v>
      </c>
      <c r="S36" s="71">
        <v>0</v>
      </c>
      <c r="T36" s="69">
        <f>U36/H36</f>
        <v>0</v>
      </c>
      <c r="U36" s="72">
        <v>0</v>
      </c>
      <c r="V36" s="25"/>
      <c r="W36" s="73" t="s">
        <v>53</v>
      </c>
      <c r="X36" s="26"/>
      <c r="Y36" s="195">
        <v>8700</v>
      </c>
      <c r="AA36" s="201">
        <v>8700</v>
      </c>
      <c r="AB36" s="201">
        <v>0</v>
      </c>
      <c r="AC36" s="201">
        <v>0</v>
      </c>
      <c r="AD36" s="201">
        <v>0</v>
      </c>
      <c r="AE36" s="196">
        <v>0</v>
      </c>
      <c r="AF36" s="203">
        <f t="shared" si="8"/>
        <v>100</v>
      </c>
      <c r="AG36" s="203">
        <f t="shared" si="9"/>
        <v>0</v>
      </c>
      <c r="AH36" s="203">
        <f t="shared" si="10"/>
        <v>0</v>
      </c>
      <c r="AI36" s="203">
        <f t="shared" si="11"/>
        <v>0</v>
      </c>
      <c r="AJ36" s="196">
        <f t="shared" si="12"/>
        <v>100</v>
      </c>
      <c r="AL36" s="196">
        <v>8700</v>
      </c>
      <c r="AM36" s="196">
        <v>0</v>
      </c>
      <c r="AN36" s="196">
        <v>0</v>
      </c>
      <c r="AP36" s="197">
        <f>AL36/H36*100</f>
        <v>119456.26802141973</v>
      </c>
      <c r="AQ36" s="197">
        <f>L36/H36*100</f>
        <v>0</v>
      </c>
      <c r="AR36" s="197">
        <f>AN36/H36*100</f>
        <v>0</v>
      </c>
      <c r="AS36" s="204">
        <f t="shared" si="14"/>
        <v>119456.26802141973</v>
      </c>
    </row>
    <row r="37" spans="1:46" x14ac:dyDescent="0.2">
      <c r="A37" s="22">
        <f t="shared" si="13"/>
        <v>22</v>
      </c>
      <c r="B37" s="28">
        <f t="shared" si="13"/>
        <v>22</v>
      </c>
      <c r="C37" s="28"/>
      <c r="D37" s="27" t="s">
        <v>6</v>
      </c>
      <c r="E37" s="49" t="s">
        <v>51</v>
      </c>
      <c r="F37" s="24" t="s">
        <v>61</v>
      </c>
      <c r="G37" s="25" t="s">
        <v>95</v>
      </c>
      <c r="H37" s="64">
        <v>4.1150000000000002</v>
      </c>
      <c r="I37" s="65">
        <v>6</v>
      </c>
      <c r="J37" s="71">
        <v>0</v>
      </c>
      <c r="K37" s="67">
        <v>4.1150000000000002</v>
      </c>
      <c r="L37" s="68">
        <v>0</v>
      </c>
      <c r="M37" s="68">
        <v>0</v>
      </c>
      <c r="N37" s="69">
        <f>O37/H37</f>
        <v>1</v>
      </c>
      <c r="O37" s="64">
        <v>4.1150000000000002</v>
      </c>
      <c r="P37" s="69">
        <f>Q37/H37</f>
        <v>0</v>
      </c>
      <c r="Q37" s="71">
        <v>0</v>
      </c>
      <c r="R37" s="69">
        <f>S37/H37</f>
        <v>0</v>
      </c>
      <c r="S37" s="71">
        <v>0</v>
      </c>
      <c r="T37" s="69">
        <f>U37/H37</f>
        <v>0</v>
      </c>
      <c r="U37" s="72">
        <v>0</v>
      </c>
      <c r="V37" s="25"/>
      <c r="W37" s="73" t="s">
        <v>53</v>
      </c>
      <c r="X37" s="26"/>
      <c r="Y37" s="195">
        <v>2670</v>
      </c>
      <c r="AA37" s="201">
        <v>2670</v>
      </c>
      <c r="AB37" s="201">
        <v>0</v>
      </c>
      <c r="AC37" s="201">
        <v>0</v>
      </c>
      <c r="AD37" s="201">
        <v>0</v>
      </c>
      <c r="AE37" s="196">
        <v>0</v>
      </c>
      <c r="AF37" s="203">
        <f t="shared" si="8"/>
        <v>100</v>
      </c>
      <c r="AG37" s="203">
        <f t="shared" si="9"/>
        <v>0</v>
      </c>
      <c r="AH37" s="203">
        <f t="shared" si="10"/>
        <v>0</v>
      </c>
      <c r="AI37" s="203">
        <f t="shared" si="11"/>
        <v>0</v>
      </c>
      <c r="AJ37" s="196">
        <f t="shared" si="12"/>
        <v>100</v>
      </c>
      <c r="AL37" s="196">
        <v>2670</v>
      </c>
      <c r="AM37" s="196">
        <v>0</v>
      </c>
      <c r="AN37" s="196">
        <v>0</v>
      </c>
      <c r="AP37" s="197">
        <f>AL37/H37*100</f>
        <v>64884.568651275826</v>
      </c>
      <c r="AQ37" s="197">
        <f>L37/H37*100</f>
        <v>0</v>
      </c>
      <c r="AR37" s="197">
        <f>AN37/H37*100</f>
        <v>0</v>
      </c>
      <c r="AS37" s="204">
        <f t="shared" si="14"/>
        <v>64884.568651275826</v>
      </c>
    </row>
    <row r="38" spans="1:46" x14ac:dyDescent="0.2">
      <c r="A38" s="22">
        <f t="shared" si="13"/>
        <v>23</v>
      </c>
      <c r="B38" s="28">
        <f t="shared" si="13"/>
        <v>23</v>
      </c>
      <c r="C38" s="28"/>
      <c r="D38" s="27" t="s">
        <v>96</v>
      </c>
      <c r="E38" s="49" t="s">
        <v>51</v>
      </c>
      <c r="F38" s="24" t="s">
        <v>15</v>
      </c>
      <c r="G38" s="25" t="s">
        <v>75</v>
      </c>
      <c r="H38" s="64">
        <v>12.564</v>
      </c>
      <c r="I38" s="65">
        <v>4</v>
      </c>
      <c r="J38" s="71">
        <v>0</v>
      </c>
      <c r="K38" s="67">
        <v>12.564</v>
      </c>
      <c r="L38" s="68">
        <v>0</v>
      </c>
      <c r="M38" s="68">
        <v>0</v>
      </c>
      <c r="N38" s="69">
        <f>O38/H38</f>
        <v>0.8408150270614454</v>
      </c>
      <c r="O38" s="64">
        <v>10.564</v>
      </c>
      <c r="P38" s="69">
        <f>Q38/H38</f>
        <v>0.1591849729385546</v>
      </c>
      <c r="Q38" s="66">
        <v>2</v>
      </c>
      <c r="R38" s="69">
        <f>S38/H38</f>
        <v>0</v>
      </c>
      <c r="S38" s="71">
        <v>0</v>
      </c>
      <c r="T38" s="69">
        <f>U38/H38</f>
        <v>0</v>
      </c>
      <c r="U38" s="72">
        <v>0</v>
      </c>
      <c r="V38" s="25"/>
      <c r="W38" s="73" t="s">
        <v>53</v>
      </c>
      <c r="X38" s="26"/>
      <c r="Y38" s="195">
        <v>12300</v>
      </c>
      <c r="AA38" s="201">
        <v>11400</v>
      </c>
      <c r="AB38" s="201">
        <v>900</v>
      </c>
      <c r="AC38" s="201">
        <v>0</v>
      </c>
      <c r="AD38" s="201">
        <v>0</v>
      </c>
      <c r="AE38" s="196">
        <v>0</v>
      </c>
      <c r="AF38" s="203">
        <f t="shared" si="8"/>
        <v>92.682926829268297</v>
      </c>
      <c r="AG38" s="203">
        <f t="shared" si="9"/>
        <v>7.3170731707317067</v>
      </c>
      <c r="AH38" s="203">
        <f t="shared" si="10"/>
        <v>0</v>
      </c>
      <c r="AI38" s="203">
        <f t="shared" si="11"/>
        <v>0</v>
      </c>
      <c r="AJ38" s="196">
        <f t="shared" si="12"/>
        <v>100</v>
      </c>
      <c r="AL38" s="196">
        <v>12300</v>
      </c>
      <c r="AM38" s="196">
        <v>0</v>
      </c>
      <c r="AN38" s="196">
        <v>0</v>
      </c>
      <c r="AP38" s="197">
        <f>AL38/H38*100</f>
        <v>97898.758357211074</v>
      </c>
      <c r="AQ38" s="197">
        <f>L38/H38*100</f>
        <v>0</v>
      </c>
      <c r="AR38" s="197">
        <f>AN38/H38*100</f>
        <v>0</v>
      </c>
      <c r="AS38" s="204">
        <f t="shared" si="14"/>
        <v>97898.758357211074</v>
      </c>
    </row>
    <row r="39" spans="1:46" x14ac:dyDescent="0.2">
      <c r="A39" s="22">
        <f t="shared" si="13"/>
        <v>24</v>
      </c>
      <c r="B39" s="28">
        <f t="shared" si="13"/>
        <v>24</v>
      </c>
      <c r="C39" s="28"/>
      <c r="D39" s="27" t="s">
        <v>97</v>
      </c>
      <c r="E39" s="49" t="s">
        <v>51</v>
      </c>
      <c r="F39" s="24" t="s">
        <v>98</v>
      </c>
      <c r="G39" s="25" t="s">
        <v>8</v>
      </c>
      <c r="H39" s="64">
        <v>8.2200000000000006</v>
      </c>
      <c r="I39" s="65">
        <v>5.5</v>
      </c>
      <c r="J39" s="71">
        <v>0</v>
      </c>
      <c r="K39" s="67">
        <v>8.2200000000000006</v>
      </c>
      <c r="L39" s="68">
        <v>0</v>
      </c>
      <c r="M39" s="68">
        <v>0</v>
      </c>
      <c r="N39" s="69">
        <f>O39/H39</f>
        <v>1</v>
      </c>
      <c r="O39" s="64">
        <v>8.2200000000000006</v>
      </c>
      <c r="P39" s="69">
        <f>Q39/H39</f>
        <v>0</v>
      </c>
      <c r="Q39" s="71">
        <v>0</v>
      </c>
      <c r="R39" s="69">
        <f>S39/H39</f>
        <v>0</v>
      </c>
      <c r="S39" s="71">
        <v>0</v>
      </c>
      <c r="T39" s="69">
        <f>U39/H39</f>
        <v>0</v>
      </c>
      <c r="U39" s="72">
        <v>0</v>
      </c>
      <c r="V39" s="25"/>
      <c r="W39" s="73" t="s">
        <v>53</v>
      </c>
      <c r="X39" s="26"/>
      <c r="Y39" s="195">
        <v>8400</v>
      </c>
      <c r="AA39" s="201">
        <v>8257.2000000000007</v>
      </c>
      <c r="AB39" s="201">
        <v>142.80000000000018</v>
      </c>
      <c r="AC39" s="201">
        <v>0</v>
      </c>
      <c r="AD39" s="201">
        <v>0</v>
      </c>
      <c r="AE39" s="196">
        <v>0</v>
      </c>
      <c r="AF39" s="203">
        <f t="shared" si="8"/>
        <v>98.300000000000011</v>
      </c>
      <c r="AG39" s="203">
        <f t="shared" si="9"/>
        <v>1.7000000000000022</v>
      </c>
      <c r="AH39" s="203">
        <f t="shared" si="10"/>
        <v>0</v>
      </c>
      <c r="AI39" s="203">
        <f t="shared" si="11"/>
        <v>0</v>
      </c>
      <c r="AJ39" s="196">
        <f t="shared" si="12"/>
        <v>100.00000000000001</v>
      </c>
      <c r="AL39" s="196">
        <v>8400</v>
      </c>
      <c r="AM39" s="196">
        <v>0</v>
      </c>
      <c r="AN39" s="196">
        <v>0</v>
      </c>
      <c r="AP39" s="197">
        <f>AL39/H39*100</f>
        <v>102189.78102189781</v>
      </c>
      <c r="AQ39" s="197">
        <f>L39/H39*100</f>
        <v>0</v>
      </c>
      <c r="AR39" s="197">
        <f>AN39/H39*100</f>
        <v>0</v>
      </c>
      <c r="AS39" s="204">
        <f t="shared" si="14"/>
        <v>102189.78102189781</v>
      </c>
    </row>
    <row r="40" spans="1:46" x14ac:dyDescent="0.2">
      <c r="A40" s="22">
        <f t="shared" si="13"/>
        <v>25</v>
      </c>
      <c r="B40" s="28">
        <f t="shared" si="13"/>
        <v>25</v>
      </c>
      <c r="C40" s="28"/>
      <c r="D40" s="27" t="s">
        <v>99</v>
      </c>
      <c r="E40" s="49" t="s">
        <v>51</v>
      </c>
      <c r="F40" s="24" t="s">
        <v>100</v>
      </c>
      <c r="G40" s="25" t="s">
        <v>95</v>
      </c>
      <c r="H40" s="64">
        <v>2.3170000000000002</v>
      </c>
      <c r="I40" s="65">
        <v>4</v>
      </c>
      <c r="J40" s="71">
        <v>0</v>
      </c>
      <c r="K40" s="67">
        <v>2.3170000000000002</v>
      </c>
      <c r="L40" s="68">
        <v>0</v>
      </c>
      <c r="M40" s="68">
        <v>0</v>
      </c>
      <c r="N40" s="69">
        <f>O40/H40</f>
        <v>0.74104445403539054</v>
      </c>
      <c r="O40" s="64">
        <v>1.7170000000000001</v>
      </c>
      <c r="P40" s="69">
        <f>Q40/H40</f>
        <v>0.2589555459646094</v>
      </c>
      <c r="Q40" s="66">
        <v>0.6</v>
      </c>
      <c r="R40" s="69">
        <f>S40/H40</f>
        <v>0</v>
      </c>
      <c r="S40" s="71">
        <v>0</v>
      </c>
      <c r="T40" s="69">
        <f>U40/H40</f>
        <v>0</v>
      </c>
      <c r="U40" s="72">
        <v>0</v>
      </c>
      <c r="V40" s="25"/>
      <c r="W40" s="73" t="s">
        <v>53</v>
      </c>
      <c r="X40" s="26"/>
      <c r="Y40" s="195">
        <v>2550</v>
      </c>
      <c r="AA40" s="201">
        <v>2550</v>
      </c>
      <c r="AB40" s="201">
        <v>0</v>
      </c>
      <c r="AC40" s="201">
        <v>0</v>
      </c>
      <c r="AD40" s="201">
        <v>0</v>
      </c>
      <c r="AE40" s="196">
        <v>527.5</v>
      </c>
      <c r="AF40" s="203">
        <f t="shared" si="8"/>
        <v>100</v>
      </c>
      <c r="AG40" s="203">
        <f t="shared" si="9"/>
        <v>0</v>
      </c>
      <c r="AH40" s="203">
        <f t="shared" si="10"/>
        <v>0</v>
      </c>
      <c r="AI40" s="203">
        <f t="shared" si="11"/>
        <v>0</v>
      </c>
      <c r="AJ40" s="196">
        <f t="shared" si="12"/>
        <v>100</v>
      </c>
      <c r="AL40" s="196">
        <v>2550</v>
      </c>
      <c r="AM40" s="196">
        <v>0</v>
      </c>
      <c r="AN40" s="196">
        <v>0</v>
      </c>
      <c r="AP40" s="197">
        <f>AL40/H40*100</f>
        <v>110056.107034959</v>
      </c>
      <c r="AQ40" s="197">
        <f>L40/H40*100</f>
        <v>0</v>
      </c>
      <c r="AR40" s="197">
        <f>AN40/H40*100</f>
        <v>0</v>
      </c>
      <c r="AS40" s="204">
        <f t="shared" si="14"/>
        <v>110056.107034959</v>
      </c>
    </row>
    <row r="41" spans="1:46" x14ac:dyDescent="0.2">
      <c r="A41" s="22">
        <f t="shared" si="13"/>
        <v>26</v>
      </c>
      <c r="B41" s="28">
        <f t="shared" si="13"/>
        <v>26</v>
      </c>
      <c r="C41" s="28"/>
      <c r="D41" s="27" t="s">
        <v>100</v>
      </c>
      <c r="E41" s="49" t="s">
        <v>51</v>
      </c>
      <c r="F41" s="24" t="s">
        <v>101</v>
      </c>
      <c r="G41" s="25" t="s">
        <v>4</v>
      </c>
      <c r="H41" s="64">
        <v>3.7629999999999999</v>
      </c>
      <c r="I41" s="65">
        <v>4</v>
      </c>
      <c r="J41" s="71">
        <v>0</v>
      </c>
      <c r="K41" s="67">
        <v>3.7629999999999999</v>
      </c>
      <c r="L41" s="68">
        <v>0</v>
      </c>
      <c r="M41" s="68">
        <v>0</v>
      </c>
      <c r="N41" s="69">
        <f>O41/H41</f>
        <v>0.74408716449641243</v>
      </c>
      <c r="O41" s="64">
        <v>2.8</v>
      </c>
      <c r="P41" s="69">
        <f>Q41/H41</f>
        <v>0.25591283550358757</v>
      </c>
      <c r="Q41" s="66">
        <v>0.96299999999999997</v>
      </c>
      <c r="R41" s="69">
        <f>S41/H41</f>
        <v>0</v>
      </c>
      <c r="S41" s="71">
        <v>0</v>
      </c>
      <c r="T41" s="69">
        <f>U41/H41</f>
        <v>0</v>
      </c>
      <c r="U41" s="72">
        <v>0</v>
      </c>
      <c r="V41" s="25"/>
      <c r="W41" s="73" t="s">
        <v>53</v>
      </c>
      <c r="X41" s="26"/>
      <c r="Y41" s="195">
        <v>3735</v>
      </c>
      <c r="AA41" s="201">
        <v>3735</v>
      </c>
      <c r="AB41" s="201">
        <v>0</v>
      </c>
      <c r="AC41" s="201">
        <v>0</v>
      </c>
      <c r="AD41" s="201">
        <v>0</v>
      </c>
      <c r="AE41" s="196">
        <v>0</v>
      </c>
      <c r="AF41" s="203">
        <f t="shared" si="8"/>
        <v>100</v>
      </c>
      <c r="AG41" s="203">
        <f t="shared" si="9"/>
        <v>0</v>
      </c>
      <c r="AH41" s="203">
        <f t="shared" si="10"/>
        <v>0</v>
      </c>
      <c r="AI41" s="203">
        <f t="shared" si="11"/>
        <v>0</v>
      </c>
      <c r="AJ41" s="196">
        <f t="shared" si="12"/>
        <v>100</v>
      </c>
      <c r="AL41" s="196">
        <v>3735</v>
      </c>
      <c r="AM41" s="196">
        <v>0</v>
      </c>
      <c r="AN41" s="196">
        <v>0</v>
      </c>
      <c r="AP41" s="197">
        <f>AL41/H41*100</f>
        <v>99255.912835503594</v>
      </c>
      <c r="AQ41" s="197">
        <f>L41/H41*100</f>
        <v>0</v>
      </c>
      <c r="AR41" s="197">
        <f>AN41/H41*100</f>
        <v>0</v>
      </c>
      <c r="AS41" s="204">
        <f t="shared" si="14"/>
        <v>99255.912835503594</v>
      </c>
    </row>
    <row r="42" spans="1:46" x14ac:dyDescent="0.2">
      <c r="A42" s="22">
        <f t="shared" si="13"/>
        <v>27</v>
      </c>
      <c r="B42" s="28">
        <f t="shared" si="13"/>
        <v>27</v>
      </c>
      <c r="C42" s="28"/>
      <c r="D42" s="27" t="s">
        <v>5</v>
      </c>
      <c r="E42" s="49" t="s">
        <v>51</v>
      </c>
      <c r="F42" s="24" t="s">
        <v>102</v>
      </c>
      <c r="G42" s="25" t="s">
        <v>5</v>
      </c>
      <c r="H42" s="64">
        <v>2.4889999999999999</v>
      </c>
      <c r="I42" s="65">
        <v>4</v>
      </c>
      <c r="J42" s="71">
        <v>0</v>
      </c>
      <c r="K42" s="67">
        <v>2.4889999999999999</v>
      </c>
      <c r="L42" s="68">
        <v>0</v>
      </c>
      <c r="M42" s="68">
        <v>0</v>
      </c>
      <c r="N42" s="69">
        <f>O42/H42</f>
        <v>0.83929288871032548</v>
      </c>
      <c r="O42" s="64">
        <v>2.089</v>
      </c>
      <c r="P42" s="69">
        <f>Q42/H42</f>
        <v>8.0353555644837288E-2</v>
      </c>
      <c r="Q42" s="66">
        <v>0.2</v>
      </c>
      <c r="R42" s="69">
        <f>S42/H42</f>
        <v>8.0353555644837288E-2</v>
      </c>
      <c r="S42" s="71">
        <v>0.2</v>
      </c>
      <c r="T42" s="69">
        <f>U42/H42</f>
        <v>0</v>
      </c>
      <c r="U42" s="72">
        <v>0</v>
      </c>
      <c r="V42" s="25"/>
      <c r="W42" s="73" t="s">
        <v>53</v>
      </c>
      <c r="X42" s="26"/>
      <c r="Y42" s="195">
        <v>2460</v>
      </c>
      <c r="AA42" s="201">
        <v>2460</v>
      </c>
      <c r="AB42" s="201">
        <v>0</v>
      </c>
      <c r="AC42" s="201">
        <v>0</v>
      </c>
      <c r="AD42" s="201">
        <v>0</v>
      </c>
      <c r="AE42" s="196">
        <v>1120.5</v>
      </c>
      <c r="AF42" s="203">
        <f t="shared" si="8"/>
        <v>100</v>
      </c>
      <c r="AG42" s="203">
        <f t="shared" si="9"/>
        <v>0</v>
      </c>
      <c r="AH42" s="203">
        <f t="shared" si="10"/>
        <v>0</v>
      </c>
      <c r="AI42" s="203">
        <f t="shared" si="11"/>
        <v>0</v>
      </c>
      <c r="AJ42" s="196">
        <f t="shared" si="12"/>
        <v>100</v>
      </c>
      <c r="AL42" s="196">
        <v>2460</v>
      </c>
      <c r="AM42" s="196">
        <v>0</v>
      </c>
      <c r="AN42" s="196">
        <v>0</v>
      </c>
      <c r="AP42" s="197">
        <f>AL42/H42*100</f>
        <v>98834.87344314986</v>
      </c>
      <c r="AQ42" s="197">
        <f>L42/H42*100</f>
        <v>0</v>
      </c>
      <c r="AR42" s="197">
        <f>AN42/H42*100</f>
        <v>0</v>
      </c>
      <c r="AS42" s="204">
        <f t="shared" si="14"/>
        <v>98834.87344314986</v>
      </c>
    </row>
    <row r="43" spans="1:46" x14ac:dyDescent="0.2">
      <c r="A43" s="22">
        <f t="shared" si="13"/>
        <v>28</v>
      </c>
      <c r="B43" s="28">
        <f t="shared" si="13"/>
        <v>28</v>
      </c>
      <c r="C43" s="28"/>
      <c r="D43" s="27" t="s">
        <v>103</v>
      </c>
      <c r="E43" s="49" t="s">
        <v>51</v>
      </c>
      <c r="F43" s="24" t="s">
        <v>104</v>
      </c>
      <c r="G43" s="25" t="s">
        <v>105</v>
      </c>
      <c r="H43" s="64">
        <v>4.8449999999999998</v>
      </c>
      <c r="I43" s="65">
        <v>4</v>
      </c>
      <c r="J43" s="71">
        <v>0</v>
      </c>
      <c r="K43" s="67">
        <v>4.8449999999999998</v>
      </c>
      <c r="L43" s="68">
        <v>0</v>
      </c>
      <c r="M43" s="68">
        <v>0</v>
      </c>
      <c r="N43" s="69">
        <f>O43/H43</f>
        <v>1</v>
      </c>
      <c r="O43" s="64">
        <v>4.8449999999999998</v>
      </c>
      <c r="P43" s="69">
        <f>Q43/H43</f>
        <v>0</v>
      </c>
      <c r="Q43" s="71">
        <v>0</v>
      </c>
      <c r="R43" s="69">
        <f>S43/H43</f>
        <v>0</v>
      </c>
      <c r="S43" s="71">
        <v>0</v>
      </c>
      <c r="T43" s="69">
        <f>U43/H43</f>
        <v>0</v>
      </c>
      <c r="U43" s="72">
        <v>0</v>
      </c>
      <c r="V43" s="25"/>
      <c r="W43" s="73" t="s">
        <v>53</v>
      </c>
      <c r="X43" s="26"/>
      <c r="Y43" s="195">
        <v>4830</v>
      </c>
      <c r="AA43" s="201">
        <v>4830</v>
      </c>
      <c r="AB43" s="201">
        <v>0</v>
      </c>
      <c r="AC43" s="201">
        <v>0</v>
      </c>
      <c r="AD43" s="201">
        <v>0</v>
      </c>
      <c r="AE43" s="196">
        <v>0</v>
      </c>
      <c r="AF43" s="203">
        <f t="shared" si="8"/>
        <v>100</v>
      </c>
      <c r="AG43" s="203">
        <f t="shared" si="9"/>
        <v>0</v>
      </c>
      <c r="AH43" s="203">
        <f t="shared" si="10"/>
        <v>0</v>
      </c>
      <c r="AI43" s="203">
        <f t="shared" si="11"/>
        <v>0</v>
      </c>
      <c r="AJ43" s="196">
        <f t="shared" si="12"/>
        <v>100</v>
      </c>
      <c r="AL43" s="196">
        <v>4830</v>
      </c>
      <c r="AM43" s="196">
        <v>0</v>
      </c>
      <c r="AN43" s="196">
        <v>0</v>
      </c>
      <c r="AP43" s="197">
        <f>AL43/H43*100</f>
        <v>99690.402476780189</v>
      </c>
      <c r="AQ43" s="197">
        <f>L43/H43*100</f>
        <v>0</v>
      </c>
      <c r="AR43" s="197">
        <f>AN43/H43*100</f>
        <v>0</v>
      </c>
      <c r="AS43" s="204">
        <f>SUM(AP43:AR43)</f>
        <v>99690.402476780189</v>
      </c>
    </row>
    <row r="44" spans="1:46" x14ac:dyDescent="0.2">
      <c r="A44" s="22">
        <f t="shared" si="13"/>
        <v>29</v>
      </c>
      <c r="B44" s="28">
        <f t="shared" si="13"/>
        <v>29</v>
      </c>
      <c r="C44" s="28"/>
      <c r="D44" s="27" t="s">
        <v>106</v>
      </c>
      <c r="E44" s="49" t="s">
        <v>51</v>
      </c>
      <c r="F44" s="24" t="s">
        <v>107</v>
      </c>
      <c r="G44" s="25" t="s">
        <v>108</v>
      </c>
      <c r="H44" s="64">
        <v>7.53</v>
      </c>
      <c r="I44" s="65">
        <v>4</v>
      </c>
      <c r="J44" s="71">
        <v>0</v>
      </c>
      <c r="K44" s="67">
        <v>7.53</v>
      </c>
      <c r="L44" s="68">
        <v>0</v>
      </c>
      <c r="M44" s="68">
        <v>0</v>
      </c>
      <c r="N44" s="69">
        <f>O44/H44</f>
        <v>1</v>
      </c>
      <c r="O44" s="64">
        <v>7.53</v>
      </c>
      <c r="P44" s="69">
        <f>Q44/H44</f>
        <v>0</v>
      </c>
      <c r="Q44" s="71">
        <v>0</v>
      </c>
      <c r="R44" s="69">
        <f>S44/H44</f>
        <v>0</v>
      </c>
      <c r="S44" s="71">
        <v>0</v>
      </c>
      <c r="T44" s="69">
        <f>U44/H44</f>
        <v>0</v>
      </c>
      <c r="U44" s="72">
        <v>0</v>
      </c>
      <c r="V44" s="25"/>
      <c r="W44" s="73" t="s">
        <v>53</v>
      </c>
      <c r="X44" s="26"/>
      <c r="Y44" s="195">
        <v>7600</v>
      </c>
      <c r="AA44" s="201">
        <v>7600</v>
      </c>
      <c r="AB44" s="201">
        <v>0</v>
      </c>
      <c r="AC44" s="201">
        <v>0</v>
      </c>
      <c r="AD44" s="201">
        <v>0</v>
      </c>
      <c r="AE44" s="196">
        <v>1968.5</v>
      </c>
      <c r="AF44" s="203">
        <f t="shared" si="8"/>
        <v>100</v>
      </c>
      <c r="AG44" s="203">
        <f t="shared" si="9"/>
        <v>0</v>
      </c>
      <c r="AH44" s="203">
        <f t="shared" si="10"/>
        <v>0</v>
      </c>
      <c r="AI44" s="203">
        <f t="shared" si="11"/>
        <v>0</v>
      </c>
      <c r="AJ44" s="196">
        <f t="shared" si="12"/>
        <v>100</v>
      </c>
      <c r="AL44" s="196">
        <v>7600</v>
      </c>
      <c r="AM44" s="196">
        <v>0</v>
      </c>
      <c r="AN44" s="196">
        <v>0</v>
      </c>
      <c r="AP44" s="197">
        <f>AL44/H44*100</f>
        <v>100929.61487383797</v>
      </c>
      <c r="AQ44" s="197">
        <f>L44/H44*100</f>
        <v>0</v>
      </c>
      <c r="AR44" s="197">
        <f>AN44/H44*100</f>
        <v>0</v>
      </c>
      <c r="AS44" s="204">
        <f>SUM(AP44:AR44)</f>
        <v>100929.61487383797</v>
      </c>
    </row>
    <row r="45" spans="1:46" x14ac:dyDescent="0.2">
      <c r="A45" s="22">
        <f t="shared" si="13"/>
        <v>30</v>
      </c>
      <c r="B45" s="28">
        <f t="shared" si="13"/>
        <v>30</v>
      </c>
      <c r="C45" s="28"/>
      <c r="D45" s="27" t="s">
        <v>77</v>
      </c>
      <c r="E45" s="49" t="s">
        <v>51</v>
      </c>
      <c r="F45" s="24" t="s">
        <v>109</v>
      </c>
      <c r="G45" s="25" t="s">
        <v>14</v>
      </c>
      <c r="H45" s="64">
        <v>2.3410000000000002</v>
      </c>
      <c r="I45" s="65">
        <v>4</v>
      </c>
      <c r="J45" s="71">
        <v>0</v>
      </c>
      <c r="K45" s="67">
        <v>2.3410000000000002</v>
      </c>
      <c r="L45" s="68">
        <v>0</v>
      </c>
      <c r="M45" s="68">
        <v>0</v>
      </c>
      <c r="N45" s="69">
        <f>O45/H45</f>
        <v>1</v>
      </c>
      <c r="O45" s="64">
        <v>2.3410000000000002</v>
      </c>
      <c r="P45" s="69">
        <f>Q45/H45</f>
        <v>0</v>
      </c>
      <c r="Q45" s="71">
        <v>0</v>
      </c>
      <c r="R45" s="69">
        <f>S45/H45</f>
        <v>0</v>
      </c>
      <c r="S45" s="71">
        <v>0</v>
      </c>
      <c r="T45" s="69">
        <f>U45/H45</f>
        <v>0</v>
      </c>
      <c r="U45" s="72">
        <v>0</v>
      </c>
      <c r="V45" s="25"/>
      <c r="W45" s="73" t="s">
        <v>53</v>
      </c>
      <c r="X45" s="26"/>
      <c r="Y45" s="195">
        <v>2300</v>
      </c>
      <c r="AA45" s="201">
        <v>1229</v>
      </c>
      <c r="AB45" s="201">
        <v>0</v>
      </c>
      <c r="AC45" s="201">
        <v>1071</v>
      </c>
      <c r="AD45" s="201">
        <v>0</v>
      </c>
      <c r="AE45" s="196">
        <v>1547</v>
      </c>
      <c r="AF45" s="203">
        <f t="shared" si="8"/>
        <v>53.434782608695656</v>
      </c>
      <c r="AG45" s="203">
        <f t="shared" si="9"/>
        <v>0</v>
      </c>
      <c r="AH45" s="203">
        <f t="shared" si="10"/>
        <v>46.565217391304344</v>
      </c>
      <c r="AI45" s="203">
        <f t="shared" si="11"/>
        <v>0</v>
      </c>
      <c r="AJ45" s="196">
        <f t="shared" si="12"/>
        <v>100</v>
      </c>
      <c r="AL45" s="196">
        <v>1229</v>
      </c>
      <c r="AM45" s="196">
        <v>1071</v>
      </c>
      <c r="AN45" s="196">
        <v>0</v>
      </c>
      <c r="AP45" s="197">
        <f>AL45/H45*100</f>
        <v>52498.932080307553</v>
      </c>
      <c r="AQ45" s="197">
        <f>L45/H45*100</f>
        <v>0</v>
      </c>
      <c r="AR45" s="197">
        <f>AN45/H45*100</f>
        <v>0</v>
      </c>
      <c r="AS45" s="204">
        <f>SUM(AP45:AR45)</f>
        <v>52498.932080307553</v>
      </c>
    </row>
    <row r="46" spans="1:46" x14ac:dyDescent="0.2">
      <c r="A46" s="22">
        <f t="shared" si="13"/>
        <v>31</v>
      </c>
      <c r="B46" s="28">
        <f t="shared" si="13"/>
        <v>31</v>
      </c>
      <c r="C46" s="28"/>
      <c r="D46" s="27" t="s">
        <v>110</v>
      </c>
      <c r="E46" s="49" t="s">
        <v>51</v>
      </c>
      <c r="F46" s="24" t="s">
        <v>111</v>
      </c>
      <c r="G46" s="25" t="s">
        <v>11</v>
      </c>
      <c r="H46" s="64">
        <v>7.2939999999999996</v>
      </c>
      <c r="I46" s="65">
        <v>4</v>
      </c>
      <c r="J46" s="71">
        <v>0</v>
      </c>
      <c r="K46" s="67">
        <v>7.2939999999999996</v>
      </c>
      <c r="L46" s="68">
        <v>0</v>
      </c>
      <c r="M46" s="68">
        <v>0</v>
      </c>
      <c r="N46" s="69">
        <f>O46/H46</f>
        <v>0.89032081162599397</v>
      </c>
      <c r="O46" s="64">
        <v>6.4939999999999998</v>
      </c>
      <c r="P46" s="69">
        <f>Q46/H46</f>
        <v>8.2259391280504524E-2</v>
      </c>
      <c r="Q46" s="66">
        <v>0.6</v>
      </c>
      <c r="R46" s="69">
        <f>S46/H46</f>
        <v>2.7419797093501511E-2</v>
      </c>
      <c r="S46" s="71">
        <v>0.2</v>
      </c>
      <c r="T46" s="69">
        <f>U46/H46</f>
        <v>0</v>
      </c>
      <c r="U46" s="72">
        <v>0</v>
      </c>
      <c r="V46" s="25"/>
      <c r="W46" s="73" t="s">
        <v>53</v>
      </c>
      <c r="X46" s="26"/>
      <c r="Y46" s="195">
        <v>7270</v>
      </c>
      <c r="AA46" s="201">
        <v>7270</v>
      </c>
      <c r="AB46" s="201">
        <v>0</v>
      </c>
      <c r="AC46" s="201">
        <v>0</v>
      </c>
      <c r="AD46" s="201">
        <v>0</v>
      </c>
      <c r="AE46" s="196">
        <v>0</v>
      </c>
      <c r="AF46" s="203">
        <f t="shared" si="8"/>
        <v>100</v>
      </c>
      <c r="AG46" s="203">
        <f t="shared" si="9"/>
        <v>0</v>
      </c>
      <c r="AH46" s="203">
        <f t="shared" si="10"/>
        <v>0</v>
      </c>
      <c r="AI46" s="203">
        <f t="shared" si="11"/>
        <v>0</v>
      </c>
      <c r="AJ46" s="196">
        <f t="shared" si="12"/>
        <v>100</v>
      </c>
      <c r="AL46" s="196">
        <v>7270</v>
      </c>
      <c r="AM46" s="196">
        <v>0</v>
      </c>
      <c r="AN46" s="196">
        <v>0</v>
      </c>
      <c r="AP46" s="197">
        <f>AL46/H46*100</f>
        <v>99670.962434877991</v>
      </c>
      <c r="AQ46" s="197">
        <f>L46/H46*100</f>
        <v>0</v>
      </c>
      <c r="AR46" s="197">
        <f>AN46/H46*100</f>
        <v>0</v>
      </c>
      <c r="AS46" s="204">
        <f>SUM(AP46:AR46)</f>
        <v>99670.962434877991</v>
      </c>
    </row>
    <row r="47" spans="1:46" x14ac:dyDescent="0.2">
      <c r="A47" s="22">
        <f t="shared" si="13"/>
        <v>32</v>
      </c>
      <c r="B47" s="28">
        <f t="shared" si="13"/>
        <v>32</v>
      </c>
      <c r="C47" s="28"/>
      <c r="D47" s="27" t="s">
        <v>112</v>
      </c>
      <c r="E47" s="49" t="s">
        <v>51</v>
      </c>
      <c r="F47" s="24" t="s">
        <v>113</v>
      </c>
      <c r="G47" s="25" t="s">
        <v>14</v>
      </c>
      <c r="H47" s="64">
        <v>4.5880000000000001</v>
      </c>
      <c r="I47" s="65">
        <v>4</v>
      </c>
      <c r="J47" s="71">
        <v>0</v>
      </c>
      <c r="K47" s="67">
        <v>4.5880000000000001</v>
      </c>
      <c r="L47" s="68">
        <v>0</v>
      </c>
      <c r="M47" s="68">
        <v>0</v>
      </c>
      <c r="N47" s="69">
        <f>O47/H47</f>
        <v>1</v>
      </c>
      <c r="O47" s="64">
        <v>4.5880000000000001</v>
      </c>
      <c r="P47" s="69">
        <f>Q47/H47</f>
        <v>0</v>
      </c>
      <c r="Q47" s="71">
        <v>0</v>
      </c>
      <c r="R47" s="69">
        <f>S47/H47</f>
        <v>0</v>
      </c>
      <c r="S47" s="71">
        <v>0</v>
      </c>
      <c r="T47" s="69">
        <f>U47/H47</f>
        <v>0</v>
      </c>
      <c r="U47" s="72">
        <v>0</v>
      </c>
      <c r="V47" s="25"/>
      <c r="W47" s="73" t="s">
        <v>53</v>
      </c>
      <c r="X47" s="26"/>
      <c r="Y47" s="202">
        <f>N47+P47+R47+T47</f>
        <v>1</v>
      </c>
      <c r="Z47" s="195">
        <v>4400</v>
      </c>
      <c r="AB47" s="201">
        <v>4400</v>
      </c>
      <c r="AC47" s="201">
        <v>0</v>
      </c>
      <c r="AD47" s="201">
        <v>0</v>
      </c>
      <c r="AE47" s="201">
        <v>0</v>
      </c>
      <c r="AF47" s="196">
        <v>2483.25</v>
      </c>
      <c r="AG47" s="203">
        <f>AB47/Z47*100</f>
        <v>100</v>
      </c>
      <c r="AH47" s="203">
        <f>AC47/Z47*100</f>
        <v>0</v>
      </c>
      <c r="AI47" s="203">
        <f>AD47/Z47*100</f>
        <v>0</v>
      </c>
      <c r="AJ47" s="203">
        <f>AE47/Z47*100</f>
        <v>0</v>
      </c>
      <c r="AK47" s="196">
        <f>SUM(AG47:AJ47)</f>
        <v>100</v>
      </c>
      <c r="AM47" s="196">
        <v>4400</v>
      </c>
      <c r="AN47" s="196">
        <v>0</v>
      </c>
      <c r="AO47" s="196">
        <v>0</v>
      </c>
      <c r="AP47" s="196"/>
      <c r="AQ47" s="197">
        <f>AM47/H47*100</f>
        <v>95902.353966870083</v>
      </c>
      <c r="AR47" s="197">
        <f>L47/H47*100</f>
        <v>0</v>
      </c>
      <c r="AS47" s="197">
        <f>AO47/H47*100</f>
        <v>0</v>
      </c>
      <c r="AT47" s="204">
        <f>SUM(AQ47:AS47)</f>
        <v>95902.353966870083</v>
      </c>
    </row>
    <row r="48" spans="1:46" x14ac:dyDescent="0.2">
      <c r="A48" s="22">
        <f t="shared" si="13"/>
        <v>33</v>
      </c>
      <c r="B48" s="28">
        <f t="shared" si="13"/>
        <v>33</v>
      </c>
      <c r="C48" s="28"/>
      <c r="D48" s="27" t="s">
        <v>114</v>
      </c>
      <c r="E48" s="49" t="s">
        <v>51</v>
      </c>
      <c r="F48" s="24" t="s">
        <v>115</v>
      </c>
      <c r="G48" s="25" t="s">
        <v>116</v>
      </c>
      <c r="H48" s="64">
        <v>15.256</v>
      </c>
      <c r="I48" s="65">
        <v>4</v>
      </c>
      <c r="J48" s="75">
        <v>1.7000000000000001E-2</v>
      </c>
      <c r="K48" s="67">
        <v>15.239000000000001</v>
      </c>
      <c r="L48" s="68">
        <v>0</v>
      </c>
      <c r="M48" s="68">
        <v>0</v>
      </c>
      <c r="N48" s="69">
        <f>O48/H48</f>
        <v>0.89512323020450968</v>
      </c>
      <c r="O48" s="64">
        <v>13.656000000000001</v>
      </c>
      <c r="P48" s="69">
        <f>Q48/H48</f>
        <v>0.10487676979549031</v>
      </c>
      <c r="Q48" s="66">
        <v>1.6</v>
      </c>
      <c r="R48" s="69">
        <f>S48/H48</f>
        <v>0</v>
      </c>
      <c r="S48" s="71">
        <v>0</v>
      </c>
      <c r="T48" s="69">
        <f>U48/H48</f>
        <v>0</v>
      </c>
      <c r="U48" s="72">
        <v>0</v>
      </c>
      <c r="V48" s="25"/>
      <c r="W48" s="73" t="s">
        <v>53</v>
      </c>
      <c r="X48" s="26"/>
      <c r="Y48" s="195">
        <v>15000</v>
      </c>
      <c r="AA48" s="201">
        <v>13722.5</v>
      </c>
      <c r="AB48" s="201">
        <v>0</v>
      </c>
      <c r="AC48" s="201">
        <v>1277.5</v>
      </c>
      <c r="AD48" s="201">
        <v>0</v>
      </c>
      <c r="AE48" s="196">
        <v>5391</v>
      </c>
      <c r="AF48" s="203">
        <f>AA48/Y48*100</f>
        <v>91.483333333333334</v>
      </c>
      <c r="AG48" s="203">
        <f>AB48/Y48*100</f>
        <v>0</v>
      </c>
      <c r="AH48" s="203">
        <f>AC48/Y48*100</f>
        <v>8.5166666666666675</v>
      </c>
      <c r="AI48" s="203">
        <f>AD48/Y48*100</f>
        <v>0</v>
      </c>
      <c r="AJ48" s="196">
        <f>SUM(AF48:AI48)</f>
        <v>100</v>
      </c>
      <c r="AL48" s="196">
        <v>13722.5</v>
      </c>
      <c r="AM48" s="196">
        <v>1277.5</v>
      </c>
      <c r="AN48" s="196">
        <v>0</v>
      </c>
      <c r="AP48" s="197">
        <f>AL48/H48*100</f>
        <v>89948.217094913474</v>
      </c>
      <c r="AQ48" s="197">
        <f>L48/H48*100</f>
        <v>0</v>
      </c>
      <c r="AR48" s="197">
        <f>AN48/H48*100</f>
        <v>0</v>
      </c>
      <c r="AS48" s="204">
        <f>SUM(AP48:AR48)</f>
        <v>89948.217094913474</v>
      </c>
    </row>
    <row r="49" spans="1:46" x14ac:dyDescent="0.2">
      <c r="A49" s="22">
        <f t="shared" ref="A49:B64" si="15">A48+1</f>
        <v>34</v>
      </c>
      <c r="B49" s="28">
        <f t="shared" si="15"/>
        <v>34</v>
      </c>
      <c r="C49" s="28"/>
      <c r="D49" s="27" t="s">
        <v>11</v>
      </c>
      <c r="E49" s="49" t="s">
        <v>51</v>
      </c>
      <c r="F49" s="24" t="s">
        <v>117</v>
      </c>
      <c r="G49" s="25" t="s">
        <v>118</v>
      </c>
      <c r="H49" s="64">
        <v>10.782999999999999</v>
      </c>
      <c r="I49" s="65">
        <v>4</v>
      </c>
      <c r="J49" s="71">
        <v>0</v>
      </c>
      <c r="K49" s="67">
        <v>10.782999999999999</v>
      </c>
      <c r="L49" s="68">
        <v>0</v>
      </c>
      <c r="M49" s="68">
        <v>0</v>
      </c>
      <c r="N49" s="69">
        <f>O49/H49</f>
        <v>0.98145228600574985</v>
      </c>
      <c r="O49" s="64">
        <v>10.583</v>
      </c>
      <c r="P49" s="69">
        <f>Q49/H49</f>
        <v>1.854771399425021E-2</v>
      </c>
      <c r="Q49" s="66">
        <v>0.2</v>
      </c>
      <c r="R49" s="69">
        <f>S49/H49</f>
        <v>0</v>
      </c>
      <c r="S49" s="71">
        <v>0</v>
      </c>
      <c r="T49" s="69">
        <f>U49/H49</f>
        <v>0</v>
      </c>
      <c r="U49" s="72">
        <v>0</v>
      </c>
      <c r="V49" s="25"/>
      <c r="W49" s="73" t="s">
        <v>53</v>
      </c>
      <c r="X49" s="26"/>
      <c r="Y49" s="202">
        <f>N49+P49+R49+T49</f>
        <v>1</v>
      </c>
      <c r="Z49" s="195">
        <v>10700</v>
      </c>
      <c r="AB49" s="201">
        <v>9309</v>
      </c>
      <c r="AC49" s="201">
        <v>1391</v>
      </c>
      <c r="AD49" s="201">
        <v>0</v>
      </c>
      <c r="AE49" s="201">
        <v>0</v>
      </c>
      <c r="AF49" s="196">
        <v>0</v>
      </c>
      <c r="AG49" s="203">
        <f>AB49/Z49*100</f>
        <v>87</v>
      </c>
      <c r="AH49" s="203">
        <f>AC49/Z49*100</f>
        <v>13</v>
      </c>
      <c r="AI49" s="203">
        <f>AD49/Z49*100</f>
        <v>0</v>
      </c>
      <c r="AJ49" s="203">
        <f>AE49/Z49*100</f>
        <v>0</v>
      </c>
      <c r="AK49" s="196">
        <f>SUM(AG49:AJ49)</f>
        <v>100</v>
      </c>
      <c r="AM49" s="196">
        <v>10700</v>
      </c>
      <c r="AN49" s="196">
        <v>0</v>
      </c>
      <c r="AO49" s="196">
        <v>0</v>
      </c>
      <c r="AP49" s="196"/>
      <c r="AQ49" s="197">
        <f>AM49/H49*100</f>
        <v>99230.269869238618</v>
      </c>
      <c r="AR49" s="197">
        <f>L49/H49*100</f>
        <v>0</v>
      </c>
      <c r="AS49" s="197">
        <f>AO49/H49*100</f>
        <v>0</v>
      </c>
      <c r="AT49" s="204">
        <f>SUM(AQ49:AS49)</f>
        <v>99230.269869238618</v>
      </c>
    </row>
    <row r="50" spans="1:46" x14ac:dyDescent="0.2">
      <c r="A50" s="22">
        <f t="shared" si="15"/>
        <v>35</v>
      </c>
      <c r="B50" s="28">
        <f t="shared" si="15"/>
        <v>35</v>
      </c>
      <c r="C50" s="28"/>
      <c r="D50" s="27" t="s">
        <v>10</v>
      </c>
      <c r="E50" s="49" t="s">
        <v>51</v>
      </c>
      <c r="F50" s="24" t="s">
        <v>11</v>
      </c>
      <c r="G50" s="25" t="s">
        <v>119</v>
      </c>
      <c r="H50" s="64">
        <v>3.3140000000000001</v>
      </c>
      <c r="I50" s="65">
        <v>6</v>
      </c>
      <c r="J50" s="75">
        <v>9.6000000000000002E-2</v>
      </c>
      <c r="K50" s="67">
        <v>3.218</v>
      </c>
      <c r="L50" s="68">
        <v>0</v>
      </c>
      <c r="M50" s="68">
        <v>0</v>
      </c>
      <c r="N50" s="69">
        <f>O50/H50</f>
        <v>1</v>
      </c>
      <c r="O50" s="64">
        <v>3.3140000000000001</v>
      </c>
      <c r="P50" s="69">
        <f>Q50/H50</f>
        <v>0</v>
      </c>
      <c r="Q50" s="71">
        <v>0</v>
      </c>
      <c r="R50" s="69">
        <f>S50/H50</f>
        <v>0</v>
      </c>
      <c r="S50" s="71">
        <v>0</v>
      </c>
      <c r="T50" s="69">
        <f>U50/H50</f>
        <v>0</v>
      </c>
      <c r="U50" s="72">
        <v>0</v>
      </c>
      <c r="V50" s="25"/>
      <c r="W50" s="73" t="s">
        <v>53</v>
      </c>
      <c r="X50" s="26"/>
      <c r="Y50" s="195">
        <v>3500</v>
      </c>
      <c r="AA50" s="201">
        <v>3500</v>
      </c>
      <c r="AB50" s="201">
        <v>0</v>
      </c>
      <c r="AC50" s="201">
        <v>0</v>
      </c>
      <c r="AD50" s="201">
        <v>0</v>
      </c>
      <c r="AE50" s="196">
        <v>0</v>
      </c>
      <c r="AF50" s="203">
        <f>AA50/Y50*100</f>
        <v>100</v>
      </c>
      <c r="AG50" s="203">
        <f>AB50/Y50*100</f>
        <v>0</v>
      </c>
      <c r="AH50" s="203">
        <f>AC50/Y50*100</f>
        <v>0</v>
      </c>
      <c r="AI50" s="203">
        <f>AD50/Y50*100</f>
        <v>0</v>
      </c>
      <c r="AJ50" s="196">
        <f>SUM(AF50:AI50)</f>
        <v>100</v>
      </c>
      <c r="AL50" s="196">
        <v>3500</v>
      </c>
      <c r="AM50" s="196">
        <v>0</v>
      </c>
      <c r="AN50" s="196">
        <v>0</v>
      </c>
      <c r="AP50" s="197">
        <f>AL50/H50*100</f>
        <v>105612.55280627641</v>
      </c>
      <c r="AQ50" s="197">
        <f>L50/H50*100</f>
        <v>0</v>
      </c>
      <c r="AR50" s="197">
        <f>AN50/H50*100</f>
        <v>0</v>
      </c>
      <c r="AS50" s="204">
        <f>SUM(AP50:AR50)</f>
        <v>105612.55280627641</v>
      </c>
    </row>
    <row r="51" spans="1:46" x14ac:dyDescent="0.2">
      <c r="A51" s="22">
        <f t="shared" si="15"/>
        <v>36</v>
      </c>
      <c r="B51" s="28">
        <f t="shared" si="15"/>
        <v>36</v>
      </c>
      <c r="C51" s="28"/>
      <c r="D51" s="27" t="s">
        <v>115</v>
      </c>
      <c r="E51" s="49" t="s">
        <v>51</v>
      </c>
      <c r="F51" s="24" t="s">
        <v>11</v>
      </c>
      <c r="G51" s="25" t="s">
        <v>11</v>
      </c>
      <c r="H51" s="64">
        <v>3.0859999999999999</v>
      </c>
      <c r="I51" s="65">
        <v>5.5</v>
      </c>
      <c r="J51" s="71">
        <v>0</v>
      </c>
      <c r="K51" s="67">
        <v>3.0859999999999999</v>
      </c>
      <c r="L51" s="68">
        <v>0</v>
      </c>
      <c r="M51" s="68">
        <v>0</v>
      </c>
      <c r="N51" s="69">
        <f>O51/H51</f>
        <v>1</v>
      </c>
      <c r="O51" s="64">
        <v>3.0859999999999999</v>
      </c>
      <c r="P51" s="69">
        <f>Q51/H51</f>
        <v>0</v>
      </c>
      <c r="Q51" s="71">
        <v>0</v>
      </c>
      <c r="R51" s="69">
        <f>S51/H51</f>
        <v>0</v>
      </c>
      <c r="S51" s="71">
        <v>0</v>
      </c>
      <c r="T51" s="69">
        <f>U51/H51</f>
        <v>0</v>
      </c>
      <c r="U51" s="72">
        <v>0</v>
      </c>
      <c r="V51" s="25"/>
      <c r="W51" s="73" t="s">
        <v>53</v>
      </c>
      <c r="X51" s="26"/>
      <c r="Y51" s="195">
        <v>3110</v>
      </c>
      <c r="AA51" s="201">
        <v>3110</v>
      </c>
      <c r="AB51" s="201">
        <v>0</v>
      </c>
      <c r="AC51" s="201">
        <v>0</v>
      </c>
      <c r="AD51" s="201">
        <v>0</v>
      </c>
      <c r="AE51" s="196">
        <v>2378.5</v>
      </c>
      <c r="AF51" s="203">
        <f>AA51/Y51*100</f>
        <v>100</v>
      </c>
      <c r="AG51" s="203">
        <f>AB51/Y51*100</f>
        <v>0</v>
      </c>
      <c r="AH51" s="203">
        <f>AC51/Y51*100</f>
        <v>0</v>
      </c>
      <c r="AI51" s="203">
        <f>AD51/Y51*100</f>
        <v>0</v>
      </c>
      <c r="AJ51" s="196">
        <f>SUM(AF51:AI51)</f>
        <v>100</v>
      </c>
      <c r="AL51" s="196">
        <v>3110</v>
      </c>
      <c r="AM51" s="196">
        <v>0</v>
      </c>
      <c r="AN51" s="196">
        <v>0</v>
      </c>
      <c r="AP51" s="197">
        <f>AL51/H51*100</f>
        <v>100777.70576798444</v>
      </c>
      <c r="AQ51" s="197">
        <f>L51/H51*100</f>
        <v>0</v>
      </c>
      <c r="AR51" s="197">
        <f>AN51/H51*100</f>
        <v>0</v>
      </c>
      <c r="AS51" s="204">
        <f>SUM(AP51:AR51)</f>
        <v>100777.70576798444</v>
      </c>
    </row>
    <row r="52" spans="1:46" x14ac:dyDescent="0.2">
      <c r="A52" s="22">
        <f t="shared" si="15"/>
        <v>37</v>
      </c>
      <c r="B52" s="28">
        <f t="shared" si="15"/>
        <v>37</v>
      </c>
      <c r="C52" s="28"/>
      <c r="D52" s="27" t="s">
        <v>80</v>
      </c>
      <c r="E52" s="49" t="s">
        <v>51</v>
      </c>
      <c r="F52" s="24" t="s">
        <v>16</v>
      </c>
      <c r="G52" s="25" t="s">
        <v>16</v>
      </c>
      <c r="H52" s="64">
        <v>6.2430000000000003</v>
      </c>
      <c r="I52" s="65">
        <v>5</v>
      </c>
      <c r="J52" s="71">
        <v>0</v>
      </c>
      <c r="K52" s="67">
        <v>6.2430000000000003</v>
      </c>
      <c r="L52" s="68">
        <v>0</v>
      </c>
      <c r="M52" s="68">
        <v>0</v>
      </c>
      <c r="N52" s="69">
        <f>O52/H52</f>
        <v>0.96796411981419184</v>
      </c>
      <c r="O52" s="64">
        <v>6.0430000000000001</v>
      </c>
      <c r="P52" s="69">
        <f>Q52/H52</f>
        <v>0</v>
      </c>
      <c r="Q52" s="71">
        <v>0</v>
      </c>
      <c r="R52" s="69">
        <f>S52/H52</f>
        <v>3.2035880185808108E-2</v>
      </c>
      <c r="S52" s="71">
        <v>0.2</v>
      </c>
      <c r="T52" s="69">
        <f>U52/H52</f>
        <v>0</v>
      </c>
      <c r="U52" s="72">
        <v>0</v>
      </c>
      <c r="V52" s="25"/>
      <c r="W52" s="73" t="s">
        <v>53</v>
      </c>
      <c r="X52" s="26"/>
      <c r="Y52" s="195">
        <v>6180</v>
      </c>
      <c r="AA52" s="201">
        <v>6180</v>
      </c>
      <c r="AB52" s="201">
        <v>0</v>
      </c>
      <c r="AC52" s="201">
        <v>0</v>
      </c>
      <c r="AD52" s="201">
        <v>0</v>
      </c>
      <c r="AE52" s="196">
        <v>0</v>
      </c>
      <c r="AF52" s="203">
        <f t="shared" si="8"/>
        <v>100</v>
      </c>
      <c r="AG52" s="203">
        <f t="shared" si="9"/>
        <v>0</v>
      </c>
      <c r="AH52" s="203">
        <f t="shared" si="10"/>
        <v>0</v>
      </c>
      <c r="AI52" s="203">
        <f t="shared" si="11"/>
        <v>0</v>
      </c>
      <c r="AJ52" s="196">
        <f t="shared" si="12"/>
        <v>100</v>
      </c>
      <c r="AL52" s="196">
        <v>6180</v>
      </c>
      <c r="AM52" s="196">
        <v>0</v>
      </c>
      <c r="AN52" s="196">
        <v>0</v>
      </c>
      <c r="AP52" s="197">
        <f>AL52/H52*100</f>
        <v>98990.869774147039</v>
      </c>
      <c r="AQ52" s="197">
        <f>L52/H52*100</f>
        <v>0</v>
      </c>
      <c r="AR52" s="197">
        <f>AN52/H52*100</f>
        <v>0</v>
      </c>
      <c r="AS52" s="204">
        <f>SUM(AP52:AR52)</f>
        <v>98990.869774147039</v>
      </c>
    </row>
    <row r="53" spans="1:46" x14ac:dyDescent="0.2">
      <c r="A53" s="22">
        <f t="shared" si="15"/>
        <v>38</v>
      </c>
      <c r="B53" s="28">
        <f t="shared" si="15"/>
        <v>38</v>
      </c>
      <c r="C53" s="28"/>
      <c r="D53" s="140" t="s">
        <v>120</v>
      </c>
      <c r="E53" s="141"/>
      <c r="F53" s="142"/>
      <c r="G53" s="25" t="s">
        <v>4</v>
      </c>
      <c r="H53" s="64">
        <v>2.6360000000000001</v>
      </c>
      <c r="I53" s="65">
        <v>5</v>
      </c>
      <c r="J53" s="71">
        <v>0</v>
      </c>
      <c r="K53" s="67">
        <v>2.6360000000000001</v>
      </c>
      <c r="L53" s="68">
        <v>0</v>
      </c>
      <c r="M53" s="68">
        <v>0</v>
      </c>
      <c r="N53" s="69">
        <f>O53/H53</f>
        <v>1</v>
      </c>
      <c r="O53" s="64">
        <v>2.6360000000000001</v>
      </c>
      <c r="P53" s="69">
        <f>Q53/H53</f>
        <v>0</v>
      </c>
      <c r="Q53" s="71">
        <v>0</v>
      </c>
      <c r="R53" s="69">
        <f>S53/H53</f>
        <v>0</v>
      </c>
      <c r="S53" s="71">
        <v>0</v>
      </c>
      <c r="T53" s="69">
        <f>U53/H53</f>
        <v>0</v>
      </c>
      <c r="U53" s="72">
        <v>0</v>
      </c>
      <c r="V53" s="25"/>
      <c r="W53" s="73" t="s">
        <v>53</v>
      </c>
      <c r="X53" s="26"/>
      <c r="Y53" s="202">
        <f>N53+P53+R53+T53</f>
        <v>1</v>
      </c>
      <c r="Z53" s="195">
        <v>2400</v>
      </c>
      <c r="AB53" s="201">
        <v>2400</v>
      </c>
      <c r="AC53" s="201">
        <v>0</v>
      </c>
      <c r="AD53" s="201">
        <v>0</v>
      </c>
      <c r="AE53" s="201">
        <v>0</v>
      </c>
      <c r="AF53" s="196">
        <v>0</v>
      </c>
      <c r="AG53" s="203">
        <f>AB53/Z53*100</f>
        <v>100</v>
      </c>
      <c r="AH53" s="203">
        <f>AC53/Z53*100</f>
        <v>0</v>
      </c>
      <c r="AI53" s="203">
        <f>AD53/Z53*100</f>
        <v>0</v>
      </c>
      <c r="AJ53" s="203">
        <f>AE53/Z53*100</f>
        <v>0</v>
      </c>
      <c r="AK53" s="196">
        <f>SUM(AG53:AJ53)</f>
        <v>100</v>
      </c>
      <c r="AM53" s="196">
        <v>2400</v>
      </c>
      <c r="AN53" s="196">
        <v>0</v>
      </c>
      <c r="AO53" s="196">
        <v>0</v>
      </c>
      <c r="AP53" s="196"/>
      <c r="AQ53" s="197">
        <f>AM53/H53*100</f>
        <v>91047.040971168433</v>
      </c>
      <c r="AR53" s="197">
        <f>L53/H53*100</f>
        <v>0</v>
      </c>
      <c r="AS53" s="197">
        <f>AO53/H53*100</f>
        <v>0</v>
      </c>
      <c r="AT53" s="204">
        <f>SUM(AQ53:AS53)</f>
        <v>91047.040971168433</v>
      </c>
    </row>
    <row r="54" spans="1:46" x14ac:dyDescent="0.2">
      <c r="A54" s="22">
        <f t="shared" si="15"/>
        <v>39</v>
      </c>
      <c r="B54" s="28">
        <f t="shared" si="15"/>
        <v>39</v>
      </c>
      <c r="C54" s="28"/>
      <c r="D54" s="27" t="s">
        <v>83</v>
      </c>
      <c r="E54" s="49" t="s">
        <v>51</v>
      </c>
      <c r="F54" s="24" t="s">
        <v>86</v>
      </c>
      <c r="G54" s="25" t="s">
        <v>17</v>
      </c>
      <c r="H54" s="64">
        <v>4.2930000000000001</v>
      </c>
      <c r="I54" s="65">
        <v>4</v>
      </c>
      <c r="J54" s="71">
        <v>0</v>
      </c>
      <c r="K54" s="67">
        <v>2.798</v>
      </c>
      <c r="L54" s="68">
        <v>0</v>
      </c>
      <c r="M54" s="76">
        <v>1.4950000000000001</v>
      </c>
      <c r="N54" s="69">
        <f>O54/H54</f>
        <v>1</v>
      </c>
      <c r="O54" s="64">
        <v>4.2930000000000001</v>
      </c>
      <c r="P54" s="69">
        <f>Q54/H54</f>
        <v>0</v>
      </c>
      <c r="Q54" s="71">
        <v>0</v>
      </c>
      <c r="R54" s="69">
        <f>S54/H54</f>
        <v>0</v>
      </c>
      <c r="S54" s="71">
        <v>0</v>
      </c>
      <c r="T54" s="69">
        <f>U54/H54</f>
        <v>0</v>
      </c>
      <c r="U54" s="72">
        <v>0</v>
      </c>
      <c r="V54" s="25"/>
      <c r="W54" s="73" t="s">
        <v>53</v>
      </c>
      <c r="X54" s="26"/>
      <c r="Y54" s="195">
        <v>4200</v>
      </c>
      <c r="AA54" s="201">
        <v>3699.55</v>
      </c>
      <c r="AB54" s="201">
        <v>500.45</v>
      </c>
      <c r="AC54" s="201">
        <v>0</v>
      </c>
      <c r="AD54" s="201">
        <v>0</v>
      </c>
      <c r="AE54" s="196">
        <v>0</v>
      </c>
      <c r="AF54" s="203">
        <f>AA54/Y54*100</f>
        <v>88.084523809523816</v>
      </c>
      <c r="AG54" s="203">
        <f>AB54/Y54*100</f>
        <v>11.915476190476189</v>
      </c>
      <c r="AH54" s="203">
        <f>AC54/Y54*100</f>
        <v>0</v>
      </c>
      <c r="AI54" s="203">
        <f>AD54/Y54*100</f>
        <v>0</v>
      </c>
      <c r="AJ54" s="196">
        <f>SUM(AF54:AI54)</f>
        <v>100</v>
      </c>
      <c r="AL54" s="196">
        <v>4200</v>
      </c>
      <c r="AM54" s="196">
        <v>0</v>
      </c>
      <c r="AN54" s="196">
        <v>0</v>
      </c>
      <c r="AP54" s="197">
        <f>AL54/H54*100</f>
        <v>97833.682739343116</v>
      </c>
      <c r="AQ54" s="197">
        <f>L54/H54*100</f>
        <v>0</v>
      </c>
      <c r="AR54" s="197">
        <f>AN54/H54*100</f>
        <v>0</v>
      </c>
      <c r="AS54" s="204">
        <f>SUM(AP54:AR54)</f>
        <v>97833.682739343116</v>
      </c>
    </row>
    <row r="55" spans="1:46" x14ac:dyDescent="0.2">
      <c r="A55" s="22">
        <f t="shared" si="15"/>
        <v>40</v>
      </c>
      <c r="B55" s="28">
        <f t="shared" si="15"/>
        <v>40</v>
      </c>
      <c r="C55" s="28"/>
      <c r="D55" s="27" t="s">
        <v>15</v>
      </c>
      <c r="E55" s="49" t="s">
        <v>51</v>
      </c>
      <c r="F55" s="24" t="s">
        <v>109</v>
      </c>
      <c r="G55" s="25" t="s">
        <v>121</v>
      </c>
      <c r="H55" s="64">
        <v>9.2159999999999993</v>
      </c>
      <c r="I55" s="65">
        <v>4</v>
      </c>
      <c r="J55" s="71">
        <v>0</v>
      </c>
      <c r="K55" s="67">
        <v>9.2159999999999993</v>
      </c>
      <c r="L55" s="68">
        <v>0</v>
      </c>
      <c r="M55" s="68">
        <v>0</v>
      </c>
      <c r="N55" s="69">
        <f>O55/H55</f>
        <v>0.34895833333333337</v>
      </c>
      <c r="O55" s="64">
        <v>3.2160000000000002</v>
      </c>
      <c r="P55" s="69">
        <f>Q55/H55</f>
        <v>0.65104166666666674</v>
      </c>
      <c r="Q55" s="66">
        <v>6</v>
      </c>
      <c r="R55" s="69">
        <f>S55/H55</f>
        <v>0</v>
      </c>
      <c r="S55" s="71">
        <v>0</v>
      </c>
      <c r="T55" s="69">
        <f>U55/H55</f>
        <v>0</v>
      </c>
      <c r="U55" s="72">
        <v>0</v>
      </c>
      <c r="V55" s="25"/>
      <c r="W55" s="73" t="s">
        <v>53</v>
      </c>
      <c r="X55" s="26"/>
      <c r="Y55" s="202">
        <f>N55+P55+R55+T55</f>
        <v>1</v>
      </c>
      <c r="Z55" s="195">
        <v>11000</v>
      </c>
      <c r="AB55" s="201">
        <v>11000</v>
      </c>
      <c r="AC55" s="201">
        <v>0</v>
      </c>
      <c r="AD55" s="201">
        <v>0</v>
      </c>
      <c r="AE55" s="201">
        <v>0</v>
      </c>
      <c r="AF55" s="196">
        <v>3545.5</v>
      </c>
      <c r="AG55" s="203">
        <f>AB55/Z55*100</f>
        <v>100</v>
      </c>
      <c r="AH55" s="203">
        <f>AC55/Z55*100</f>
        <v>0</v>
      </c>
      <c r="AI55" s="203">
        <f>AD55/Z55*100</f>
        <v>0</v>
      </c>
      <c r="AJ55" s="203">
        <f>AE55/Z55*100</f>
        <v>0</v>
      </c>
      <c r="AK55" s="196">
        <f>SUM(AG55:AJ55)</f>
        <v>100</v>
      </c>
      <c r="AM55" s="196">
        <v>11000</v>
      </c>
      <c r="AN55" s="196">
        <v>0</v>
      </c>
      <c r="AO55" s="196">
        <v>0</v>
      </c>
      <c r="AP55" s="196"/>
      <c r="AQ55" s="197">
        <f>AM55/H55*100</f>
        <v>119357.63888888889</v>
      </c>
      <c r="AR55" s="197">
        <f>L55/H55*100</f>
        <v>0</v>
      </c>
      <c r="AS55" s="197">
        <f>AO55/H55*100</f>
        <v>0</v>
      </c>
      <c r="AT55" s="204">
        <f>SUM(AQ55:AS55)</f>
        <v>119357.63888888889</v>
      </c>
    </row>
    <row r="56" spans="1:46" x14ac:dyDescent="0.2">
      <c r="A56" s="22">
        <f t="shared" si="15"/>
        <v>41</v>
      </c>
      <c r="B56" s="28">
        <f t="shared" si="15"/>
        <v>41</v>
      </c>
      <c r="C56" s="28"/>
      <c r="D56" s="27" t="s">
        <v>109</v>
      </c>
      <c r="E56" s="49" t="s">
        <v>51</v>
      </c>
      <c r="F56" s="24" t="s">
        <v>71</v>
      </c>
      <c r="G56" s="25" t="s">
        <v>73</v>
      </c>
      <c r="H56" s="64">
        <v>3.9279999999999999</v>
      </c>
      <c r="I56" s="65">
        <v>4</v>
      </c>
      <c r="J56" s="71">
        <v>0</v>
      </c>
      <c r="K56" s="67">
        <v>3.9279999999999999</v>
      </c>
      <c r="L56" s="68">
        <v>0</v>
      </c>
      <c r="M56" s="68">
        <v>0</v>
      </c>
      <c r="N56" s="69">
        <f>O56/H56</f>
        <v>0.18533604887983707</v>
      </c>
      <c r="O56" s="64">
        <v>0.72799999999999998</v>
      </c>
      <c r="P56" s="69">
        <f>Q56/H56</f>
        <v>0.81466395112016299</v>
      </c>
      <c r="Q56" s="66">
        <v>3.2</v>
      </c>
      <c r="R56" s="69">
        <f>S56/H56</f>
        <v>0</v>
      </c>
      <c r="S56" s="71">
        <v>0</v>
      </c>
      <c r="T56" s="69">
        <f>U56/H56</f>
        <v>0</v>
      </c>
      <c r="U56" s="72">
        <v>0</v>
      </c>
      <c r="V56" s="25"/>
      <c r="W56" s="73" t="s">
        <v>53</v>
      </c>
      <c r="X56" s="26"/>
      <c r="Y56" s="195">
        <v>4100</v>
      </c>
      <c r="AA56" s="201">
        <v>4100</v>
      </c>
      <c r="AB56" s="201">
        <v>0</v>
      </c>
      <c r="AC56" s="201">
        <v>0</v>
      </c>
      <c r="AD56" s="201">
        <v>0</v>
      </c>
      <c r="AE56" s="196">
        <v>1270.25</v>
      </c>
      <c r="AF56" s="203">
        <f>AA56/Y56*100</f>
        <v>100</v>
      </c>
      <c r="AG56" s="203">
        <f>AB56/Y56*100</f>
        <v>0</v>
      </c>
      <c r="AH56" s="203">
        <f>AC56/Y56*100</f>
        <v>0</v>
      </c>
      <c r="AI56" s="203">
        <f>AD56/Y56*100</f>
        <v>0</v>
      </c>
      <c r="AJ56" s="196">
        <f>SUM(AF56:AI56)</f>
        <v>100</v>
      </c>
      <c r="AL56" s="196">
        <v>4100</v>
      </c>
      <c r="AM56" s="196">
        <v>0</v>
      </c>
      <c r="AN56" s="196">
        <v>0</v>
      </c>
      <c r="AP56" s="197">
        <f>AL56/H56*100</f>
        <v>104378.81873727088</v>
      </c>
      <c r="AQ56" s="197">
        <f>L56/H56*100</f>
        <v>0</v>
      </c>
      <c r="AR56" s="197">
        <f>AN56/H56*100</f>
        <v>0</v>
      </c>
      <c r="AS56" s="204">
        <f>SUM(AP56:AR56)</f>
        <v>104378.81873727088</v>
      </c>
    </row>
    <row r="57" spans="1:46" x14ac:dyDescent="0.2">
      <c r="A57" s="22">
        <f t="shared" si="15"/>
        <v>42</v>
      </c>
      <c r="B57" s="28">
        <f t="shared" si="15"/>
        <v>42</v>
      </c>
      <c r="C57" s="28"/>
      <c r="D57" s="27" t="s">
        <v>71</v>
      </c>
      <c r="E57" s="49" t="s">
        <v>51</v>
      </c>
      <c r="F57" s="24" t="s">
        <v>122</v>
      </c>
      <c r="G57" s="25" t="s">
        <v>12</v>
      </c>
      <c r="H57" s="64">
        <v>6.9370000000000003</v>
      </c>
      <c r="I57" s="65">
        <v>4</v>
      </c>
      <c r="J57" s="71">
        <v>0</v>
      </c>
      <c r="K57" s="67">
        <v>6.9370000000000003</v>
      </c>
      <c r="L57" s="68">
        <v>0</v>
      </c>
      <c r="M57" s="68">
        <v>0</v>
      </c>
      <c r="N57" s="69">
        <f>O57/H57</f>
        <v>0.17298544039210031</v>
      </c>
      <c r="O57" s="64">
        <v>1.2</v>
      </c>
      <c r="P57" s="69">
        <f>Q57/H57</f>
        <v>0.8270145596078996</v>
      </c>
      <c r="Q57" s="66">
        <v>5.7370000000000001</v>
      </c>
      <c r="R57" s="69">
        <f>S57/H57</f>
        <v>0</v>
      </c>
      <c r="S57" s="71">
        <v>0</v>
      </c>
      <c r="T57" s="69">
        <f>U57/H57</f>
        <v>0</v>
      </c>
      <c r="U57" s="72">
        <v>0</v>
      </c>
      <c r="V57" s="25"/>
      <c r="W57" s="73" t="s">
        <v>53</v>
      </c>
      <c r="X57" s="26"/>
      <c r="Y57" s="195">
        <v>7000</v>
      </c>
      <c r="AA57" s="201">
        <v>7000</v>
      </c>
      <c r="AB57" s="201">
        <v>0</v>
      </c>
      <c r="AC57" s="201">
        <v>0</v>
      </c>
      <c r="AD57" s="201">
        <v>0</v>
      </c>
      <c r="AE57" s="196">
        <v>1005</v>
      </c>
      <c r="AF57" s="203">
        <f t="shared" si="8"/>
        <v>100</v>
      </c>
      <c r="AG57" s="203">
        <f t="shared" si="9"/>
        <v>0</v>
      </c>
      <c r="AH57" s="203">
        <f t="shared" si="10"/>
        <v>0</v>
      </c>
      <c r="AI57" s="203">
        <f t="shared" si="11"/>
        <v>0</v>
      </c>
      <c r="AJ57" s="196">
        <f t="shared" si="12"/>
        <v>100</v>
      </c>
      <c r="AL57" s="196">
        <v>7000</v>
      </c>
      <c r="AM57" s="196">
        <v>0</v>
      </c>
      <c r="AN57" s="196">
        <v>0</v>
      </c>
      <c r="AP57" s="197">
        <f>AL57/H57*100</f>
        <v>100908.17356205852</v>
      </c>
      <c r="AQ57" s="197">
        <f>L57/H57*100</f>
        <v>0</v>
      </c>
      <c r="AR57" s="197">
        <f>AN57/H57*100</f>
        <v>0</v>
      </c>
      <c r="AS57" s="204">
        <f>SUM(AP57:AR57)</f>
        <v>100908.17356205852</v>
      </c>
    </row>
    <row r="58" spans="1:46" x14ac:dyDescent="0.2">
      <c r="A58" s="22">
        <f t="shared" si="15"/>
        <v>43</v>
      </c>
      <c r="B58" s="28">
        <f t="shared" si="15"/>
        <v>43</v>
      </c>
      <c r="C58" s="28"/>
      <c r="D58" s="27" t="s">
        <v>123</v>
      </c>
      <c r="E58" s="49" t="s">
        <v>51</v>
      </c>
      <c r="F58" s="24" t="s">
        <v>124</v>
      </c>
      <c r="G58" s="25" t="s">
        <v>92</v>
      </c>
      <c r="H58" s="64">
        <v>10.029999999999999</v>
      </c>
      <c r="I58" s="65">
        <v>4</v>
      </c>
      <c r="J58" s="71">
        <v>0</v>
      </c>
      <c r="K58" s="67">
        <v>10.029999999999999</v>
      </c>
      <c r="L58" s="68">
        <v>0</v>
      </c>
      <c r="M58" s="68">
        <v>0</v>
      </c>
      <c r="N58" s="69">
        <f>O58/H58</f>
        <v>0.94017946161515453</v>
      </c>
      <c r="O58" s="64">
        <v>9.43</v>
      </c>
      <c r="P58" s="69">
        <f>Q58/H58</f>
        <v>5.9820538384845467E-2</v>
      </c>
      <c r="Q58" s="66">
        <v>0.6</v>
      </c>
      <c r="R58" s="69">
        <f>S58/H58</f>
        <v>0</v>
      </c>
      <c r="S58" s="71">
        <v>0</v>
      </c>
      <c r="T58" s="69">
        <f>U58/H58</f>
        <v>0</v>
      </c>
      <c r="U58" s="72">
        <v>0</v>
      </c>
      <c r="V58" s="25"/>
      <c r="W58" s="73" t="s">
        <v>53</v>
      </c>
      <c r="X58" s="26"/>
      <c r="Y58" s="202">
        <f>N58+P58+R58+T58</f>
        <v>1</v>
      </c>
      <c r="Z58" s="195">
        <v>9980</v>
      </c>
      <c r="AB58" s="201">
        <v>8661.5</v>
      </c>
      <c r="AC58" s="201">
        <v>0</v>
      </c>
      <c r="AD58" s="201">
        <v>1318.5</v>
      </c>
      <c r="AE58" s="201">
        <v>0</v>
      </c>
      <c r="AF58" s="196">
        <v>5808.5</v>
      </c>
      <c r="AG58" s="203">
        <f>AB58/Z58*100</f>
        <v>86.788577154308626</v>
      </c>
      <c r="AH58" s="203">
        <f>AC58/Z58*100</f>
        <v>0</v>
      </c>
      <c r="AI58" s="203">
        <f>AD58/Z58*100</f>
        <v>13.211422845691384</v>
      </c>
      <c r="AJ58" s="203">
        <f>AE58/Z58*100</f>
        <v>0</v>
      </c>
      <c r="AK58" s="196">
        <f>SUM(AG58:AJ58)</f>
        <v>100.00000000000001</v>
      </c>
      <c r="AM58" s="196">
        <v>8661.5</v>
      </c>
      <c r="AN58" s="196">
        <v>1318.5</v>
      </c>
      <c r="AO58" s="196">
        <v>0</v>
      </c>
      <c r="AP58" s="196"/>
      <c r="AQ58" s="197">
        <f>AM58/H58*100</f>
        <v>86355.932203389835</v>
      </c>
      <c r="AR58" s="197">
        <f>L58/H58*100</f>
        <v>0</v>
      </c>
      <c r="AS58" s="197">
        <f>AO58/H58*100</f>
        <v>0</v>
      </c>
      <c r="AT58" s="204">
        <f>SUM(AQ58:AS58)</f>
        <v>86355.932203389835</v>
      </c>
    </row>
    <row r="59" spans="1:46" x14ac:dyDescent="0.2">
      <c r="A59" s="22">
        <f t="shared" si="15"/>
        <v>44</v>
      </c>
      <c r="B59" s="28">
        <f t="shared" si="15"/>
        <v>44</v>
      </c>
      <c r="C59" s="28"/>
      <c r="D59" s="27" t="s">
        <v>125</v>
      </c>
      <c r="E59" s="49" t="s">
        <v>51</v>
      </c>
      <c r="F59" s="24" t="s">
        <v>126</v>
      </c>
      <c r="G59" s="25" t="s">
        <v>75</v>
      </c>
      <c r="H59" s="64">
        <v>7.117</v>
      </c>
      <c r="I59" s="65">
        <v>4</v>
      </c>
      <c r="J59" s="71">
        <v>0</v>
      </c>
      <c r="K59" s="67">
        <v>7.117</v>
      </c>
      <c r="L59" s="68">
        <v>0</v>
      </c>
      <c r="M59" s="68">
        <v>0</v>
      </c>
      <c r="N59" s="69">
        <f>O59/H59</f>
        <v>0.74708444569341015</v>
      </c>
      <c r="O59" s="64">
        <v>5.3170000000000002</v>
      </c>
      <c r="P59" s="69">
        <f>Q59/H59</f>
        <v>0.19671209779401433</v>
      </c>
      <c r="Q59" s="66">
        <v>1.4</v>
      </c>
      <c r="R59" s="69">
        <f>S59/H59</f>
        <v>5.6203456512575529E-2</v>
      </c>
      <c r="S59" s="71">
        <v>0.4</v>
      </c>
      <c r="T59" s="69">
        <f>U59/H59</f>
        <v>0</v>
      </c>
      <c r="U59" s="72">
        <v>0</v>
      </c>
      <c r="V59" s="25"/>
      <c r="W59" s="73" t="s">
        <v>53</v>
      </c>
      <c r="X59" s="26"/>
      <c r="Y59" s="195">
        <v>7090</v>
      </c>
      <c r="AA59" s="201">
        <v>6154.75</v>
      </c>
      <c r="AB59" s="201">
        <v>935.25</v>
      </c>
      <c r="AC59" s="201">
        <v>0</v>
      </c>
      <c r="AD59" s="201">
        <v>0</v>
      </c>
      <c r="AE59" s="196">
        <v>0</v>
      </c>
      <c r="AF59" s="203">
        <f>AA59/Y59*100</f>
        <v>86.808885754583926</v>
      </c>
      <c r="AG59" s="203">
        <f>AB59/Y59*100</f>
        <v>13.191114245416081</v>
      </c>
      <c r="AH59" s="203">
        <f>AC59/Y59*100</f>
        <v>0</v>
      </c>
      <c r="AI59" s="203">
        <f>AD59/Y59*100</f>
        <v>0</v>
      </c>
      <c r="AJ59" s="196">
        <f>SUM(AF59:AI59)</f>
        <v>100</v>
      </c>
      <c r="AL59" s="196">
        <v>7090</v>
      </c>
      <c r="AM59" s="196">
        <v>0</v>
      </c>
      <c r="AN59" s="196">
        <v>0</v>
      </c>
      <c r="AP59" s="197">
        <f>AL59/H59*100</f>
        <v>99620.626668540121</v>
      </c>
      <c r="AQ59" s="197">
        <f>L59/H59*100</f>
        <v>0</v>
      </c>
      <c r="AR59" s="197">
        <f>AN59/H59*100</f>
        <v>0</v>
      </c>
      <c r="AS59" s="204">
        <f t="shared" ref="AS59:AS66" si="16">SUM(AP59:AR59)</f>
        <v>99620.626668540121</v>
      </c>
    </row>
    <row r="60" spans="1:46" x14ac:dyDescent="0.2">
      <c r="A60" s="22">
        <f t="shared" si="15"/>
        <v>45</v>
      </c>
      <c r="B60" s="28">
        <f t="shared" si="15"/>
        <v>45</v>
      </c>
      <c r="C60" s="28"/>
      <c r="D60" s="27" t="s">
        <v>127</v>
      </c>
      <c r="E60" s="49" t="s">
        <v>51</v>
      </c>
      <c r="F60" s="24" t="s">
        <v>128</v>
      </c>
      <c r="G60" s="25" t="s">
        <v>129</v>
      </c>
      <c r="H60" s="64">
        <v>8.5</v>
      </c>
      <c r="I60" s="65">
        <v>4</v>
      </c>
      <c r="J60" s="71">
        <v>0</v>
      </c>
      <c r="K60" s="67">
        <v>8.5</v>
      </c>
      <c r="L60" s="68">
        <v>0</v>
      </c>
      <c r="M60" s="68">
        <v>0</v>
      </c>
      <c r="N60" s="69">
        <f>O60/H60</f>
        <v>0.78823529411764703</v>
      </c>
      <c r="O60" s="64">
        <v>6.7</v>
      </c>
      <c r="P60" s="69">
        <f>Q60/H60</f>
        <v>0.21176470588235294</v>
      </c>
      <c r="Q60" s="66">
        <v>1.8</v>
      </c>
      <c r="R60" s="69">
        <f>S60/H60</f>
        <v>0</v>
      </c>
      <c r="S60" s="71">
        <v>0</v>
      </c>
      <c r="T60" s="69">
        <f>U60/H60</f>
        <v>0</v>
      </c>
      <c r="U60" s="72">
        <v>0</v>
      </c>
      <c r="V60" s="25"/>
      <c r="W60" s="73" t="s">
        <v>53</v>
      </c>
      <c r="X60" s="26"/>
      <c r="Y60" s="195">
        <v>8460</v>
      </c>
      <c r="AA60" s="201">
        <v>8460</v>
      </c>
      <c r="AB60" s="201">
        <v>0</v>
      </c>
      <c r="AC60" s="201">
        <v>0</v>
      </c>
      <c r="AD60" s="201">
        <v>0</v>
      </c>
      <c r="AE60" s="196">
        <v>5822.5</v>
      </c>
      <c r="AF60" s="203">
        <f t="shared" si="8"/>
        <v>100</v>
      </c>
      <c r="AG60" s="203">
        <f t="shared" si="9"/>
        <v>0</v>
      </c>
      <c r="AH60" s="203">
        <f t="shared" si="10"/>
        <v>0</v>
      </c>
      <c r="AI60" s="203">
        <f t="shared" si="11"/>
        <v>0</v>
      </c>
      <c r="AJ60" s="196">
        <f t="shared" si="12"/>
        <v>100</v>
      </c>
      <c r="AL60" s="196">
        <v>8460</v>
      </c>
      <c r="AM60" s="196">
        <v>0</v>
      </c>
      <c r="AN60" s="196">
        <v>0</v>
      </c>
      <c r="AP60" s="197">
        <f>AL60/H60*100</f>
        <v>99529.411764705874</v>
      </c>
      <c r="AQ60" s="197">
        <f>L60/H60*100</f>
        <v>0</v>
      </c>
      <c r="AR60" s="197">
        <f>AN60/H60*100</f>
        <v>0</v>
      </c>
      <c r="AS60" s="204">
        <f t="shared" si="16"/>
        <v>99529.411764705874</v>
      </c>
    </row>
    <row r="61" spans="1:46" x14ac:dyDescent="0.2">
      <c r="A61" s="22">
        <f t="shared" si="15"/>
        <v>46</v>
      </c>
      <c r="B61" s="28">
        <f t="shared" si="15"/>
        <v>46</v>
      </c>
      <c r="C61" s="28"/>
      <c r="D61" s="27" t="s">
        <v>130</v>
      </c>
      <c r="E61" s="49" t="s">
        <v>51</v>
      </c>
      <c r="F61" s="24" t="s">
        <v>17</v>
      </c>
      <c r="G61" s="25" t="s">
        <v>131</v>
      </c>
      <c r="H61" s="64">
        <v>11.217000000000001</v>
      </c>
      <c r="I61" s="65">
        <v>5.5</v>
      </c>
      <c r="J61" s="75">
        <v>7.0000000000000001E-3</v>
      </c>
      <c r="K61" s="67">
        <v>11.21</v>
      </c>
      <c r="L61" s="68">
        <v>0</v>
      </c>
      <c r="M61" s="68">
        <v>0</v>
      </c>
      <c r="N61" s="69">
        <f>O61/H61</f>
        <v>0.91084960328073461</v>
      </c>
      <c r="O61" s="64">
        <v>10.217000000000001</v>
      </c>
      <c r="P61" s="69">
        <f>Q61/H61</f>
        <v>8.915039671926539E-2</v>
      </c>
      <c r="Q61" s="66">
        <v>1</v>
      </c>
      <c r="R61" s="69">
        <f>S61/H61</f>
        <v>0</v>
      </c>
      <c r="S61" s="71">
        <v>0</v>
      </c>
      <c r="T61" s="69">
        <f>U61/H61</f>
        <v>0</v>
      </c>
      <c r="U61" s="72">
        <v>0</v>
      </c>
      <c r="V61" s="25"/>
      <c r="W61" s="73" t="s">
        <v>53</v>
      </c>
      <c r="X61" s="26"/>
      <c r="Y61" s="195">
        <v>11550</v>
      </c>
      <c r="AA61" s="201">
        <v>11550</v>
      </c>
      <c r="AB61" s="201">
        <v>0</v>
      </c>
      <c r="AC61" s="201">
        <v>0</v>
      </c>
      <c r="AD61" s="201">
        <v>0</v>
      </c>
      <c r="AE61" s="196">
        <v>4597.25</v>
      </c>
      <c r="AF61" s="203">
        <f t="shared" si="8"/>
        <v>100</v>
      </c>
      <c r="AG61" s="203">
        <f t="shared" si="9"/>
        <v>0</v>
      </c>
      <c r="AH61" s="203">
        <f t="shared" si="10"/>
        <v>0</v>
      </c>
      <c r="AI61" s="203">
        <f t="shared" si="11"/>
        <v>0</v>
      </c>
      <c r="AJ61" s="196">
        <f t="shared" si="12"/>
        <v>100</v>
      </c>
      <c r="AL61" s="196">
        <v>11550</v>
      </c>
      <c r="AM61" s="196">
        <v>0</v>
      </c>
      <c r="AN61" s="196">
        <v>0</v>
      </c>
      <c r="AP61" s="197">
        <f>AL61/H61*100</f>
        <v>102968.70821075153</v>
      </c>
      <c r="AQ61" s="197">
        <f>L61/H61*100</f>
        <v>0</v>
      </c>
      <c r="AR61" s="197">
        <f>AN61/H61*100</f>
        <v>0</v>
      </c>
      <c r="AS61" s="204">
        <f t="shared" si="16"/>
        <v>102968.70821075153</v>
      </c>
    </row>
    <row r="62" spans="1:46" x14ac:dyDescent="0.2">
      <c r="A62" s="22">
        <f t="shared" si="15"/>
        <v>47</v>
      </c>
      <c r="B62" s="28">
        <f t="shared" si="15"/>
        <v>47</v>
      </c>
      <c r="C62" s="28"/>
      <c r="D62" s="27" t="s">
        <v>132</v>
      </c>
      <c r="E62" s="49" t="s">
        <v>51</v>
      </c>
      <c r="F62" s="24" t="s">
        <v>133</v>
      </c>
      <c r="G62" s="25" t="s">
        <v>7</v>
      </c>
      <c r="H62" s="64">
        <v>6.57</v>
      </c>
      <c r="I62" s="65">
        <v>4</v>
      </c>
      <c r="J62" s="71">
        <v>0</v>
      </c>
      <c r="K62" s="67">
        <v>6.57</v>
      </c>
      <c r="L62" s="68">
        <v>0</v>
      </c>
      <c r="M62" s="68">
        <v>0</v>
      </c>
      <c r="N62" s="69">
        <f>O62/H62</f>
        <v>0.48706240487062408</v>
      </c>
      <c r="O62" s="64">
        <v>3.2</v>
      </c>
      <c r="P62" s="69">
        <f>Q62/H62</f>
        <v>0.36529680365296802</v>
      </c>
      <c r="Q62" s="66">
        <v>2.4</v>
      </c>
      <c r="R62" s="69">
        <f>S62/H62</f>
        <v>0.14764079147640791</v>
      </c>
      <c r="S62" s="71">
        <v>0.97</v>
      </c>
      <c r="T62" s="69">
        <f>U62/H62</f>
        <v>0</v>
      </c>
      <c r="U62" s="72">
        <v>0</v>
      </c>
      <c r="V62" s="25"/>
      <c r="W62" s="73" t="s">
        <v>53</v>
      </c>
      <c r="X62" s="26"/>
      <c r="Y62" s="195">
        <v>6460</v>
      </c>
      <c r="AA62" s="201">
        <v>5981.25</v>
      </c>
      <c r="AB62" s="201">
        <v>478.75</v>
      </c>
      <c r="AC62" s="201">
        <v>0</v>
      </c>
      <c r="AD62" s="201">
        <v>0</v>
      </c>
      <c r="AE62" s="196">
        <v>0</v>
      </c>
      <c r="AF62" s="203">
        <f t="shared" si="8"/>
        <v>92.589009287925691</v>
      </c>
      <c r="AG62" s="203">
        <f t="shared" si="9"/>
        <v>7.4109907120743026</v>
      </c>
      <c r="AH62" s="203">
        <f t="shared" si="10"/>
        <v>0</v>
      </c>
      <c r="AI62" s="203">
        <f t="shared" si="11"/>
        <v>0</v>
      </c>
      <c r="AJ62" s="196">
        <f t="shared" si="12"/>
        <v>100</v>
      </c>
      <c r="AL62" s="196">
        <v>6460</v>
      </c>
      <c r="AM62" s="196">
        <v>0</v>
      </c>
      <c r="AN62" s="196">
        <v>0</v>
      </c>
      <c r="AP62" s="197">
        <f>AL62/H62*100</f>
        <v>98325.722983257234</v>
      </c>
      <c r="AQ62" s="197">
        <f>L62/H62*100</f>
        <v>0</v>
      </c>
      <c r="AR62" s="197">
        <f>AN62/H62*100</f>
        <v>0</v>
      </c>
      <c r="AS62" s="204">
        <f t="shared" si="16"/>
        <v>98325.722983257234</v>
      </c>
    </row>
    <row r="63" spans="1:46" x14ac:dyDescent="0.2">
      <c r="A63" s="22">
        <f t="shared" si="15"/>
        <v>48</v>
      </c>
      <c r="B63" s="28">
        <f t="shared" si="15"/>
        <v>48</v>
      </c>
      <c r="C63" s="28"/>
      <c r="D63" s="27" t="s">
        <v>132</v>
      </c>
      <c r="E63" s="49" t="s">
        <v>51</v>
      </c>
      <c r="F63" s="24" t="s">
        <v>55</v>
      </c>
      <c r="G63" s="25" t="s">
        <v>7</v>
      </c>
      <c r="H63" s="64">
        <v>5.0910000000000002</v>
      </c>
      <c r="I63" s="65">
        <v>6.5</v>
      </c>
      <c r="J63" s="71">
        <v>0</v>
      </c>
      <c r="K63" s="67">
        <v>5.0910000000000002</v>
      </c>
      <c r="L63" s="68">
        <v>0</v>
      </c>
      <c r="M63" s="68">
        <v>0</v>
      </c>
      <c r="N63" s="69">
        <f>O63/H63</f>
        <v>0.96071498723237081</v>
      </c>
      <c r="O63" s="64">
        <v>4.891</v>
      </c>
      <c r="P63" s="69">
        <f>Q63/H63</f>
        <v>3.9285012767629149E-2</v>
      </c>
      <c r="Q63" s="66">
        <v>0.2</v>
      </c>
      <c r="R63" s="69">
        <f>S63/H63</f>
        <v>0</v>
      </c>
      <c r="S63" s="71">
        <v>0</v>
      </c>
      <c r="T63" s="69">
        <f>U63/H63</f>
        <v>0</v>
      </c>
      <c r="U63" s="72">
        <v>0</v>
      </c>
      <c r="V63" s="25"/>
      <c r="W63" s="73" t="s">
        <v>53</v>
      </c>
      <c r="X63" s="26"/>
      <c r="Y63" s="195">
        <v>5090</v>
      </c>
      <c r="AA63" s="201">
        <v>5067.1499999999996</v>
      </c>
      <c r="AB63" s="201">
        <v>22.850000000000364</v>
      </c>
      <c r="AC63" s="201">
        <v>0</v>
      </c>
      <c r="AD63" s="201">
        <v>0</v>
      </c>
      <c r="AE63" s="196">
        <v>0</v>
      </c>
      <c r="AF63" s="203">
        <f t="shared" si="8"/>
        <v>99.55108055009822</v>
      </c>
      <c r="AG63" s="203">
        <f t="shared" si="9"/>
        <v>0.44891944990177535</v>
      </c>
      <c r="AH63" s="203">
        <f t="shared" si="10"/>
        <v>0</v>
      </c>
      <c r="AI63" s="203">
        <f t="shared" si="11"/>
        <v>0</v>
      </c>
      <c r="AJ63" s="196">
        <f t="shared" si="12"/>
        <v>100</v>
      </c>
      <c r="AL63" s="196">
        <v>5090</v>
      </c>
      <c r="AM63" s="196">
        <v>0</v>
      </c>
      <c r="AN63" s="196">
        <v>0</v>
      </c>
      <c r="AP63" s="197">
        <f>AL63/H63*100</f>
        <v>99980.357493616175</v>
      </c>
      <c r="AQ63" s="197">
        <f>L63/H63*100</f>
        <v>0</v>
      </c>
      <c r="AR63" s="197">
        <f>AN63/H63*100</f>
        <v>0</v>
      </c>
      <c r="AS63" s="204">
        <f t="shared" si="16"/>
        <v>99980.357493616175</v>
      </c>
    </row>
    <row r="64" spans="1:46" x14ac:dyDescent="0.2">
      <c r="A64" s="22">
        <f t="shared" si="15"/>
        <v>49</v>
      </c>
      <c r="B64" s="28">
        <f t="shared" si="15"/>
        <v>49</v>
      </c>
      <c r="C64" s="28"/>
      <c r="D64" s="27" t="s">
        <v>10</v>
      </c>
      <c r="E64" s="49" t="s">
        <v>51</v>
      </c>
      <c r="F64" s="24" t="s">
        <v>134</v>
      </c>
      <c r="G64" s="25" t="s">
        <v>135</v>
      </c>
      <c r="H64" s="64">
        <v>4.8019999999999996</v>
      </c>
      <c r="I64" s="65">
        <v>4</v>
      </c>
      <c r="J64" s="71">
        <v>0</v>
      </c>
      <c r="K64" s="67">
        <v>4.8019999999999996</v>
      </c>
      <c r="L64" s="68">
        <v>0</v>
      </c>
      <c r="M64" s="68">
        <v>0</v>
      </c>
      <c r="N64" s="69">
        <f>O64/H64</f>
        <v>1</v>
      </c>
      <c r="O64" s="64">
        <v>4.8019999999999996</v>
      </c>
      <c r="P64" s="69">
        <f>Q64/H64</f>
        <v>0</v>
      </c>
      <c r="Q64" s="71">
        <v>0</v>
      </c>
      <c r="R64" s="69">
        <f>S64/H64</f>
        <v>0</v>
      </c>
      <c r="S64" s="71">
        <v>0</v>
      </c>
      <c r="T64" s="69">
        <f>U64/H64</f>
        <v>0</v>
      </c>
      <c r="U64" s="72">
        <v>0</v>
      </c>
      <c r="V64" s="25"/>
      <c r="W64" s="73" t="s">
        <v>53</v>
      </c>
      <c r="X64" s="26"/>
      <c r="Y64" s="195">
        <v>4680</v>
      </c>
      <c r="AA64" s="201">
        <v>4680</v>
      </c>
      <c r="AB64" s="201">
        <v>0</v>
      </c>
      <c r="AC64" s="201">
        <v>0</v>
      </c>
      <c r="AD64" s="201">
        <v>0</v>
      </c>
      <c r="AE64" s="196">
        <v>2013</v>
      </c>
      <c r="AF64" s="203">
        <f t="shared" si="8"/>
        <v>100</v>
      </c>
      <c r="AG64" s="203">
        <f t="shared" si="9"/>
        <v>0</v>
      </c>
      <c r="AH64" s="203">
        <f t="shared" si="10"/>
        <v>0</v>
      </c>
      <c r="AI64" s="203">
        <f t="shared" si="11"/>
        <v>0</v>
      </c>
      <c r="AJ64" s="196">
        <f t="shared" si="12"/>
        <v>100</v>
      </c>
      <c r="AL64" s="196">
        <v>4680</v>
      </c>
      <c r="AM64" s="196">
        <v>0</v>
      </c>
      <c r="AN64" s="196">
        <v>0</v>
      </c>
      <c r="AP64" s="197">
        <f>AL64/H64*100</f>
        <v>97459.391920033333</v>
      </c>
      <c r="AQ64" s="197">
        <f>L64/H64*100</f>
        <v>0</v>
      </c>
      <c r="AR64" s="197">
        <f>AN64/H64*100</f>
        <v>0</v>
      </c>
      <c r="AS64" s="204">
        <f t="shared" si="16"/>
        <v>97459.391920033333</v>
      </c>
    </row>
    <row r="65" spans="1:46" x14ac:dyDescent="0.2">
      <c r="A65" s="22">
        <f t="shared" ref="A65:B80" si="17">A64+1</f>
        <v>50</v>
      </c>
      <c r="B65" s="28">
        <f t="shared" si="17"/>
        <v>50</v>
      </c>
      <c r="C65" s="28"/>
      <c r="D65" s="27" t="s">
        <v>133</v>
      </c>
      <c r="E65" s="49" t="s">
        <v>51</v>
      </c>
      <c r="F65" s="24" t="s">
        <v>90</v>
      </c>
      <c r="G65" s="25" t="s">
        <v>136</v>
      </c>
      <c r="H65" s="64">
        <v>8.6</v>
      </c>
      <c r="I65" s="65">
        <v>4</v>
      </c>
      <c r="J65" s="66">
        <v>0.8</v>
      </c>
      <c r="K65" s="67">
        <v>7.4</v>
      </c>
      <c r="L65" s="68">
        <v>0</v>
      </c>
      <c r="M65" s="76">
        <v>0.4</v>
      </c>
      <c r="N65" s="69">
        <f>O65/H65</f>
        <v>1</v>
      </c>
      <c r="O65" s="64">
        <v>8.6</v>
      </c>
      <c r="P65" s="69">
        <f>Q65/H65</f>
        <v>0</v>
      </c>
      <c r="Q65" s="71">
        <v>0</v>
      </c>
      <c r="R65" s="69">
        <f>S65/H65</f>
        <v>0</v>
      </c>
      <c r="S65" s="71">
        <v>0</v>
      </c>
      <c r="T65" s="69">
        <f>U65/H65</f>
        <v>0</v>
      </c>
      <c r="U65" s="72">
        <v>0</v>
      </c>
      <c r="V65" s="25"/>
      <c r="W65" s="77" t="s">
        <v>53</v>
      </c>
      <c r="X65" s="26"/>
      <c r="Y65" s="195">
        <v>7100</v>
      </c>
      <c r="AA65" s="201">
        <v>0</v>
      </c>
      <c r="AB65" s="201">
        <v>0</v>
      </c>
      <c r="AC65" s="201">
        <v>0</v>
      </c>
      <c r="AD65" s="201">
        <v>7100</v>
      </c>
      <c r="AE65" s="196">
        <v>7100</v>
      </c>
      <c r="AF65" s="203">
        <f t="shared" si="8"/>
        <v>0</v>
      </c>
      <c r="AG65" s="203">
        <f t="shared" si="9"/>
        <v>0</v>
      </c>
      <c r="AH65" s="203">
        <f t="shared" si="10"/>
        <v>0</v>
      </c>
      <c r="AI65" s="203">
        <f t="shared" si="11"/>
        <v>100</v>
      </c>
      <c r="AJ65" s="196">
        <f t="shared" si="12"/>
        <v>100</v>
      </c>
      <c r="AL65" s="196">
        <v>0</v>
      </c>
      <c r="AM65" s="196">
        <v>0</v>
      </c>
      <c r="AN65" s="196">
        <v>7100</v>
      </c>
      <c r="AP65" s="197">
        <f>AL65/H65*100</f>
        <v>0</v>
      </c>
      <c r="AQ65" s="197">
        <f>L65/H65*100</f>
        <v>0</v>
      </c>
      <c r="AR65" s="197">
        <f>AN65/H65*100</f>
        <v>82558.139534883725</v>
      </c>
      <c r="AS65" s="204">
        <f t="shared" si="16"/>
        <v>82558.139534883725</v>
      </c>
    </row>
    <row r="66" spans="1:46" x14ac:dyDescent="0.2">
      <c r="A66" s="22">
        <f t="shared" si="17"/>
        <v>51</v>
      </c>
      <c r="B66" s="28">
        <f t="shared" si="17"/>
        <v>51</v>
      </c>
      <c r="C66" s="28"/>
      <c r="D66" s="27" t="s">
        <v>4</v>
      </c>
      <c r="E66" s="49" t="s">
        <v>51</v>
      </c>
      <c r="F66" s="24" t="s">
        <v>137</v>
      </c>
      <c r="G66" s="25" t="s">
        <v>4</v>
      </c>
      <c r="H66" s="64">
        <v>4.0350000000000001</v>
      </c>
      <c r="I66" s="65">
        <v>6</v>
      </c>
      <c r="J66" s="71">
        <v>0</v>
      </c>
      <c r="K66" s="67">
        <v>4</v>
      </c>
      <c r="L66" s="68">
        <v>0</v>
      </c>
      <c r="M66" s="76">
        <v>3.5000000000000003E-2</v>
      </c>
      <c r="N66" s="69">
        <f>O66/H66</f>
        <v>0.99132589838909535</v>
      </c>
      <c r="O66" s="64">
        <v>4</v>
      </c>
      <c r="P66" s="69">
        <f>Q66/H66</f>
        <v>8.6741016109045856E-3</v>
      </c>
      <c r="Q66" s="66">
        <v>3.5000000000000003E-2</v>
      </c>
      <c r="R66" s="69">
        <f>S66/H66</f>
        <v>0</v>
      </c>
      <c r="S66" s="71">
        <v>0</v>
      </c>
      <c r="T66" s="69">
        <f>U66/H66</f>
        <v>0</v>
      </c>
      <c r="U66" s="72">
        <v>0</v>
      </c>
      <c r="V66" s="25"/>
      <c r="W66" s="73" t="s">
        <v>53</v>
      </c>
      <c r="X66" s="26"/>
      <c r="Y66" s="195">
        <v>4200</v>
      </c>
      <c r="AA66" s="201">
        <v>4200</v>
      </c>
      <c r="AB66" s="201">
        <v>0</v>
      </c>
      <c r="AC66" s="201">
        <v>0</v>
      </c>
      <c r="AD66" s="201">
        <v>0</v>
      </c>
      <c r="AE66" s="196">
        <v>1317.6999999999998</v>
      </c>
      <c r="AF66" s="203">
        <f t="shared" si="8"/>
        <v>100</v>
      </c>
      <c r="AG66" s="203">
        <f t="shared" si="9"/>
        <v>0</v>
      </c>
      <c r="AH66" s="203">
        <f t="shared" si="10"/>
        <v>0</v>
      </c>
      <c r="AI66" s="203">
        <f t="shared" si="11"/>
        <v>0</v>
      </c>
      <c r="AJ66" s="196">
        <f t="shared" si="12"/>
        <v>100</v>
      </c>
      <c r="AL66" s="196">
        <v>4200</v>
      </c>
      <c r="AM66" s="196">
        <v>0</v>
      </c>
      <c r="AN66" s="196">
        <v>0</v>
      </c>
      <c r="AP66" s="197">
        <f>AL66/H66*100</f>
        <v>104089.219330855</v>
      </c>
      <c r="AQ66" s="197">
        <f>L66/H66*100</f>
        <v>0</v>
      </c>
      <c r="AR66" s="197">
        <f>AN66/H66*100</f>
        <v>0</v>
      </c>
      <c r="AS66" s="204">
        <f t="shared" si="16"/>
        <v>104089.219330855</v>
      </c>
    </row>
    <row r="67" spans="1:46" x14ac:dyDescent="0.2">
      <c r="A67" s="22">
        <f t="shared" si="17"/>
        <v>52</v>
      </c>
      <c r="B67" s="28">
        <f t="shared" si="17"/>
        <v>52</v>
      </c>
      <c r="C67" s="28"/>
      <c r="D67" s="27" t="s">
        <v>138</v>
      </c>
      <c r="E67" s="49" t="s">
        <v>51</v>
      </c>
      <c r="F67" s="24" t="s">
        <v>139</v>
      </c>
      <c r="G67" s="25" t="s">
        <v>11</v>
      </c>
      <c r="H67" s="64">
        <v>2.3140000000000001</v>
      </c>
      <c r="I67" s="65">
        <v>4</v>
      </c>
      <c r="J67" s="71">
        <v>0</v>
      </c>
      <c r="K67" s="67">
        <v>2.3140000000000001</v>
      </c>
      <c r="L67" s="68">
        <v>0</v>
      </c>
      <c r="M67" s="68">
        <v>0</v>
      </c>
      <c r="N67" s="69">
        <f>O67/H67</f>
        <v>1</v>
      </c>
      <c r="O67" s="64">
        <v>2.3140000000000001</v>
      </c>
      <c r="P67" s="69">
        <f>Q67/H67</f>
        <v>0</v>
      </c>
      <c r="Q67" s="71">
        <v>0</v>
      </c>
      <c r="R67" s="69">
        <f>S67/H67</f>
        <v>0</v>
      </c>
      <c r="S67" s="71">
        <v>0</v>
      </c>
      <c r="T67" s="69">
        <f>U67/H67</f>
        <v>0</v>
      </c>
      <c r="U67" s="72">
        <v>0</v>
      </c>
      <c r="V67" s="25"/>
      <c r="W67" s="73" t="s">
        <v>53</v>
      </c>
      <c r="X67" s="26"/>
      <c r="Y67" s="202">
        <f>N67+P67+R67+T67</f>
        <v>1</v>
      </c>
      <c r="Z67" s="195">
        <v>2400</v>
      </c>
      <c r="AB67" s="201">
        <v>2400</v>
      </c>
      <c r="AC67" s="201">
        <v>0</v>
      </c>
      <c r="AD67" s="201">
        <v>0</v>
      </c>
      <c r="AE67" s="201">
        <v>0</v>
      </c>
      <c r="AF67" s="196">
        <v>2400</v>
      </c>
      <c r="AG67" s="203">
        <f>AB67/Z67*100</f>
        <v>100</v>
      </c>
      <c r="AH67" s="203">
        <f>AC67/Z67*100</f>
        <v>0</v>
      </c>
      <c r="AI67" s="203">
        <f>AD67/Z67*100</f>
        <v>0</v>
      </c>
      <c r="AJ67" s="203">
        <f>AE67/Z67*100</f>
        <v>0</v>
      </c>
      <c r="AK67" s="196">
        <f>SUM(AG67:AJ67)</f>
        <v>100</v>
      </c>
      <c r="AM67" s="196">
        <v>2400</v>
      </c>
      <c r="AN67" s="196">
        <v>0</v>
      </c>
      <c r="AO67" s="196">
        <v>0</v>
      </c>
      <c r="AP67" s="196"/>
      <c r="AQ67" s="197">
        <f>AM67/H67*100</f>
        <v>103716.50821089021</v>
      </c>
      <c r="AR67" s="197">
        <f>L67/H67*100</f>
        <v>0</v>
      </c>
      <c r="AS67" s="197">
        <f>AO67/H67*100</f>
        <v>0</v>
      </c>
      <c r="AT67" s="204">
        <f>SUM(AQ67:AS67)</f>
        <v>103716.50821089021</v>
      </c>
    </row>
    <row r="68" spans="1:46" x14ac:dyDescent="0.2">
      <c r="A68" s="22">
        <f t="shared" si="17"/>
        <v>53</v>
      </c>
      <c r="B68" s="28">
        <f t="shared" si="17"/>
        <v>53</v>
      </c>
      <c r="C68" s="28"/>
      <c r="D68" s="27" t="s">
        <v>86</v>
      </c>
      <c r="E68" s="49" t="s">
        <v>51</v>
      </c>
      <c r="F68" s="24" t="s">
        <v>140</v>
      </c>
      <c r="G68" s="25" t="s">
        <v>17</v>
      </c>
      <c r="H68" s="64">
        <v>4.609</v>
      </c>
      <c r="I68" s="65">
        <v>5</v>
      </c>
      <c r="J68" s="71">
        <v>0</v>
      </c>
      <c r="K68" s="67">
        <v>4.609</v>
      </c>
      <c r="L68" s="68">
        <v>0</v>
      </c>
      <c r="M68" s="68">
        <v>0</v>
      </c>
      <c r="N68" s="69">
        <f>O68/H68</f>
        <v>1</v>
      </c>
      <c r="O68" s="64">
        <v>4.609</v>
      </c>
      <c r="P68" s="69">
        <f>Q68/H68</f>
        <v>0</v>
      </c>
      <c r="Q68" s="71">
        <v>0</v>
      </c>
      <c r="R68" s="69">
        <f>S68/H68</f>
        <v>0</v>
      </c>
      <c r="S68" s="71">
        <v>0</v>
      </c>
      <c r="T68" s="69">
        <f>U68/H68</f>
        <v>0</v>
      </c>
      <c r="U68" s="72">
        <v>0</v>
      </c>
      <c r="V68" s="25"/>
      <c r="W68" s="73" t="s">
        <v>53</v>
      </c>
      <c r="X68" s="26"/>
      <c r="Y68" s="195">
        <v>4580</v>
      </c>
      <c r="AA68" s="201">
        <v>4580</v>
      </c>
      <c r="AB68" s="201">
        <v>0</v>
      </c>
      <c r="AC68" s="201">
        <v>0</v>
      </c>
      <c r="AD68" s="201">
        <v>0</v>
      </c>
      <c r="AE68" s="196">
        <v>1924</v>
      </c>
      <c r="AF68" s="203">
        <f>AA68/Y68*100</f>
        <v>100</v>
      </c>
      <c r="AG68" s="203">
        <f>AB68/Y68*100</f>
        <v>0</v>
      </c>
      <c r="AH68" s="203">
        <f>AC68/Y68*100</f>
        <v>0</v>
      </c>
      <c r="AI68" s="203">
        <f>AD68/Y68*100</f>
        <v>0</v>
      </c>
      <c r="AJ68" s="196">
        <f>SUM(AF68:AI68)</f>
        <v>100</v>
      </c>
      <c r="AL68" s="196">
        <v>4580</v>
      </c>
      <c r="AM68" s="196">
        <v>0</v>
      </c>
      <c r="AN68" s="196">
        <v>0</v>
      </c>
      <c r="AP68" s="197">
        <f>AL68/H68*100</f>
        <v>99370.796268170961</v>
      </c>
      <c r="AQ68" s="197">
        <f>L68/H68*100</f>
        <v>0</v>
      </c>
      <c r="AR68" s="197">
        <f>AN68/H68*100</f>
        <v>0</v>
      </c>
      <c r="AS68" s="204">
        <f t="shared" ref="AS68:AS73" si="18">SUM(AP68:AR68)</f>
        <v>99370.796268170961</v>
      </c>
    </row>
    <row r="69" spans="1:46" x14ac:dyDescent="0.2">
      <c r="A69" s="22">
        <f t="shared" si="17"/>
        <v>54</v>
      </c>
      <c r="B69" s="28">
        <f t="shared" si="17"/>
        <v>54</v>
      </c>
      <c r="C69" s="28"/>
      <c r="D69" s="27" t="s">
        <v>140</v>
      </c>
      <c r="E69" s="49" t="s">
        <v>51</v>
      </c>
      <c r="F69" s="24" t="s">
        <v>141</v>
      </c>
      <c r="G69" s="25" t="s">
        <v>17</v>
      </c>
      <c r="H69" s="64">
        <v>9.4369999999999994</v>
      </c>
      <c r="I69" s="65">
        <v>4</v>
      </c>
      <c r="J69" s="71">
        <v>0</v>
      </c>
      <c r="K69" s="67">
        <v>9.4369999999999994</v>
      </c>
      <c r="L69" s="68">
        <v>0</v>
      </c>
      <c r="M69" s="68">
        <v>0</v>
      </c>
      <c r="N69" s="69">
        <f>O69/H69</f>
        <v>0.95761364840521368</v>
      </c>
      <c r="O69" s="64">
        <v>9.0370000000000008</v>
      </c>
      <c r="P69" s="69">
        <f>Q69/H69</f>
        <v>4.2386351594786487E-2</v>
      </c>
      <c r="Q69" s="66">
        <v>0.4</v>
      </c>
      <c r="R69" s="69">
        <f>S69/H69</f>
        <v>0</v>
      </c>
      <c r="S69" s="71">
        <v>0</v>
      </c>
      <c r="T69" s="69">
        <f>U69/H69</f>
        <v>0</v>
      </c>
      <c r="U69" s="72">
        <v>0</v>
      </c>
      <c r="V69" s="25"/>
      <c r="W69" s="73" t="s">
        <v>53</v>
      </c>
      <c r="X69" s="26"/>
      <c r="Y69" s="195">
        <v>10000</v>
      </c>
      <c r="AA69" s="201">
        <v>6310.95</v>
      </c>
      <c r="AB69" s="201">
        <v>0</v>
      </c>
      <c r="AC69" s="201">
        <v>3689.05</v>
      </c>
      <c r="AD69" s="201">
        <v>0</v>
      </c>
      <c r="AE69" s="196">
        <v>6245.8</v>
      </c>
      <c r="AF69" s="203">
        <f>AA69/Y69*100</f>
        <v>63.109499999999997</v>
      </c>
      <c r="AG69" s="203">
        <f>AB69/Y69*100</f>
        <v>0</v>
      </c>
      <c r="AH69" s="203">
        <f>AC69/Y69*100</f>
        <v>36.890500000000003</v>
      </c>
      <c r="AI69" s="203">
        <f>AD69/Y69*100</f>
        <v>0</v>
      </c>
      <c r="AJ69" s="196">
        <f>SUM(AF69:AI69)</f>
        <v>100</v>
      </c>
      <c r="AL69" s="196">
        <v>6310.95</v>
      </c>
      <c r="AM69" s="196">
        <v>3689.05</v>
      </c>
      <c r="AN69" s="196">
        <v>0</v>
      </c>
      <c r="AP69" s="197">
        <f>AL69/H69*100</f>
        <v>66874.53639927943</v>
      </c>
      <c r="AQ69" s="197">
        <f>L69/H69*100</f>
        <v>0</v>
      </c>
      <c r="AR69" s="197">
        <f>AN69/H69*100</f>
        <v>0</v>
      </c>
      <c r="AS69" s="204">
        <f t="shared" si="18"/>
        <v>66874.53639927943</v>
      </c>
    </row>
    <row r="70" spans="1:46" x14ac:dyDescent="0.2">
      <c r="A70" s="22">
        <f t="shared" si="17"/>
        <v>55</v>
      </c>
      <c r="B70" s="28">
        <f t="shared" si="17"/>
        <v>55</v>
      </c>
      <c r="C70" s="28"/>
      <c r="D70" s="27" t="s">
        <v>141</v>
      </c>
      <c r="E70" s="49" t="s">
        <v>51</v>
      </c>
      <c r="F70" s="24" t="s">
        <v>82</v>
      </c>
      <c r="G70" s="25" t="s">
        <v>17</v>
      </c>
      <c r="H70" s="64">
        <v>10.409000000000001</v>
      </c>
      <c r="I70" s="65">
        <v>4.5</v>
      </c>
      <c r="J70" s="71">
        <v>0</v>
      </c>
      <c r="K70" s="67">
        <v>10.409000000000001</v>
      </c>
      <c r="L70" s="68">
        <v>0</v>
      </c>
      <c r="M70" s="68">
        <v>0</v>
      </c>
      <c r="N70" s="69">
        <f>O70/H70</f>
        <v>1</v>
      </c>
      <c r="O70" s="64">
        <v>10.409000000000001</v>
      </c>
      <c r="P70" s="69">
        <f>Q70/H70</f>
        <v>0</v>
      </c>
      <c r="Q70" s="71">
        <v>0</v>
      </c>
      <c r="R70" s="69">
        <f>S70/H70</f>
        <v>0</v>
      </c>
      <c r="S70" s="71">
        <v>0</v>
      </c>
      <c r="T70" s="69">
        <f>U70/H70</f>
        <v>0</v>
      </c>
      <c r="U70" s="72">
        <v>0</v>
      </c>
      <c r="V70" s="25"/>
      <c r="W70" s="73" t="s">
        <v>53</v>
      </c>
      <c r="X70" s="26"/>
      <c r="Y70" s="195">
        <v>10500</v>
      </c>
      <c r="AA70" s="201">
        <v>10500</v>
      </c>
      <c r="AB70" s="201">
        <v>0</v>
      </c>
      <c r="AC70" s="201">
        <v>0</v>
      </c>
      <c r="AD70" s="201">
        <v>0</v>
      </c>
      <c r="AE70" s="196">
        <v>0</v>
      </c>
      <c r="AF70" s="203">
        <f t="shared" si="8"/>
        <v>100</v>
      </c>
      <c r="AG70" s="203">
        <f t="shared" si="9"/>
        <v>0</v>
      </c>
      <c r="AH70" s="203">
        <f t="shared" si="10"/>
        <v>0</v>
      </c>
      <c r="AI70" s="203">
        <f t="shared" si="11"/>
        <v>0</v>
      </c>
      <c r="AJ70" s="196">
        <f t="shared" si="12"/>
        <v>100</v>
      </c>
      <c r="AL70" s="196">
        <v>10500</v>
      </c>
      <c r="AM70" s="196">
        <v>0</v>
      </c>
      <c r="AN70" s="196">
        <v>0</v>
      </c>
      <c r="AP70" s="197">
        <f>AL70/H70*100</f>
        <v>100874.24344317417</v>
      </c>
      <c r="AQ70" s="197">
        <f>L70/H70*100</f>
        <v>0</v>
      </c>
      <c r="AR70" s="197">
        <f>AN70/H70*100</f>
        <v>0</v>
      </c>
      <c r="AS70" s="204">
        <f t="shared" si="18"/>
        <v>100874.24344317417</v>
      </c>
    </row>
    <row r="71" spans="1:46" x14ac:dyDescent="0.2">
      <c r="A71" s="22">
        <f t="shared" si="17"/>
        <v>56</v>
      </c>
      <c r="B71" s="28">
        <f t="shared" si="17"/>
        <v>56</v>
      </c>
      <c r="C71" s="28"/>
      <c r="D71" s="27" t="s">
        <v>133</v>
      </c>
      <c r="E71" s="49" t="s">
        <v>51</v>
      </c>
      <c r="F71" s="24" t="s">
        <v>142</v>
      </c>
      <c r="G71" s="25" t="s">
        <v>7</v>
      </c>
      <c r="H71" s="64">
        <v>6.67</v>
      </c>
      <c r="I71" s="65">
        <v>7</v>
      </c>
      <c r="J71" s="71">
        <v>0</v>
      </c>
      <c r="K71" s="67">
        <v>0.87</v>
      </c>
      <c r="L71" s="68">
        <v>0</v>
      </c>
      <c r="M71" s="76">
        <v>5.8</v>
      </c>
      <c r="N71" s="69">
        <f>O71/H71</f>
        <v>4.0479760119940034E-2</v>
      </c>
      <c r="O71" s="64">
        <v>0.27</v>
      </c>
      <c r="P71" s="69">
        <f>Q71/H71</f>
        <v>8.9955022488755615E-2</v>
      </c>
      <c r="Q71" s="66">
        <v>0.6</v>
      </c>
      <c r="R71" s="69">
        <f>S71/H71</f>
        <v>0.53973013493253374</v>
      </c>
      <c r="S71" s="71">
        <v>3.6</v>
      </c>
      <c r="T71" s="69">
        <f>U71/H71</f>
        <v>0.32983508245877063</v>
      </c>
      <c r="U71" s="72">
        <v>2.2000000000000002</v>
      </c>
      <c r="V71" s="25"/>
      <c r="W71" s="73" t="s">
        <v>53</v>
      </c>
      <c r="X71" s="26"/>
      <c r="Y71" s="195">
        <v>4000</v>
      </c>
      <c r="AA71" s="201">
        <v>0</v>
      </c>
      <c r="AB71" s="201">
        <v>0</v>
      </c>
      <c r="AC71" s="201">
        <v>0</v>
      </c>
      <c r="AD71" s="201">
        <v>4000</v>
      </c>
      <c r="AE71" s="196">
        <v>4000</v>
      </c>
      <c r="AF71" s="203">
        <f t="shared" si="8"/>
        <v>0</v>
      </c>
      <c r="AG71" s="203">
        <f t="shared" si="9"/>
        <v>0</v>
      </c>
      <c r="AH71" s="203">
        <f t="shared" si="10"/>
        <v>0</v>
      </c>
      <c r="AI71" s="203">
        <f t="shared" si="11"/>
        <v>100</v>
      </c>
      <c r="AJ71" s="196">
        <f t="shared" si="12"/>
        <v>100</v>
      </c>
      <c r="AL71" s="196">
        <v>0</v>
      </c>
      <c r="AM71" s="196">
        <v>0</v>
      </c>
      <c r="AN71" s="196">
        <v>4000</v>
      </c>
      <c r="AP71" s="197">
        <f>AL71/H71*100</f>
        <v>0</v>
      </c>
      <c r="AQ71" s="197">
        <f>L71/H71*100</f>
        <v>0</v>
      </c>
      <c r="AR71" s="197">
        <f>AN71/H71*100</f>
        <v>59970.014992503755</v>
      </c>
      <c r="AS71" s="204">
        <f t="shared" si="18"/>
        <v>59970.014992503755</v>
      </c>
    </row>
    <row r="72" spans="1:46" x14ac:dyDescent="0.2">
      <c r="A72" s="22">
        <f t="shared" si="17"/>
        <v>57</v>
      </c>
      <c r="B72" s="28">
        <f t="shared" si="17"/>
        <v>57</v>
      </c>
      <c r="C72" s="28"/>
      <c r="D72" s="27" t="s">
        <v>142</v>
      </c>
      <c r="E72" s="49" t="s">
        <v>51</v>
      </c>
      <c r="F72" s="24" t="s">
        <v>143</v>
      </c>
      <c r="G72" s="25" t="s">
        <v>7</v>
      </c>
      <c r="H72" s="64">
        <v>3.78</v>
      </c>
      <c r="I72" s="65">
        <v>4</v>
      </c>
      <c r="J72" s="71">
        <v>0</v>
      </c>
      <c r="K72" s="67">
        <v>3.6689999999999996</v>
      </c>
      <c r="L72" s="68">
        <v>0</v>
      </c>
      <c r="M72" s="76">
        <v>0.111</v>
      </c>
      <c r="N72" s="69">
        <f>O72/H72</f>
        <v>1</v>
      </c>
      <c r="O72" s="64">
        <v>3.78</v>
      </c>
      <c r="P72" s="69">
        <f>Q72/H72</f>
        <v>0</v>
      </c>
      <c r="Q72" s="71">
        <v>0</v>
      </c>
      <c r="R72" s="69">
        <f>S72/H72</f>
        <v>0</v>
      </c>
      <c r="S72" s="71">
        <v>0</v>
      </c>
      <c r="T72" s="69">
        <f>U72/H72</f>
        <v>0</v>
      </c>
      <c r="U72" s="72">
        <v>0</v>
      </c>
      <c r="V72" s="25"/>
      <c r="W72" s="73" t="s">
        <v>53</v>
      </c>
      <c r="X72" s="26"/>
      <c r="Y72" s="195">
        <v>3000</v>
      </c>
      <c r="AA72" s="201">
        <v>3000</v>
      </c>
      <c r="AB72" s="201">
        <v>0</v>
      </c>
      <c r="AC72" s="201">
        <v>0</v>
      </c>
      <c r="AD72" s="201">
        <v>0</v>
      </c>
      <c r="AE72" s="196">
        <v>0</v>
      </c>
      <c r="AF72" s="203">
        <f t="shared" si="8"/>
        <v>100</v>
      </c>
      <c r="AG72" s="203">
        <f t="shared" si="9"/>
        <v>0</v>
      </c>
      <c r="AH72" s="203">
        <f t="shared" si="10"/>
        <v>0</v>
      </c>
      <c r="AI72" s="203">
        <f t="shared" si="11"/>
        <v>0</v>
      </c>
      <c r="AJ72" s="196">
        <f t="shared" si="12"/>
        <v>100</v>
      </c>
      <c r="AL72" s="196">
        <v>3000</v>
      </c>
      <c r="AM72" s="196">
        <v>0</v>
      </c>
      <c r="AN72" s="196">
        <v>0</v>
      </c>
      <c r="AP72" s="197">
        <f>AL72/H72*100</f>
        <v>79365.079365079378</v>
      </c>
      <c r="AQ72" s="197">
        <f>L72/H72*100</f>
        <v>0</v>
      </c>
      <c r="AR72" s="197">
        <f>AN72/H72*100</f>
        <v>0</v>
      </c>
      <c r="AS72" s="204">
        <f t="shared" si="18"/>
        <v>79365.079365079378</v>
      </c>
    </row>
    <row r="73" spans="1:46" x14ac:dyDescent="0.2">
      <c r="A73" s="22">
        <f t="shared" si="17"/>
        <v>58</v>
      </c>
      <c r="B73" s="28">
        <f t="shared" si="17"/>
        <v>58</v>
      </c>
      <c r="C73" s="28"/>
      <c r="D73" s="27" t="s">
        <v>113</v>
      </c>
      <c r="E73" s="49" t="s">
        <v>51</v>
      </c>
      <c r="F73" s="24" t="s">
        <v>144</v>
      </c>
      <c r="G73" s="25" t="s">
        <v>73</v>
      </c>
      <c r="H73" s="64">
        <v>2.351</v>
      </c>
      <c r="I73" s="65">
        <v>5</v>
      </c>
      <c r="J73" s="71">
        <v>0</v>
      </c>
      <c r="K73" s="67">
        <v>2.351</v>
      </c>
      <c r="L73" s="68">
        <v>0</v>
      </c>
      <c r="M73" s="68">
        <v>0</v>
      </c>
      <c r="N73" s="69">
        <f>O73/H73</f>
        <v>1</v>
      </c>
      <c r="O73" s="64">
        <v>2.351</v>
      </c>
      <c r="P73" s="69">
        <f>Q73/H73</f>
        <v>0</v>
      </c>
      <c r="Q73" s="71">
        <v>0</v>
      </c>
      <c r="R73" s="69">
        <f>S73/H73</f>
        <v>0</v>
      </c>
      <c r="S73" s="71">
        <v>0</v>
      </c>
      <c r="T73" s="69">
        <f>U73/H73</f>
        <v>0</v>
      </c>
      <c r="U73" s="72">
        <v>0</v>
      </c>
      <c r="V73" s="25"/>
      <c r="W73" s="73" t="s">
        <v>53</v>
      </c>
      <c r="X73" s="26"/>
      <c r="Y73" s="195">
        <v>2500</v>
      </c>
      <c r="AA73" s="201">
        <v>2500</v>
      </c>
      <c r="AB73" s="201">
        <v>0</v>
      </c>
      <c r="AC73" s="201">
        <v>0</v>
      </c>
      <c r="AD73" s="201">
        <v>0</v>
      </c>
      <c r="AE73" s="196">
        <v>1028.75</v>
      </c>
      <c r="AF73" s="203">
        <f t="shared" si="8"/>
        <v>100</v>
      </c>
      <c r="AG73" s="203">
        <f t="shared" si="9"/>
        <v>0</v>
      </c>
      <c r="AH73" s="203">
        <f t="shared" si="10"/>
        <v>0</v>
      </c>
      <c r="AI73" s="203">
        <f t="shared" si="11"/>
        <v>0</v>
      </c>
      <c r="AJ73" s="196">
        <f t="shared" si="12"/>
        <v>100</v>
      </c>
      <c r="AL73" s="196">
        <v>2500</v>
      </c>
      <c r="AM73" s="196">
        <v>0</v>
      </c>
      <c r="AN73" s="196">
        <v>0</v>
      </c>
      <c r="AP73" s="197">
        <f>AL73/H73*100</f>
        <v>106337.72862611654</v>
      </c>
      <c r="AQ73" s="197">
        <f>L73/H73*100</f>
        <v>0</v>
      </c>
      <c r="AR73" s="197">
        <f>AN73/H73*100</f>
        <v>0</v>
      </c>
      <c r="AS73" s="204">
        <f t="shared" si="18"/>
        <v>106337.72862611654</v>
      </c>
    </row>
    <row r="74" spans="1:46" x14ac:dyDescent="0.2">
      <c r="A74" s="22">
        <f t="shared" si="17"/>
        <v>59</v>
      </c>
      <c r="B74" s="28">
        <f t="shared" si="17"/>
        <v>59</v>
      </c>
      <c r="C74" s="28"/>
      <c r="D74" s="27" t="s">
        <v>145</v>
      </c>
      <c r="E74" s="49" t="s">
        <v>51</v>
      </c>
      <c r="F74" s="24" t="s">
        <v>134</v>
      </c>
      <c r="G74" s="25" t="s">
        <v>10</v>
      </c>
      <c r="H74" s="64">
        <v>2.952</v>
      </c>
      <c r="I74" s="65">
        <v>4</v>
      </c>
      <c r="J74" s="71">
        <v>0</v>
      </c>
      <c r="K74" s="67">
        <v>2.762</v>
      </c>
      <c r="L74" s="68">
        <v>0</v>
      </c>
      <c r="M74" s="76">
        <v>0.19</v>
      </c>
      <c r="N74" s="69">
        <f>O74/H74</f>
        <v>1</v>
      </c>
      <c r="O74" s="64">
        <v>2.952</v>
      </c>
      <c r="P74" s="69">
        <f>Q74/H74</f>
        <v>0</v>
      </c>
      <c r="Q74" s="71">
        <v>0</v>
      </c>
      <c r="R74" s="69">
        <f>S74/H74</f>
        <v>0</v>
      </c>
      <c r="S74" s="71">
        <v>0</v>
      </c>
      <c r="T74" s="69">
        <f>U74/H74</f>
        <v>0</v>
      </c>
      <c r="U74" s="72">
        <v>0</v>
      </c>
      <c r="V74" s="25"/>
      <c r="W74" s="73" t="s">
        <v>53</v>
      </c>
      <c r="X74" s="26"/>
      <c r="Y74" s="202">
        <f>N74+P74+R74+T74</f>
        <v>1</v>
      </c>
      <c r="Z74" s="195">
        <v>2940</v>
      </c>
      <c r="AB74" s="201">
        <v>2640</v>
      </c>
      <c r="AC74" s="201">
        <v>0</v>
      </c>
      <c r="AD74" s="201">
        <v>300</v>
      </c>
      <c r="AE74" s="201">
        <v>0</v>
      </c>
      <c r="AF74" s="196">
        <v>2852</v>
      </c>
      <c r="AG74" s="203">
        <f>AB74/Z74*100</f>
        <v>89.795918367346943</v>
      </c>
      <c r="AH74" s="203">
        <f>AC74/Z74*100</f>
        <v>0</v>
      </c>
      <c r="AI74" s="203">
        <f>AD74/Z74*100</f>
        <v>10.204081632653061</v>
      </c>
      <c r="AJ74" s="203">
        <f>AE74/Z74*100</f>
        <v>0</v>
      </c>
      <c r="AK74" s="196">
        <f>SUM(AG74:AJ74)</f>
        <v>100</v>
      </c>
      <c r="AM74" s="196">
        <v>2640</v>
      </c>
      <c r="AN74" s="196">
        <v>300</v>
      </c>
      <c r="AO74" s="196">
        <v>0</v>
      </c>
      <c r="AP74" s="196"/>
      <c r="AQ74" s="197">
        <f>AM74/H74*100</f>
        <v>89430.894308943098</v>
      </c>
      <c r="AR74" s="197">
        <f>L74/H74*100</f>
        <v>0</v>
      </c>
      <c r="AS74" s="197">
        <f>AO74/H74*100</f>
        <v>0</v>
      </c>
      <c r="AT74" s="204">
        <f>SUM(AQ74:AS74)</f>
        <v>89430.894308943098</v>
      </c>
    </row>
    <row r="75" spans="1:46" x14ac:dyDescent="0.2">
      <c r="A75" s="22">
        <f t="shared" si="17"/>
        <v>60</v>
      </c>
      <c r="B75" s="28">
        <f t="shared" si="17"/>
        <v>60</v>
      </c>
      <c r="C75" s="28"/>
      <c r="D75" s="27" t="s">
        <v>146</v>
      </c>
      <c r="E75" s="49" t="s">
        <v>51</v>
      </c>
      <c r="F75" s="24" t="s">
        <v>147</v>
      </c>
      <c r="G75" s="25" t="s">
        <v>17</v>
      </c>
      <c r="H75" s="64">
        <v>0.71199999999999997</v>
      </c>
      <c r="I75" s="65">
        <v>4</v>
      </c>
      <c r="J75" s="71">
        <v>0</v>
      </c>
      <c r="K75" s="67">
        <v>0.71199999999999997</v>
      </c>
      <c r="L75" s="68">
        <v>0</v>
      </c>
      <c r="M75" s="68">
        <v>0</v>
      </c>
      <c r="N75" s="69">
        <f>O75/H75</f>
        <v>1</v>
      </c>
      <c r="O75" s="64">
        <v>0.71199999999999997</v>
      </c>
      <c r="P75" s="69">
        <f>Q75/H75</f>
        <v>0</v>
      </c>
      <c r="Q75" s="71">
        <v>0</v>
      </c>
      <c r="R75" s="69">
        <f>S75/H75</f>
        <v>0</v>
      </c>
      <c r="S75" s="71">
        <v>0</v>
      </c>
      <c r="T75" s="69">
        <f>U75/H75</f>
        <v>0</v>
      </c>
      <c r="U75" s="72">
        <v>0</v>
      </c>
      <c r="V75" s="25"/>
      <c r="W75" s="73" t="s">
        <v>53</v>
      </c>
      <c r="X75" s="26"/>
      <c r="Y75" s="195">
        <v>750</v>
      </c>
      <c r="AA75" s="201">
        <v>750</v>
      </c>
      <c r="AB75" s="201">
        <v>0</v>
      </c>
      <c r="AC75" s="201">
        <v>0</v>
      </c>
      <c r="AD75" s="201">
        <v>0</v>
      </c>
      <c r="AE75" s="196">
        <v>0</v>
      </c>
      <c r="AF75" s="203">
        <f>AA75/Y75*100</f>
        <v>100</v>
      </c>
      <c r="AG75" s="203">
        <f>AB75/Y75*100</f>
        <v>0</v>
      </c>
      <c r="AH75" s="203">
        <f>AC75/Y75*100</f>
        <v>0</v>
      </c>
      <c r="AI75" s="203">
        <f>AD75/Y75*100</f>
        <v>0</v>
      </c>
      <c r="AJ75" s="196">
        <f>SUM(AF75:AI75)</f>
        <v>100</v>
      </c>
      <c r="AL75" s="196">
        <v>750</v>
      </c>
      <c r="AM75" s="196">
        <v>0</v>
      </c>
      <c r="AN75" s="196">
        <v>0</v>
      </c>
      <c r="AP75" s="197">
        <f>AL75/H75*100</f>
        <v>105337.0786516854</v>
      </c>
      <c r="AQ75" s="197">
        <f>L75/H75*100</f>
        <v>0</v>
      </c>
      <c r="AR75" s="197">
        <f>AN75/H75*100</f>
        <v>0</v>
      </c>
      <c r="AS75" s="204">
        <f>SUM(AP75:AR75)</f>
        <v>105337.0786516854</v>
      </c>
    </row>
    <row r="76" spans="1:46" x14ac:dyDescent="0.2">
      <c r="A76" s="22">
        <f t="shared" si="17"/>
        <v>61</v>
      </c>
      <c r="B76" s="28">
        <f t="shared" si="17"/>
        <v>61</v>
      </c>
      <c r="C76" s="28"/>
      <c r="D76" s="27" t="s">
        <v>148</v>
      </c>
      <c r="E76" s="49" t="s">
        <v>51</v>
      </c>
      <c r="F76" s="24" t="s">
        <v>7</v>
      </c>
      <c r="G76" s="25" t="s">
        <v>7</v>
      </c>
      <c r="H76" s="64">
        <v>1.99</v>
      </c>
      <c r="I76" s="65">
        <v>4</v>
      </c>
      <c r="J76" s="71">
        <v>0</v>
      </c>
      <c r="K76" s="67">
        <v>1.99</v>
      </c>
      <c r="L76" s="68">
        <v>0</v>
      </c>
      <c r="M76" s="68">
        <v>0</v>
      </c>
      <c r="N76" s="69">
        <f>O76/H76</f>
        <v>1</v>
      </c>
      <c r="O76" s="64">
        <v>1.99</v>
      </c>
      <c r="P76" s="69">
        <f>Q76/H76</f>
        <v>0</v>
      </c>
      <c r="Q76" s="71">
        <v>0</v>
      </c>
      <c r="R76" s="69">
        <f>S76/H76</f>
        <v>0</v>
      </c>
      <c r="S76" s="71">
        <v>0</v>
      </c>
      <c r="T76" s="69">
        <f>U76/H76</f>
        <v>0</v>
      </c>
      <c r="U76" s="72">
        <v>0</v>
      </c>
      <c r="V76" s="25"/>
      <c r="W76" s="73" t="s">
        <v>53</v>
      </c>
      <c r="X76" s="26"/>
      <c r="Y76" s="195">
        <v>1700</v>
      </c>
      <c r="AA76" s="201">
        <v>0</v>
      </c>
      <c r="AB76" s="201">
        <v>1700</v>
      </c>
      <c r="AC76" s="201">
        <v>0</v>
      </c>
      <c r="AD76" s="201">
        <v>0</v>
      </c>
      <c r="AE76" s="196">
        <v>0</v>
      </c>
      <c r="AF76" s="203">
        <f>AA76/Y76*100</f>
        <v>0</v>
      </c>
      <c r="AG76" s="203">
        <f>AB76/Y76*100</f>
        <v>100</v>
      </c>
      <c r="AH76" s="203">
        <f>AC76/Y76*100</f>
        <v>0</v>
      </c>
      <c r="AI76" s="203">
        <f>AD76/Y76*100</f>
        <v>0</v>
      </c>
      <c r="AJ76" s="196">
        <f>SUM(AF76:AI76)</f>
        <v>100</v>
      </c>
      <c r="AL76" s="196">
        <v>1700</v>
      </c>
      <c r="AM76" s="196">
        <v>0</v>
      </c>
      <c r="AN76" s="196">
        <v>0</v>
      </c>
      <c r="AP76" s="197">
        <f>AL76/H76*100</f>
        <v>85427.135678391962</v>
      </c>
      <c r="AQ76" s="197">
        <f>L76/H76*100</f>
        <v>0</v>
      </c>
      <c r="AR76" s="197">
        <f>AN76/H76*100</f>
        <v>0</v>
      </c>
      <c r="AS76" s="204">
        <f>SUM(AP76:AR76)</f>
        <v>85427.135678391962</v>
      </c>
    </row>
    <row r="77" spans="1:46" x14ac:dyDescent="0.2">
      <c r="A77" s="22">
        <f t="shared" si="17"/>
        <v>62</v>
      </c>
      <c r="B77" s="28">
        <f t="shared" si="17"/>
        <v>62</v>
      </c>
      <c r="C77" s="28"/>
      <c r="D77" s="27" t="s">
        <v>97</v>
      </c>
      <c r="E77" s="49" t="s">
        <v>51</v>
      </c>
      <c r="F77" s="24" t="s">
        <v>149</v>
      </c>
      <c r="G77" s="25" t="s">
        <v>8</v>
      </c>
      <c r="H77" s="64">
        <v>3.1280000000000001</v>
      </c>
      <c r="I77" s="65">
        <v>4</v>
      </c>
      <c r="J77" s="66"/>
      <c r="K77" s="67">
        <v>3.1280000000000001</v>
      </c>
      <c r="L77" s="68">
        <v>0</v>
      </c>
      <c r="M77" s="68">
        <v>0</v>
      </c>
      <c r="N77" s="69">
        <f>O77/H77</f>
        <v>1</v>
      </c>
      <c r="O77" s="64">
        <v>3.1280000000000001</v>
      </c>
      <c r="P77" s="69">
        <f>Q77/H77</f>
        <v>0</v>
      </c>
      <c r="Q77" s="71">
        <v>0</v>
      </c>
      <c r="R77" s="69">
        <f>S77/H77</f>
        <v>0</v>
      </c>
      <c r="S77" s="71">
        <v>0</v>
      </c>
      <c r="T77" s="69">
        <f>U77/H77</f>
        <v>0</v>
      </c>
      <c r="U77" s="72">
        <v>0</v>
      </c>
      <c r="V77" s="25"/>
      <c r="W77" s="73" t="s">
        <v>53</v>
      </c>
      <c r="X77" s="26"/>
      <c r="Y77" s="195">
        <v>2700</v>
      </c>
      <c r="AA77" s="201">
        <v>646</v>
      </c>
      <c r="AB77" s="201">
        <v>2054</v>
      </c>
      <c r="AC77" s="201">
        <v>0</v>
      </c>
      <c r="AD77" s="201">
        <v>0</v>
      </c>
      <c r="AE77" s="196">
        <v>0</v>
      </c>
      <c r="AF77" s="203">
        <f t="shared" si="8"/>
        <v>23.925925925925924</v>
      </c>
      <c r="AG77" s="203">
        <f t="shared" si="9"/>
        <v>76.074074074074076</v>
      </c>
      <c r="AH77" s="203">
        <f t="shared" si="10"/>
        <v>0</v>
      </c>
      <c r="AI77" s="203">
        <f t="shared" si="11"/>
        <v>0</v>
      </c>
      <c r="AJ77" s="196">
        <f t="shared" si="12"/>
        <v>100</v>
      </c>
      <c r="AL77" s="196">
        <v>2700</v>
      </c>
      <c r="AM77" s="196">
        <v>0</v>
      </c>
      <c r="AN77" s="196">
        <v>0</v>
      </c>
      <c r="AP77" s="197">
        <f>AL77/H77*100</f>
        <v>86317.13554987211</v>
      </c>
      <c r="AQ77" s="197">
        <f>L77/H77*100</f>
        <v>0</v>
      </c>
      <c r="AR77" s="197">
        <f>AN77/H77*100</f>
        <v>0</v>
      </c>
      <c r="AS77" s="204">
        <f>SUM(AP77:AR77)</f>
        <v>86317.13554987211</v>
      </c>
    </row>
    <row r="78" spans="1:46" x14ac:dyDescent="0.2">
      <c r="A78" s="22">
        <f t="shared" si="17"/>
        <v>63</v>
      </c>
      <c r="B78" s="28">
        <f t="shared" si="17"/>
        <v>63</v>
      </c>
      <c r="C78" s="28"/>
      <c r="D78" s="27" t="s">
        <v>150</v>
      </c>
      <c r="E78" s="49" t="s">
        <v>51</v>
      </c>
      <c r="F78" s="24" t="s">
        <v>151</v>
      </c>
      <c r="G78" s="25" t="s">
        <v>14</v>
      </c>
      <c r="H78" s="64">
        <v>4.6269999999999998</v>
      </c>
      <c r="I78" s="65">
        <v>4</v>
      </c>
      <c r="J78" s="71">
        <v>0</v>
      </c>
      <c r="K78" s="67">
        <v>4.1899999999999995</v>
      </c>
      <c r="L78" s="68">
        <v>0</v>
      </c>
      <c r="M78" s="76">
        <v>0.437</v>
      </c>
      <c r="N78" s="69">
        <f>O78/H78</f>
        <v>1</v>
      </c>
      <c r="O78" s="64">
        <v>4.6269999999999998</v>
      </c>
      <c r="P78" s="69">
        <f>Q78/H78</f>
        <v>0</v>
      </c>
      <c r="Q78" s="71">
        <v>0</v>
      </c>
      <c r="R78" s="69">
        <f>S78/H78</f>
        <v>0</v>
      </c>
      <c r="S78" s="71">
        <v>0</v>
      </c>
      <c r="T78" s="69">
        <f>U78/H78</f>
        <v>0</v>
      </c>
      <c r="U78" s="72">
        <v>0</v>
      </c>
      <c r="V78" s="25"/>
      <c r="W78" s="73" t="s">
        <v>53</v>
      </c>
      <c r="X78" s="26"/>
      <c r="Y78" s="195">
        <v>4740</v>
      </c>
      <c r="AA78" s="201">
        <v>3887</v>
      </c>
      <c r="AB78" s="201">
        <v>0</v>
      </c>
      <c r="AC78" s="201">
        <v>853</v>
      </c>
      <c r="AD78" s="201">
        <v>0</v>
      </c>
      <c r="AE78" s="196">
        <v>4245</v>
      </c>
      <c r="AF78" s="203">
        <f t="shared" si="8"/>
        <v>82.004219409282697</v>
      </c>
      <c r="AG78" s="203">
        <f t="shared" si="9"/>
        <v>0</v>
      </c>
      <c r="AH78" s="203">
        <f t="shared" si="10"/>
        <v>17.995780590717299</v>
      </c>
      <c r="AI78" s="203">
        <f t="shared" si="11"/>
        <v>0</v>
      </c>
      <c r="AJ78" s="196">
        <f t="shared" si="12"/>
        <v>100</v>
      </c>
      <c r="AL78" s="196">
        <v>3887</v>
      </c>
      <c r="AM78" s="196">
        <v>853</v>
      </c>
      <c r="AN78" s="196">
        <v>0</v>
      </c>
      <c r="AP78" s="197">
        <f>AL78/H78*100</f>
        <v>84006.915928247254</v>
      </c>
      <c r="AQ78" s="197">
        <f>L78/H78*100</f>
        <v>0</v>
      </c>
      <c r="AR78" s="197">
        <f>AN78/H78*100</f>
        <v>0</v>
      </c>
      <c r="AS78" s="204">
        <f>SUM(AP78:AR78)</f>
        <v>84006.915928247254</v>
      </c>
    </row>
    <row r="79" spans="1:46" x14ac:dyDescent="0.2">
      <c r="A79" s="22">
        <f t="shared" si="17"/>
        <v>64</v>
      </c>
      <c r="B79" s="28">
        <f t="shared" si="17"/>
        <v>64</v>
      </c>
      <c r="C79" s="28"/>
      <c r="D79" s="27" t="s">
        <v>152</v>
      </c>
      <c r="E79" s="49" t="s">
        <v>51</v>
      </c>
      <c r="F79" s="24" t="s">
        <v>153</v>
      </c>
      <c r="G79" s="25" t="s">
        <v>7</v>
      </c>
      <c r="H79" s="64">
        <v>2.6949999999999998</v>
      </c>
      <c r="I79" s="65">
        <v>4</v>
      </c>
      <c r="J79" s="71">
        <v>0</v>
      </c>
      <c r="K79" s="67">
        <v>1.4649999999999999</v>
      </c>
      <c r="L79" s="68">
        <v>0</v>
      </c>
      <c r="M79" s="76">
        <v>1.23</v>
      </c>
      <c r="N79" s="69">
        <f>O79/H79</f>
        <v>1</v>
      </c>
      <c r="O79" s="64">
        <v>2.6949999999999998</v>
      </c>
      <c r="P79" s="69">
        <f>Q79/H79</f>
        <v>0</v>
      </c>
      <c r="Q79" s="71">
        <v>0</v>
      </c>
      <c r="R79" s="69">
        <f>S79/H79</f>
        <v>0</v>
      </c>
      <c r="S79" s="71">
        <v>0</v>
      </c>
      <c r="T79" s="69">
        <f>U79/H79</f>
        <v>0</v>
      </c>
      <c r="U79" s="72">
        <v>0</v>
      </c>
      <c r="V79" s="25"/>
      <c r="W79" s="73" t="s">
        <v>53</v>
      </c>
      <c r="X79" s="26"/>
      <c r="Y79" s="195">
        <v>3500</v>
      </c>
      <c r="AA79" s="201">
        <v>258.5</v>
      </c>
      <c r="AB79" s="201">
        <v>0</v>
      </c>
      <c r="AC79" s="201">
        <v>2000</v>
      </c>
      <c r="AD79" s="201">
        <v>1241.5</v>
      </c>
      <c r="AE79" s="196">
        <v>3500</v>
      </c>
      <c r="AF79" s="203">
        <f t="shared" si="8"/>
        <v>7.3857142857142861</v>
      </c>
      <c r="AG79" s="203">
        <f t="shared" si="9"/>
        <v>0</v>
      </c>
      <c r="AH79" s="203">
        <f t="shared" si="10"/>
        <v>57.142857142857139</v>
      </c>
      <c r="AI79" s="203">
        <f t="shared" si="11"/>
        <v>35.471428571428568</v>
      </c>
      <c r="AJ79" s="196">
        <f t="shared" si="12"/>
        <v>100</v>
      </c>
      <c r="AL79" s="196">
        <v>258.5</v>
      </c>
      <c r="AM79" s="196">
        <v>2000</v>
      </c>
      <c r="AN79" s="196">
        <v>1241.5</v>
      </c>
      <c r="AP79" s="197">
        <f>AL79/H79*100</f>
        <v>9591.8367346938776</v>
      </c>
      <c r="AQ79" s="197">
        <f>L79/H79*100</f>
        <v>0</v>
      </c>
      <c r="AR79" s="197">
        <f>AN79/H79*100</f>
        <v>46066.790352504642</v>
      </c>
      <c r="AS79" s="204">
        <f>SUM(AP79:AR79)</f>
        <v>55658.627087198518</v>
      </c>
    </row>
    <row r="80" spans="1:46" x14ac:dyDescent="0.2">
      <c r="A80" s="22">
        <f t="shared" si="17"/>
        <v>65</v>
      </c>
      <c r="B80" s="28">
        <f t="shared" si="17"/>
        <v>65</v>
      </c>
      <c r="C80" s="28"/>
      <c r="D80" s="27" t="s">
        <v>126</v>
      </c>
      <c r="E80" s="49" t="s">
        <v>51</v>
      </c>
      <c r="F80" s="24" t="s">
        <v>154</v>
      </c>
      <c r="G80" s="25" t="s">
        <v>15</v>
      </c>
      <c r="H80" s="64">
        <v>3.5750000000000002</v>
      </c>
      <c r="I80" s="65">
        <v>4</v>
      </c>
      <c r="J80" s="71">
        <v>0</v>
      </c>
      <c r="K80" s="67">
        <v>3.5750000000000002</v>
      </c>
      <c r="L80" s="68">
        <v>0</v>
      </c>
      <c r="M80" s="68">
        <v>0</v>
      </c>
      <c r="N80" s="69">
        <f>O80/H80</f>
        <v>1</v>
      </c>
      <c r="O80" s="64">
        <v>3.5750000000000002</v>
      </c>
      <c r="P80" s="69">
        <f>Q80/H80</f>
        <v>0</v>
      </c>
      <c r="Q80" s="71">
        <v>0</v>
      </c>
      <c r="R80" s="69">
        <f>S80/H80</f>
        <v>0</v>
      </c>
      <c r="S80" s="71">
        <v>0</v>
      </c>
      <c r="T80" s="69">
        <f>U80/H80</f>
        <v>0</v>
      </c>
      <c r="U80" s="72">
        <v>0</v>
      </c>
      <c r="V80" s="25"/>
      <c r="W80" s="73" t="s">
        <v>53</v>
      </c>
      <c r="X80" s="26"/>
      <c r="Y80" s="202">
        <f>N80+P80+R80+T80</f>
        <v>1</v>
      </c>
      <c r="Z80" s="195">
        <v>3580</v>
      </c>
      <c r="AB80" s="201">
        <v>2880</v>
      </c>
      <c r="AC80" s="201">
        <v>0</v>
      </c>
      <c r="AD80" s="201">
        <v>700</v>
      </c>
      <c r="AE80" s="201">
        <v>0</v>
      </c>
      <c r="AF80" s="196">
        <v>1680</v>
      </c>
      <c r="AG80" s="203">
        <f>AB80/Z80*100</f>
        <v>80.44692737430168</v>
      </c>
      <c r="AH80" s="203">
        <f>AC80/Z80*100</f>
        <v>0</v>
      </c>
      <c r="AI80" s="203">
        <f>AD80/Z80*100</f>
        <v>19.553072625698324</v>
      </c>
      <c r="AJ80" s="203">
        <f>AE80/Z80*100</f>
        <v>0</v>
      </c>
      <c r="AK80" s="196">
        <f>SUM(AG80:AJ80)</f>
        <v>100</v>
      </c>
      <c r="AM80" s="196">
        <v>2880</v>
      </c>
      <c r="AN80" s="196">
        <v>700</v>
      </c>
      <c r="AO80" s="196">
        <v>0</v>
      </c>
      <c r="AP80" s="196"/>
      <c r="AQ80" s="197">
        <f>AM80/H80*100</f>
        <v>80559.440559440554</v>
      </c>
      <c r="AR80" s="197">
        <f>L80/H80*100</f>
        <v>0</v>
      </c>
      <c r="AS80" s="197">
        <f>AO80/H80*100</f>
        <v>0</v>
      </c>
      <c r="AT80" s="204">
        <f>SUM(AQ80:AS80)</f>
        <v>80559.440559440554</v>
      </c>
    </row>
    <row r="81" spans="1:46" x14ac:dyDescent="0.2">
      <c r="A81" s="22">
        <f t="shared" ref="A81:B85" si="19">A80+1</f>
        <v>66</v>
      </c>
      <c r="B81" s="28">
        <f t="shared" si="19"/>
        <v>66</v>
      </c>
      <c r="C81" s="28"/>
      <c r="D81" s="27" t="s">
        <v>99</v>
      </c>
      <c r="E81" s="49" t="s">
        <v>51</v>
      </c>
      <c r="F81" s="24" t="s">
        <v>155</v>
      </c>
      <c r="G81" s="25" t="s">
        <v>7</v>
      </c>
      <c r="H81" s="64">
        <v>3.7050000000000001</v>
      </c>
      <c r="I81" s="65">
        <v>4</v>
      </c>
      <c r="J81" s="71">
        <v>0</v>
      </c>
      <c r="K81" s="67">
        <v>3.7050000000000001</v>
      </c>
      <c r="L81" s="68">
        <v>0</v>
      </c>
      <c r="M81" s="68">
        <v>0</v>
      </c>
      <c r="N81" s="69">
        <f>O81/H81</f>
        <v>1</v>
      </c>
      <c r="O81" s="64">
        <v>3.7050000000000001</v>
      </c>
      <c r="P81" s="69">
        <f>Q81/H81</f>
        <v>0</v>
      </c>
      <c r="Q81" s="71">
        <v>0</v>
      </c>
      <c r="R81" s="69">
        <f>S81/H81</f>
        <v>0</v>
      </c>
      <c r="S81" s="71">
        <v>0</v>
      </c>
      <c r="T81" s="69">
        <f>U81/H81</f>
        <v>0</v>
      </c>
      <c r="U81" s="72">
        <v>0</v>
      </c>
      <c r="V81" s="25"/>
      <c r="W81" s="73" t="s">
        <v>53</v>
      </c>
      <c r="X81" s="26"/>
      <c r="Y81" s="195">
        <v>3700</v>
      </c>
      <c r="AA81" s="201">
        <v>3700</v>
      </c>
      <c r="AB81" s="201">
        <v>0</v>
      </c>
      <c r="AC81" s="201">
        <v>0</v>
      </c>
      <c r="AD81" s="201">
        <v>0</v>
      </c>
      <c r="AE81" s="196">
        <v>1938.5</v>
      </c>
      <c r="AF81" s="203">
        <f>AA81/Y81*100</f>
        <v>100</v>
      </c>
      <c r="AG81" s="203">
        <f>AB81/Y81*100</f>
        <v>0</v>
      </c>
      <c r="AH81" s="203">
        <f>AC81/Y81*100</f>
        <v>0</v>
      </c>
      <c r="AI81" s="203">
        <f>AD81/Y81*100</f>
        <v>0</v>
      </c>
      <c r="AJ81" s="196">
        <f>SUM(AF81:AI81)</f>
        <v>100</v>
      </c>
      <c r="AL81" s="196">
        <v>3700</v>
      </c>
      <c r="AM81" s="196">
        <v>0</v>
      </c>
      <c r="AN81" s="196">
        <v>0</v>
      </c>
      <c r="AP81" s="197">
        <f>AL81/H81*100</f>
        <v>99865.047233468285</v>
      </c>
      <c r="AQ81" s="197">
        <f>L81/H81*100</f>
        <v>0</v>
      </c>
      <c r="AR81" s="197">
        <f>AN81/H81*100</f>
        <v>0</v>
      </c>
      <c r="AS81" s="204">
        <f t="shared" ref="AS81:AS113" si="20">SUM(AP81:AR81)</f>
        <v>99865.047233468285</v>
      </c>
    </row>
    <row r="82" spans="1:46" x14ac:dyDescent="0.2">
      <c r="A82" s="22">
        <f t="shared" si="19"/>
        <v>67</v>
      </c>
      <c r="B82" s="28">
        <f t="shared" si="19"/>
        <v>67</v>
      </c>
      <c r="C82" s="28"/>
      <c r="D82" s="27" t="s">
        <v>134</v>
      </c>
      <c r="E82" s="49" t="s">
        <v>51</v>
      </c>
      <c r="F82" s="24" t="s">
        <v>155</v>
      </c>
      <c r="G82" s="25" t="s">
        <v>7</v>
      </c>
      <c r="H82" s="64">
        <v>5.4720000000000004</v>
      </c>
      <c r="I82" s="65">
        <v>4</v>
      </c>
      <c r="J82" s="71">
        <v>0</v>
      </c>
      <c r="K82" s="67">
        <v>5.2720000000000002</v>
      </c>
      <c r="L82" s="68">
        <v>0</v>
      </c>
      <c r="M82" s="76">
        <v>0.2</v>
      </c>
      <c r="N82" s="69">
        <f>O82/H82</f>
        <v>0.44791666666666663</v>
      </c>
      <c r="O82" s="64">
        <v>2.4510000000000001</v>
      </c>
      <c r="P82" s="69">
        <f>Q82/H82</f>
        <v>0.51169590643274843</v>
      </c>
      <c r="Q82" s="66">
        <v>2.8</v>
      </c>
      <c r="R82" s="69">
        <f>S82/H82</f>
        <v>4.0387426900584791E-2</v>
      </c>
      <c r="S82" s="71">
        <v>0.221</v>
      </c>
      <c r="T82" s="69">
        <f>U82/H82</f>
        <v>0</v>
      </c>
      <c r="U82" s="72">
        <v>0</v>
      </c>
      <c r="V82" s="25"/>
      <c r="W82" s="73" t="s">
        <v>53</v>
      </c>
      <c r="X82" s="26"/>
      <c r="Y82" s="195">
        <v>6500</v>
      </c>
      <c r="AA82" s="201">
        <v>6255</v>
      </c>
      <c r="AB82" s="201">
        <v>0</v>
      </c>
      <c r="AC82" s="201">
        <v>245</v>
      </c>
      <c r="AD82" s="201">
        <v>0</v>
      </c>
      <c r="AE82" s="196">
        <v>4782.75</v>
      </c>
      <c r="AF82" s="203">
        <f>AA82/Y82*100</f>
        <v>96.230769230769226</v>
      </c>
      <c r="AG82" s="203">
        <f>AB82/Y82*100</f>
        <v>0</v>
      </c>
      <c r="AH82" s="203">
        <f>AC82/Y82*100</f>
        <v>3.7692307692307692</v>
      </c>
      <c r="AI82" s="203">
        <f>AD82/Y82*100</f>
        <v>0</v>
      </c>
      <c r="AJ82" s="196">
        <f>SUM(AF82:AI82)</f>
        <v>100</v>
      </c>
      <c r="AL82" s="196">
        <v>6255</v>
      </c>
      <c r="AM82" s="196">
        <v>245</v>
      </c>
      <c r="AN82" s="196">
        <v>0</v>
      </c>
      <c r="AP82" s="197">
        <f>AL82/H82*100</f>
        <v>114309.21052631579</v>
      </c>
      <c r="AQ82" s="197">
        <f>L82/H82*100</f>
        <v>0</v>
      </c>
      <c r="AR82" s="197">
        <f>AN82/H82*100</f>
        <v>0</v>
      </c>
      <c r="AS82" s="204">
        <f t="shared" si="20"/>
        <v>114309.21052631579</v>
      </c>
    </row>
    <row r="83" spans="1:46" x14ac:dyDescent="0.2">
      <c r="A83" s="22">
        <f t="shared" si="19"/>
        <v>68</v>
      </c>
      <c r="B83" s="28">
        <f t="shared" si="19"/>
        <v>68</v>
      </c>
      <c r="C83" s="28"/>
      <c r="D83" s="27" t="s">
        <v>52</v>
      </c>
      <c r="E83" s="49" t="s">
        <v>51</v>
      </c>
      <c r="F83" s="24" t="s">
        <v>156</v>
      </c>
      <c r="G83" s="25" t="s">
        <v>4</v>
      </c>
      <c r="H83" s="64">
        <v>2.113</v>
      </c>
      <c r="I83" s="65">
        <v>5.5</v>
      </c>
      <c r="J83" s="71">
        <v>0</v>
      </c>
      <c r="K83" s="67">
        <v>2.113</v>
      </c>
      <c r="L83" s="68">
        <v>0</v>
      </c>
      <c r="M83" s="68">
        <v>0</v>
      </c>
      <c r="N83" s="69">
        <f>O83/H83</f>
        <v>1</v>
      </c>
      <c r="O83" s="64">
        <v>2.113</v>
      </c>
      <c r="P83" s="69">
        <f>Q83/H83</f>
        <v>0</v>
      </c>
      <c r="Q83" s="71">
        <v>0</v>
      </c>
      <c r="R83" s="69">
        <f>S83/H83</f>
        <v>0</v>
      </c>
      <c r="S83" s="71">
        <v>0</v>
      </c>
      <c r="T83" s="69">
        <f>U83/H83</f>
        <v>0</v>
      </c>
      <c r="U83" s="72">
        <v>0</v>
      </c>
      <c r="V83" s="25"/>
      <c r="W83" s="73" t="s">
        <v>53</v>
      </c>
      <c r="X83" s="26"/>
      <c r="Y83" s="195">
        <v>2300</v>
      </c>
      <c r="AA83" s="201">
        <v>747.25</v>
      </c>
      <c r="AB83" s="201">
        <v>0</v>
      </c>
      <c r="AC83" s="201">
        <v>1552.75</v>
      </c>
      <c r="AD83" s="201">
        <v>0</v>
      </c>
      <c r="AE83" s="196">
        <v>2300</v>
      </c>
      <c r="AF83" s="203">
        <f>AA83/Y83*100</f>
        <v>32.489130434782609</v>
      </c>
      <c r="AG83" s="203">
        <f>AB83/Y83*100</f>
        <v>0</v>
      </c>
      <c r="AH83" s="203">
        <f>AC83/Y83*100</f>
        <v>67.510869565217391</v>
      </c>
      <c r="AI83" s="203">
        <f>AD83/Y83*100</f>
        <v>0</v>
      </c>
      <c r="AJ83" s="196">
        <f>SUM(AF83:AI83)</f>
        <v>100</v>
      </c>
      <c r="AL83" s="196">
        <v>747.25</v>
      </c>
      <c r="AM83" s="196">
        <v>1552.75</v>
      </c>
      <c r="AN83" s="196">
        <v>0</v>
      </c>
      <c r="AP83" s="197">
        <f>AL83/H83*100</f>
        <v>35364.410790345486</v>
      </c>
      <c r="AQ83" s="197">
        <f>L83/H83*100</f>
        <v>0</v>
      </c>
      <c r="AR83" s="197">
        <f>AN83/H83*100</f>
        <v>0</v>
      </c>
      <c r="AS83" s="204">
        <f t="shared" si="20"/>
        <v>35364.410790345486</v>
      </c>
    </row>
    <row r="84" spans="1:46" x14ac:dyDescent="0.2">
      <c r="A84" s="22">
        <f t="shared" si="19"/>
        <v>69</v>
      </c>
      <c r="B84" s="28">
        <f t="shared" si="19"/>
        <v>69</v>
      </c>
      <c r="C84" s="28"/>
      <c r="D84" s="27" t="s">
        <v>157</v>
      </c>
      <c r="E84" s="49" t="s">
        <v>51</v>
      </c>
      <c r="F84" s="24" t="s">
        <v>16</v>
      </c>
      <c r="G84" s="25" t="s">
        <v>13</v>
      </c>
      <c r="H84" s="64">
        <v>5.92</v>
      </c>
      <c r="I84" s="65">
        <v>4</v>
      </c>
      <c r="J84" s="71">
        <v>0</v>
      </c>
      <c r="K84" s="67">
        <v>5.32</v>
      </c>
      <c r="L84" s="68">
        <v>0</v>
      </c>
      <c r="M84" s="76">
        <v>0.6</v>
      </c>
      <c r="N84" s="69">
        <f>O84/H84</f>
        <v>1</v>
      </c>
      <c r="O84" s="64">
        <v>5.92</v>
      </c>
      <c r="P84" s="69">
        <f>Q84/H84</f>
        <v>0</v>
      </c>
      <c r="Q84" s="71">
        <v>0</v>
      </c>
      <c r="R84" s="69">
        <f>S84/H84</f>
        <v>0</v>
      </c>
      <c r="S84" s="71">
        <v>0</v>
      </c>
      <c r="T84" s="69">
        <f>U84/H84</f>
        <v>0</v>
      </c>
      <c r="U84" s="72">
        <v>0</v>
      </c>
      <c r="V84" s="25"/>
      <c r="W84" s="73" t="s">
        <v>53</v>
      </c>
      <c r="X84" s="26"/>
      <c r="Y84" s="195">
        <v>4350</v>
      </c>
      <c r="AA84" s="201">
        <v>3642.25</v>
      </c>
      <c r="AB84" s="201">
        <v>0</v>
      </c>
      <c r="AC84" s="201">
        <v>707.75</v>
      </c>
      <c r="AD84" s="201">
        <v>0</v>
      </c>
      <c r="AE84" s="196">
        <v>2520</v>
      </c>
      <c r="AF84" s="203">
        <f t="shared" si="8"/>
        <v>83.729885057471265</v>
      </c>
      <c r="AG84" s="203">
        <f t="shared" si="9"/>
        <v>0</v>
      </c>
      <c r="AH84" s="203">
        <f t="shared" si="10"/>
        <v>16.270114942528735</v>
      </c>
      <c r="AI84" s="203">
        <f t="shared" si="11"/>
        <v>0</v>
      </c>
      <c r="AJ84" s="196">
        <f t="shared" si="12"/>
        <v>100</v>
      </c>
      <c r="AL84" s="196">
        <v>3642.25</v>
      </c>
      <c r="AM84" s="196">
        <v>707.75</v>
      </c>
      <c r="AN84" s="196">
        <v>0</v>
      </c>
      <c r="AP84" s="197">
        <f>AL84/H84*100</f>
        <v>61524.49324324324</v>
      </c>
      <c r="AQ84" s="197">
        <f>L84/H84*100</f>
        <v>0</v>
      </c>
      <c r="AR84" s="197">
        <f>AN84/H84*100</f>
        <v>0</v>
      </c>
      <c r="AS84" s="204">
        <f t="shared" si="20"/>
        <v>61524.49324324324</v>
      </c>
    </row>
    <row r="85" spans="1:46" x14ac:dyDescent="0.2">
      <c r="A85" s="22">
        <f t="shared" si="19"/>
        <v>70</v>
      </c>
      <c r="B85" s="28">
        <f t="shared" si="19"/>
        <v>70</v>
      </c>
      <c r="C85" s="28"/>
      <c r="D85" s="27" t="s">
        <v>158</v>
      </c>
      <c r="E85" s="49" t="s">
        <v>51</v>
      </c>
      <c r="F85" s="24" t="s">
        <v>159</v>
      </c>
      <c r="G85" s="25" t="s">
        <v>8</v>
      </c>
      <c r="H85" s="64">
        <v>7.4749999999999996</v>
      </c>
      <c r="I85" s="65">
        <v>4</v>
      </c>
      <c r="J85" s="71">
        <v>0</v>
      </c>
      <c r="K85" s="67">
        <v>7.4749999999999996</v>
      </c>
      <c r="L85" s="68">
        <v>0</v>
      </c>
      <c r="M85" s="76">
        <v>0</v>
      </c>
      <c r="N85" s="69">
        <f>O85/H85</f>
        <v>1</v>
      </c>
      <c r="O85" s="64">
        <v>7.4749999999999996</v>
      </c>
      <c r="P85" s="69">
        <f>Q85/H85</f>
        <v>0</v>
      </c>
      <c r="Q85" s="71">
        <v>0</v>
      </c>
      <c r="R85" s="69">
        <f>S85/H85</f>
        <v>0</v>
      </c>
      <c r="S85" s="71">
        <v>0</v>
      </c>
      <c r="T85" s="69">
        <f>U85/H85</f>
        <v>0</v>
      </c>
      <c r="U85" s="72">
        <v>0</v>
      </c>
      <c r="V85" s="25"/>
      <c r="W85" s="73" t="s">
        <v>53</v>
      </c>
      <c r="X85" s="26"/>
      <c r="Y85" s="195">
        <v>8400</v>
      </c>
      <c r="AA85" s="201">
        <v>5518.25</v>
      </c>
      <c r="AB85" s="201">
        <v>0</v>
      </c>
      <c r="AC85" s="201">
        <v>2881.75</v>
      </c>
      <c r="AD85" s="201">
        <v>0</v>
      </c>
      <c r="AE85" s="196">
        <v>6470.5</v>
      </c>
      <c r="AF85" s="203">
        <f t="shared" si="8"/>
        <v>65.69345238095238</v>
      </c>
      <c r="AG85" s="203">
        <f t="shared" si="9"/>
        <v>0</v>
      </c>
      <c r="AH85" s="203">
        <f t="shared" si="10"/>
        <v>34.30654761904762</v>
      </c>
      <c r="AI85" s="203">
        <f t="shared" si="11"/>
        <v>0</v>
      </c>
      <c r="AJ85" s="196">
        <f t="shared" si="12"/>
        <v>100</v>
      </c>
      <c r="AL85" s="196">
        <v>5518.25</v>
      </c>
      <c r="AM85" s="196">
        <v>2881.75</v>
      </c>
      <c r="AN85" s="196">
        <v>0</v>
      </c>
      <c r="AP85" s="197">
        <f>AL85/H85*100</f>
        <v>73822.742474916391</v>
      </c>
      <c r="AQ85" s="197">
        <f>L85/H85*100</f>
        <v>0</v>
      </c>
      <c r="AR85" s="197">
        <f>AN85/H85*100</f>
        <v>0</v>
      </c>
      <c r="AS85" s="204">
        <f t="shared" si="20"/>
        <v>73822.742474916391</v>
      </c>
    </row>
    <row r="86" spans="1:46" x14ac:dyDescent="0.2">
      <c r="A86" s="22">
        <v>71</v>
      </c>
      <c r="B86" s="28">
        <v>401</v>
      </c>
      <c r="C86" s="28"/>
      <c r="D86" s="27" t="s">
        <v>160</v>
      </c>
      <c r="E86" s="49"/>
      <c r="F86" s="24"/>
      <c r="G86" s="25" t="s">
        <v>10</v>
      </c>
      <c r="H86" s="64">
        <v>1.35</v>
      </c>
      <c r="I86" s="65">
        <v>9</v>
      </c>
      <c r="J86" s="66">
        <f>H86</f>
        <v>1.35</v>
      </c>
      <c r="K86" s="78">
        <v>0</v>
      </c>
      <c r="L86" s="68">
        <v>0</v>
      </c>
      <c r="M86" s="68">
        <v>0</v>
      </c>
      <c r="N86" s="69">
        <f>O86/H86</f>
        <v>1</v>
      </c>
      <c r="O86" s="64">
        <v>1.35</v>
      </c>
      <c r="P86" s="69">
        <f>Q86/H86</f>
        <v>0</v>
      </c>
      <c r="Q86" s="71">
        <v>0</v>
      </c>
      <c r="R86" s="69">
        <f>S86/H86</f>
        <v>0</v>
      </c>
      <c r="S86" s="71">
        <v>0</v>
      </c>
      <c r="T86" s="69">
        <f>U86/H86</f>
        <v>0</v>
      </c>
      <c r="U86" s="72">
        <v>0</v>
      </c>
      <c r="V86" s="25"/>
      <c r="W86" s="73" t="s">
        <v>53</v>
      </c>
      <c r="X86" s="26"/>
      <c r="Y86" s="202">
        <f>N86+P86+R86+T86</f>
        <v>1</v>
      </c>
      <c r="Z86" s="195">
        <v>1400</v>
      </c>
      <c r="AB86" s="201">
        <v>1400</v>
      </c>
      <c r="AC86" s="201">
        <v>0</v>
      </c>
      <c r="AD86" s="201">
        <v>0</v>
      </c>
      <c r="AE86" s="201">
        <v>0</v>
      </c>
      <c r="AF86" s="196">
        <v>0</v>
      </c>
      <c r="AG86" s="203">
        <f>AB86/Z86*100</f>
        <v>100</v>
      </c>
      <c r="AH86" s="203">
        <f>AC86/Z86*100</f>
        <v>0</v>
      </c>
      <c r="AI86" s="203">
        <f>AD86/Z86*100</f>
        <v>0</v>
      </c>
      <c r="AJ86" s="203">
        <f>AE86/Z86*100</f>
        <v>0</v>
      </c>
      <c r="AK86" s="196">
        <f>SUM(AG86:AJ86)</f>
        <v>100</v>
      </c>
      <c r="AM86" s="196">
        <v>1400</v>
      </c>
      <c r="AN86" s="196">
        <v>0</v>
      </c>
      <c r="AO86" s="196">
        <v>0</v>
      </c>
      <c r="AP86" s="196"/>
      <c r="AQ86" s="197">
        <f>AM86/H86*100</f>
        <v>103703.70370370369</v>
      </c>
      <c r="AR86" s="197">
        <f>L86/H86*100</f>
        <v>0</v>
      </c>
      <c r="AS86" s="197">
        <f>AO86/H86*100</f>
        <v>0</v>
      </c>
      <c r="AT86" s="204">
        <f>SUM(AQ86:AS86)</f>
        <v>103703.70370370369</v>
      </c>
    </row>
    <row r="87" spans="1:46" x14ac:dyDescent="0.2">
      <c r="A87" s="22">
        <f t="shared" ref="A87:B102" si="21">A86+1</f>
        <v>72</v>
      </c>
      <c r="B87" s="28">
        <f t="shared" si="21"/>
        <v>402</v>
      </c>
      <c r="C87" s="28"/>
      <c r="D87" s="27" t="s">
        <v>161</v>
      </c>
      <c r="E87" s="49"/>
      <c r="F87" s="24"/>
      <c r="G87" s="25" t="s">
        <v>10</v>
      </c>
      <c r="H87" s="64">
        <v>0.97399999999999998</v>
      </c>
      <c r="I87" s="65">
        <v>9</v>
      </c>
      <c r="J87" s="66">
        <f>H87</f>
        <v>0.97399999999999998</v>
      </c>
      <c r="K87" s="67">
        <v>0</v>
      </c>
      <c r="L87" s="68">
        <v>0</v>
      </c>
      <c r="M87" s="68">
        <v>0</v>
      </c>
      <c r="N87" s="69">
        <f>O87/H87</f>
        <v>1</v>
      </c>
      <c r="O87" s="64">
        <v>0.97399999999999998</v>
      </c>
      <c r="P87" s="69">
        <f>Q87/H87</f>
        <v>0</v>
      </c>
      <c r="Q87" s="71">
        <v>0</v>
      </c>
      <c r="R87" s="69">
        <f>S87/H87</f>
        <v>0</v>
      </c>
      <c r="S87" s="71">
        <v>0</v>
      </c>
      <c r="T87" s="69">
        <f>U87/H87</f>
        <v>0</v>
      </c>
      <c r="U87" s="72">
        <v>0</v>
      </c>
      <c r="V87" s="25"/>
      <c r="W87" s="73" t="s">
        <v>53</v>
      </c>
      <c r="X87" s="26"/>
      <c r="Y87" s="195">
        <v>1000</v>
      </c>
      <c r="AA87" s="201">
        <v>1000</v>
      </c>
      <c r="AB87" s="201">
        <v>0</v>
      </c>
      <c r="AC87" s="201">
        <v>0</v>
      </c>
      <c r="AD87" s="201">
        <v>0</v>
      </c>
      <c r="AE87" s="196">
        <v>0</v>
      </c>
      <c r="AF87" s="203">
        <f>AA87/Y87*100</f>
        <v>100</v>
      </c>
      <c r="AG87" s="203">
        <f>AB87/Y87*100</f>
        <v>0</v>
      </c>
      <c r="AH87" s="203">
        <f>AC87/Y87*100</f>
        <v>0</v>
      </c>
      <c r="AI87" s="203">
        <f>AD87/Y87*100</f>
        <v>0</v>
      </c>
      <c r="AJ87" s="196">
        <f>SUM(AF87:AI87)</f>
        <v>100</v>
      </c>
      <c r="AL87" s="196">
        <v>1000</v>
      </c>
      <c r="AM87" s="196">
        <v>0</v>
      </c>
      <c r="AN87" s="196">
        <v>0</v>
      </c>
      <c r="AP87" s="197">
        <f>AL87/H87*100</f>
        <v>102669.40451745379</v>
      </c>
      <c r="AQ87" s="197">
        <f>L87/H87*100</f>
        <v>0</v>
      </c>
      <c r="AR87" s="197">
        <f>AN87/H87*100</f>
        <v>0</v>
      </c>
      <c r="AS87" s="204">
        <f>SUM(AP87:AR87)</f>
        <v>102669.40451745379</v>
      </c>
    </row>
    <row r="88" spans="1:46" x14ac:dyDescent="0.2">
      <c r="A88" s="22">
        <f t="shared" si="21"/>
        <v>73</v>
      </c>
      <c r="B88" s="28">
        <f t="shared" si="21"/>
        <v>403</v>
      </c>
      <c r="C88" s="28"/>
      <c r="D88" s="27" t="s">
        <v>162</v>
      </c>
      <c r="E88" s="49"/>
      <c r="F88" s="24"/>
      <c r="G88" s="25" t="s">
        <v>10</v>
      </c>
      <c r="H88" s="64">
        <v>1.7410000000000001</v>
      </c>
      <c r="I88" s="65">
        <v>7</v>
      </c>
      <c r="J88" s="66">
        <v>1.5529999999999999</v>
      </c>
      <c r="K88" s="67">
        <v>0.188</v>
      </c>
      <c r="L88" s="68">
        <v>0</v>
      </c>
      <c r="M88" s="68">
        <v>0</v>
      </c>
      <c r="N88" s="69">
        <f>O88/H88</f>
        <v>1</v>
      </c>
      <c r="O88" s="64">
        <v>1.7410000000000001</v>
      </c>
      <c r="P88" s="69">
        <f>Q88/H88</f>
        <v>0</v>
      </c>
      <c r="Q88" s="71">
        <v>0</v>
      </c>
      <c r="R88" s="69">
        <f>S88/H88</f>
        <v>0</v>
      </c>
      <c r="S88" s="71">
        <v>0</v>
      </c>
      <c r="T88" s="69">
        <f>U88/H88</f>
        <v>0</v>
      </c>
      <c r="U88" s="72">
        <v>0</v>
      </c>
      <c r="V88" s="25"/>
      <c r="W88" s="73" t="s">
        <v>53</v>
      </c>
      <c r="X88" s="26"/>
      <c r="Y88" s="195">
        <v>1800</v>
      </c>
      <c r="AA88" s="201">
        <v>1800</v>
      </c>
      <c r="AB88" s="201">
        <v>0</v>
      </c>
      <c r="AC88" s="201">
        <v>0</v>
      </c>
      <c r="AD88" s="201">
        <v>0</v>
      </c>
      <c r="AE88" s="196">
        <v>0</v>
      </c>
      <c r="AF88" s="203">
        <f>AA88/Y88*100</f>
        <v>100</v>
      </c>
      <c r="AG88" s="203">
        <f>AB88/Y88*100</f>
        <v>0</v>
      </c>
      <c r="AH88" s="203">
        <f>AC88/Y88*100</f>
        <v>0</v>
      </c>
      <c r="AI88" s="203">
        <f>AD88/Y88*100</f>
        <v>0</v>
      </c>
      <c r="AJ88" s="196">
        <f>SUM(AF88:AI88)</f>
        <v>100</v>
      </c>
      <c r="AL88" s="196">
        <v>1800</v>
      </c>
      <c r="AM88" s="196">
        <v>0</v>
      </c>
      <c r="AN88" s="196">
        <v>0</v>
      </c>
      <c r="AP88" s="197">
        <f>AL88/H88*100</f>
        <v>103388.85697874785</v>
      </c>
      <c r="AQ88" s="197">
        <f>L88/H88*100</f>
        <v>0</v>
      </c>
      <c r="AR88" s="197">
        <f>AN88/H88*100</f>
        <v>0</v>
      </c>
      <c r="AS88" s="204">
        <f>SUM(AP88:AR88)</f>
        <v>103388.85697874785</v>
      </c>
    </row>
    <row r="89" spans="1:46" x14ac:dyDescent="0.2">
      <c r="A89" s="22">
        <f t="shared" si="21"/>
        <v>74</v>
      </c>
      <c r="B89" s="28">
        <f t="shared" si="21"/>
        <v>404</v>
      </c>
      <c r="C89" s="28"/>
      <c r="D89" s="27" t="s">
        <v>163</v>
      </c>
      <c r="E89" s="49"/>
      <c r="F89" s="24"/>
      <c r="G89" s="25" t="s">
        <v>10</v>
      </c>
      <c r="H89" s="64">
        <v>1.012</v>
      </c>
      <c r="I89" s="65">
        <v>6</v>
      </c>
      <c r="J89" s="66">
        <f>H89</f>
        <v>1.012</v>
      </c>
      <c r="K89" s="67">
        <v>0</v>
      </c>
      <c r="L89" s="68">
        <v>0</v>
      </c>
      <c r="M89" s="68">
        <v>0</v>
      </c>
      <c r="N89" s="69">
        <f>O89/H89</f>
        <v>1</v>
      </c>
      <c r="O89" s="64">
        <v>1.012</v>
      </c>
      <c r="P89" s="69">
        <f>Q89/H89</f>
        <v>0</v>
      </c>
      <c r="Q89" s="71">
        <v>0</v>
      </c>
      <c r="R89" s="69">
        <f>S89/H89</f>
        <v>0</v>
      </c>
      <c r="S89" s="71">
        <v>0</v>
      </c>
      <c r="T89" s="69">
        <f>U89/H89</f>
        <v>0</v>
      </c>
      <c r="U89" s="72">
        <v>0</v>
      </c>
      <c r="V89" s="25"/>
      <c r="W89" s="73" t="s">
        <v>53</v>
      </c>
      <c r="X89" s="26"/>
      <c r="Y89" s="195">
        <v>1200</v>
      </c>
      <c r="AA89" s="201">
        <v>1200</v>
      </c>
      <c r="AB89" s="201">
        <v>0</v>
      </c>
      <c r="AC89" s="201">
        <v>0</v>
      </c>
      <c r="AD89" s="201">
        <v>0</v>
      </c>
      <c r="AE89" s="196">
        <v>0</v>
      </c>
      <c r="AF89" s="203">
        <f>AA89/Y89*100</f>
        <v>100</v>
      </c>
      <c r="AG89" s="203">
        <f>AB89/Y89*100</f>
        <v>0</v>
      </c>
      <c r="AH89" s="203">
        <f>AC89/Y89*100</f>
        <v>0</v>
      </c>
      <c r="AI89" s="203">
        <f>AD89/Y89*100</f>
        <v>0</v>
      </c>
      <c r="AJ89" s="196">
        <f>SUM(AF89:AI89)</f>
        <v>100</v>
      </c>
      <c r="AL89" s="196">
        <v>1200</v>
      </c>
      <c r="AM89" s="196">
        <v>0</v>
      </c>
      <c r="AN89" s="196">
        <v>0</v>
      </c>
      <c r="AP89" s="197">
        <f>AL89/H89*100</f>
        <v>118577.07509881422</v>
      </c>
      <c r="AQ89" s="197">
        <f>L89/H89*100</f>
        <v>0</v>
      </c>
      <c r="AR89" s="197">
        <f>AN89/H89*100</f>
        <v>0</v>
      </c>
      <c r="AS89" s="204">
        <f>SUM(AP89:AR89)</f>
        <v>118577.07509881422</v>
      </c>
    </row>
    <row r="90" spans="1:46" x14ac:dyDescent="0.2">
      <c r="A90" s="22">
        <f t="shared" si="21"/>
        <v>75</v>
      </c>
      <c r="B90" s="28">
        <f t="shared" si="21"/>
        <v>405</v>
      </c>
      <c r="C90" s="28"/>
      <c r="D90" s="27" t="s">
        <v>164</v>
      </c>
      <c r="E90" s="49"/>
      <c r="F90" s="24"/>
      <c r="G90" s="25" t="s">
        <v>10</v>
      </c>
      <c r="H90" s="64">
        <v>0.36399999999999999</v>
      </c>
      <c r="I90" s="65">
        <v>6</v>
      </c>
      <c r="J90" s="66">
        <f>H90</f>
        <v>0.36399999999999999</v>
      </c>
      <c r="K90" s="78">
        <v>0</v>
      </c>
      <c r="L90" s="68">
        <v>0</v>
      </c>
      <c r="M90" s="68">
        <v>0</v>
      </c>
      <c r="N90" s="69">
        <f>O90/H90</f>
        <v>1</v>
      </c>
      <c r="O90" s="64">
        <v>0.36399999999999999</v>
      </c>
      <c r="P90" s="69">
        <f>Q90/H90</f>
        <v>0</v>
      </c>
      <c r="Q90" s="71">
        <v>0</v>
      </c>
      <c r="R90" s="69">
        <f>S90/H90</f>
        <v>0</v>
      </c>
      <c r="S90" s="71">
        <v>0</v>
      </c>
      <c r="T90" s="69">
        <f>U90/H90</f>
        <v>0</v>
      </c>
      <c r="U90" s="72">
        <v>0</v>
      </c>
      <c r="V90" s="25"/>
      <c r="W90" s="73" t="s">
        <v>53</v>
      </c>
      <c r="X90" s="26"/>
      <c r="Y90" s="202">
        <f>N90+P90+R90+T90</f>
        <v>1</v>
      </c>
      <c r="Z90" s="195">
        <v>400</v>
      </c>
      <c r="AB90" s="201">
        <v>400</v>
      </c>
      <c r="AC90" s="201">
        <v>0</v>
      </c>
      <c r="AD90" s="201">
        <v>0</v>
      </c>
      <c r="AE90" s="201">
        <v>0</v>
      </c>
      <c r="AF90" s="196">
        <v>0</v>
      </c>
      <c r="AG90" s="203">
        <f>AB90/Z90*100</f>
        <v>100</v>
      </c>
      <c r="AH90" s="203">
        <f>AC90/Z90*100</f>
        <v>0</v>
      </c>
      <c r="AI90" s="203">
        <f>AD90/Z90*100</f>
        <v>0</v>
      </c>
      <c r="AJ90" s="203">
        <f>AE90/Z90*100</f>
        <v>0</v>
      </c>
      <c r="AK90" s="196">
        <f>SUM(AG90:AJ90)</f>
        <v>100</v>
      </c>
      <c r="AM90" s="196">
        <v>400</v>
      </c>
      <c r="AN90" s="196">
        <v>0</v>
      </c>
      <c r="AO90" s="196">
        <v>0</v>
      </c>
      <c r="AP90" s="196"/>
      <c r="AQ90" s="197">
        <f>AM90/H90*100</f>
        <v>109890.1098901099</v>
      </c>
      <c r="AR90" s="197">
        <f>L90/H90*100</f>
        <v>0</v>
      </c>
      <c r="AS90" s="197">
        <f>AO90/H90*100</f>
        <v>0</v>
      </c>
      <c r="AT90" s="204">
        <f>SUM(AQ90:AS90)</f>
        <v>109890.1098901099</v>
      </c>
    </row>
    <row r="91" spans="1:46" x14ac:dyDescent="0.2">
      <c r="A91" s="22">
        <f t="shared" si="21"/>
        <v>76</v>
      </c>
      <c r="B91" s="28">
        <f t="shared" si="21"/>
        <v>406</v>
      </c>
      <c r="C91" s="28"/>
      <c r="D91" s="27" t="s">
        <v>165</v>
      </c>
      <c r="E91" s="49"/>
      <c r="F91" s="24"/>
      <c r="G91" s="25" t="s">
        <v>10</v>
      </c>
      <c r="H91" s="64">
        <v>0.27</v>
      </c>
      <c r="I91" s="65">
        <v>4.5</v>
      </c>
      <c r="J91" s="66">
        <f>H91</f>
        <v>0.27</v>
      </c>
      <c r="K91" s="78">
        <v>0</v>
      </c>
      <c r="L91" s="68">
        <v>0</v>
      </c>
      <c r="M91" s="68">
        <v>0</v>
      </c>
      <c r="N91" s="69">
        <f>O91/H91</f>
        <v>1</v>
      </c>
      <c r="O91" s="64">
        <v>0.27</v>
      </c>
      <c r="P91" s="69">
        <f>Q91/H91</f>
        <v>0</v>
      </c>
      <c r="Q91" s="71">
        <v>0</v>
      </c>
      <c r="R91" s="69">
        <f>S91/H91</f>
        <v>0</v>
      </c>
      <c r="S91" s="71">
        <v>0</v>
      </c>
      <c r="T91" s="69">
        <f>U91/H91</f>
        <v>0</v>
      </c>
      <c r="U91" s="72">
        <v>0</v>
      </c>
      <c r="V91" s="25"/>
      <c r="W91" s="73" t="s">
        <v>53</v>
      </c>
      <c r="X91" s="26"/>
      <c r="Y91" s="202">
        <f>N91+P91+R91+T91</f>
        <v>1</v>
      </c>
      <c r="Z91" s="195">
        <v>270</v>
      </c>
      <c r="AB91" s="201">
        <v>270</v>
      </c>
      <c r="AC91" s="201">
        <v>0</v>
      </c>
      <c r="AD91" s="201">
        <v>0</v>
      </c>
      <c r="AE91" s="201">
        <v>0</v>
      </c>
      <c r="AF91" s="196">
        <v>0</v>
      </c>
      <c r="AG91" s="203">
        <f>AB91/Z91*100</f>
        <v>100</v>
      </c>
      <c r="AH91" s="203">
        <f>AC91/Z91*100</f>
        <v>0</v>
      </c>
      <c r="AI91" s="203">
        <f>AD91/Z91*100</f>
        <v>0</v>
      </c>
      <c r="AJ91" s="203">
        <f>AE91/Z91*100</f>
        <v>0</v>
      </c>
      <c r="AK91" s="196">
        <f>SUM(AG91:AJ91)</f>
        <v>100</v>
      </c>
      <c r="AM91" s="196">
        <v>270</v>
      </c>
      <c r="AN91" s="196">
        <v>0</v>
      </c>
      <c r="AO91" s="196">
        <v>0</v>
      </c>
      <c r="AP91" s="196"/>
      <c r="AQ91" s="197">
        <f>AM91/H91*100</f>
        <v>99999.999999999985</v>
      </c>
      <c r="AR91" s="197">
        <f>L91/H91*100</f>
        <v>0</v>
      </c>
      <c r="AS91" s="197">
        <f>AO91/H91*100</f>
        <v>0</v>
      </c>
      <c r="AT91" s="204">
        <f>SUM(AQ91:AS91)</f>
        <v>99999.999999999985</v>
      </c>
    </row>
    <row r="92" spans="1:46" x14ac:dyDescent="0.2">
      <c r="A92" s="22">
        <f t="shared" si="21"/>
        <v>77</v>
      </c>
      <c r="B92" s="28">
        <f t="shared" si="21"/>
        <v>407</v>
      </c>
      <c r="C92" s="28"/>
      <c r="D92" s="27" t="s">
        <v>166</v>
      </c>
      <c r="E92" s="49"/>
      <c r="F92" s="24"/>
      <c r="G92" s="25" t="s">
        <v>10</v>
      </c>
      <c r="H92" s="64">
        <v>0.191</v>
      </c>
      <c r="I92" s="65">
        <v>5</v>
      </c>
      <c r="J92" s="66">
        <f>H92</f>
        <v>0.191</v>
      </c>
      <c r="K92" s="67">
        <v>0</v>
      </c>
      <c r="L92" s="68">
        <v>0</v>
      </c>
      <c r="M92" s="68">
        <v>0</v>
      </c>
      <c r="N92" s="69">
        <f>O92/H92</f>
        <v>1</v>
      </c>
      <c r="O92" s="64">
        <v>0.191</v>
      </c>
      <c r="P92" s="69">
        <f>Q92/H92</f>
        <v>0</v>
      </c>
      <c r="Q92" s="71">
        <v>0</v>
      </c>
      <c r="R92" s="69">
        <f>S92/H92</f>
        <v>0</v>
      </c>
      <c r="S92" s="71">
        <v>0</v>
      </c>
      <c r="T92" s="69">
        <f>U92/H92</f>
        <v>0</v>
      </c>
      <c r="U92" s="72">
        <v>0</v>
      </c>
      <c r="V92" s="25"/>
      <c r="W92" s="73" t="s">
        <v>53</v>
      </c>
      <c r="X92" s="26"/>
      <c r="Y92" s="202">
        <f>N92+P92+R92+T92</f>
        <v>1</v>
      </c>
      <c r="Z92" s="195">
        <v>200</v>
      </c>
      <c r="AB92" s="201">
        <v>200</v>
      </c>
      <c r="AC92" s="201">
        <v>0</v>
      </c>
      <c r="AD92" s="201">
        <v>0</v>
      </c>
      <c r="AE92" s="201">
        <v>0</v>
      </c>
      <c r="AF92" s="196">
        <v>0</v>
      </c>
      <c r="AG92" s="203">
        <f>AB92/Z92*100</f>
        <v>100</v>
      </c>
      <c r="AH92" s="203">
        <f>AC92/Z92*100</f>
        <v>0</v>
      </c>
      <c r="AI92" s="203">
        <f>AD92/Z92*100</f>
        <v>0</v>
      </c>
      <c r="AJ92" s="203">
        <f>AE92/Z92*100</f>
        <v>0</v>
      </c>
      <c r="AK92" s="196">
        <f>SUM(AG92:AJ92)</f>
        <v>100</v>
      </c>
      <c r="AM92" s="196">
        <v>200</v>
      </c>
      <c r="AN92" s="196">
        <v>0</v>
      </c>
      <c r="AO92" s="196">
        <v>0</v>
      </c>
      <c r="AP92" s="196"/>
      <c r="AQ92" s="197">
        <f>AM92/H92*100</f>
        <v>104712.04188481675</v>
      </c>
      <c r="AR92" s="197">
        <f>L92/H92*100</f>
        <v>0</v>
      </c>
      <c r="AS92" s="197">
        <f>AO92/H92*100</f>
        <v>0</v>
      </c>
      <c r="AT92" s="204">
        <f>SUM(AQ92:AS92)</f>
        <v>104712.04188481675</v>
      </c>
    </row>
    <row r="93" spans="1:46" x14ac:dyDescent="0.2">
      <c r="A93" s="22">
        <f t="shared" si="21"/>
        <v>78</v>
      </c>
      <c r="B93" s="28">
        <f t="shared" si="21"/>
        <v>408</v>
      </c>
      <c r="C93" s="28"/>
      <c r="D93" s="27" t="s">
        <v>167</v>
      </c>
      <c r="E93" s="49"/>
      <c r="F93" s="24"/>
      <c r="G93" s="25" t="s">
        <v>10</v>
      </c>
      <c r="H93" s="64">
        <v>0.13400000000000001</v>
      </c>
      <c r="I93" s="65">
        <v>5</v>
      </c>
      <c r="J93" s="66">
        <f>H93</f>
        <v>0.13400000000000001</v>
      </c>
      <c r="K93" s="78">
        <v>0</v>
      </c>
      <c r="L93" s="68">
        <v>0</v>
      </c>
      <c r="M93" s="68">
        <v>0</v>
      </c>
      <c r="N93" s="69">
        <f>O93/H93</f>
        <v>1</v>
      </c>
      <c r="O93" s="64">
        <v>0.13400000000000001</v>
      </c>
      <c r="P93" s="69">
        <f>Q93/H93</f>
        <v>0</v>
      </c>
      <c r="Q93" s="71">
        <v>0</v>
      </c>
      <c r="R93" s="69">
        <f>S93/H93</f>
        <v>0</v>
      </c>
      <c r="S93" s="71">
        <v>0</v>
      </c>
      <c r="T93" s="69">
        <f>U93/H93</f>
        <v>0</v>
      </c>
      <c r="U93" s="72">
        <v>0</v>
      </c>
      <c r="V93" s="25"/>
      <c r="W93" s="73" t="s">
        <v>53</v>
      </c>
      <c r="X93" s="26"/>
      <c r="Y93" s="202">
        <f>N93+P93+R93+T93</f>
        <v>1</v>
      </c>
      <c r="Z93" s="195">
        <v>200</v>
      </c>
      <c r="AB93" s="201">
        <v>200</v>
      </c>
      <c r="AC93" s="201">
        <v>0</v>
      </c>
      <c r="AD93" s="201">
        <v>0</v>
      </c>
      <c r="AE93" s="201">
        <v>0</v>
      </c>
      <c r="AF93" s="196">
        <v>0</v>
      </c>
      <c r="AG93" s="203">
        <f>AB93/Z93*100</f>
        <v>100</v>
      </c>
      <c r="AH93" s="203">
        <f>AC93/Z93*100</f>
        <v>0</v>
      </c>
      <c r="AI93" s="203">
        <f>AD93/Z93*100</f>
        <v>0</v>
      </c>
      <c r="AJ93" s="203">
        <f>AE93/Z93*100</f>
        <v>0</v>
      </c>
      <c r="AK93" s="196">
        <f>SUM(AG93:AJ93)</f>
        <v>100</v>
      </c>
      <c r="AM93" s="196">
        <v>200</v>
      </c>
      <c r="AN93" s="196">
        <v>0</v>
      </c>
      <c r="AO93" s="196">
        <v>0</v>
      </c>
      <c r="AP93" s="196"/>
      <c r="AQ93" s="197">
        <f>AM93/H93*100</f>
        <v>149253.73134328358</v>
      </c>
      <c r="AR93" s="197">
        <f>L93/H93*100</f>
        <v>0</v>
      </c>
      <c r="AS93" s="197">
        <f>AO93/H93*100</f>
        <v>0</v>
      </c>
      <c r="AT93" s="204">
        <f>SUM(AQ93:AS93)</f>
        <v>149253.73134328358</v>
      </c>
    </row>
    <row r="94" spans="1:46" x14ac:dyDescent="0.2">
      <c r="A94" s="22">
        <f t="shared" si="21"/>
        <v>79</v>
      </c>
      <c r="B94" s="28">
        <f t="shared" si="21"/>
        <v>409</v>
      </c>
      <c r="C94" s="28"/>
      <c r="D94" s="27" t="s">
        <v>168</v>
      </c>
      <c r="E94" s="49"/>
      <c r="F94" s="24"/>
      <c r="G94" s="25" t="s">
        <v>10</v>
      </c>
      <c r="H94" s="64">
        <v>0.96499999999999997</v>
      </c>
      <c r="I94" s="65">
        <v>5.5</v>
      </c>
      <c r="J94" s="71">
        <v>0</v>
      </c>
      <c r="K94" s="67">
        <v>0.96499999999999997</v>
      </c>
      <c r="L94" s="68">
        <v>0</v>
      </c>
      <c r="M94" s="68">
        <v>0</v>
      </c>
      <c r="N94" s="69">
        <f>O94/H94</f>
        <v>1</v>
      </c>
      <c r="O94" s="64">
        <v>0.96499999999999997</v>
      </c>
      <c r="P94" s="69">
        <f>Q94/H94</f>
        <v>0</v>
      </c>
      <c r="Q94" s="71">
        <v>0</v>
      </c>
      <c r="R94" s="69">
        <f>S94/H94</f>
        <v>0</v>
      </c>
      <c r="S94" s="71">
        <v>0</v>
      </c>
      <c r="T94" s="69">
        <f>U94/H94</f>
        <v>0</v>
      </c>
      <c r="U94" s="72">
        <v>0</v>
      </c>
      <c r="V94" s="25"/>
      <c r="W94" s="73" t="s">
        <v>53</v>
      </c>
      <c r="X94" s="26"/>
      <c r="Y94" s="195">
        <v>1000</v>
      </c>
      <c r="AA94" s="201">
        <v>1000</v>
      </c>
      <c r="AB94" s="201">
        <v>0</v>
      </c>
      <c r="AC94" s="201">
        <v>0</v>
      </c>
      <c r="AD94" s="201">
        <v>0</v>
      </c>
      <c r="AE94" s="196">
        <v>0</v>
      </c>
      <c r="AF94" s="203">
        <f>AA94/Y94*100</f>
        <v>100</v>
      </c>
      <c r="AG94" s="203">
        <f>AB94/Y94*100</f>
        <v>0</v>
      </c>
      <c r="AH94" s="203">
        <f>AC94/Y94*100</f>
        <v>0</v>
      </c>
      <c r="AI94" s="203">
        <f>AD94/Y94*100</f>
        <v>0</v>
      </c>
      <c r="AJ94" s="196">
        <f>SUM(AF94:AI94)</f>
        <v>100</v>
      </c>
      <c r="AL94" s="196">
        <v>1000</v>
      </c>
      <c r="AM94" s="196">
        <v>0</v>
      </c>
      <c r="AN94" s="196">
        <v>0</v>
      </c>
      <c r="AP94" s="197">
        <f>AL94/H94*100</f>
        <v>103626.94300518135</v>
      </c>
      <c r="AQ94" s="197">
        <f>L94/H94*100</f>
        <v>0</v>
      </c>
      <c r="AR94" s="197">
        <f>AN94/H94*100</f>
        <v>0</v>
      </c>
      <c r="AS94" s="204">
        <f>SUM(AP94:AR94)</f>
        <v>103626.94300518135</v>
      </c>
    </row>
    <row r="95" spans="1:46" x14ac:dyDescent="0.2">
      <c r="A95" s="22">
        <f t="shared" si="21"/>
        <v>80</v>
      </c>
      <c r="B95" s="28">
        <f t="shared" si="21"/>
        <v>410</v>
      </c>
      <c r="C95" s="28"/>
      <c r="D95" s="27" t="s">
        <v>169</v>
      </c>
      <c r="E95" s="49"/>
      <c r="F95" s="24"/>
      <c r="G95" s="25" t="s">
        <v>10</v>
      </c>
      <c r="H95" s="64">
        <v>0.81100000000000005</v>
      </c>
      <c r="I95" s="65">
        <v>4</v>
      </c>
      <c r="J95" s="66">
        <v>8.0000000000000002E-3</v>
      </c>
      <c r="K95" s="67">
        <v>0.80300000000000005</v>
      </c>
      <c r="L95" s="68">
        <v>0</v>
      </c>
      <c r="M95" s="68">
        <v>0</v>
      </c>
      <c r="N95" s="69">
        <f>O95/H95</f>
        <v>1</v>
      </c>
      <c r="O95" s="64">
        <v>0.81100000000000005</v>
      </c>
      <c r="P95" s="69">
        <f>Q95/H95</f>
        <v>0</v>
      </c>
      <c r="Q95" s="71">
        <v>0</v>
      </c>
      <c r="R95" s="69">
        <f>S95/H95</f>
        <v>0</v>
      </c>
      <c r="S95" s="71">
        <v>0</v>
      </c>
      <c r="T95" s="69">
        <f>U95/H95</f>
        <v>0</v>
      </c>
      <c r="U95" s="72">
        <v>0</v>
      </c>
      <c r="V95" s="25"/>
      <c r="W95" s="73" t="s">
        <v>53</v>
      </c>
      <c r="X95" s="26"/>
      <c r="Y95" s="202">
        <f>N95+P95+R95+T95</f>
        <v>1</v>
      </c>
      <c r="Z95" s="195">
        <v>800</v>
      </c>
      <c r="AB95" s="201">
        <v>525.25</v>
      </c>
      <c r="AC95" s="201">
        <v>0</v>
      </c>
      <c r="AD95" s="201">
        <v>274.75</v>
      </c>
      <c r="AE95" s="201">
        <v>0</v>
      </c>
      <c r="AF95" s="196">
        <v>800</v>
      </c>
      <c r="AG95" s="203">
        <f>AB95/Z95*100</f>
        <v>65.65625</v>
      </c>
      <c r="AH95" s="203">
        <f>AC95/Z95*100</f>
        <v>0</v>
      </c>
      <c r="AI95" s="203">
        <f>AD95/Z95*100</f>
        <v>34.34375</v>
      </c>
      <c r="AJ95" s="203">
        <f>AE95/Z95*100</f>
        <v>0</v>
      </c>
      <c r="AK95" s="196">
        <f>SUM(AG95:AJ95)</f>
        <v>100</v>
      </c>
      <c r="AM95" s="196">
        <v>525.25</v>
      </c>
      <c r="AN95" s="196">
        <v>274.75</v>
      </c>
      <c r="AO95" s="196">
        <v>0</v>
      </c>
      <c r="AP95" s="196"/>
      <c r="AQ95" s="197">
        <f>AM95/H95*100</f>
        <v>64765.721331689267</v>
      </c>
      <c r="AR95" s="197">
        <f>L95/H95*100</f>
        <v>0</v>
      </c>
      <c r="AS95" s="197">
        <f>AO95/H95*100</f>
        <v>0</v>
      </c>
      <c r="AT95" s="204">
        <f>SUM(AQ95:AS95)</f>
        <v>64765.721331689267</v>
      </c>
    </row>
    <row r="96" spans="1:46" x14ac:dyDescent="0.2">
      <c r="A96" s="22">
        <f t="shared" si="21"/>
        <v>81</v>
      </c>
      <c r="B96" s="28">
        <f t="shared" si="21"/>
        <v>411</v>
      </c>
      <c r="C96" s="28"/>
      <c r="D96" s="27" t="s">
        <v>170</v>
      </c>
      <c r="E96" s="49"/>
      <c r="F96" s="24"/>
      <c r="G96" s="25" t="s">
        <v>10</v>
      </c>
      <c r="H96" s="64">
        <v>0.65100000000000002</v>
      </c>
      <c r="I96" s="65">
        <v>4.5</v>
      </c>
      <c r="J96" s="66">
        <v>0.35299999999999998</v>
      </c>
      <c r="K96" s="67">
        <v>0.29800000000000004</v>
      </c>
      <c r="L96" s="68">
        <v>0</v>
      </c>
      <c r="M96" s="68">
        <v>0</v>
      </c>
      <c r="N96" s="69">
        <f>O96/H96</f>
        <v>1</v>
      </c>
      <c r="O96" s="64">
        <v>0.65100000000000002</v>
      </c>
      <c r="P96" s="69">
        <f>Q96/H96</f>
        <v>0</v>
      </c>
      <c r="Q96" s="71">
        <v>0</v>
      </c>
      <c r="R96" s="69">
        <f>S96/H96</f>
        <v>0</v>
      </c>
      <c r="S96" s="71">
        <v>0</v>
      </c>
      <c r="T96" s="69">
        <f>U96/H96</f>
        <v>0</v>
      </c>
      <c r="U96" s="72">
        <v>0</v>
      </c>
      <c r="V96" s="25"/>
      <c r="W96" s="73" t="s">
        <v>53</v>
      </c>
      <c r="X96" s="26"/>
      <c r="Y96" s="202">
        <f>N96+P96+R96+T96</f>
        <v>1</v>
      </c>
      <c r="Z96" s="195">
        <v>700</v>
      </c>
      <c r="AB96" s="201">
        <v>0</v>
      </c>
      <c r="AC96" s="201">
        <v>0</v>
      </c>
      <c r="AD96" s="201">
        <v>700</v>
      </c>
      <c r="AE96" s="201">
        <v>0</v>
      </c>
      <c r="AF96" s="196">
        <v>700</v>
      </c>
      <c r="AG96" s="203">
        <f>AB96/Z96*100</f>
        <v>0</v>
      </c>
      <c r="AH96" s="203">
        <f>AC96/Z96*100</f>
        <v>0</v>
      </c>
      <c r="AI96" s="203">
        <f>AD96/Z96*100</f>
        <v>100</v>
      </c>
      <c r="AJ96" s="203">
        <f>AE96/Z96*100</f>
        <v>0</v>
      </c>
      <c r="AK96" s="196">
        <f>SUM(AG96:AJ96)</f>
        <v>100</v>
      </c>
      <c r="AM96" s="196">
        <v>0</v>
      </c>
      <c r="AN96" s="196">
        <v>700</v>
      </c>
      <c r="AO96" s="196">
        <v>0</v>
      </c>
      <c r="AP96" s="196"/>
      <c r="AQ96" s="197">
        <f>AM96/H96*100</f>
        <v>0</v>
      </c>
      <c r="AR96" s="197">
        <f>L96/H96*100</f>
        <v>0</v>
      </c>
      <c r="AS96" s="197">
        <f>AO96/H96*100</f>
        <v>0</v>
      </c>
      <c r="AT96" s="204">
        <f>SUM(AQ96:AS96)</f>
        <v>0</v>
      </c>
    </row>
    <row r="97" spans="1:46" x14ac:dyDescent="0.2">
      <c r="A97" s="22">
        <f t="shared" si="21"/>
        <v>82</v>
      </c>
      <c r="B97" s="28">
        <f t="shared" si="21"/>
        <v>412</v>
      </c>
      <c r="C97" s="28"/>
      <c r="D97" s="27" t="s">
        <v>171</v>
      </c>
      <c r="E97" s="49"/>
      <c r="F97" s="24"/>
      <c r="G97" s="25" t="s">
        <v>10</v>
      </c>
      <c r="H97" s="64">
        <v>0.44500000000000001</v>
      </c>
      <c r="I97" s="65">
        <v>7</v>
      </c>
      <c r="J97" s="66">
        <v>0.22</v>
      </c>
      <c r="K97" s="67">
        <v>0.22500000000000001</v>
      </c>
      <c r="L97" s="68">
        <v>0</v>
      </c>
      <c r="M97" s="68">
        <v>0</v>
      </c>
      <c r="N97" s="69">
        <f>O97/H97</f>
        <v>1</v>
      </c>
      <c r="O97" s="64">
        <v>0.44500000000000001</v>
      </c>
      <c r="P97" s="69">
        <f>Q97/H97</f>
        <v>0</v>
      </c>
      <c r="Q97" s="71">
        <v>0</v>
      </c>
      <c r="R97" s="69">
        <f>S97/H97</f>
        <v>0</v>
      </c>
      <c r="S97" s="71">
        <v>0</v>
      </c>
      <c r="T97" s="69">
        <f>U97/H97</f>
        <v>0</v>
      </c>
      <c r="U97" s="72">
        <v>0</v>
      </c>
      <c r="V97" s="25"/>
      <c r="W97" s="73" t="s">
        <v>53</v>
      </c>
      <c r="X97" s="26"/>
      <c r="Y97" s="195">
        <v>500</v>
      </c>
      <c r="AA97" s="201">
        <v>437.5</v>
      </c>
      <c r="AB97" s="201">
        <v>0</v>
      </c>
      <c r="AC97" s="201">
        <v>62.5</v>
      </c>
      <c r="AD97" s="201">
        <v>0</v>
      </c>
      <c r="AE97" s="196">
        <v>200</v>
      </c>
      <c r="AF97" s="203">
        <f t="shared" ref="AF97:AF113" si="22">AA97/Y97*100</f>
        <v>87.5</v>
      </c>
      <c r="AG97" s="203">
        <f t="shared" ref="AG97:AG113" si="23">AB97/Y97*100</f>
        <v>0</v>
      </c>
      <c r="AH97" s="203">
        <f t="shared" ref="AH97:AH113" si="24">AC97/Y97*100</f>
        <v>12.5</v>
      </c>
      <c r="AI97" s="203">
        <f t="shared" ref="AI97:AI113" si="25">AD97/Y97*100</f>
        <v>0</v>
      </c>
      <c r="AJ97" s="196">
        <f t="shared" ref="AJ97:AJ113" si="26">SUM(AF97:AI97)</f>
        <v>100</v>
      </c>
      <c r="AL97" s="196">
        <v>437.5</v>
      </c>
      <c r="AM97" s="196">
        <v>62.5</v>
      </c>
      <c r="AN97" s="196">
        <v>0</v>
      </c>
      <c r="AP97" s="197">
        <f>AL97/H97*100</f>
        <v>98314.606741573021</v>
      </c>
      <c r="AQ97" s="197">
        <f>L97/H97*100</f>
        <v>0</v>
      </c>
      <c r="AR97" s="197">
        <f>AN97/H97*100</f>
        <v>0</v>
      </c>
      <c r="AS97" s="204">
        <f t="shared" si="20"/>
        <v>98314.606741573021</v>
      </c>
    </row>
    <row r="98" spans="1:46" x14ac:dyDescent="0.2">
      <c r="A98" s="22">
        <f t="shared" si="21"/>
        <v>83</v>
      </c>
      <c r="B98" s="28">
        <f t="shared" si="21"/>
        <v>413</v>
      </c>
      <c r="C98" s="28"/>
      <c r="D98" s="27" t="s">
        <v>172</v>
      </c>
      <c r="E98" s="49"/>
      <c r="F98" s="24"/>
      <c r="G98" s="25" t="s">
        <v>10</v>
      </c>
      <c r="H98" s="64">
        <v>1.2809999999999999</v>
      </c>
      <c r="I98" s="65">
        <v>7</v>
      </c>
      <c r="J98" s="66">
        <f>H98</f>
        <v>1.2809999999999999</v>
      </c>
      <c r="K98" s="67">
        <v>0</v>
      </c>
      <c r="L98" s="68">
        <v>0</v>
      </c>
      <c r="M98" s="68">
        <v>0</v>
      </c>
      <c r="N98" s="69">
        <f>O98/H98</f>
        <v>1</v>
      </c>
      <c r="O98" s="64">
        <v>1.2809999999999999</v>
      </c>
      <c r="P98" s="69">
        <f>Q98/H98</f>
        <v>0</v>
      </c>
      <c r="Q98" s="71">
        <v>0</v>
      </c>
      <c r="R98" s="69">
        <f>S98/H98</f>
        <v>0</v>
      </c>
      <c r="S98" s="71">
        <v>0</v>
      </c>
      <c r="T98" s="69">
        <f>U98/H98</f>
        <v>0</v>
      </c>
      <c r="U98" s="72">
        <v>0</v>
      </c>
      <c r="V98" s="25"/>
      <c r="W98" s="73" t="s">
        <v>53</v>
      </c>
      <c r="X98" s="26"/>
      <c r="Y98" s="195">
        <v>1600</v>
      </c>
      <c r="AA98" s="201">
        <v>1600</v>
      </c>
      <c r="AB98" s="201">
        <v>0</v>
      </c>
      <c r="AC98" s="201">
        <v>0</v>
      </c>
      <c r="AD98" s="201">
        <v>0</v>
      </c>
      <c r="AE98" s="196">
        <v>0</v>
      </c>
      <c r="AF98" s="203">
        <f t="shared" si="22"/>
        <v>100</v>
      </c>
      <c r="AG98" s="203">
        <f t="shared" si="23"/>
        <v>0</v>
      </c>
      <c r="AH98" s="203">
        <f t="shared" si="24"/>
        <v>0</v>
      </c>
      <c r="AI98" s="203">
        <f t="shared" si="25"/>
        <v>0</v>
      </c>
      <c r="AJ98" s="196">
        <f t="shared" si="26"/>
        <v>100</v>
      </c>
      <c r="AL98" s="196">
        <v>1600</v>
      </c>
      <c r="AM98" s="196">
        <v>0</v>
      </c>
      <c r="AN98" s="196">
        <v>0</v>
      </c>
      <c r="AP98" s="197">
        <f>AL98/H98*100</f>
        <v>124902.4199843872</v>
      </c>
      <c r="AQ98" s="197">
        <f>L98/H98*100</f>
        <v>0</v>
      </c>
      <c r="AR98" s="197">
        <f>AN98/H98*100</f>
        <v>0</v>
      </c>
      <c r="AS98" s="204">
        <f t="shared" si="20"/>
        <v>124902.4199843872</v>
      </c>
    </row>
    <row r="99" spans="1:46" x14ac:dyDescent="0.2">
      <c r="A99" s="22">
        <f t="shared" si="21"/>
        <v>84</v>
      </c>
      <c r="B99" s="28">
        <f t="shared" si="21"/>
        <v>414</v>
      </c>
      <c r="C99" s="28"/>
      <c r="D99" s="27" t="s">
        <v>173</v>
      </c>
      <c r="E99" s="49"/>
      <c r="F99" s="24"/>
      <c r="G99" s="25" t="s">
        <v>10</v>
      </c>
      <c r="H99" s="64">
        <v>0.27700000000000002</v>
      </c>
      <c r="I99" s="65">
        <v>7</v>
      </c>
      <c r="J99" s="66">
        <f>H99</f>
        <v>0.27700000000000002</v>
      </c>
      <c r="K99" s="78">
        <v>0</v>
      </c>
      <c r="L99" s="68">
        <v>0</v>
      </c>
      <c r="M99" s="68">
        <v>0</v>
      </c>
      <c r="N99" s="69">
        <f>O99/H99</f>
        <v>1</v>
      </c>
      <c r="O99" s="64">
        <v>0.27700000000000002</v>
      </c>
      <c r="P99" s="69">
        <f>Q99/H99</f>
        <v>0</v>
      </c>
      <c r="Q99" s="71">
        <v>0</v>
      </c>
      <c r="R99" s="69">
        <f>S99/H99</f>
        <v>0</v>
      </c>
      <c r="S99" s="71">
        <v>0</v>
      </c>
      <c r="T99" s="69">
        <f>U99/H99</f>
        <v>0</v>
      </c>
      <c r="U99" s="72">
        <v>0</v>
      </c>
      <c r="V99" s="25"/>
      <c r="W99" s="73" t="s">
        <v>53</v>
      </c>
      <c r="X99" s="26"/>
      <c r="Y99" s="195">
        <v>500</v>
      </c>
      <c r="AA99" s="201">
        <v>500</v>
      </c>
      <c r="AB99" s="201">
        <v>0</v>
      </c>
      <c r="AC99" s="201">
        <v>0</v>
      </c>
      <c r="AD99" s="201">
        <v>0</v>
      </c>
      <c r="AE99" s="196">
        <v>0</v>
      </c>
      <c r="AF99" s="203">
        <f t="shared" si="22"/>
        <v>100</v>
      </c>
      <c r="AG99" s="203">
        <f t="shared" si="23"/>
        <v>0</v>
      </c>
      <c r="AH99" s="203">
        <f t="shared" si="24"/>
        <v>0</v>
      </c>
      <c r="AI99" s="203">
        <f t="shared" si="25"/>
        <v>0</v>
      </c>
      <c r="AJ99" s="196">
        <f t="shared" si="26"/>
        <v>100</v>
      </c>
      <c r="AL99" s="196">
        <v>500</v>
      </c>
      <c r="AM99" s="196">
        <v>0</v>
      </c>
      <c r="AN99" s="196">
        <v>0</v>
      </c>
      <c r="AP99" s="197">
        <f>AL99/H99*100</f>
        <v>180505.41516245485</v>
      </c>
      <c r="AQ99" s="197">
        <f>L99/H99*100</f>
        <v>0</v>
      </c>
      <c r="AR99" s="197">
        <f>AN99/H99*100</f>
        <v>0</v>
      </c>
      <c r="AS99" s="204">
        <f t="shared" si="20"/>
        <v>180505.41516245485</v>
      </c>
    </row>
    <row r="100" spans="1:46" x14ac:dyDescent="0.2">
      <c r="A100" s="22">
        <f t="shared" si="21"/>
        <v>85</v>
      </c>
      <c r="B100" s="28">
        <f t="shared" si="21"/>
        <v>415</v>
      </c>
      <c r="C100" s="28"/>
      <c r="D100" s="27" t="s">
        <v>174</v>
      </c>
      <c r="E100" s="49"/>
      <c r="F100" s="24"/>
      <c r="G100" s="25" t="s">
        <v>10</v>
      </c>
      <c r="H100" s="64">
        <v>0.38900000000000001</v>
      </c>
      <c r="I100" s="65">
        <v>5</v>
      </c>
      <c r="J100" s="66">
        <f>H100</f>
        <v>0.38900000000000001</v>
      </c>
      <c r="K100" s="78">
        <v>0</v>
      </c>
      <c r="L100" s="68">
        <v>0</v>
      </c>
      <c r="M100" s="68">
        <v>0</v>
      </c>
      <c r="N100" s="69">
        <f>O100/H100</f>
        <v>1</v>
      </c>
      <c r="O100" s="64">
        <v>0.38900000000000001</v>
      </c>
      <c r="P100" s="69">
        <f>Q100/H100</f>
        <v>0</v>
      </c>
      <c r="Q100" s="71">
        <v>0</v>
      </c>
      <c r="R100" s="69">
        <f>S100/H100</f>
        <v>0</v>
      </c>
      <c r="S100" s="71">
        <v>0</v>
      </c>
      <c r="T100" s="69">
        <f>U100/H100</f>
        <v>0</v>
      </c>
      <c r="U100" s="72">
        <v>0</v>
      </c>
      <c r="V100" s="25"/>
      <c r="W100" s="73" t="s">
        <v>53</v>
      </c>
      <c r="X100" s="26"/>
      <c r="Y100" s="195">
        <v>400</v>
      </c>
      <c r="AA100" s="201">
        <v>400</v>
      </c>
      <c r="AB100" s="201">
        <v>0</v>
      </c>
      <c r="AC100" s="201">
        <v>0</v>
      </c>
      <c r="AD100" s="201">
        <v>0</v>
      </c>
      <c r="AE100" s="196">
        <v>0</v>
      </c>
      <c r="AF100" s="203">
        <f t="shared" si="22"/>
        <v>100</v>
      </c>
      <c r="AG100" s="203">
        <f t="shared" si="23"/>
        <v>0</v>
      </c>
      <c r="AH100" s="203">
        <f t="shared" si="24"/>
        <v>0</v>
      </c>
      <c r="AI100" s="203">
        <f t="shared" si="25"/>
        <v>0</v>
      </c>
      <c r="AJ100" s="196">
        <f t="shared" si="26"/>
        <v>100</v>
      </c>
      <c r="AL100" s="196">
        <v>400</v>
      </c>
      <c r="AM100" s="196">
        <v>0</v>
      </c>
      <c r="AN100" s="196">
        <v>0</v>
      </c>
      <c r="AP100" s="197">
        <f>AL100/H100*100</f>
        <v>102827.76349614396</v>
      </c>
      <c r="AQ100" s="197">
        <f>L100/H100*100</f>
        <v>0</v>
      </c>
      <c r="AR100" s="197">
        <f>AN100/H100*100</f>
        <v>0</v>
      </c>
      <c r="AS100" s="204">
        <f t="shared" si="20"/>
        <v>102827.76349614396</v>
      </c>
    </row>
    <row r="101" spans="1:46" x14ac:dyDescent="0.2">
      <c r="A101" s="22">
        <f t="shared" si="21"/>
        <v>86</v>
      </c>
      <c r="B101" s="28">
        <f t="shared" si="21"/>
        <v>416</v>
      </c>
      <c r="C101" s="28"/>
      <c r="D101" s="27" t="s">
        <v>175</v>
      </c>
      <c r="E101" s="49"/>
      <c r="F101" s="24"/>
      <c r="G101" s="25" t="s">
        <v>10</v>
      </c>
      <c r="H101" s="64">
        <v>0.33800000000000002</v>
      </c>
      <c r="I101" s="65">
        <v>4</v>
      </c>
      <c r="J101" s="66">
        <f>H101</f>
        <v>0.33800000000000002</v>
      </c>
      <c r="K101" s="78">
        <v>0</v>
      </c>
      <c r="L101" s="68">
        <v>0</v>
      </c>
      <c r="M101" s="68">
        <v>0</v>
      </c>
      <c r="N101" s="69">
        <f>O101/H101</f>
        <v>1</v>
      </c>
      <c r="O101" s="64">
        <v>0.33800000000000002</v>
      </c>
      <c r="P101" s="69">
        <f>Q101/H101</f>
        <v>0</v>
      </c>
      <c r="Q101" s="71">
        <v>0</v>
      </c>
      <c r="R101" s="69">
        <f>S101/H101</f>
        <v>0</v>
      </c>
      <c r="S101" s="71">
        <v>0</v>
      </c>
      <c r="T101" s="69">
        <f>U101/H101</f>
        <v>0</v>
      </c>
      <c r="U101" s="72">
        <v>0</v>
      </c>
      <c r="V101" s="25"/>
      <c r="W101" s="73" t="s">
        <v>53</v>
      </c>
      <c r="X101" s="26"/>
      <c r="Y101" s="195">
        <v>300</v>
      </c>
      <c r="AA101" s="201">
        <v>300</v>
      </c>
      <c r="AB101" s="201">
        <v>0</v>
      </c>
      <c r="AC101" s="201">
        <v>0</v>
      </c>
      <c r="AD101" s="201">
        <v>0</v>
      </c>
      <c r="AE101" s="196">
        <v>0</v>
      </c>
      <c r="AF101" s="203">
        <f t="shared" si="22"/>
        <v>100</v>
      </c>
      <c r="AG101" s="203">
        <f t="shared" si="23"/>
        <v>0</v>
      </c>
      <c r="AH101" s="203">
        <f t="shared" si="24"/>
        <v>0</v>
      </c>
      <c r="AI101" s="203">
        <f t="shared" si="25"/>
        <v>0</v>
      </c>
      <c r="AJ101" s="196">
        <f t="shared" si="26"/>
        <v>100</v>
      </c>
      <c r="AL101" s="196">
        <v>300</v>
      </c>
      <c r="AM101" s="196">
        <v>0</v>
      </c>
      <c r="AN101" s="196">
        <v>0</v>
      </c>
      <c r="AP101" s="197">
        <f>AL101/H101*100</f>
        <v>88757.396449704145</v>
      </c>
      <c r="AQ101" s="197">
        <f>L101/H101*100</f>
        <v>0</v>
      </c>
      <c r="AR101" s="197">
        <f>AN101/H101*100</f>
        <v>0</v>
      </c>
      <c r="AS101" s="204">
        <f t="shared" si="20"/>
        <v>88757.396449704145</v>
      </c>
    </row>
    <row r="102" spans="1:46" x14ac:dyDescent="0.2">
      <c r="A102" s="22">
        <f t="shared" si="21"/>
        <v>87</v>
      </c>
      <c r="B102" s="28">
        <f t="shared" si="21"/>
        <v>417</v>
      </c>
      <c r="C102" s="28"/>
      <c r="D102" s="27" t="s">
        <v>176</v>
      </c>
      <c r="E102" s="49"/>
      <c r="F102" s="24"/>
      <c r="G102" s="25" t="s">
        <v>10</v>
      </c>
      <c r="H102" s="64">
        <v>0.36399999999999999</v>
      </c>
      <c r="I102" s="65">
        <v>4</v>
      </c>
      <c r="J102" s="71">
        <v>0</v>
      </c>
      <c r="K102" s="67">
        <v>0.36399999999999999</v>
      </c>
      <c r="L102" s="68">
        <v>0</v>
      </c>
      <c r="M102" s="68">
        <v>0</v>
      </c>
      <c r="N102" s="69">
        <f>O102/H102</f>
        <v>1</v>
      </c>
      <c r="O102" s="64">
        <v>0.36399999999999999</v>
      </c>
      <c r="P102" s="69">
        <f>Q102/H102</f>
        <v>0</v>
      </c>
      <c r="Q102" s="71">
        <v>0</v>
      </c>
      <c r="R102" s="69">
        <f>S102/H102</f>
        <v>0</v>
      </c>
      <c r="S102" s="71">
        <v>0</v>
      </c>
      <c r="T102" s="69">
        <f>U102/H102</f>
        <v>0</v>
      </c>
      <c r="U102" s="72">
        <v>0</v>
      </c>
      <c r="V102" s="25"/>
      <c r="W102" s="73" t="s">
        <v>53</v>
      </c>
      <c r="X102" s="26"/>
      <c r="Y102" s="195">
        <v>500</v>
      </c>
      <c r="AA102" s="201">
        <v>388</v>
      </c>
      <c r="AB102" s="201">
        <v>0</v>
      </c>
      <c r="AC102" s="201">
        <v>112</v>
      </c>
      <c r="AD102" s="201">
        <v>0</v>
      </c>
      <c r="AE102" s="196">
        <v>112</v>
      </c>
      <c r="AF102" s="203">
        <f t="shared" si="22"/>
        <v>77.600000000000009</v>
      </c>
      <c r="AG102" s="203">
        <f t="shared" si="23"/>
        <v>0</v>
      </c>
      <c r="AH102" s="203">
        <f t="shared" si="24"/>
        <v>22.400000000000002</v>
      </c>
      <c r="AI102" s="203">
        <f t="shared" si="25"/>
        <v>0</v>
      </c>
      <c r="AJ102" s="196">
        <f t="shared" si="26"/>
        <v>100.00000000000001</v>
      </c>
      <c r="AL102" s="196">
        <v>388</v>
      </c>
      <c r="AM102" s="196">
        <v>112</v>
      </c>
      <c r="AN102" s="196">
        <v>0</v>
      </c>
      <c r="AP102" s="197">
        <f>AL102/H102*100</f>
        <v>106593.4065934066</v>
      </c>
      <c r="AQ102" s="197">
        <f>L102/H102*100</f>
        <v>0</v>
      </c>
      <c r="AR102" s="197">
        <f>AN102/H102*100</f>
        <v>0</v>
      </c>
      <c r="AS102" s="204">
        <f t="shared" si="20"/>
        <v>106593.4065934066</v>
      </c>
    </row>
    <row r="103" spans="1:46" x14ac:dyDescent="0.2">
      <c r="A103" s="22">
        <f t="shared" ref="A103:B112" si="27">A102+1</f>
        <v>88</v>
      </c>
      <c r="B103" s="28">
        <f t="shared" si="27"/>
        <v>418</v>
      </c>
      <c r="C103" s="28"/>
      <c r="D103" s="27" t="s">
        <v>177</v>
      </c>
      <c r="E103" s="49"/>
      <c r="F103" s="24"/>
      <c r="G103" s="25" t="s">
        <v>10</v>
      </c>
      <c r="H103" s="64">
        <v>2.27</v>
      </c>
      <c r="I103" s="65">
        <v>4</v>
      </c>
      <c r="J103" s="66">
        <v>0.27</v>
      </c>
      <c r="K103" s="67">
        <v>1.8</v>
      </c>
      <c r="L103" s="68">
        <v>0</v>
      </c>
      <c r="M103" s="76">
        <v>0.2</v>
      </c>
      <c r="N103" s="69">
        <f>O103/H103</f>
        <v>0.88105726872246692</v>
      </c>
      <c r="O103" s="64">
        <v>2</v>
      </c>
      <c r="P103" s="69">
        <f>Q103/H103</f>
        <v>0.11894273127753305</v>
      </c>
      <c r="Q103" s="66">
        <v>0.27</v>
      </c>
      <c r="R103" s="69">
        <f>S103/H103</f>
        <v>0</v>
      </c>
      <c r="S103" s="71">
        <v>0</v>
      </c>
      <c r="T103" s="69">
        <f>U103/H103</f>
        <v>0</v>
      </c>
      <c r="U103" s="72">
        <v>0</v>
      </c>
      <c r="V103" s="25"/>
      <c r="W103" s="73" t="s">
        <v>53</v>
      </c>
      <c r="X103" s="26"/>
      <c r="Y103" s="195">
        <v>2400</v>
      </c>
      <c r="AA103" s="201">
        <v>2400</v>
      </c>
      <c r="AB103" s="201">
        <v>0</v>
      </c>
      <c r="AC103" s="201">
        <v>0</v>
      </c>
      <c r="AD103" s="201">
        <v>0</v>
      </c>
      <c r="AE103" s="196">
        <v>0</v>
      </c>
      <c r="AF103" s="203">
        <f t="shared" si="22"/>
        <v>100</v>
      </c>
      <c r="AG103" s="203">
        <f t="shared" si="23"/>
        <v>0</v>
      </c>
      <c r="AH103" s="203">
        <f t="shared" si="24"/>
        <v>0</v>
      </c>
      <c r="AI103" s="203">
        <f t="shared" si="25"/>
        <v>0</v>
      </c>
      <c r="AJ103" s="196">
        <f t="shared" si="26"/>
        <v>100</v>
      </c>
      <c r="AL103" s="196">
        <v>2400</v>
      </c>
      <c r="AM103" s="196">
        <v>0</v>
      </c>
      <c r="AN103" s="196">
        <v>0</v>
      </c>
      <c r="AP103" s="197">
        <f>AL103/H103*100</f>
        <v>105726.87224669603</v>
      </c>
      <c r="AQ103" s="197">
        <f>L103/H103*100</f>
        <v>0</v>
      </c>
      <c r="AR103" s="197">
        <f>AN103/H103*100</f>
        <v>0</v>
      </c>
      <c r="AS103" s="204">
        <f>SUM(AP103:AR103)</f>
        <v>105726.87224669603</v>
      </c>
    </row>
    <row r="104" spans="1:46" x14ac:dyDescent="0.2">
      <c r="A104" s="22">
        <f t="shared" si="27"/>
        <v>89</v>
      </c>
      <c r="B104" s="28">
        <f t="shared" si="27"/>
        <v>419</v>
      </c>
      <c r="C104" s="28"/>
      <c r="D104" s="27" t="s">
        <v>178</v>
      </c>
      <c r="E104" s="49"/>
      <c r="F104" s="24"/>
      <c r="G104" s="25" t="s">
        <v>10</v>
      </c>
      <c r="H104" s="64">
        <v>2.8849999999999998</v>
      </c>
      <c r="I104" s="65">
        <v>4</v>
      </c>
      <c r="J104" s="66">
        <v>1</v>
      </c>
      <c r="K104" s="67">
        <v>1.885</v>
      </c>
      <c r="L104" s="68">
        <v>0</v>
      </c>
      <c r="M104" s="68">
        <v>0</v>
      </c>
      <c r="N104" s="69">
        <f>O104/H104</f>
        <v>0.3570190641247834</v>
      </c>
      <c r="O104" s="64">
        <v>1.03</v>
      </c>
      <c r="P104" s="69">
        <f>Q104/H104</f>
        <v>0.34662045060658581</v>
      </c>
      <c r="Q104" s="66">
        <v>1</v>
      </c>
      <c r="R104" s="69">
        <f>S104/H104</f>
        <v>0.29636048526863085</v>
      </c>
      <c r="S104" s="71">
        <v>0.85499999999999998</v>
      </c>
      <c r="T104" s="69">
        <f>U104/H104</f>
        <v>0</v>
      </c>
      <c r="U104" s="72">
        <v>0</v>
      </c>
      <c r="V104" s="25"/>
      <c r="W104" s="73" t="s">
        <v>53</v>
      </c>
      <c r="X104" s="26"/>
      <c r="Y104" s="195">
        <v>3500</v>
      </c>
      <c r="AA104" s="201">
        <v>3500</v>
      </c>
      <c r="AB104" s="201">
        <v>0</v>
      </c>
      <c r="AC104" s="201">
        <v>0</v>
      </c>
      <c r="AD104" s="201">
        <v>0</v>
      </c>
      <c r="AE104" s="196">
        <v>1505.5</v>
      </c>
      <c r="AF104" s="203">
        <f t="shared" si="22"/>
        <v>100</v>
      </c>
      <c r="AG104" s="203">
        <f t="shared" si="23"/>
        <v>0</v>
      </c>
      <c r="AH104" s="203">
        <f t="shared" si="24"/>
        <v>0</v>
      </c>
      <c r="AI104" s="203">
        <f t="shared" si="25"/>
        <v>0</v>
      </c>
      <c r="AJ104" s="196">
        <f t="shared" si="26"/>
        <v>100</v>
      </c>
      <c r="AL104" s="196">
        <v>3500</v>
      </c>
      <c r="AM104" s="196">
        <v>0</v>
      </c>
      <c r="AN104" s="196">
        <v>0</v>
      </c>
      <c r="AP104" s="197">
        <f>AL104/H104*100</f>
        <v>121317.15771230504</v>
      </c>
      <c r="AQ104" s="197">
        <f>L104/H104*100</f>
        <v>0</v>
      </c>
      <c r="AR104" s="197">
        <f>AN104/H104*100</f>
        <v>0</v>
      </c>
      <c r="AS104" s="204">
        <f t="shared" si="20"/>
        <v>121317.15771230504</v>
      </c>
    </row>
    <row r="105" spans="1:46" x14ac:dyDescent="0.2">
      <c r="A105" s="22">
        <f t="shared" si="27"/>
        <v>90</v>
      </c>
      <c r="B105" s="28">
        <f t="shared" si="27"/>
        <v>420</v>
      </c>
      <c r="C105" s="28"/>
      <c r="D105" s="27" t="s">
        <v>179</v>
      </c>
      <c r="E105" s="49"/>
      <c r="F105" s="24"/>
      <c r="G105" s="25" t="s">
        <v>10</v>
      </c>
      <c r="H105" s="64">
        <v>0.114</v>
      </c>
      <c r="I105" s="65">
        <v>7</v>
      </c>
      <c r="J105" s="66">
        <f>H105</f>
        <v>0.114</v>
      </c>
      <c r="K105" s="78">
        <v>0</v>
      </c>
      <c r="L105" s="68">
        <v>0</v>
      </c>
      <c r="M105" s="68">
        <v>0</v>
      </c>
      <c r="N105" s="69">
        <f>O105/H105</f>
        <v>1</v>
      </c>
      <c r="O105" s="64">
        <v>0.114</v>
      </c>
      <c r="P105" s="69">
        <f>Q105/H105</f>
        <v>0</v>
      </c>
      <c r="Q105" s="71">
        <v>0</v>
      </c>
      <c r="R105" s="69">
        <f>S105/H105</f>
        <v>0</v>
      </c>
      <c r="S105" s="71">
        <v>0</v>
      </c>
      <c r="T105" s="69">
        <f>U105/H105</f>
        <v>0</v>
      </c>
      <c r="U105" s="72">
        <v>0</v>
      </c>
      <c r="V105" s="25"/>
      <c r="W105" s="73" t="s">
        <v>53</v>
      </c>
      <c r="X105" s="26"/>
      <c r="Y105" s="195">
        <v>150</v>
      </c>
      <c r="AA105" s="201">
        <v>150</v>
      </c>
      <c r="AB105" s="201">
        <v>0</v>
      </c>
      <c r="AC105" s="201">
        <v>0</v>
      </c>
      <c r="AD105" s="201">
        <v>0</v>
      </c>
      <c r="AE105" s="196">
        <v>0</v>
      </c>
      <c r="AF105" s="203">
        <f t="shared" si="22"/>
        <v>100</v>
      </c>
      <c r="AG105" s="203">
        <f t="shared" si="23"/>
        <v>0</v>
      </c>
      <c r="AH105" s="203">
        <f t="shared" si="24"/>
        <v>0</v>
      </c>
      <c r="AI105" s="203">
        <f t="shared" si="25"/>
        <v>0</v>
      </c>
      <c r="AJ105" s="196">
        <f t="shared" si="26"/>
        <v>100</v>
      </c>
      <c r="AL105" s="196">
        <v>150</v>
      </c>
      <c r="AM105" s="196">
        <v>0</v>
      </c>
      <c r="AN105" s="196">
        <v>0</v>
      </c>
      <c r="AP105" s="197">
        <f>AL105/H105*100</f>
        <v>131578.94736842104</v>
      </c>
      <c r="AQ105" s="197">
        <f>L105/H105*100</f>
        <v>0</v>
      </c>
      <c r="AR105" s="197">
        <f>AN105/H105*100</f>
        <v>0</v>
      </c>
      <c r="AS105" s="204">
        <f>SUM(AP105:AR105)</f>
        <v>131578.94736842104</v>
      </c>
    </row>
    <row r="106" spans="1:46" x14ac:dyDescent="0.2">
      <c r="A106" s="22">
        <f t="shared" si="27"/>
        <v>91</v>
      </c>
      <c r="B106" s="28">
        <f t="shared" si="27"/>
        <v>421</v>
      </c>
      <c r="C106" s="28"/>
      <c r="D106" s="27" t="s">
        <v>180</v>
      </c>
      <c r="E106" s="49"/>
      <c r="F106" s="24"/>
      <c r="G106" s="25" t="s">
        <v>181</v>
      </c>
      <c r="H106" s="64">
        <v>1.1140000000000001</v>
      </c>
      <c r="I106" s="65">
        <v>4</v>
      </c>
      <c r="J106" s="71">
        <v>0</v>
      </c>
      <c r="K106" s="79">
        <v>1.1140000000000001</v>
      </c>
      <c r="L106" s="68">
        <v>0</v>
      </c>
      <c r="M106" s="68">
        <v>0</v>
      </c>
      <c r="N106" s="69">
        <f>O106/H106</f>
        <v>1</v>
      </c>
      <c r="O106" s="64">
        <v>1.1140000000000001</v>
      </c>
      <c r="P106" s="69">
        <f>Q106/H106</f>
        <v>0</v>
      </c>
      <c r="Q106" s="71">
        <v>0</v>
      </c>
      <c r="R106" s="69">
        <f>S106/H106</f>
        <v>0</v>
      </c>
      <c r="S106" s="71">
        <v>0</v>
      </c>
      <c r="T106" s="69">
        <f>U106/H106</f>
        <v>0</v>
      </c>
      <c r="U106" s="72">
        <v>0</v>
      </c>
      <c r="V106" s="25"/>
      <c r="W106" s="73" t="s">
        <v>53</v>
      </c>
      <c r="X106" s="26"/>
      <c r="Y106" s="195">
        <v>800</v>
      </c>
      <c r="AA106" s="201">
        <v>800</v>
      </c>
      <c r="AB106" s="201">
        <v>0</v>
      </c>
      <c r="AC106" s="201">
        <v>0</v>
      </c>
      <c r="AD106" s="201">
        <v>0</v>
      </c>
      <c r="AE106" s="196">
        <v>0</v>
      </c>
      <c r="AF106" s="203">
        <f t="shared" si="22"/>
        <v>100</v>
      </c>
      <c r="AG106" s="203">
        <f t="shared" si="23"/>
        <v>0</v>
      </c>
      <c r="AH106" s="203">
        <f t="shared" si="24"/>
        <v>0</v>
      </c>
      <c r="AI106" s="203">
        <f t="shared" si="25"/>
        <v>0</v>
      </c>
      <c r="AJ106" s="196">
        <f t="shared" si="26"/>
        <v>100</v>
      </c>
      <c r="AL106" s="196">
        <v>800</v>
      </c>
      <c r="AM106" s="196">
        <v>0</v>
      </c>
      <c r="AN106" s="196">
        <v>0</v>
      </c>
      <c r="AP106" s="197">
        <f>AL106/H106*100</f>
        <v>71813.285457809689</v>
      </c>
      <c r="AQ106" s="197">
        <f>L106/H106*100</f>
        <v>0</v>
      </c>
      <c r="AR106" s="197">
        <f>AN106/H106*100</f>
        <v>0</v>
      </c>
      <c r="AS106" s="204">
        <f t="shared" si="20"/>
        <v>71813.285457809689</v>
      </c>
    </row>
    <row r="107" spans="1:46" x14ac:dyDescent="0.2">
      <c r="A107" s="22">
        <f t="shared" si="27"/>
        <v>92</v>
      </c>
      <c r="B107" s="28">
        <f t="shared" si="27"/>
        <v>422</v>
      </c>
      <c r="C107" s="28"/>
      <c r="D107" s="27" t="s">
        <v>182</v>
      </c>
      <c r="E107" s="49"/>
      <c r="F107" s="24"/>
      <c r="G107" s="25" t="s">
        <v>10</v>
      </c>
      <c r="H107" s="64">
        <v>1.8859999999999999</v>
      </c>
      <c r="I107" s="65">
        <v>4</v>
      </c>
      <c r="J107" s="66">
        <f>H107-L107</f>
        <v>1.8859999999999999</v>
      </c>
      <c r="K107" s="79">
        <v>1.74</v>
      </c>
      <c r="L107" s="68">
        <v>0</v>
      </c>
      <c r="M107" s="68">
        <v>0</v>
      </c>
      <c r="N107" s="69">
        <f>O107/H107</f>
        <v>1</v>
      </c>
      <c r="O107" s="64">
        <v>1.8859999999999999</v>
      </c>
      <c r="P107" s="69">
        <f>Q107/H107</f>
        <v>0</v>
      </c>
      <c r="Q107" s="71">
        <v>0</v>
      </c>
      <c r="R107" s="69">
        <f>S107/H107</f>
        <v>0</v>
      </c>
      <c r="S107" s="71">
        <v>0</v>
      </c>
      <c r="T107" s="69">
        <f>U107/H107</f>
        <v>0</v>
      </c>
      <c r="U107" s="72">
        <v>0</v>
      </c>
      <c r="V107" s="25"/>
      <c r="W107" s="73" t="s">
        <v>53</v>
      </c>
      <c r="X107" s="26"/>
      <c r="Y107" s="195">
        <v>2300</v>
      </c>
      <c r="AA107" s="201">
        <v>0</v>
      </c>
      <c r="AB107" s="201">
        <v>0</v>
      </c>
      <c r="AC107" s="201">
        <v>2300</v>
      </c>
      <c r="AD107" s="201">
        <v>0</v>
      </c>
      <c r="AE107" s="196">
        <v>2300</v>
      </c>
      <c r="AF107" s="203">
        <f t="shared" si="22"/>
        <v>0</v>
      </c>
      <c r="AG107" s="203">
        <f t="shared" si="23"/>
        <v>0</v>
      </c>
      <c r="AH107" s="203">
        <f t="shared" si="24"/>
        <v>100</v>
      </c>
      <c r="AI107" s="203">
        <f t="shared" si="25"/>
        <v>0</v>
      </c>
      <c r="AJ107" s="196">
        <f t="shared" si="26"/>
        <v>100</v>
      </c>
      <c r="AL107" s="196">
        <v>0</v>
      </c>
      <c r="AM107" s="196">
        <v>2300</v>
      </c>
      <c r="AN107" s="196">
        <v>0</v>
      </c>
      <c r="AP107" s="197">
        <f>AL107/H107*100</f>
        <v>0</v>
      </c>
      <c r="AQ107" s="197">
        <f>L107/H107*100</f>
        <v>0</v>
      </c>
      <c r="AR107" s="197">
        <f>AN107/H107*100</f>
        <v>0</v>
      </c>
      <c r="AS107" s="204">
        <f>SUM(AP107:AR107)</f>
        <v>0</v>
      </c>
    </row>
    <row r="108" spans="1:46" x14ac:dyDescent="0.2">
      <c r="A108" s="22">
        <f t="shared" si="27"/>
        <v>93</v>
      </c>
      <c r="B108" s="28">
        <f t="shared" si="27"/>
        <v>423</v>
      </c>
      <c r="C108" s="28"/>
      <c r="D108" s="27" t="s">
        <v>183</v>
      </c>
      <c r="E108" s="49"/>
      <c r="F108" s="24"/>
      <c r="G108" s="25" t="s">
        <v>10</v>
      </c>
      <c r="H108" s="64">
        <v>9.4E-2</v>
      </c>
      <c r="I108" s="65">
        <v>5.5</v>
      </c>
      <c r="J108" s="66">
        <f>H108</f>
        <v>9.4E-2</v>
      </c>
      <c r="K108" s="79">
        <v>0</v>
      </c>
      <c r="L108" s="68">
        <v>0</v>
      </c>
      <c r="M108" s="68">
        <v>0</v>
      </c>
      <c r="N108" s="69">
        <f>O108/H108</f>
        <v>1</v>
      </c>
      <c r="O108" s="64">
        <v>9.4E-2</v>
      </c>
      <c r="P108" s="69">
        <f>Q108/H108</f>
        <v>0</v>
      </c>
      <c r="Q108" s="71">
        <v>0</v>
      </c>
      <c r="R108" s="69">
        <f>S108/H108</f>
        <v>0</v>
      </c>
      <c r="S108" s="71">
        <v>0</v>
      </c>
      <c r="T108" s="69">
        <f>U108/H108</f>
        <v>0</v>
      </c>
      <c r="U108" s="72">
        <v>0</v>
      </c>
      <c r="V108" s="25"/>
      <c r="W108" s="73" t="s">
        <v>53</v>
      </c>
      <c r="X108" s="26"/>
      <c r="Y108" s="195">
        <v>200</v>
      </c>
      <c r="AA108" s="201">
        <v>0</v>
      </c>
      <c r="AB108" s="201">
        <v>0</v>
      </c>
      <c r="AC108" s="201">
        <v>200</v>
      </c>
      <c r="AD108" s="201">
        <v>0</v>
      </c>
      <c r="AE108" s="196">
        <v>200</v>
      </c>
      <c r="AF108" s="203">
        <f t="shared" si="22"/>
        <v>0</v>
      </c>
      <c r="AG108" s="203">
        <f t="shared" si="23"/>
        <v>0</v>
      </c>
      <c r="AH108" s="203">
        <f t="shared" si="24"/>
        <v>100</v>
      </c>
      <c r="AI108" s="203">
        <f t="shared" si="25"/>
        <v>0</v>
      </c>
      <c r="AJ108" s="196">
        <f t="shared" si="26"/>
        <v>100</v>
      </c>
      <c r="AL108" s="196">
        <v>0</v>
      </c>
      <c r="AM108" s="196">
        <v>200</v>
      </c>
      <c r="AN108" s="196">
        <v>0</v>
      </c>
      <c r="AP108" s="197">
        <f>AL108/H108*100</f>
        <v>0</v>
      </c>
      <c r="AQ108" s="197">
        <f>L108/H108*100</f>
        <v>0</v>
      </c>
      <c r="AR108" s="197">
        <f>AN108/H108*100</f>
        <v>0</v>
      </c>
      <c r="AS108" s="204">
        <f>SUM(AP108:AR108)</f>
        <v>0</v>
      </c>
    </row>
    <row r="109" spans="1:46" x14ac:dyDescent="0.2">
      <c r="A109" s="22">
        <f t="shared" si="27"/>
        <v>94</v>
      </c>
      <c r="B109" s="28">
        <f t="shared" si="27"/>
        <v>424</v>
      </c>
      <c r="C109" s="28"/>
      <c r="D109" s="27" t="s">
        <v>184</v>
      </c>
      <c r="E109" s="49"/>
      <c r="F109" s="24"/>
      <c r="G109" s="25" t="s">
        <v>10</v>
      </c>
      <c r="H109" s="64">
        <v>0.19400000000000001</v>
      </c>
      <c r="I109" s="65">
        <v>4</v>
      </c>
      <c r="J109" s="71">
        <v>0</v>
      </c>
      <c r="K109" s="79">
        <v>0.19400000000000001</v>
      </c>
      <c r="L109" s="68">
        <v>0</v>
      </c>
      <c r="M109" s="76"/>
      <c r="N109" s="69">
        <f>O109/H109</f>
        <v>1</v>
      </c>
      <c r="O109" s="64">
        <v>0.19400000000000001</v>
      </c>
      <c r="P109" s="69">
        <f>Q109/H109</f>
        <v>0</v>
      </c>
      <c r="Q109" s="71">
        <v>0</v>
      </c>
      <c r="R109" s="69">
        <f>S109/H109</f>
        <v>0</v>
      </c>
      <c r="S109" s="71">
        <v>0</v>
      </c>
      <c r="T109" s="69">
        <f>U109/H109</f>
        <v>0</v>
      </c>
      <c r="U109" s="72">
        <v>0</v>
      </c>
      <c r="V109" s="25"/>
      <c r="W109" s="73" t="s">
        <v>53</v>
      </c>
      <c r="X109" s="26"/>
      <c r="Y109" s="195">
        <v>200</v>
      </c>
      <c r="AA109" s="201">
        <v>0</v>
      </c>
      <c r="AB109" s="201">
        <v>0</v>
      </c>
      <c r="AC109" s="201">
        <v>200</v>
      </c>
      <c r="AD109" s="201">
        <v>0</v>
      </c>
      <c r="AE109" s="196">
        <v>200</v>
      </c>
      <c r="AF109" s="203">
        <f t="shared" si="22"/>
        <v>0</v>
      </c>
      <c r="AG109" s="203">
        <f t="shared" si="23"/>
        <v>0</v>
      </c>
      <c r="AH109" s="203">
        <f t="shared" si="24"/>
        <v>100</v>
      </c>
      <c r="AI109" s="203">
        <f t="shared" si="25"/>
        <v>0</v>
      </c>
      <c r="AJ109" s="196">
        <f t="shared" si="26"/>
        <v>100</v>
      </c>
      <c r="AL109" s="196">
        <v>0</v>
      </c>
      <c r="AM109" s="196">
        <v>200</v>
      </c>
      <c r="AN109" s="196">
        <v>0</v>
      </c>
      <c r="AP109" s="197">
        <f>AL109/H109*100</f>
        <v>0</v>
      </c>
      <c r="AQ109" s="197">
        <f>L109/H109*100</f>
        <v>0</v>
      </c>
      <c r="AR109" s="197">
        <f>AN109/H109*100</f>
        <v>0</v>
      </c>
      <c r="AS109" s="204">
        <f t="shared" si="20"/>
        <v>0</v>
      </c>
    </row>
    <row r="110" spans="1:46" x14ac:dyDescent="0.2">
      <c r="A110" s="22">
        <f t="shared" si="27"/>
        <v>95</v>
      </c>
      <c r="B110" s="28">
        <f t="shared" si="27"/>
        <v>425</v>
      </c>
      <c r="C110" s="28"/>
      <c r="D110" s="27" t="s">
        <v>185</v>
      </c>
      <c r="E110" s="49"/>
      <c r="F110" s="24"/>
      <c r="G110" s="25" t="s">
        <v>10</v>
      </c>
      <c r="H110" s="64">
        <v>0.751</v>
      </c>
      <c r="I110" s="65">
        <v>4.5</v>
      </c>
      <c r="J110" s="71">
        <v>0</v>
      </c>
      <c r="K110" s="79">
        <v>0.751</v>
      </c>
      <c r="L110" s="68">
        <v>0</v>
      </c>
      <c r="M110" s="68">
        <v>0</v>
      </c>
      <c r="N110" s="69">
        <f>O110/H110</f>
        <v>1</v>
      </c>
      <c r="O110" s="64">
        <v>0.751</v>
      </c>
      <c r="P110" s="69">
        <f>Q110/H110</f>
        <v>0</v>
      </c>
      <c r="Q110" s="71">
        <v>0</v>
      </c>
      <c r="R110" s="69">
        <f>S110/H110</f>
        <v>0</v>
      </c>
      <c r="S110" s="71">
        <v>0</v>
      </c>
      <c r="T110" s="69">
        <f>U110/H110</f>
        <v>0</v>
      </c>
      <c r="U110" s="72">
        <v>0</v>
      </c>
      <c r="V110" s="25"/>
      <c r="W110" s="73" t="s">
        <v>53</v>
      </c>
      <c r="X110" s="26"/>
      <c r="Y110" s="195">
        <v>500</v>
      </c>
      <c r="AA110" s="201">
        <v>500</v>
      </c>
      <c r="AB110" s="201">
        <v>0</v>
      </c>
      <c r="AC110" s="201">
        <v>0</v>
      </c>
      <c r="AD110" s="201">
        <v>0</v>
      </c>
      <c r="AE110" s="196">
        <v>0</v>
      </c>
      <c r="AF110" s="203">
        <f t="shared" si="22"/>
        <v>100</v>
      </c>
      <c r="AG110" s="203">
        <f t="shared" si="23"/>
        <v>0</v>
      </c>
      <c r="AH110" s="203">
        <f t="shared" si="24"/>
        <v>0</v>
      </c>
      <c r="AI110" s="203">
        <f t="shared" si="25"/>
        <v>0</v>
      </c>
      <c r="AJ110" s="196">
        <f t="shared" si="26"/>
        <v>100</v>
      </c>
      <c r="AL110" s="196">
        <v>500</v>
      </c>
      <c r="AM110" s="196">
        <v>0</v>
      </c>
      <c r="AN110" s="196">
        <v>0</v>
      </c>
      <c r="AP110" s="197">
        <f>AL110/H110*100</f>
        <v>66577.896138482029</v>
      </c>
      <c r="AQ110" s="197">
        <f>L110/H110*100</f>
        <v>0</v>
      </c>
      <c r="AR110" s="197">
        <f>AN110/H110*100</f>
        <v>0</v>
      </c>
      <c r="AS110" s="204">
        <f t="shared" si="20"/>
        <v>66577.896138482029</v>
      </c>
    </row>
    <row r="111" spans="1:46" x14ac:dyDescent="0.2">
      <c r="A111" s="22">
        <f t="shared" si="27"/>
        <v>96</v>
      </c>
      <c r="B111" s="28">
        <f t="shared" si="27"/>
        <v>426</v>
      </c>
      <c r="C111" s="28"/>
      <c r="D111" s="27" t="s">
        <v>186</v>
      </c>
      <c r="E111" s="49"/>
      <c r="F111" s="24"/>
      <c r="G111" s="25" t="s">
        <v>10</v>
      </c>
      <c r="H111" s="64">
        <v>1.145</v>
      </c>
      <c r="I111" s="65">
        <v>3.5</v>
      </c>
      <c r="J111" s="71">
        <v>0</v>
      </c>
      <c r="K111" s="79">
        <v>1.145</v>
      </c>
      <c r="L111" s="68">
        <v>0</v>
      </c>
      <c r="M111" s="68">
        <v>0</v>
      </c>
      <c r="N111" s="69">
        <f>O111/H111</f>
        <v>1</v>
      </c>
      <c r="O111" s="64">
        <v>1.145</v>
      </c>
      <c r="P111" s="69">
        <f>Q111/H111</f>
        <v>0</v>
      </c>
      <c r="Q111" s="71">
        <v>0</v>
      </c>
      <c r="R111" s="69">
        <f>S111/H111</f>
        <v>0</v>
      </c>
      <c r="S111" s="71">
        <v>0</v>
      </c>
      <c r="T111" s="69">
        <f>U111/H111</f>
        <v>0</v>
      </c>
      <c r="U111" s="72">
        <v>0</v>
      </c>
      <c r="V111" s="25"/>
      <c r="W111" s="73" t="s">
        <v>53</v>
      </c>
      <c r="X111" s="26"/>
      <c r="Y111" s="202">
        <f>N111+P111+R111+T111</f>
        <v>1</v>
      </c>
      <c r="Z111" s="195">
        <v>1100</v>
      </c>
      <c r="AB111" s="201">
        <v>0</v>
      </c>
      <c r="AC111" s="201">
        <v>0</v>
      </c>
      <c r="AD111" s="201">
        <v>1100</v>
      </c>
      <c r="AE111" s="201">
        <v>0</v>
      </c>
      <c r="AF111" s="196">
        <v>1100</v>
      </c>
      <c r="AG111" s="203">
        <f>AB111/Z111*100</f>
        <v>0</v>
      </c>
      <c r="AH111" s="203">
        <f>AC111/Z111*100</f>
        <v>0</v>
      </c>
      <c r="AI111" s="203">
        <f>AD111/Z111*100</f>
        <v>100</v>
      </c>
      <c r="AJ111" s="203">
        <f>AE111/Z111*100</f>
        <v>0</v>
      </c>
      <c r="AK111" s="196">
        <f>SUM(AG111:AJ111)</f>
        <v>100</v>
      </c>
      <c r="AM111" s="196">
        <v>0</v>
      </c>
      <c r="AN111" s="196">
        <v>1100</v>
      </c>
      <c r="AO111" s="196">
        <v>0</v>
      </c>
      <c r="AP111" s="196"/>
      <c r="AQ111" s="197">
        <f>AM111/H111*100</f>
        <v>0</v>
      </c>
      <c r="AR111" s="197">
        <f>L111/H111*100</f>
        <v>0</v>
      </c>
      <c r="AS111" s="197">
        <f>AO111/H111*100</f>
        <v>0</v>
      </c>
      <c r="AT111" s="204">
        <f>SUM(AQ111:AS111)</f>
        <v>0</v>
      </c>
    </row>
    <row r="112" spans="1:46" ht="13.5" thickBot="1" x14ac:dyDescent="0.25">
      <c r="A112" s="29">
        <f t="shared" si="27"/>
        <v>97</v>
      </c>
      <c r="B112" s="30">
        <f t="shared" si="27"/>
        <v>427</v>
      </c>
      <c r="C112" s="30"/>
      <c r="D112" s="31" t="s">
        <v>187</v>
      </c>
      <c r="E112" s="32"/>
      <c r="F112" s="33"/>
      <c r="G112" s="34" t="s">
        <v>10</v>
      </c>
      <c r="H112" s="80">
        <v>1.321</v>
      </c>
      <c r="I112" s="81">
        <v>4</v>
      </c>
      <c r="J112" s="82">
        <v>0</v>
      </c>
      <c r="K112" s="83">
        <v>1.321</v>
      </c>
      <c r="L112" s="84">
        <v>0</v>
      </c>
      <c r="M112" s="84">
        <v>0</v>
      </c>
      <c r="N112" s="85">
        <f>O112/H112</f>
        <v>1</v>
      </c>
      <c r="O112" s="80">
        <v>1.321</v>
      </c>
      <c r="P112" s="85">
        <f>Q112/H112</f>
        <v>0</v>
      </c>
      <c r="Q112" s="82">
        <v>0</v>
      </c>
      <c r="R112" s="85">
        <f>S112/H112</f>
        <v>0</v>
      </c>
      <c r="S112" s="82">
        <v>0</v>
      </c>
      <c r="T112" s="85">
        <f>U112/H112</f>
        <v>0</v>
      </c>
      <c r="U112" s="86">
        <v>0</v>
      </c>
      <c r="V112" s="34"/>
      <c r="W112" s="87" t="s">
        <v>53</v>
      </c>
      <c r="X112" s="35"/>
      <c r="Y112" s="205">
        <v>1500</v>
      </c>
      <c r="Z112" s="206"/>
      <c r="AA112" s="207">
        <v>300</v>
      </c>
      <c r="AB112" s="207">
        <v>1200</v>
      </c>
      <c r="AC112" s="207">
        <v>0</v>
      </c>
      <c r="AD112" s="207">
        <v>0</v>
      </c>
      <c r="AE112" s="206">
        <v>0</v>
      </c>
      <c r="AF112" s="208">
        <f>AA112/Y112*100</f>
        <v>20</v>
      </c>
      <c r="AG112" s="208">
        <f>AB112/Y112*100</f>
        <v>80</v>
      </c>
      <c r="AH112" s="208">
        <f>AC112/Y112*100</f>
        <v>0</v>
      </c>
      <c r="AI112" s="208">
        <f>AD112/Y112*100</f>
        <v>0</v>
      </c>
      <c r="AJ112" s="206">
        <f>SUM(AF112:AI112)</f>
        <v>100</v>
      </c>
      <c r="AL112" s="206">
        <v>1500</v>
      </c>
      <c r="AM112" s="206">
        <v>0</v>
      </c>
      <c r="AN112" s="206">
        <v>0</v>
      </c>
      <c r="AP112" s="209">
        <f>AL112/H112*100</f>
        <v>113550.34065102195</v>
      </c>
      <c r="AQ112" s="209">
        <f>L112/H112*100</f>
        <v>0</v>
      </c>
      <c r="AR112" s="209">
        <f>AN112/H112*100</f>
        <v>0</v>
      </c>
      <c r="AS112" s="210">
        <f>SUM(AP112:AR112)</f>
        <v>113550.34065102195</v>
      </c>
    </row>
    <row r="113" spans="1:45" ht="15" customHeight="1" x14ac:dyDescent="0.2">
      <c r="A113" s="143" t="s">
        <v>188</v>
      </c>
      <c r="B113" s="144"/>
      <c r="C113" s="144"/>
      <c r="D113" s="144"/>
      <c r="E113" s="144"/>
      <c r="F113" s="144"/>
      <c r="G113" s="145"/>
      <c r="H113" s="149">
        <f>SUM(H16:H112)</f>
        <v>426.50999999999993</v>
      </c>
      <c r="I113" s="151">
        <f>SUM(I16:I112)/A112</f>
        <v>4.768041237113402</v>
      </c>
      <c r="J113" s="152">
        <f>SUM(J16:J112)</f>
        <v>14.237999999999996</v>
      </c>
      <c r="K113" s="152">
        <f>SUM(K16:K112)</f>
        <v>401.34499999999991</v>
      </c>
      <c r="L113" s="152">
        <f>SUM(L16:L112)</f>
        <v>0</v>
      </c>
      <c r="M113" s="152">
        <f>SUM(M16:M112)</f>
        <v>12.496999999999998</v>
      </c>
      <c r="N113" s="116">
        <f>O113/H113</f>
        <v>0.86874164732362646</v>
      </c>
      <c r="O113" s="130">
        <f>SUM(O16:O112)</f>
        <v>370.52699999999987</v>
      </c>
      <c r="P113" s="116">
        <f>Q113/H113</f>
        <v>0.1036575930224379</v>
      </c>
      <c r="Q113" s="130">
        <f>SUM(Q16:Q112)</f>
        <v>44.210999999999984</v>
      </c>
      <c r="R113" s="116">
        <f>S113/H113</f>
        <v>2.244261564793323E-2</v>
      </c>
      <c r="S113" s="119">
        <f>SUM(S16:S112)</f>
        <v>9.572000000000001</v>
      </c>
      <c r="T113" s="116">
        <f>U113/H113</f>
        <v>5.1581440060022047E-3</v>
      </c>
      <c r="U113" s="119">
        <f>SUM(U16:U112)</f>
        <v>2.2000000000000002</v>
      </c>
      <c r="V113" s="121"/>
      <c r="W113" s="121"/>
      <c r="X113" s="124"/>
      <c r="Y113" s="211">
        <f>SUM(AA113:AD113)</f>
        <v>426510</v>
      </c>
      <c r="Z113" s="212"/>
      <c r="AA113" s="213">
        <f>SUM(AA16:AA112)</f>
        <v>296428.09999999998</v>
      </c>
      <c r="AB113" s="213">
        <f>SUM(AB16:AB112)</f>
        <v>85739</v>
      </c>
      <c r="AC113" s="213">
        <f>SUM(AC16:AC112)</f>
        <v>22065.9</v>
      </c>
      <c r="AD113" s="213">
        <f>SUM(AD16:AD112)</f>
        <v>22277</v>
      </c>
      <c r="AE113" s="212"/>
      <c r="AF113" s="214">
        <f t="shared" si="22"/>
        <v>69.500855782982811</v>
      </c>
      <c r="AG113" s="214">
        <f t="shared" si="23"/>
        <v>20.102459496846496</v>
      </c>
      <c r="AH113" s="214">
        <f t="shared" si="24"/>
        <v>5.1735949919110933</v>
      </c>
      <c r="AI113" s="214">
        <f t="shared" si="25"/>
        <v>5.2230897282595956</v>
      </c>
      <c r="AJ113" s="212">
        <f t="shared" si="26"/>
        <v>99.999999999999986</v>
      </c>
      <c r="AL113" s="215">
        <f>SUM(AL16:AL112)</f>
        <v>305632.45</v>
      </c>
      <c r="AM113" s="215">
        <f>SUM(AM16:AM112)</f>
        <v>98600.55</v>
      </c>
      <c r="AN113" s="215">
        <f>SUM(AN16:AN112)</f>
        <v>22277</v>
      </c>
      <c r="AP113" s="216">
        <f>AL113/Y113*100</f>
        <v>71.658917727603111</v>
      </c>
      <c r="AQ113" s="216">
        <f>AM113/Y113*100</f>
        <v>23.117992544137302</v>
      </c>
      <c r="AR113" s="216">
        <f>AN113/Y113*100</f>
        <v>5.2230897282595956</v>
      </c>
      <c r="AS113" s="216">
        <f t="shared" si="20"/>
        <v>100</v>
      </c>
    </row>
    <row r="114" spans="1:45" ht="15.75" customHeight="1" thickBot="1" x14ac:dyDescent="0.25">
      <c r="A114" s="146"/>
      <c r="B114" s="147"/>
      <c r="C114" s="147"/>
      <c r="D114" s="147"/>
      <c r="E114" s="147"/>
      <c r="F114" s="147"/>
      <c r="G114" s="148"/>
      <c r="H114" s="150"/>
      <c r="I114" s="194"/>
      <c r="J114" s="153"/>
      <c r="K114" s="153"/>
      <c r="L114" s="153"/>
      <c r="M114" s="153"/>
      <c r="N114" s="117"/>
      <c r="O114" s="131"/>
      <c r="P114" s="117"/>
      <c r="Q114" s="131"/>
      <c r="R114" s="117"/>
      <c r="S114" s="120"/>
      <c r="T114" s="117"/>
      <c r="U114" s="120"/>
      <c r="V114" s="122"/>
      <c r="W114" s="122"/>
      <c r="X114" s="125"/>
      <c r="AA114" s="201" t="s">
        <v>39</v>
      </c>
      <c r="AB114" s="201" t="s">
        <v>46</v>
      </c>
      <c r="AC114" s="201" t="s">
        <v>41</v>
      </c>
      <c r="AD114" s="201" t="s">
        <v>42</v>
      </c>
      <c r="AF114" s="217">
        <v>87.445253335209003</v>
      </c>
      <c r="AG114" s="217">
        <v>2.7857377318233998</v>
      </c>
      <c r="AH114" s="217">
        <v>5.8104264847248599</v>
      </c>
      <c r="AI114" s="217">
        <v>3.9585824482427099</v>
      </c>
      <c r="AJ114" s="217">
        <v>100</v>
      </c>
      <c r="AP114" s="197">
        <v>90.230991067032406</v>
      </c>
      <c r="AQ114" s="197">
        <v>5.8104264847248599</v>
      </c>
      <c r="AR114" s="197">
        <v>3.9585824482427099</v>
      </c>
      <c r="AS114" s="196">
        <v>99.999999999999986</v>
      </c>
    </row>
    <row r="115" spans="1:45" ht="21" customHeight="1" thickBot="1" x14ac:dyDescent="0.25">
      <c r="A115" s="127" t="s">
        <v>189</v>
      </c>
      <c r="B115" s="128"/>
      <c r="C115" s="128"/>
      <c r="D115" s="128"/>
      <c r="E115" s="128"/>
      <c r="F115" s="128"/>
      <c r="G115" s="129"/>
      <c r="H115" s="88"/>
      <c r="I115" s="89"/>
      <c r="J115" s="36">
        <f>J113/H113</f>
        <v>3.3382570162481529E-2</v>
      </c>
      <c r="K115" s="36">
        <f>K113/H113</f>
        <v>0.94099786640407024</v>
      </c>
      <c r="L115" s="36">
        <f>L113/H113</f>
        <v>0</v>
      </c>
      <c r="M115" s="36">
        <f>M113/H113</f>
        <v>2.9300602565004337E-2</v>
      </c>
      <c r="N115" s="118"/>
      <c r="O115" s="132"/>
      <c r="P115" s="118"/>
      <c r="Q115" s="132"/>
      <c r="R115" s="118"/>
      <c r="S115" s="118"/>
      <c r="T115" s="118"/>
      <c r="U115" s="118"/>
      <c r="V115" s="123"/>
      <c r="W115" s="123"/>
      <c r="X115" s="126"/>
      <c r="AA115" s="201"/>
      <c r="AB115" s="201"/>
      <c r="AC115" s="201"/>
      <c r="AD115" s="201"/>
      <c r="AF115" s="217"/>
      <c r="AG115" s="217"/>
      <c r="AH115" s="217"/>
      <c r="AI115" s="217"/>
      <c r="AJ115" s="217"/>
    </row>
    <row r="116" spans="1:45" x14ac:dyDescent="0.2">
      <c r="B116" s="37"/>
      <c r="C116" s="37"/>
      <c r="D116" s="37"/>
      <c r="E116" s="37"/>
      <c r="F116" s="37"/>
      <c r="G116" s="37"/>
      <c r="H116" s="37"/>
      <c r="J116" s="38"/>
      <c r="K116" s="38"/>
      <c r="L116" s="38"/>
      <c r="M116" s="38"/>
      <c r="N116" s="37"/>
      <c r="O116" s="37"/>
      <c r="P116" s="37"/>
      <c r="Q116" s="37"/>
      <c r="R116" s="37"/>
      <c r="S116" s="37"/>
      <c r="T116" s="37"/>
      <c r="U116" s="37"/>
      <c r="V116" s="39"/>
      <c r="W116" s="37"/>
      <c r="X116" s="37"/>
      <c r="Z116" s="218"/>
    </row>
    <row r="117" spans="1:45" ht="15" x14ac:dyDescent="0.2">
      <c r="B117" s="37"/>
      <c r="C117" s="37"/>
      <c r="D117" s="37"/>
      <c r="E117" s="37"/>
      <c r="F117" s="37"/>
      <c r="G117" s="37"/>
      <c r="H117" s="37"/>
      <c r="J117" s="40"/>
      <c r="K117" s="37"/>
      <c r="L117" s="90"/>
      <c r="M117" s="90"/>
      <c r="N117" s="91"/>
      <c r="O117" s="91"/>
      <c r="P117" s="91"/>
      <c r="Q117" s="91"/>
      <c r="R117" s="91"/>
      <c r="S117" s="112" t="s">
        <v>199</v>
      </c>
      <c r="T117" s="112"/>
      <c r="U117" s="112"/>
      <c r="V117" s="112"/>
      <c r="W117" s="112"/>
      <c r="Z117" s="218"/>
    </row>
    <row r="118" spans="1:45" ht="18" customHeight="1" x14ac:dyDescent="0.2">
      <c r="B118" s="37"/>
      <c r="C118" s="37"/>
      <c r="D118" s="37"/>
      <c r="E118" s="37"/>
      <c r="F118" s="37"/>
      <c r="K118" s="37"/>
      <c r="L118" s="90"/>
      <c r="M118" s="92" t="s">
        <v>190</v>
      </c>
      <c r="N118" s="93"/>
      <c r="O118" s="93"/>
      <c r="P118" s="93"/>
      <c r="Q118" s="91"/>
      <c r="R118" s="91"/>
      <c r="S118" s="94"/>
      <c r="T118" s="95"/>
      <c r="U118" s="96"/>
      <c r="V118" s="94"/>
      <c r="W118" s="97"/>
      <c r="Z118" s="218"/>
    </row>
    <row r="119" spans="1:45" ht="17.25" customHeight="1" x14ac:dyDescent="0.2">
      <c r="B119" s="37"/>
      <c r="C119" s="37"/>
      <c r="D119" s="37"/>
      <c r="E119" s="37"/>
      <c r="F119" s="37"/>
      <c r="K119" s="37"/>
      <c r="L119" s="90"/>
      <c r="M119" s="92" t="s">
        <v>191</v>
      </c>
      <c r="N119" s="93"/>
      <c r="O119" s="93"/>
      <c r="P119" s="93"/>
      <c r="Q119" s="91"/>
      <c r="R119" s="91"/>
      <c r="S119" s="113" t="s">
        <v>200</v>
      </c>
      <c r="T119" s="113"/>
      <c r="U119" s="113"/>
      <c r="V119" s="113"/>
      <c r="W119" s="113"/>
    </row>
    <row r="120" spans="1:45" ht="18.75" customHeight="1" x14ac:dyDescent="0.2">
      <c r="B120" s="37"/>
      <c r="C120" s="37"/>
      <c r="D120" s="37"/>
      <c r="E120" s="37"/>
      <c r="F120" s="37"/>
      <c r="K120" s="37"/>
      <c r="L120" s="90"/>
      <c r="M120" s="98" t="s">
        <v>2</v>
      </c>
      <c r="N120" s="91"/>
      <c r="O120" s="99"/>
      <c r="P120" s="100"/>
      <c r="Q120" s="91"/>
      <c r="R120" s="91"/>
      <c r="S120" s="113" t="s">
        <v>192</v>
      </c>
      <c r="T120" s="113"/>
      <c r="U120" s="113"/>
      <c r="V120" s="113"/>
      <c r="W120" s="113"/>
      <c r="X120" s="37"/>
      <c r="AB120" s="219" t="str">
        <f>'[1]DD1 sd 2013 akhir m'!P116</f>
        <v>Demak, 31 Desember 2013</v>
      </c>
    </row>
    <row r="121" spans="1:45" ht="15.75" customHeight="1" x14ac:dyDescent="0.2">
      <c r="B121" s="37"/>
      <c r="C121" s="37"/>
      <c r="D121" s="37"/>
      <c r="E121" s="37"/>
      <c r="F121" s="37"/>
      <c r="K121" s="37"/>
      <c r="L121" s="90"/>
      <c r="M121" s="101"/>
      <c r="N121" s="98"/>
      <c r="O121" s="99"/>
      <c r="P121" s="100"/>
      <c r="Q121" s="91"/>
      <c r="R121" s="91"/>
      <c r="S121" s="102"/>
      <c r="T121" s="102"/>
      <c r="U121" s="102"/>
      <c r="V121" s="102"/>
      <c r="W121" s="102"/>
      <c r="X121" s="37"/>
      <c r="AB121" s="219"/>
    </row>
    <row r="122" spans="1:45" ht="15.75" x14ac:dyDescent="0.2">
      <c r="B122" s="37"/>
      <c r="C122" s="37"/>
      <c r="D122" s="37"/>
      <c r="E122" s="37"/>
      <c r="F122" s="37"/>
      <c r="K122" s="41"/>
      <c r="L122" s="103"/>
      <c r="M122" s="101"/>
      <c r="N122" s="104"/>
      <c r="O122" s="99"/>
      <c r="P122" s="105"/>
      <c r="Q122" s="91"/>
      <c r="R122" s="91"/>
      <c r="S122" s="94"/>
      <c r="T122" s="94"/>
      <c r="U122" s="104"/>
      <c r="V122" s="94"/>
      <c r="W122" s="94"/>
      <c r="X122" s="37"/>
      <c r="AB122" s="219" t="str">
        <f>'[1]DD1 sd 2013 akhir m'!P117</f>
        <v>Kepala Bidang Bina Marga</v>
      </c>
    </row>
    <row r="123" spans="1:45" ht="13.5" customHeight="1" x14ac:dyDescent="0.2">
      <c r="B123" s="37"/>
      <c r="C123" s="37"/>
      <c r="D123" s="37"/>
      <c r="E123" s="37"/>
      <c r="F123" s="37"/>
      <c r="K123" s="41"/>
      <c r="L123" s="90"/>
      <c r="M123" s="101"/>
      <c r="N123" s="104"/>
      <c r="O123" s="99"/>
      <c r="P123" s="100"/>
      <c r="Q123" s="91"/>
      <c r="R123" s="91"/>
      <c r="S123" s="97"/>
      <c r="T123" s="106"/>
      <c r="U123" s="104"/>
      <c r="V123" s="97"/>
      <c r="W123" s="97"/>
      <c r="X123" s="37"/>
      <c r="AA123" s="218"/>
      <c r="AB123" s="219" t="str">
        <f>'[1]DD1 sd 2013 akhir m'!P118</f>
        <v>DPUPPE Kabupaten Demak</v>
      </c>
    </row>
    <row r="124" spans="1:45" ht="21.75" customHeight="1" x14ac:dyDescent="0.2">
      <c r="B124" s="37"/>
      <c r="C124" s="37"/>
      <c r="D124" s="37"/>
      <c r="E124" s="37"/>
      <c r="F124" s="37"/>
      <c r="K124" s="37"/>
      <c r="L124" s="90"/>
      <c r="M124" s="107" t="s">
        <v>193</v>
      </c>
      <c r="N124" s="91"/>
      <c r="O124" s="99"/>
      <c r="P124" s="100"/>
      <c r="Q124" s="91"/>
      <c r="R124" s="91"/>
      <c r="S124" s="114" t="s">
        <v>201</v>
      </c>
      <c r="T124" s="114"/>
      <c r="U124" s="114"/>
      <c r="V124" s="114"/>
      <c r="W124" s="114"/>
      <c r="X124" s="37"/>
      <c r="AB124" s="219"/>
    </row>
    <row r="125" spans="1:45" ht="18" customHeight="1" x14ac:dyDescent="0.2">
      <c r="B125" s="37"/>
      <c r="C125" s="37"/>
      <c r="D125" s="37"/>
      <c r="E125" s="37"/>
      <c r="F125" s="37"/>
      <c r="K125" s="37"/>
      <c r="L125" s="90"/>
      <c r="M125" s="108" t="s">
        <v>194</v>
      </c>
      <c r="N125" s="91"/>
      <c r="O125" s="99"/>
      <c r="P125" s="100"/>
      <c r="Q125" s="91"/>
      <c r="R125" s="91"/>
      <c r="S125" s="97"/>
      <c r="T125" s="97"/>
      <c r="U125" s="109" t="s">
        <v>202</v>
      </c>
      <c r="V125" s="97"/>
      <c r="W125" s="97"/>
      <c r="AB125" s="219"/>
    </row>
    <row r="126" spans="1:45" ht="16.5" customHeight="1" x14ac:dyDescent="0.2">
      <c r="B126" s="37"/>
      <c r="C126" s="37"/>
      <c r="D126" s="37"/>
      <c r="E126" s="37"/>
      <c r="F126" s="37"/>
      <c r="K126" s="37"/>
      <c r="L126" s="90"/>
      <c r="M126" s="108" t="s">
        <v>195</v>
      </c>
      <c r="N126" s="91"/>
      <c r="O126" s="99"/>
      <c r="P126" s="100"/>
      <c r="Q126" s="91"/>
      <c r="R126" s="91"/>
      <c r="S126" s="113" t="s">
        <v>203</v>
      </c>
      <c r="T126" s="113"/>
      <c r="U126" s="113"/>
      <c r="V126" s="113"/>
      <c r="W126" s="113"/>
      <c r="AB126" s="219"/>
    </row>
    <row r="127" spans="1:45" x14ac:dyDescent="0.2">
      <c r="A127" s="42" t="s">
        <v>196</v>
      </c>
      <c r="B127" s="115">
        <f ca="1">NOW()</f>
        <v>44251.421396759259</v>
      </c>
      <c r="C127" s="115"/>
      <c r="D127" s="115"/>
      <c r="E127" s="37"/>
      <c r="F127" s="37"/>
      <c r="G127" s="37"/>
      <c r="H127" s="37"/>
      <c r="J127" s="37"/>
      <c r="K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AB127" s="219"/>
    </row>
    <row r="128" spans="1:45" x14ac:dyDescent="0.2">
      <c r="E128" s="37"/>
      <c r="F128" s="37"/>
      <c r="G128" s="37"/>
      <c r="H128" s="37"/>
      <c r="J128" s="37"/>
      <c r="K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AB128" s="219" t="str">
        <f>'[1]DD1 sd 2013 akhir m'!P123</f>
        <v>AKHMAD SUGIHARTO, ST. MT.</v>
      </c>
    </row>
    <row r="129" spans="1:47" x14ac:dyDescent="0.2">
      <c r="A129" s="44"/>
      <c r="B129" s="111"/>
      <c r="C129" s="111"/>
      <c r="D129" s="111"/>
      <c r="E129" s="37"/>
      <c r="F129" s="37"/>
      <c r="G129" s="37"/>
      <c r="H129" s="37"/>
      <c r="J129" s="37"/>
      <c r="K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AB129" s="219" t="str">
        <f>'[1]DD1 sd 2013 akhir m'!P124</f>
        <v>NIP.19730517 199803 1007</v>
      </c>
    </row>
    <row r="130" spans="1:47" x14ac:dyDescent="0.2">
      <c r="A130" s="43" t="s">
        <v>196</v>
      </c>
      <c r="B130" s="110">
        <f ca="1">NOW()</f>
        <v>44251.421396759259</v>
      </c>
      <c r="C130" s="110"/>
      <c r="D130" s="110"/>
      <c r="E130" s="37"/>
      <c r="F130" s="37"/>
      <c r="G130" s="37"/>
      <c r="H130" s="37"/>
      <c r="J130" s="37"/>
      <c r="K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AB130" s="219"/>
    </row>
    <row r="131" spans="1:47" ht="15" x14ac:dyDescent="0.25">
      <c r="A131" s="45" t="s">
        <v>197</v>
      </c>
      <c r="B131" s="37"/>
      <c r="C131" s="37"/>
      <c r="D131" s="37"/>
      <c r="E131" s="37"/>
      <c r="F131" s="37"/>
      <c r="G131" s="37"/>
      <c r="H131" s="37"/>
      <c r="J131" s="37"/>
      <c r="K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</row>
    <row r="132" spans="1:47" s="3" customFormat="1" x14ac:dyDescent="0.2">
      <c r="A132" s="1"/>
      <c r="B132" s="37"/>
      <c r="C132" s="37"/>
      <c r="D132" s="37"/>
      <c r="E132" s="37"/>
      <c r="F132" s="37"/>
      <c r="G132" s="37"/>
      <c r="H132" s="37"/>
      <c r="I132" s="2"/>
      <c r="J132" s="37"/>
      <c r="K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7"/>
      <c r="AQ132" s="197"/>
      <c r="AR132" s="197"/>
      <c r="AS132" s="195"/>
      <c r="AT132" s="195"/>
      <c r="AU132" s="195"/>
    </row>
    <row r="133" spans="1:47" s="3" customFormat="1" x14ac:dyDescent="0.2">
      <c r="A133" s="5"/>
      <c r="B133" s="37"/>
      <c r="C133" s="37"/>
      <c r="D133" s="37"/>
      <c r="E133" s="37"/>
      <c r="F133" s="37"/>
      <c r="G133" s="46"/>
      <c r="H133" s="37"/>
      <c r="I133" s="2"/>
      <c r="J133" s="37"/>
      <c r="K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7"/>
      <c r="AQ133" s="197"/>
      <c r="AR133" s="197"/>
      <c r="AS133" s="195"/>
      <c r="AT133" s="195"/>
      <c r="AU133" s="195"/>
    </row>
    <row r="134" spans="1:47" s="3" customFormat="1" x14ac:dyDescent="0.2">
      <c r="A134" s="5"/>
      <c r="B134" s="37"/>
      <c r="C134" s="37"/>
      <c r="D134" s="37"/>
      <c r="E134" s="37"/>
      <c r="F134" s="37"/>
      <c r="G134" s="46"/>
      <c r="H134" s="37"/>
      <c r="I134" s="2"/>
      <c r="J134" s="37"/>
      <c r="K134" s="37"/>
      <c r="N134" s="37"/>
      <c r="O134" s="37"/>
      <c r="P134" s="37"/>
      <c r="Q134" s="37"/>
      <c r="R134" s="37"/>
      <c r="S134" s="37"/>
      <c r="T134" s="1"/>
      <c r="U134" s="1"/>
      <c r="V134" s="1"/>
      <c r="W134" s="37"/>
      <c r="X134" s="37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7"/>
      <c r="AQ134" s="197"/>
      <c r="AR134" s="197"/>
      <c r="AS134" s="195"/>
      <c r="AT134" s="195"/>
      <c r="AU134" s="195"/>
    </row>
    <row r="135" spans="1:47" s="3" customFormat="1" x14ac:dyDescent="0.2">
      <c r="A135" s="5"/>
      <c r="B135" s="37"/>
      <c r="C135" s="37"/>
      <c r="D135" s="37"/>
      <c r="E135" s="37"/>
      <c r="F135" s="37"/>
      <c r="G135" s="46"/>
      <c r="H135" s="37"/>
      <c r="I135" s="2"/>
      <c r="J135" s="37"/>
      <c r="K135" s="37"/>
      <c r="N135" s="37"/>
      <c r="O135" s="37"/>
      <c r="P135" s="37"/>
      <c r="Q135" s="37"/>
      <c r="R135" s="37"/>
      <c r="S135" s="37"/>
      <c r="T135" s="1"/>
      <c r="U135" s="1"/>
      <c r="V135" s="1"/>
      <c r="W135" s="37"/>
      <c r="X135" s="37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7"/>
      <c r="AQ135" s="197"/>
      <c r="AR135" s="197"/>
      <c r="AS135" s="195"/>
      <c r="AT135" s="195"/>
      <c r="AU135" s="195"/>
    </row>
    <row r="136" spans="1:47" s="3" customFormat="1" x14ac:dyDescent="0.2">
      <c r="A136" s="5"/>
      <c r="B136" s="37"/>
      <c r="C136" s="37"/>
      <c r="D136" s="37"/>
      <c r="E136" s="37"/>
      <c r="F136" s="37"/>
      <c r="G136" s="46"/>
      <c r="H136" s="37"/>
      <c r="I136" s="2"/>
      <c r="J136" s="37"/>
      <c r="K136" s="37"/>
      <c r="N136" s="37"/>
      <c r="O136" s="37"/>
      <c r="P136" s="37"/>
      <c r="Q136" s="37"/>
      <c r="R136" s="37"/>
      <c r="S136" s="37"/>
      <c r="T136" s="1"/>
      <c r="U136" s="1"/>
      <c r="V136" s="1"/>
      <c r="W136" s="37"/>
      <c r="X136" s="37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7"/>
      <c r="AQ136" s="197"/>
      <c r="AR136" s="197"/>
      <c r="AS136" s="195"/>
      <c r="AT136" s="195"/>
      <c r="AU136" s="195"/>
    </row>
    <row r="137" spans="1:47" s="3" customFormat="1" x14ac:dyDescent="0.2">
      <c r="A137" s="5"/>
      <c r="B137" s="37"/>
      <c r="C137" s="37"/>
      <c r="D137" s="37"/>
      <c r="E137" s="37"/>
      <c r="F137" s="37"/>
      <c r="G137" s="47"/>
      <c r="H137" s="37"/>
      <c r="I137" s="2"/>
      <c r="J137" s="37"/>
      <c r="K137" s="37"/>
      <c r="N137" s="37"/>
      <c r="O137" s="37"/>
      <c r="P137" s="37"/>
      <c r="Q137" s="37"/>
      <c r="R137" s="37"/>
      <c r="S137" s="37"/>
      <c r="T137" s="1"/>
      <c r="U137" s="1"/>
      <c r="V137" s="1"/>
      <c r="W137" s="37"/>
      <c r="X137" s="37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7"/>
      <c r="AQ137" s="197"/>
      <c r="AR137" s="197"/>
      <c r="AS137" s="195"/>
      <c r="AT137" s="195"/>
      <c r="AU137" s="195"/>
    </row>
    <row r="138" spans="1:47" s="3" customFormat="1" x14ac:dyDescent="0.2">
      <c r="A138" s="1"/>
      <c r="B138" s="37"/>
      <c r="C138" s="37"/>
      <c r="D138" s="37"/>
      <c r="E138" s="37"/>
      <c r="F138" s="37"/>
      <c r="G138" s="46"/>
      <c r="H138" s="37"/>
      <c r="I138" s="2"/>
      <c r="J138" s="37"/>
      <c r="K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7"/>
      <c r="AQ138" s="197"/>
      <c r="AR138" s="197"/>
      <c r="AS138" s="195"/>
      <c r="AT138" s="195"/>
      <c r="AU138" s="195"/>
    </row>
  </sheetData>
  <mergeCells count="50">
    <mergeCell ref="A2:X2"/>
    <mergeCell ref="A8:A13"/>
    <mergeCell ref="B8:B13"/>
    <mergeCell ref="C8:C13"/>
    <mergeCell ref="D8:F13"/>
    <mergeCell ref="G8:G13"/>
    <mergeCell ref="H8:H13"/>
    <mergeCell ref="I8:I13"/>
    <mergeCell ref="J8:M8"/>
    <mergeCell ref="N8:U9"/>
    <mergeCell ref="V8:V13"/>
    <mergeCell ref="W8:W13"/>
    <mergeCell ref="X8:X13"/>
    <mergeCell ref="J9:J13"/>
    <mergeCell ref="K9:K13"/>
    <mergeCell ref="L9:L13"/>
    <mergeCell ref="M9:M13"/>
    <mergeCell ref="N10:O12"/>
    <mergeCell ref="P10:Q12"/>
    <mergeCell ref="R10:S12"/>
    <mergeCell ref="R113:R115"/>
    <mergeCell ref="S113:S115"/>
    <mergeCell ref="T10:U12"/>
    <mergeCell ref="D14:F14"/>
    <mergeCell ref="D53:F53"/>
    <mergeCell ref="A113:G114"/>
    <mergeCell ref="H113:H114"/>
    <mergeCell ref="I113:I114"/>
    <mergeCell ref="J113:J114"/>
    <mergeCell ref="K113:K114"/>
    <mergeCell ref="L113:L114"/>
    <mergeCell ref="M113:M114"/>
    <mergeCell ref="A115:G115"/>
    <mergeCell ref="N113:N115"/>
    <mergeCell ref="O113:O115"/>
    <mergeCell ref="P113:P115"/>
    <mergeCell ref="Q113:Q115"/>
    <mergeCell ref="T113:T115"/>
    <mergeCell ref="U113:U115"/>
    <mergeCell ref="V113:V115"/>
    <mergeCell ref="W113:W115"/>
    <mergeCell ref="X113:X115"/>
    <mergeCell ref="B130:D130"/>
    <mergeCell ref="B129:D129"/>
    <mergeCell ref="S117:W117"/>
    <mergeCell ref="S119:W119"/>
    <mergeCell ref="S120:W120"/>
    <mergeCell ref="S124:W124"/>
    <mergeCell ref="S126:W126"/>
    <mergeCell ref="B127:D127"/>
  </mergeCells>
  <printOptions horizontalCentered="1"/>
  <pageMargins left="0" right="1" top="1.1811023622047201" bottom="0.39370078740157499" header="0.39370078740157499" footer="0.39370078740157499"/>
  <pageSetup paperSize="5" scale="60" fitToHeight="0" orientation="landscape" r:id="rId1"/>
  <headerFooter alignWithMargins="0">
    <oddFooter>Page &amp;P of &amp;N</oddFooter>
  </headerFooter>
  <rowBreaks count="2" manualBreakCount="2">
    <brk id="55" max="23" man="1"/>
    <brk id="10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Dukung Jalan 2020</vt:lpstr>
      <vt:lpstr>'Data Dukung Jalan 2020'!Print_Area</vt:lpstr>
      <vt:lpstr>'Data Dukung Jalan 2020'!Print_Titles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se7en</dc:creator>
  <cp:lastModifiedBy>ASUS</cp:lastModifiedBy>
  <cp:lastPrinted>2021-01-27T07:10:17Z</cp:lastPrinted>
  <dcterms:created xsi:type="dcterms:W3CDTF">2021-01-15T00:51:27Z</dcterms:created>
  <dcterms:modified xsi:type="dcterms:W3CDTF">2021-02-24T03:09:12Z</dcterms:modified>
</cp:coreProperties>
</file>