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PEN DATA\UGM\peternakan\"/>
    </mc:Choice>
  </mc:AlternateContent>
  <bookViews>
    <workbookView xWindow="480" yWindow="45" windowWidth="11355" windowHeight="8445" tabRatio="991" firstSheet="2" activeTab="4"/>
  </bookViews>
  <sheets>
    <sheet name="nama kantor" sheetId="10" r:id="rId1"/>
    <sheet name="Parameter" sheetId="15" r:id="rId2"/>
    <sheet name="Populasi16" sheetId="13" r:id="rId3"/>
    <sheet name="Prod_Ternak" sheetId="11" r:id="rId4"/>
    <sheet name="Hijauan" sheetId="7" r:id="rId5"/>
    <sheet name="sarana" sheetId="6" r:id="rId6"/>
    <sheet name="Supply-demand" sheetId="14" r:id="rId7"/>
  </sheets>
  <externalReferences>
    <externalReference r:id="rId8"/>
  </externalReferences>
  <definedNames>
    <definedName name="_xlnm.Print_Area" localSheetId="4">Hijauan!$A$1:$G$20</definedName>
    <definedName name="_xlnm.Print_Area" localSheetId="0">'nama kantor'!$A$1:$K$18</definedName>
    <definedName name="_xlnm.Print_Area" localSheetId="2">Populasi16!$A$1:$L$25</definedName>
    <definedName name="_xlnm.Print_Area" localSheetId="3">Prod_Ternak!$A$1:$Q$29</definedName>
    <definedName name="_xlnm.Print_Area" localSheetId="5">sarana!$A$1:$I$66</definedName>
  </definedNames>
  <calcPr calcId="152511"/>
</workbook>
</file>

<file path=xl/calcChain.xml><?xml version="1.0" encoding="utf-8"?>
<calcChain xmlns="http://schemas.openxmlformats.org/spreadsheetml/2006/main">
  <c r="L17" i="13" l="1"/>
  <c r="H8" i="7"/>
  <c r="F14" i="11"/>
  <c r="E14" i="11"/>
  <c r="D14" i="11"/>
  <c r="C14" i="11"/>
  <c r="F13" i="11"/>
  <c r="E13" i="11"/>
  <c r="D13" i="11"/>
  <c r="C13" i="11"/>
  <c r="K12" i="11"/>
  <c r="J12" i="11"/>
  <c r="H12" i="11"/>
  <c r="G12" i="11"/>
  <c r="F12" i="11"/>
  <c r="E12" i="11"/>
  <c r="D12" i="11"/>
  <c r="C12" i="11"/>
  <c r="K11" i="11"/>
  <c r="F11" i="11"/>
  <c r="K9" i="11"/>
  <c r="F9" i="11"/>
  <c r="E9" i="11"/>
  <c r="D25" i="13" l="1"/>
  <c r="E25" i="13"/>
  <c r="F25" i="13"/>
  <c r="G25" i="13"/>
  <c r="H25" i="13"/>
  <c r="I25" i="13"/>
  <c r="C25" i="13"/>
  <c r="V17" i="11"/>
  <c r="W17" i="11" s="1"/>
  <c r="V18" i="11"/>
  <c r="W18" i="11" s="1"/>
  <c r="V19" i="11"/>
  <c r="W19" i="11" s="1"/>
  <c r="V20" i="11"/>
  <c r="W20" i="11" s="1"/>
  <c r="V21" i="11"/>
  <c r="W21" i="11" s="1"/>
  <c r="V16" i="11"/>
  <c r="W16" i="11" s="1"/>
  <c r="P16" i="11"/>
  <c r="L24" i="11" l="1"/>
  <c r="N24" i="11" s="1"/>
  <c r="L23" i="11"/>
  <c r="N23" i="11" s="1"/>
  <c r="L22" i="11"/>
  <c r="N22" i="11" s="1"/>
  <c r="P21" i="11"/>
  <c r="L21" i="11"/>
  <c r="N21" i="11" s="1"/>
  <c r="L20" i="11"/>
  <c r="N20" i="11" s="1"/>
  <c r="P19" i="11"/>
  <c r="L19" i="11"/>
  <c r="N19" i="11" s="1"/>
  <c r="P18" i="11"/>
  <c r="L18" i="11"/>
  <c r="N18" i="11" s="1"/>
  <c r="L17" i="11"/>
  <c r="N17" i="11" s="1"/>
  <c r="N16" i="11"/>
  <c r="L16" i="11"/>
  <c r="L15" i="11"/>
  <c r="N15" i="11" s="1"/>
  <c r="L14" i="11"/>
  <c r="N14" i="11" s="1"/>
  <c r="L13" i="11"/>
  <c r="N13" i="11" s="1"/>
  <c r="L12" i="11"/>
  <c r="N12" i="11" s="1"/>
  <c r="L11" i="11"/>
  <c r="N11" i="11" s="1"/>
  <c r="L10" i="11"/>
  <c r="N10" i="11" s="1"/>
  <c r="L9" i="11"/>
  <c r="N9" i="11" s="1"/>
  <c r="K15" i="13"/>
  <c r="J15" i="13"/>
  <c r="K14" i="13"/>
  <c r="J14" i="13"/>
  <c r="K12" i="13"/>
  <c r="J12" i="13"/>
  <c r="K11" i="13"/>
  <c r="J11" i="13"/>
  <c r="K10" i="13"/>
  <c r="J10" i="13"/>
  <c r="K9" i="13"/>
  <c r="K25" i="13" s="1"/>
  <c r="J9" i="13"/>
  <c r="J25" i="13" s="1"/>
  <c r="L16" i="13" l="1"/>
  <c r="L24" i="13"/>
  <c r="L23" i="13"/>
  <c r="L22" i="13"/>
  <c r="L21" i="13"/>
  <c r="L20" i="13"/>
  <c r="L19" i="13"/>
  <c r="L18" i="13"/>
  <c r="L14" i="13"/>
  <c r="L10" i="13"/>
  <c r="L9" i="13"/>
  <c r="L12" i="13" l="1"/>
  <c r="L15" i="13"/>
  <c r="L11" i="13"/>
  <c r="E17" i="7"/>
  <c r="F17" i="7" s="1"/>
  <c r="G17" i="7" s="1"/>
  <c r="E16" i="7"/>
  <c r="F16" i="7" s="1"/>
  <c r="G16" i="7" s="1"/>
  <c r="E15" i="7"/>
  <c r="F15" i="7" s="1"/>
  <c r="G15" i="7" s="1"/>
  <c r="E14" i="7"/>
  <c r="F14" i="7" s="1"/>
  <c r="G14" i="7" s="1"/>
  <c r="E13" i="7"/>
  <c r="F13" i="7" s="1"/>
  <c r="G13" i="7" s="1"/>
  <c r="E12" i="7"/>
  <c r="F12" i="7" s="1"/>
  <c r="G12" i="7" s="1"/>
  <c r="E11" i="7"/>
  <c r="F11" i="7" s="1"/>
  <c r="G11" i="7" s="1"/>
  <c r="E10" i="7"/>
  <c r="F10" i="7" s="1"/>
  <c r="G10" i="7" s="1"/>
  <c r="E9" i="7"/>
  <c r="F9" i="7" s="1"/>
  <c r="G9" i="7" s="1"/>
  <c r="E8" i="7"/>
  <c r="F8" i="7" s="1"/>
  <c r="G8" i="7" s="1"/>
  <c r="L25" i="13" l="1"/>
</calcChain>
</file>

<file path=xl/sharedStrings.xml><?xml version="1.0" encoding="utf-8"?>
<sst xmlns="http://schemas.openxmlformats.org/spreadsheetml/2006/main" count="305" uniqueCount="195">
  <si>
    <t xml:space="preserve">No. </t>
  </si>
  <si>
    <t>RPH Pemerintah</t>
  </si>
  <si>
    <t>RPH Swasta</t>
  </si>
  <si>
    <t>Tidak Tercatat</t>
  </si>
  <si>
    <t>Total</t>
  </si>
  <si>
    <t>Produksi</t>
  </si>
  <si>
    <t>Jumlah</t>
  </si>
  <si>
    <t>RPU</t>
  </si>
  <si>
    <t>Ayam Layer</t>
  </si>
  <si>
    <t>Ayam Buras</t>
  </si>
  <si>
    <t>Kelinci</t>
  </si>
  <si>
    <t>Burung Puyuh</t>
  </si>
  <si>
    <t>Entog</t>
  </si>
  <si>
    <t>No.</t>
  </si>
  <si>
    <t>Kambing</t>
  </si>
  <si>
    <t>DATA LAINNYA</t>
  </si>
  <si>
    <t>Uraian</t>
  </si>
  <si>
    <t>1.</t>
  </si>
  <si>
    <t>Ternak besar</t>
  </si>
  <si>
    <t>Ternak kecil</t>
  </si>
  <si>
    <t>Unggas</t>
  </si>
  <si>
    <t>RPH Unggas</t>
  </si>
  <si>
    <t>Jumlah RPH</t>
  </si>
  <si>
    <t>Tenaga Teknis</t>
  </si>
  <si>
    <t>Dokter</t>
  </si>
  <si>
    <t>Hewan</t>
  </si>
  <si>
    <t>Kuermaster</t>
  </si>
  <si>
    <t>( buah )</t>
  </si>
  <si>
    <t>( ekor )</t>
  </si>
  <si>
    <t>Kapasitas Pemotongan/ hari</t>
  </si>
  <si>
    <t>( orang )</t>
  </si>
  <si>
    <t>2.</t>
  </si>
  <si>
    <t>Jumlah Pos Keswan</t>
  </si>
  <si>
    <t>3.</t>
  </si>
  <si>
    <t xml:space="preserve">Jumlah Pos lalu lintas </t>
  </si>
  <si>
    <t>Paramedis</t>
  </si>
  <si>
    <t>Veteriner</t>
  </si>
  <si>
    <t>4.</t>
  </si>
  <si>
    <t>Type rumah potong :</t>
  </si>
  <si>
    <t>RPH Sapi Type A</t>
  </si>
  <si>
    <t xml:space="preserve">                Type B</t>
  </si>
  <si>
    <t xml:space="preserve">                Type C/D</t>
  </si>
  <si>
    <t>RPH Kambing Type A</t>
  </si>
  <si>
    <t xml:space="preserve">                     Type B</t>
  </si>
  <si>
    <t xml:space="preserve">                     Type C/D</t>
  </si>
  <si>
    <t>RPH Babi Type A</t>
  </si>
  <si>
    <t>RPH Babi</t>
  </si>
  <si>
    <t>(Sapi/ kerbau)</t>
  </si>
  <si>
    <t>( kbg/ db/ babi)</t>
  </si>
  <si>
    <t>RPH Unggas Type A</t>
  </si>
  <si>
    <t xml:space="preserve">                    Type B</t>
  </si>
  <si>
    <t xml:space="preserve">                    Type C/D</t>
  </si>
  <si>
    <t>A. Rumah Potong / Pos Keswan</t>
  </si>
  <si>
    <t xml:space="preserve">B. Inseminasi Buatan </t>
  </si>
  <si>
    <t>5.</t>
  </si>
  <si>
    <t>Laboratorium :</t>
  </si>
  <si>
    <t>.- Laboratorium Type B</t>
  </si>
  <si>
    <t>.- Laboratorium Type C</t>
  </si>
  <si>
    <t xml:space="preserve">  SP - IB   ( unit )</t>
  </si>
  <si>
    <t xml:space="preserve">2. </t>
  </si>
  <si>
    <t xml:space="preserve">  Supervisor IB ( orang )</t>
  </si>
  <si>
    <t xml:space="preserve">  Wilayah Kerja ( unit )</t>
  </si>
  <si>
    <t xml:space="preserve">  Inseminator  ( orang )</t>
  </si>
  <si>
    <t xml:space="preserve">  PKB  ( orang )</t>
  </si>
  <si>
    <t>6.</t>
  </si>
  <si>
    <t xml:space="preserve">  ATR  ( orang )</t>
  </si>
  <si>
    <t>7.</t>
  </si>
  <si>
    <t xml:space="preserve">  Recorder ( orang)</t>
  </si>
  <si>
    <t>8.</t>
  </si>
  <si>
    <t xml:space="preserve">  Handling FS (orang )</t>
  </si>
  <si>
    <t xml:space="preserve">9. </t>
  </si>
  <si>
    <t xml:space="preserve">  Petugas Pelapor ( orang )</t>
  </si>
  <si>
    <t>Jenis Pakan Ternak</t>
  </si>
  <si>
    <t>Luas Panen</t>
  </si>
  <si>
    <t>( Ha )</t>
  </si>
  <si>
    <t>Jerami Padi</t>
  </si>
  <si>
    <t>Jerami Jagung</t>
  </si>
  <si>
    <t>Daun Ketela Pohon</t>
  </si>
  <si>
    <t>Daun Kacang tanah</t>
  </si>
  <si>
    <t>Rumput Unggul</t>
  </si>
  <si>
    <t>Daun Tebu</t>
  </si>
  <si>
    <t>Kuda</t>
  </si>
  <si>
    <t>Kerbau</t>
  </si>
  <si>
    <t>Domba</t>
  </si>
  <si>
    <t>Jenis Ternak</t>
  </si>
  <si>
    <t>Sapi Potong</t>
  </si>
  <si>
    <t>Babi</t>
  </si>
  <si>
    <t>Itik</t>
  </si>
  <si>
    <t>Angsa</t>
  </si>
  <si>
    <t>Identitas kantor :</t>
  </si>
  <si>
    <t>1.  Nama Kantor       ;</t>
  </si>
  <si>
    <t>2.  Alamat Kantor     :</t>
  </si>
  <si>
    <t xml:space="preserve">    Fax         :</t>
  </si>
  <si>
    <t xml:space="preserve">    Web       :</t>
  </si>
  <si>
    <t xml:space="preserve">    Email      :</t>
  </si>
  <si>
    <t>4. Nama Kapala Dinas :</t>
  </si>
  <si>
    <t xml:space="preserve">3. Telepon                </t>
  </si>
  <si>
    <t xml:space="preserve">    Alamat Rumah        :</t>
  </si>
  <si>
    <t xml:space="preserve">    Telpon                    :</t>
  </si>
  <si>
    <t xml:space="preserve">     No. Hp.                  :</t>
  </si>
  <si>
    <t xml:space="preserve">Keterangan : </t>
  </si>
  <si>
    <t>1 Kg telur ayam buras =  20  butir</t>
  </si>
  <si>
    <t>1 Kg telur br. Puyuh   =    86 butir</t>
  </si>
  <si>
    <t>Sapi Perah</t>
  </si>
  <si>
    <t>No</t>
  </si>
  <si>
    <t>Anak</t>
  </si>
  <si>
    <t>Muda</t>
  </si>
  <si>
    <t>Dewasa</t>
  </si>
  <si>
    <t>Jantan</t>
  </si>
  <si>
    <t>Betina</t>
  </si>
  <si>
    <t>Merpati</t>
  </si>
  <si>
    <t>Yang Dikonsumsi</t>
  </si>
  <si>
    <t>( Ton/ thn )</t>
  </si>
  <si>
    <t>(Ton/th)</t>
  </si>
  <si>
    <t>TDN</t>
  </si>
  <si>
    <t>Carrying Capacity</t>
  </si>
  <si>
    <t>(AU/th)</t>
  </si>
  <si>
    <t>Daun-Daunan (rambanan)</t>
  </si>
  <si>
    <t>Rumput Lapangan</t>
  </si>
  <si>
    <t>Daun Ketela Rambat</t>
  </si>
  <si>
    <t>Jerami Kedelai</t>
  </si>
  <si>
    <t>Prmt yg</t>
  </si>
  <si>
    <t>dikonsms</t>
  </si>
  <si>
    <t>Prmt</t>
  </si>
  <si>
    <t>Carrying</t>
  </si>
  <si>
    <t>Capacity</t>
  </si>
  <si>
    <t>Catatan : cukup diisi Luas Panen dan Jml Produksi (bisa dilihat pada database BPS)</t>
  </si>
  <si>
    <t>NO</t>
  </si>
  <si>
    <t>URAIAN</t>
  </si>
  <si>
    <t>KEBUTUHAN</t>
  </si>
  <si>
    <t>KETERSEDIAAN</t>
  </si>
  <si>
    <t>BULAN PUASA</t>
  </si>
  <si>
    <t>BULAN SYAWAL</t>
  </si>
  <si>
    <t>NATAL &amp; TH BARU (DES)</t>
  </si>
  <si>
    <t>Daging Kambing/</t>
  </si>
  <si>
    <t>Domba (kg)</t>
  </si>
  <si>
    <t>Telur Ayam Ras (kg)</t>
  </si>
  <si>
    <t>Daging Ayam (kg)</t>
  </si>
  <si>
    <t>DATA PRAKIRAAN SUPPLY DEMAND DAGING DAN TELUR PADA SAAT PUASA, LEBARAN, IDUL ADHA, NATAL &amp; TAHUN BARU</t>
  </si>
  <si>
    <t>Daging Sapi/Kerbau (kg)</t>
  </si>
  <si>
    <t xml:space="preserve">IDHUL ADHA </t>
  </si>
  <si>
    <t>FORMULIR INPUT PARAMETER KABUPATEN/KOTA</t>
  </si>
  <si>
    <t>Kode</t>
  </si>
  <si>
    <t>Kelahiran Rata-Rata</t>
  </si>
  <si>
    <t>Kematian Rata-Rata</t>
  </si>
  <si>
    <t>Karkas*)</t>
  </si>
  <si>
    <t>Produksi Telur</t>
  </si>
  <si>
    <t>Produksi Susu</t>
  </si>
  <si>
    <t>Betina Produktif</t>
  </si>
  <si>
    <t>Pemotongan Tidak Tercatat</t>
  </si>
  <si>
    <t>(%)</t>
  </si>
  <si>
    <t>(kg/ekor)</t>
  </si>
  <si>
    <t>(kg/ekor/thn)</t>
  </si>
  <si>
    <t>(liter/ekor/thn)</t>
  </si>
  <si>
    <t>Ayam Ras Pedaging</t>
  </si>
  <si>
    <t>Ayam Ras Petelur</t>
  </si>
  <si>
    <t>Itik Manila</t>
  </si>
  <si>
    <t xml:space="preserve">Ket : </t>
  </si>
  <si>
    <t>*) Berat karkas dan jeroan</t>
  </si>
  <si>
    <t>Sumber SPN 08, PSPK2011 dan Survei Karkas Tahun 2012</t>
  </si>
  <si>
    <t xml:space="preserve">Isikan / Input data pada kotak yang diblok warna kuning </t>
  </si>
  <si>
    <t>POPULASI TERNAK</t>
  </si>
  <si>
    <t>Kabupaten/Kota</t>
  </si>
  <si>
    <t>TAHUN</t>
  </si>
  <si>
    <t>Jumlah Pemilik (orang)</t>
  </si>
  <si>
    <t>POPULASI (ekor)</t>
  </si>
  <si>
    <t>Ayam Broiler</t>
  </si>
  <si>
    <t>REKAPITULASI PEMOTONGAN DAN PRODUKSI TERNAK</t>
  </si>
  <si>
    <t>PEMOTONGAN (ekor)</t>
  </si>
  <si>
    <t>PROD. DAGING (kg)</t>
  </si>
  <si>
    <t>BERAT RATA-RATA</t>
  </si>
  <si>
    <t>PROD. SUSU (liter)</t>
  </si>
  <si>
    <t>PROD. TELUR</t>
  </si>
  <si>
    <t>Luar RPH</t>
  </si>
  <si>
    <t>(butir)</t>
  </si>
  <si>
    <t>(kg)</t>
  </si>
  <si>
    <t>1 Kg telur itik / entog  =   13 butir</t>
  </si>
  <si>
    <t>-</t>
  </si>
  <si>
    <t>5-8</t>
  </si>
  <si>
    <t>JL. SULTAN PATAH NO. 01 DEMAK</t>
  </si>
  <si>
    <t>( 0291) 685013</t>
  </si>
  <si>
    <t>Ir. W I B O W O, MM</t>
  </si>
  <si>
    <t>Ds. Randusari, Kec. Teras, Boyolali</t>
  </si>
  <si>
    <t>(0276) 322 024</t>
  </si>
  <si>
    <t>Kabupaten  / Kota : Demak</t>
  </si>
  <si>
    <t>: Demak</t>
  </si>
  <si>
    <t>:  Demak</t>
  </si>
  <si>
    <t>Data Sarana/ Prasarana  : Demak</t>
  </si>
  <si>
    <t>Kabupaten/Kota : Demak</t>
  </si>
  <si>
    <t>1 Kg telur ayam ras    =  15  butir</t>
  </si>
  <si>
    <t>KABUPATEN : DEMAK</t>
  </si>
  <si>
    <t>: 2016</t>
  </si>
  <si>
    <t>DINAS PERTANIAN DAN PANGAN KABUPATEN DEMAK</t>
  </si>
  <si>
    <t>Produksi Hijauan Pakan Ternak Tahun 2016</t>
  </si>
  <si>
    <t>TAHUN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</si>
</sst>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0_);\(0\)"/>
    <numFmt numFmtId="165" formatCode="_(* #,##0.0_);_(* \(#,##0.0\);_(* &quot;-&quot;??_);_(@_)"/>
    <numFmt numFmtId="166" formatCode="_(* #,##0_);_(* \(#,##0\);_(* &quot;-&quot;??_);_(@_)"/>
    <numFmt numFmtId="167" formatCode="0.000"/>
  </numFmts>
  <fonts count="16" x14ac:knownFonts="1">
    <font>
      <sz val="10"/>
      <name val="Arial"/>
      <charset val="1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41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9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/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/>
    <xf numFmtId="0" fontId="3" fillId="0" borderId="0" xfId="0" applyFont="1"/>
    <xf numFmtId="0" fontId="5" fillId="0" borderId="0" xfId="0" applyFont="1"/>
    <xf numFmtId="0" fontId="4" fillId="0" borderId="0" xfId="0" applyFont="1"/>
    <xf numFmtId="0" fontId="0" fillId="0" borderId="0" xfId="0" applyProtection="1"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164" fontId="9" fillId="2" borderId="4" xfId="0" applyNumberFormat="1" applyFont="1" applyFill="1" applyBorder="1" applyAlignment="1" applyProtection="1">
      <alignment horizont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vertical="center"/>
      <protection locked="0"/>
    </xf>
    <xf numFmtId="2" fontId="10" fillId="3" borderId="4" xfId="0" applyNumberFormat="1" applyFont="1" applyFill="1" applyBorder="1" applyAlignment="1" applyProtection="1">
      <alignment horizontal="center"/>
      <protection locked="0"/>
    </xf>
    <xf numFmtId="2" fontId="10" fillId="4" borderId="4" xfId="0" applyNumberFormat="1" applyFont="1" applyFill="1" applyBorder="1" applyAlignment="1" applyProtection="1">
      <alignment horizontal="center"/>
      <protection locked="0"/>
    </xf>
    <xf numFmtId="41" fontId="10" fillId="3" borderId="4" xfId="1" applyFont="1" applyFill="1" applyBorder="1" applyAlignment="1" applyProtection="1">
      <alignment horizontal="center"/>
      <protection locked="0"/>
    </xf>
    <xf numFmtId="41" fontId="10" fillId="3" borderId="4" xfId="1" applyFont="1" applyFill="1" applyBorder="1" applyAlignment="1" applyProtection="1">
      <protection locked="0"/>
    </xf>
    <xf numFmtId="2" fontId="10" fillId="4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12" fillId="0" borderId="0" xfId="0" applyFont="1"/>
    <xf numFmtId="0" fontId="2" fillId="0" borderId="0" xfId="0" applyFont="1"/>
    <xf numFmtId="0" fontId="1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3" fontId="12" fillId="0" borderId="4" xfId="0" applyNumberFormat="1" applyFont="1" applyBorder="1" applyAlignment="1">
      <alignment vertical="center"/>
    </xf>
    <xf numFmtId="3" fontId="12" fillId="6" borderId="4" xfId="0" applyNumberFormat="1" applyFont="1" applyFill="1" applyBorder="1" applyAlignment="1">
      <alignment vertical="center"/>
    </xf>
    <xf numFmtId="2" fontId="12" fillId="0" borderId="4" xfId="0" applyNumberFormat="1" applyFont="1" applyBorder="1" applyAlignment="1">
      <alignment vertical="center"/>
    </xf>
    <xf numFmtId="3" fontId="12" fillId="0" borderId="4" xfId="0" applyNumberFormat="1" applyFont="1" applyFill="1" applyBorder="1" applyAlignment="1">
      <alignment vertical="center"/>
    </xf>
    <xf numFmtId="0" fontId="12" fillId="0" borderId="4" xfId="0" applyFont="1" applyBorder="1"/>
    <xf numFmtId="0" fontId="4" fillId="0" borderId="3" xfId="0" applyFont="1" applyBorder="1"/>
    <xf numFmtId="3" fontId="12" fillId="0" borderId="14" xfId="0" quotePrefix="1" applyNumberFormat="1" applyFont="1" applyBorder="1" applyAlignment="1">
      <alignment vertical="center"/>
    </xf>
    <xf numFmtId="3" fontId="12" fillId="3" borderId="4" xfId="0" applyNumberFormat="1" applyFont="1" applyFill="1" applyBorder="1" applyAlignment="1">
      <alignment vertical="center"/>
    </xf>
    <xf numFmtId="0" fontId="0" fillId="0" borderId="3" xfId="0" quotePrefix="1" applyBorder="1"/>
    <xf numFmtId="0" fontId="0" fillId="0" borderId="3" xfId="0" quotePrefix="1" applyBorder="1" applyAlignment="1">
      <alignment horizontal="center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/>
    <xf numFmtId="166" fontId="4" fillId="0" borderId="3" xfId="2" applyNumberFormat="1" applyFont="1" applyBorder="1"/>
    <xf numFmtId="167" fontId="4" fillId="0" borderId="3" xfId="0" applyNumberFormat="1" applyFont="1" applyBorder="1"/>
    <xf numFmtId="43" fontId="4" fillId="0" borderId="3" xfId="2" applyNumberFormat="1" applyFont="1" applyBorder="1"/>
    <xf numFmtId="165" fontId="4" fillId="0" borderId="3" xfId="2" applyNumberFormat="1" applyFont="1" applyBorder="1"/>
    <xf numFmtId="166" fontId="0" fillId="0" borderId="0" xfId="0" applyNumberFormat="1"/>
    <xf numFmtId="0" fontId="14" fillId="0" borderId="0" xfId="0" applyFont="1"/>
    <xf numFmtId="0" fontId="15" fillId="0" borderId="0" xfId="0" applyFont="1"/>
    <xf numFmtId="0" fontId="7" fillId="0" borderId="0" xfId="0" applyFont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3" fontId="12" fillId="5" borderId="1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">
    <cellStyle name="Comma" xfId="2" builtinId="3"/>
    <cellStyle name="Comma [0]" xfId="1" builtinId="6"/>
    <cellStyle name="Comma [0] 3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%20TERNAK,PSPK2011dan%20E-FORM\LAPORAN%20PETERNAKAN\lapnak%202016\REKAP%202016%20utk%20tribulan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TONG"/>
      <sheetName val="PRODUKSI"/>
      <sheetName val="KELUAR MASUK"/>
      <sheetName val="populasi"/>
    </sheetNames>
    <sheetDataSet>
      <sheetData sheetId="0">
        <row r="8">
          <cell r="T8">
            <v>0</v>
          </cell>
          <cell r="U8">
            <v>0</v>
          </cell>
          <cell r="W8">
            <v>0</v>
          </cell>
        </row>
        <row r="10">
          <cell r="U10">
            <v>0</v>
          </cell>
          <cell r="W10">
            <v>0</v>
          </cell>
        </row>
        <row r="11">
          <cell r="P11">
            <v>928</v>
          </cell>
          <cell r="Q11">
            <v>63</v>
          </cell>
          <cell r="R11">
            <v>647</v>
          </cell>
          <cell r="S11">
            <v>10</v>
          </cell>
          <cell r="T11">
            <v>104</v>
          </cell>
          <cell r="U11">
            <v>1</v>
          </cell>
          <cell r="V11">
            <v>16</v>
          </cell>
          <cell r="W11">
            <v>0</v>
          </cell>
        </row>
        <row r="12">
          <cell r="P12">
            <v>0</v>
          </cell>
          <cell r="Q12">
            <v>0</v>
          </cell>
          <cell r="T12">
            <v>0</v>
          </cell>
          <cell r="U12">
            <v>0</v>
          </cell>
        </row>
        <row r="13">
          <cell r="P13">
            <v>0</v>
          </cell>
          <cell r="Q13">
            <v>0</v>
          </cell>
          <cell r="T13">
            <v>0</v>
          </cell>
          <cell r="U13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view="pageBreakPreview" zoomScale="60" workbookViewId="0">
      <selection activeCell="E1" sqref="E1"/>
    </sheetView>
  </sheetViews>
  <sheetFormatPr defaultRowHeight="12.75" x14ac:dyDescent="0.2"/>
  <cols>
    <col min="2" max="2" width="13.42578125" customWidth="1"/>
  </cols>
  <sheetData>
    <row r="1" spans="1:3" x14ac:dyDescent="0.2">
      <c r="A1" s="15" t="s">
        <v>89</v>
      </c>
      <c r="B1" s="15"/>
    </row>
    <row r="4" spans="1:3" x14ac:dyDescent="0.2">
      <c r="A4" t="s">
        <v>90</v>
      </c>
      <c r="C4" t="s">
        <v>192</v>
      </c>
    </row>
    <row r="6" spans="1:3" x14ac:dyDescent="0.2">
      <c r="A6" t="s">
        <v>91</v>
      </c>
      <c r="C6" t="s">
        <v>179</v>
      </c>
    </row>
    <row r="9" spans="1:3" x14ac:dyDescent="0.2">
      <c r="A9" t="s">
        <v>96</v>
      </c>
      <c r="C9" t="s">
        <v>180</v>
      </c>
    </row>
    <row r="10" spans="1:3" x14ac:dyDescent="0.2">
      <c r="A10" t="s">
        <v>92</v>
      </c>
      <c r="C10" t="s">
        <v>180</v>
      </c>
    </row>
    <row r="11" spans="1:3" x14ac:dyDescent="0.2">
      <c r="A11" t="s">
        <v>94</v>
      </c>
    </row>
    <row r="12" spans="1:3" x14ac:dyDescent="0.2">
      <c r="A12" t="s">
        <v>93</v>
      </c>
    </row>
    <row r="14" spans="1:3" x14ac:dyDescent="0.2">
      <c r="A14" t="s">
        <v>95</v>
      </c>
      <c r="C14" t="s">
        <v>181</v>
      </c>
    </row>
    <row r="16" spans="1:3" x14ac:dyDescent="0.2">
      <c r="A16" t="s">
        <v>97</v>
      </c>
      <c r="C16" t="s">
        <v>182</v>
      </c>
    </row>
    <row r="17" spans="1:3" x14ac:dyDescent="0.2">
      <c r="A17" t="s">
        <v>98</v>
      </c>
      <c r="C17" t="s">
        <v>183</v>
      </c>
    </row>
    <row r="18" spans="1:3" x14ac:dyDescent="0.2">
      <c r="A18" t="s">
        <v>99</v>
      </c>
    </row>
  </sheetData>
  <phoneticPr fontId="1" type="noConversion"/>
  <pageMargins left="1.67" right="0.75" top="1" bottom="1" header="0.5" footer="0.5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BreakPreview" zoomScale="60" workbookViewId="0">
      <selection activeCell="E31" sqref="E31"/>
    </sheetView>
  </sheetViews>
  <sheetFormatPr defaultRowHeight="12.75" x14ac:dyDescent="0.2"/>
  <cols>
    <col min="1" max="1" width="4.7109375" customWidth="1"/>
    <col min="2" max="2" width="8.7109375" customWidth="1"/>
    <col min="3" max="3" width="30.5703125" customWidth="1"/>
    <col min="4" max="6" width="12.28515625" customWidth="1"/>
    <col min="7" max="7" width="13.7109375" customWidth="1"/>
    <col min="8" max="8" width="15.28515625" customWidth="1"/>
    <col min="9" max="9" width="11.42578125" customWidth="1"/>
    <col min="10" max="10" width="18.140625" customWidth="1"/>
  </cols>
  <sheetData>
    <row r="1" spans="1:10" ht="15" x14ac:dyDescent="0.25">
      <c r="A1" s="68" t="s">
        <v>141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x14ac:dyDescent="0.2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2">
      <c r="A4" s="18" t="s">
        <v>184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25.5" x14ac:dyDescent="0.2">
      <c r="A5" s="69" t="s">
        <v>104</v>
      </c>
      <c r="B5" s="71" t="s">
        <v>142</v>
      </c>
      <c r="C5" s="71" t="s">
        <v>84</v>
      </c>
      <c r="D5" s="19" t="s">
        <v>143</v>
      </c>
      <c r="E5" s="20" t="s">
        <v>144</v>
      </c>
      <c r="F5" s="21" t="s">
        <v>145</v>
      </c>
      <c r="G5" s="20" t="s">
        <v>146</v>
      </c>
      <c r="H5" s="20" t="s">
        <v>147</v>
      </c>
      <c r="I5" s="19" t="s">
        <v>148</v>
      </c>
      <c r="J5" s="20" t="s">
        <v>149</v>
      </c>
    </row>
    <row r="6" spans="1:10" x14ac:dyDescent="0.2">
      <c r="A6" s="70"/>
      <c r="B6" s="71"/>
      <c r="C6" s="71"/>
      <c r="D6" s="22" t="s">
        <v>150</v>
      </c>
      <c r="E6" s="23" t="s">
        <v>150</v>
      </c>
      <c r="F6" s="22" t="s">
        <v>151</v>
      </c>
      <c r="G6" s="23" t="s">
        <v>152</v>
      </c>
      <c r="H6" s="23" t="s">
        <v>153</v>
      </c>
      <c r="I6" s="22" t="s">
        <v>150</v>
      </c>
      <c r="J6" s="23" t="s">
        <v>150</v>
      </c>
    </row>
    <row r="7" spans="1:10" x14ac:dyDescent="0.2">
      <c r="A7" s="24">
        <v>-1</v>
      </c>
      <c r="B7" s="24">
        <v>-2</v>
      </c>
      <c r="C7" s="24">
        <v>-3</v>
      </c>
      <c r="D7" s="24">
        <v>-4</v>
      </c>
      <c r="E7" s="24">
        <v>-5</v>
      </c>
      <c r="F7" s="24">
        <v>-6</v>
      </c>
      <c r="G7" s="24">
        <v>-7</v>
      </c>
      <c r="H7" s="24">
        <v>-8</v>
      </c>
      <c r="I7" s="24">
        <v>-9</v>
      </c>
      <c r="J7" s="24">
        <v>-10</v>
      </c>
    </row>
    <row r="8" spans="1:10" x14ac:dyDescent="0.2">
      <c r="A8" s="25">
        <v>1</v>
      </c>
      <c r="B8" s="25">
        <v>701</v>
      </c>
      <c r="C8" s="26" t="s">
        <v>82</v>
      </c>
      <c r="D8" s="27">
        <v>28.99</v>
      </c>
      <c r="E8" s="27">
        <v>2.3199999999999998</v>
      </c>
      <c r="F8" s="27">
        <v>175</v>
      </c>
      <c r="G8" s="28"/>
      <c r="H8" s="28"/>
      <c r="I8" s="28"/>
      <c r="J8" s="27">
        <v>15</v>
      </c>
    </row>
    <row r="9" spans="1:10" x14ac:dyDescent="0.2">
      <c r="A9" s="25">
        <v>2</v>
      </c>
      <c r="B9" s="25">
        <v>702</v>
      </c>
      <c r="C9" s="26" t="s">
        <v>81</v>
      </c>
      <c r="D9" s="27">
        <v>16.079999999999998</v>
      </c>
      <c r="E9" s="27"/>
      <c r="F9" s="27"/>
      <c r="G9" s="28"/>
      <c r="H9" s="28"/>
      <c r="I9" s="28"/>
      <c r="J9" s="27"/>
    </row>
    <row r="10" spans="1:10" x14ac:dyDescent="0.2">
      <c r="A10" s="25">
        <v>3</v>
      </c>
      <c r="B10" s="25">
        <v>703</v>
      </c>
      <c r="C10" s="26" t="s">
        <v>85</v>
      </c>
      <c r="D10" s="27">
        <v>10.6</v>
      </c>
      <c r="E10" s="27">
        <v>1.56</v>
      </c>
      <c r="F10" s="27">
        <v>180</v>
      </c>
      <c r="G10" s="28"/>
      <c r="H10" s="28"/>
      <c r="I10" s="28"/>
      <c r="J10" s="27">
        <v>10</v>
      </c>
    </row>
    <row r="11" spans="1:10" x14ac:dyDescent="0.2">
      <c r="A11" s="25">
        <v>4</v>
      </c>
      <c r="B11" s="25">
        <v>704</v>
      </c>
      <c r="C11" s="26" t="s">
        <v>103</v>
      </c>
      <c r="D11" s="27">
        <v>18.18</v>
      </c>
      <c r="E11" s="27"/>
      <c r="F11" s="27">
        <v>150</v>
      </c>
      <c r="G11" s="28"/>
      <c r="H11" s="27">
        <v>10</v>
      </c>
      <c r="I11" s="27">
        <v>90</v>
      </c>
      <c r="J11" s="27"/>
    </row>
    <row r="12" spans="1:10" x14ac:dyDescent="0.2">
      <c r="A12" s="25">
        <v>5</v>
      </c>
      <c r="B12" s="25">
        <v>705</v>
      </c>
      <c r="C12" s="26" t="s">
        <v>86</v>
      </c>
      <c r="D12" s="27"/>
      <c r="E12" s="27"/>
      <c r="F12" s="27"/>
      <c r="G12" s="28"/>
      <c r="H12" s="28"/>
      <c r="I12" s="28"/>
      <c r="J12" s="27">
        <v>50</v>
      </c>
    </row>
    <row r="13" spans="1:10" x14ac:dyDescent="0.2">
      <c r="A13" s="25">
        <v>6</v>
      </c>
      <c r="B13" s="25">
        <v>706</v>
      </c>
      <c r="C13" s="26" t="s">
        <v>83</v>
      </c>
      <c r="D13" s="27">
        <v>30.55</v>
      </c>
      <c r="E13" s="27">
        <v>2.42</v>
      </c>
      <c r="F13" s="27">
        <v>10</v>
      </c>
      <c r="G13" s="28"/>
      <c r="H13" s="28"/>
      <c r="I13" s="28"/>
      <c r="J13" s="27">
        <v>50</v>
      </c>
    </row>
    <row r="14" spans="1:10" x14ac:dyDescent="0.2">
      <c r="A14" s="25">
        <v>7</v>
      </c>
      <c r="B14" s="25">
        <v>707</v>
      </c>
      <c r="C14" s="26" t="s">
        <v>14</v>
      </c>
      <c r="D14" s="27">
        <v>71.12</v>
      </c>
      <c r="E14" s="27">
        <v>6.79</v>
      </c>
      <c r="F14" s="27">
        <v>11</v>
      </c>
      <c r="G14" s="28"/>
      <c r="H14" s="28"/>
      <c r="I14" s="28"/>
      <c r="J14" s="27"/>
    </row>
    <row r="15" spans="1:10" x14ac:dyDescent="0.2">
      <c r="A15" s="25">
        <v>8</v>
      </c>
      <c r="B15" s="25">
        <v>708</v>
      </c>
      <c r="C15" s="26" t="s">
        <v>10</v>
      </c>
      <c r="D15" s="27"/>
      <c r="E15" s="27"/>
      <c r="F15" s="27">
        <v>2</v>
      </c>
      <c r="G15" s="28"/>
      <c r="H15" s="28"/>
      <c r="I15" s="28"/>
      <c r="J15" s="29">
        <v>100</v>
      </c>
    </row>
    <row r="16" spans="1:10" x14ac:dyDescent="0.2">
      <c r="A16" s="25">
        <v>9</v>
      </c>
      <c r="B16" s="25">
        <v>712</v>
      </c>
      <c r="C16" s="26" t="s">
        <v>9</v>
      </c>
      <c r="D16" s="27">
        <v>249.17</v>
      </c>
      <c r="E16" s="27">
        <v>20.14</v>
      </c>
      <c r="F16" s="27">
        <v>0.18</v>
      </c>
      <c r="G16" s="27"/>
      <c r="H16" s="28"/>
      <c r="I16" s="27">
        <v>35</v>
      </c>
      <c r="J16" s="27">
        <v>900</v>
      </c>
    </row>
    <row r="17" spans="1:10" x14ac:dyDescent="0.2">
      <c r="A17" s="25">
        <v>10</v>
      </c>
      <c r="B17" s="25">
        <v>713</v>
      </c>
      <c r="C17" s="26" t="s">
        <v>154</v>
      </c>
      <c r="D17" s="30">
        <v>0</v>
      </c>
      <c r="E17" s="27">
        <v>2.61</v>
      </c>
      <c r="F17" s="27">
        <v>1.2</v>
      </c>
      <c r="G17" s="28"/>
      <c r="H17" s="28"/>
      <c r="I17" s="28"/>
      <c r="J17" s="27">
        <v>100</v>
      </c>
    </row>
    <row r="18" spans="1:10" x14ac:dyDescent="0.2">
      <c r="A18" s="25">
        <v>11</v>
      </c>
      <c r="B18" s="25">
        <v>714</v>
      </c>
      <c r="C18" s="26" t="s">
        <v>155</v>
      </c>
      <c r="D18" s="30">
        <v>0</v>
      </c>
      <c r="E18" s="27">
        <v>2.61</v>
      </c>
      <c r="F18" s="27">
        <v>1.2</v>
      </c>
      <c r="G18" s="27"/>
      <c r="H18" s="28"/>
      <c r="I18" s="27">
        <v>80</v>
      </c>
      <c r="J18" s="27">
        <v>30</v>
      </c>
    </row>
    <row r="19" spans="1:10" x14ac:dyDescent="0.2">
      <c r="A19" s="25">
        <v>12</v>
      </c>
      <c r="B19" s="25">
        <v>715</v>
      </c>
      <c r="C19" s="26" t="s">
        <v>110</v>
      </c>
      <c r="D19" s="30">
        <v>0</v>
      </c>
      <c r="E19" s="27"/>
      <c r="F19" s="27"/>
      <c r="G19" s="31"/>
      <c r="H19" s="28"/>
      <c r="I19" s="28"/>
      <c r="J19" s="27"/>
    </row>
    <row r="20" spans="1:10" x14ac:dyDescent="0.2">
      <c r="A20" s="25">
        <v>13</v>
      </c>
      <c r="B20" s="25">
        <v>716</v>
      </c>
      <c r="C20" s="26" t="s">
        <v>11</v>
      </c>
      <c r="D20" s="30">
        <v>70</v>
      </c>
      <c r="E20" s="27">
        <v>3</v>
      </c>
      <c r="F20" s="27">
        <v>0.2</v>
      </c>
      <c r="G20" s="27"/>
      <c r="H20" s="28"/>
      <c r="I20" s="27">
        <v>70</v>
      </c>
      <c r="J20" s="27">
        <v>30</v>
      </c>
    </row>
    <row r="21" spans="1:10" x14ac:dyDescent="0.2">
      <c r="A21" s="25">
        <v>14</v>
      </c>
      <c r="B21" s="25">
        <v>717</v>
      </c>
      <c r="C21" s="26" t="s">
        <v>87</v>
      </c>
      <c r="D21" s="27">
        <v>20.74</v>
      </c>
      <c r="E21" s="27">
        <v>11.09</v>
      </c>
      <c r="F21" s="27">
        <v>1.5</v>
      </c>
      <c r="G21" s="27"/>
      <c r="H21" s="28"/>
      <c r="I21" s="27">
        <v>70</v>
      </c>
      <c r="J21" s="27">
        <v>50</v>
      </c>
    </row>
    <row r="22" spans="1:10" x14ac:dyDescent="0.2">
      <c r="A22" s="25">
        <v>15</v>
      </c>
      <c r="B22" s="25">
        <v>718</v>
      </c>
      <c r="C22" s="26" t="s">
        <v>156</v>
      </c>
      <c r="D22" s="27">
        <v>48.35</v>
      </c>
      <c r="E22" s="27">
        <v>9.6999999999999993</v>
      </c>
      <c r="F22" s="27">
        <v>2</v>
      </c>
      <c r="G22" s="27"/>
      <c r="H22" s="28"/>
      <c r="I22" s="27">
        <v>70</v>
      </c>
      <c r="J22" s="27">
        <v>50</v>
      </c>
    </row>
    <row r="23" spans="1:10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10" x14ac:dyDescent="0.2">
      <c r="A24" s="33" t="s">
        <v>157</v>
      </c>
      <c r="B24" s="33"/>
      <c r="C24" s="33"/>
      <c r="D24" s="33"/>
      <c r="E24" s="33"/>
      <c r="F24" s="33"/>
      <c r="G24" s="33"/>
      <c r="H24" s="33"/>
      <c r="I24" s="33"/>
      <c r="J24" s="33"/>
    </row>
    <row r="25" spans="1:10" x14ac:dyDescent="0.2">
      <c r="A25" s="34" t="s">
        <v>158</v>
      </c>
      <c r="B25" s="34"/>
      <c r="C25" s="34"/>
      <c r="D25" s="34"/>
      <c r="E25" s="34"/>
      <c r="F25" s="34"/>
      <c r="G25" s="34"/>
      <c r="H25" s="34"/>
      <c r="I25" s="34"/>
      <c r="J25" s="34"/>
    </row>
    <row r="26" spans="1:10" x14ac:dyDescent="0.2">
      <c r="A26" s="35" t="s">
        <v>159</v>
      </c>
      <c r="B26" s="35"/>
      <c r="C26" s="35"/>
      <c r="D26" s="35"/>
      <c r="E26" s="35"/>
      <c r="F26" s="35"/>
      <c r="G26" s="35"/>
      <c r="H26" s="35"/>
      <c r="I26" s="35"/>
      <c r="J26" s="35"/>
    </row>
    <row r="27" spans="1:10" x14ac:dyDescent="0.2">
      <c r="A27" s="18" t="s">
        <v>160</v>
      </c>
      <c r="B27" s="18"/>
      <c r="C27" s="18"/>
      <c r="D27" s="18"/>
      <c r="E27" s="18"/>
      <c r="F27" s="18"/>
      <c r="G27" s="18"/>
      <c r="H27" s="18"/>
      <c r="I27" s="18"/>
      <c r="J27" s="18"/>
    </row>
  </sheetData>
  <mergeCells count="4">
    <mergeCell ref="A1:J1"/>
    <mergeCell ref="A5:A6"/>
    <mergeCell ref="B5:B6"/>
    <mergeCell ref="C5:C6"/>
  </mergeCells>
  <pageMargins left="0.7" right="0.7" top="0.75" bottom="0.75" header="0.3" footer="0.3"/>
  <pageSetup paperSize="5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view="pageBreakPreview" zoomScale="75" zoomScaleSheetLayoutView="75" workbookViewId="0">
      <selection activeCell="D18" sqref="D18:I18"/>
    </sheetView>
  </sheetViews>
  <sheetFormatPr defaultColWidth="9.140625" defaultRowHeight="15" x14ac:dyDescent="0.2"/>
  <cols>
    <col min="1" max="1" width="5" style="36" customWidth="1"/>
    <col min="2" max="2" width="15.42578125" style="36" bestFit="1" customWidth="1"/>
    <col min="3" max="10" width="12.140625" style="36" customWidth="1"/>
    <col min="11" max="12" width="13.140625" style="36" bestFit="1" customWidth="1"/>
    <col min="13" max="13" width="12" style="36" bestFit="1" customWidth="1"/>
    <col min="14" max="14" width="11.7109375" style="36" bestFit="1" customWidth="1"/>
    <col min="15" max="16384" width="9.140625" style="36"/>
  </cols>
  <sheetData>
    <row r="1" spans="1:14" ht="15.75" x14ac:dyDescent="0.25">
      <c r="A1" s="73" t="s">
        <v>161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3" spans="1:14" s="66" customFormat="1" ht="15.75" x14ac:dyDescent="0.25">
      <c r="A3" s="37" t="s">
        <v>162</v>
      </c>
      <c r="B3" s="37"/>
      <c r="C3" s="37" t="s">
        <v>185</v>
      </c>
    </row>
    <row r="4" spans="1:14" s="67" customFormat="1" ht="15.75" x14ac:dyDescent="0.25">
      <c r="A4" s="37" t="s">
        <v>163</v>
      </c>
      <c r="B4" s="37"/>
      <c r="C4" s="37" t="s">
        <v>191</v>
      </c>
      <c r="D4" s="66"/>
      <c r="E4" s="66"/>
    </row>
    <row r="5" spans="1:14" ht="15.75" thickBot="1" x14ac:dyDescent="0.25">
      <c r="L5" s="38"/>
    </row>
    <row r="6" spans="1:14" s="39" customFormat="1" ht="14.25" customHeight="1" thickTop="1" thickBot="1" x14ac:dyDescent="0.25">
      <c r="A6" s="74" t="s">
        <v>104</v>
      </c>
      <c r="B6" s="74" t="s">
        <v>84</v>
      </c>
      <c r="C6" s="76" t="s">
        <v>164</v>
      </c>
      <c r="D6" s="74" t="s">
        <v>165</v>
      </c>
      <c r="E6" s="74"/>
      <c r="F6" s="74"/>
      <c r="G6" s="74"/>
      <c r="H6" s="74"/>
      <c r="I6" s="74"/>
      <c r="J6" s="74"/>
      <c r="K6" s="74"/>
      <c r="L6" s="74"/>
    </row>
    <row r="7" spans="1:14" s="39" customFormat="1" ht="16.5" thickBot="1" x14ac:dyDescent="0.25">
      <c r="A7" s="75"/>
      <c r="B7" s="75"/>
      <c r="C7" s="77"/>
      <c r="D7" s="75" t="s">
        <v>105</v>
      </c>
      <c r="E7" s="75"/>
      <c r="F7" s="75" t="s">
        <v>106</v>
      </c>
      <c r="G7" s="75"/>
      <c r="H7" s="75" t="s">
        <v>107</v>
      </c>
      <c r="I7" s="75"/>
      <c r="J7" s="75" t="s">
        <v>6</v>
      </c>
      <c r="K7" s="75"/>
      <c r="L7" s="75" t="s">
        <v>4</v>
      </c>
    </row>
    <row r="8" spans="1:14" s="39" customFormat="1" ht="16.5" thickBot="1" x14ac:dyDescent="0.25">
      <c r="A8" s="75"/>
      <c r="B8" s="75"/>
      <c r="C8" s="77"/>
      <c r="D8" s="40" t="s">
        <v>108</v>
      </c>
      <c r="E8" s="40" t="s">
        <v>109</v>
      </c>
      <c r="F8" s="40" t="s">
        <v>108</v>
      </c>
      <c r="G8" s="40" t="s">
        <v>109</v>
      </c>
      <c r="H8" s="40" t="s">
        <v>108</v>
      </c>
      <c r="I8" s="40" t="s">
        <v>109</v>
      </c>
      <c r="J8" s="40" t="s">
        <v>108</v>
      </c>
      <c r="K8" s="40" t="s">
        <v>109</v>
      </c>
      <c r="L8" s="75"/>
    </row>
    <row r="9" spans="1:14" s="43" customFormat="1" ht="18.75" customHeight="1" thickBot="1" x14ac:dyDescent="0.25">
      <c r="A9" s="41">
        <v>1</v>
      </c>
      <c r="B9" s="41" t="s">
        <v>85</v>
      </c>
      <c r="C9" s="42">
        <v>1162</v>
      </c>
      <c r="D9" s="42">
        <v>872.4</v>
      </c>
      <c r="E9" s="42">
        <v>529.19999999999993</v>
      </c>
      <c r="F9" s="42">
        <v>581.6</v>
      </c>
      <c r="G9" s="42">
        <v>352.80000000000007</v>
      </c>
      <c r="H9" s="42">
        <v>1234</v>
      </c>
      <c r="I9" s="42">
        <v>1412</v>
      </c>
      <c r="J9" s="42">
        <f>D9+F9+H9</f>
        <v>2688</v>
      </c>
      <c r="K9" s="42">
        <f>E9+G9+I9</f>
        <v>2294</v>
      </c>
      <c r="L9" s="42">
        <f>J9+K9</f>
        <v>4982</v>
      </c>
      <c r="N9" s="59"/>
    </row>
    <row r="10" spans="1:14" s="43" customFormat="1" ht="18.75" customHeight="1" thickBot="1" x14ac:dyDescent="0.25">
      <c r="A10" s="41">
        <v>2</v>
      </c>
      <c r="B10" s="41" t="s">
        <v>103</v>
      </c>
      <c r="C10" s="42">
        <v>4</v>
      </c>
      <c r="D10" s="42"/>
      <c r="E10" s="42"/>
      <c r="F10" s="42">
        <v>0</v>
      </c>
      <c r="G10" s="42">
        <v>0</v>
      </c>
      <c r="H10" s="42">
        <v>1</v>
      </c>
      <c r="I10" s="42">
        <v>13</v>
      </c>
      <c r="J10" s="42">
        <f t="shared" ref="J10:K14" si="0">D10+F10+H10</f>
        <v>1</v>
      </c>
      <c r="K10" s="42">
        <f t="shared" si="0"/>
        <v>13</v>
      </c>
      <c r="L10" s="42">
        <f t="shared" ref="L10:L24" si="1">J10+K10</f>
        <v>14</v>
      </c>
      <c r="N10" s="59"/>
    </row>
    <row r="11" spans="1:14" s="43" customFormat="1" ht="18.75" customHeight="1" thickBot="1" x14ac:dyDescent="0.25">
      <c r="A11" s="41">
        <v>3</v>
      </c>
      <c r="B11" s="41" t="s">
        <v>82</v>
      </c>
      <c r="C11" s="42">
        <v>694</v>
      </c>
      <c r="D11" s="42">
        <v>426.59999999999997</v>
      </c>
      <c r="E11" s="42">
        <v>472.2</v>
      </c>
      <c r="F11" s="42">
        <v>284.40000000000003</v>
      </c>
      <c r="G11" s="42">
        <v>314.8</v>
      </c>
      <c r="H11" s="42">
        <v>524</v>
      </c>
      <c r="I11" s="42">
        <v>1100</v>
      </c>
      <c r="J11" s="42">
        <f t="shared" si="0"/>
        <v>1235</v>
      </c>
      <c r="K11" s="42">
        <f t="shared" si="0"/>
        <v>1887</v>
      </c>
      <c r="L11" s="42">
        <f t="shared" si="1"/>
        <v>3122</v>
      </c>
      <c r="N11" s="59"/>
    </row>
    <row r="12" spans="1:14" s="43" customFormat="1" ht="18.75" customHeight="1" thickBot="1" x14ac:dyDescent="0.25">
      <c r="A12" s="41">
        <v>4</v>
      </c>
      <c r="B12" s="41" t="s">
        <v>81</v>
      </c>
      <c r="C12" s="42">
        <v>374</v>
      </c>
      <c r="D12" s="42">
        <v>10.199999999999999</v>
      </c>
      <c r="E12" s="42">
        <v>9</v>
      </c>
      <c r="F12" s="42">
        <v>6.8000000000000007</v>
      </c>
      <c r="G12" s="42">
        <v>6</v>
      </c>
      <c r="H12" s="42">
        <v>392</v>
      </c>
      <c r="I12" s="42">
        <v>119</v>
      </c>
      <c r="J12" s="42">
        <f t="shared" si="0"/>
        <v>409</v>
      </c>
      <c r="K12" s="42">
        <f t="shared" si="0"/>
        <v>134</v>
      </c>
      <c r="L12" s="42">
        <f t="shared" si="1"/>
        <v>543</v>
      </c>
      <c r="N12" s="59"/>
    </row>
    <row r="13" spans="1:14" s="43" customFormat="1" ht="18.75" customHeight="1" thickBot="1" x14ac:dyDescent="0.25">
      <c r="A13" s="41">
        <v>5</v>
      </c>
      <c r="B13" s="41" t="s">
        <v>86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/>
      <c r="I13" s="42"/>
      <c r="J13" s="55" t="s">
        <v>177</v>
      </c>
      <c r="K13" s="55" t="s">
        <v>177</v>
      </c>
      <c r="L13" s="55" t="s">
        <v>177</v>
      </c>
      <c r="N13" s="59"/>
    </row>
    <row r="14" spans="1:14" s="43" customFormat="1" ht="18.75" customHeight="1" thickBot="1" x14ac:dyDescent="0.25">
      <c r="A14" s="41">
        <v>6</v>
      </c>
      <c r="B14" s="41" t="s">
        <v>14</v>
      </c>
      <c r="C14" s="42">
        <v>8371</v>
      </c>
      <c r="D14" s="42">
        <v>7938.5999999999995</v>
      </c>
      <c r="E14" s="42">
        <v>7519.2</v>
      </c>
      <c r="F14" s="42">
        <v>5292.4000000000005</v>
      </c>
      <c r="G14" s="42">
        <v>5012.8</v>
      </c>
      <c r="H14" s="42">
        <v>6870</v>
      </c>
      <c r="I14" s="42">
        <v>15393</v>
      </c>
      <c r="J14" s="42">
        <f t="shared" si="0"/>
        <v>20101</v>
      </c>
      <c r="K14" s="42">
        <f t="shared" si="0"/>
        <v>27925</v>
      </c>
      <c r="L14" s="42">
        <f t="shared" si="1"/>
        <v>48026</v>
      </c>
      <c r="N14" s="59"/>
    </row>
    <row r="15" spans="1:14" s="43" customFormat="1" ht="18.75" customHeight="1" thickBot="1" x14ac:dyDescent="0.25">
      <c r="A15" s="41">
        <v>7</v>
      </c>
      <c r="B15" s="41" t="s">
        <v>83</v>
      </c>
      <c r="C15" s="42">
        <v>25448</v>
      </c>
      <c r="D15" s="42">
        <v>11292.6</v>
      </c>
      <c r="E15" s="42">
        <v>13788</v>
      </c>
      <c r="F15" s="42">
        <v>7528.4</v>
      </c>
      <c r="G15" s="42">
        <v>9192</v>
      </c>
      <c r="H15" s="42">
        <v>7903</v>
      </c>
      <c r="I15" s="42">
        <v>26268</v>
      </c>
      <c r="J15" s="42">
        <f>D15+F15+H15</f>
        <v>26724</v>
      </c>
      <c r="K15" s="42">
        <f>E15+G15+I15</f>
        <v>49248</v>
      </c>
      <c r="L15" s="42">
        <f t="shared" si="1"/>
        <v>75972</v>
      </c>
      <c r="N15" s="59"/>
    </row>
    <row r="16" spans="1:14" s="43" customFormat="1" ht="18.75" customHeight="1" thickBot="1" x14ac:dyDescent="0.25">
      <c r="A16" s="41">
        <v>8</v>
      </c>
      <c r="B16" s="41" t="s">
        <v>8</v>
      </c>
      <c r="C16" s="42">
        <v>1</v>
      </c>
      <c r="D16" s="72"/>
      <c r="E16" s="72"/>
      <c r="F16" s="72"/>
      <c r="G16" s="72"/>
      <c r="H16" s="72"/>
      <c r="I16" s="72"/>
      <c r="J16" s="42">
        <v>0</v>
      </c>
      <c r="K16" s="42">
        <v>25000</v>
      </c>
      <c r="L16" s="42">
        <f>J16+K16</f>
        <v>25000</v>
      </c>
      <c r="N16" s="59"/>
    </row>
    <row r="17" spans="1:14" s="43" customFormat="1" ht="18.75" customHeight="1" thickBot="1" x14ac:dyDescent="0.25">
      <c r="A17" s="41">
        <v>9</v>
      </c>
      <c r="B17" s="41" t="s">
        <v>166</v>
      </c>
      <c r="C17" s="42">
        <v>124</v>
      </c>
      <c r="D17" s="72"/>
      <c r="E17" s="72"/>
      <c r="F17" s="72"/>
      <c r="G17" s="72"/>
      <c r="H17" s="72"/>
      <c r="I17" s="72"/>
      <c r="J17" s="42">
        <v>0</v>
      </c>
      <c r="K17" s="42">
        <v>10723750</v>
      </c>
      <c r="L17" s="42">
        <f>J17+K17</f>
        <v>10723750</v>
      </c>
      <c r="N17" s="59"/>
    </row>
    <row r="18" spans="1:14" s="43" customFormat="1" ht="18.75" customHeight="1" thickBot="1" x14ac:dyDescent="0.25">
      <c r="A18" s="41">
        <v>10</v>
      </c>
      <c r="B18" s="41" t="s">
        <v>9</v>
      </c>
      <c r="C18" s="42">
        <v>88418</v>
      </c>
      <c r="D18" s="72"/>
      <c r="E18" s="72"/>
      <c r="F18" s="72"/>
      <c r="G18" s="72"/>
      <c r="H18" s="72"/>
      <c r="I18" s="72"/>
      <c r="J18" s="42">
        <v>225148</v>
      </c>
      <c r="K18" s="42">
        <v>361564</v>
      </c>
      <c r="L18" s="42">
        <f t="shared" si="1"/>
        <v>586712</v>
      </c>
      <c r="N18" s="59"/>
    </row>
    <row r="19" spans="1:14" s="43" customFormat="1" ht="18.75" customHeight="1" thickBot="1" x14ac:dyDescent="0.25">
      <c r="A19" s="41">
        <v>11</v>
      </c>
      <c r="B19" s="41" t="s">
        <v>87</v>
      </c>
      <c r="C19" s="42">
        <v>5130</v>
      </c>
      <c r="D19" s="72"/>
      <c r="E19" s="72"/>
      <c r="F19" s="72"/>
      <c r="G19" s="72"/>
      <c r="H19" s="72"/>
      <c r="I19" s="72"/>
      <c r="J19" s="42">
        <v>39093</v>
      </c>
      <c r="K19" s="42">
        <v>200089</v>
      </c>
      <c r="L19" s="42">
        <f t="shared" si="1"/>
        <v>239182</v>
      </c>
      <c r="N19" s="59"/>
    </row>
    <row r="20" spans="1:14" s="43" customFormat="1" ht="18.75" customHeight="1" thickBot="1" x14ac:dyDescent="0.25">
      <c r="A20" s="41">
        <v>12</v>
      </c>
      <c r="B20" s="41" t="s">
        <v>10</v>
      </c>
      <c r="C20" s="42">
        <v>0</v>
      </c>
      <c r="D20" s="72"/>
      <c r="E20" s="72"/>
      <c r="F20" s="72"/>
      <c r="G20" s="72"/>
      <c r="H20" s="72"/>
      <c r="I20" s="72"/>
      <c r="J20" s="42">
        <v>1414</v>
      </c>
      <c r="K20" s="42">
        <v>2346</v>
      </c>
      <c r="L20" s="42">
        <f t="shared" si="1"/>
        <v>3760</v>
      </c>
      <c r="N20" s="59"/>
    </row>
    <row r="21" spans="1:14" s="43" customFormat="1" ht="18.75" customHeight="1" thickBot="1" x14ac:dyDescent="0.25">
      <c r="A21" s="41">
        <v>13</v>
      </c>
      <c r="B21" s="41" t="s">
        <v>11</v>
      </c>
      <c r="C21" s="42">
        <v>0</v>
      </c>
      <c r="D21" s="72"/>
      <c r="E21" s="72"/>
      <c r="F21" s="72"/>
      <c r="G21" s="72"/>
      <c r="H21" s="72"/>
      <c r="I21" s="72"/>
      <c r="J21" s="42">
        <v>0</v>
      </c>
      <c r="K21" s="42">
        <v>178150</v>
      </c>
      <c r="L21" s="42">
        <f t="shared" si="1"/>
        <v>178150</v>
      </c>
      <c r="N21" s="59"/>
    </row>
    <row r="22" spans="1:14" s="43" customFormat="1" ht="18.75" customHeight="1" thickBot="1" x14ac:dyDescent="0.25">
      <c r="A22" s="41">
        <v>14</v>
      </c>
      <c r="B22" s="41" t="s">
        <v>12</v>
      </c>
      <c r="C22" s="42">
        <v>0</v>
      </c>
      <c r="D22" s="72"/>
      <c r="E22" s="72"/>
      <c r="F22" s="72"/>
      <c r="G22" s="72"/>
      <c r="H22" s="72"/>
      <c r="I22" s="72"/>
      <c r="J22" s="42">
        <v>0</v>
      </c>
      <c r="K22" s="42">
        <v>53785</v>
      </c>
      <c r="L22" s="42">
        <f t="shared" si="1"/>
        <v>53785</v>
      </c>
      <c r="N22" s="59"/>
    </row>
    <row r="23" spans="1:14" s="43" customFormat="1" ht="18.75" customHeight="1" thickBot="1" x14ac:dyDescent="0.25">
      <c r="A23" s="41">
        <v>15</v>
      </c>
      <c r="B23" s="41" t="s">
        <v>88</v>
      </c>
      <c r="C23" s="42">
        <v>105</v>
      </c>
      <c r="D23" s="72"/>
      <c r="E23" s="72"/>
      <c r="F23" s="72"/>
      <c r="G23" s="72"/>
      <c r="H23" s="72"/>
      <c r="I23" s="72"/>
      <c r="J23" s="42">
        <v>0</v>
      </c>
      <c r="K23" s="42">
        <v>7365</v>
      </c>
      <c r="L23" s="42">
        <f t="shared" si="1"/>
        <v>7365</v>
      </c>
      <c r="N23" s="59"/>
    </row>
    <row r="24" spans="1:14" s="43" customFormat="1" ht="18.75" customHeight="1" thickBot="1" x14ac:dyDescent="0.25">
      <c r="A24" s="41">
        <v>16</v>
      </c>
      <c r="B24" s="41" t="s">
        <v>110</v>
      </c>
      <c r="C24" s="42"/>
      <c r="D24" s="72"/>
      <c r="E24" s="72"/>
      <c r="F24" s="72"/>
      <c r="G24" s="72"/>
      <c r="H24" s="72"/>
      <c r="I24" s="72"/>
      <c r="J24" s="42">
        <v>0</v>
      </c>
      <c r="K24" s="42">
        <v>0</v>
      </c>
      <c r="L24" s="42">
        <f t="shared" si="1"/>
        <v>0</v>
      </c>
    </row>
    <row r="25" spans="1:14" x14ac:dyDescent="0.2">
      <c r="B25" s="36" t="s">
        <v>6</v>
      </c>
      <c r="C25" s="60">
        <f>SUM(C9:C24)</f>
        <v>129831</v>
      </c>
      <c r="D25" s="60">
        <f t="shared" ref="D25:L25" si="2">SUM(D9:D24)</f>
        <v>20540.400000000001</v>
      </c>
      <c r="E25" s="60">
        <f t="shared" si="2"/>
        <v>22317.599999999999</v>
      </c>
      <c r="F25" s="60">
        <f t="shared" si="2"/>
        <v>13693.6</v>
      </c>
      <c r="G25" s="60">
        <f t="shared" si="2"/>
        <v>14878.400000000001</v>
      </c>
      <c r="H25" s="60">
        <f t="shared" si="2"/>
        <v>16924</v>
      </c>
      <c r="I25" s="60">
        <f t="shared" si="2"/>
        <v>44305</v>
      </c>
      <c r="J25" s="60">
        <f t="shared" si="2"/>
        <v>316813</v>
      </c>
      <c r="K25" s="60">
        <f t="shared" si="2"/>
        <v>11633550</v>
      </c>
      <c r="L25" s="60">
        <f t="shared" si="2"/>
        <v>11950363</v>
      </c>
    </row>
    <row r="27" spans="1:14" ht="15.75" x14ac:dyDescent="0.2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</row>
  </sheetData>
  <mergeCells count="19">
    <mergeCell ref="A1:L1"/>
    <mergeCell ref="A6:A8"/>
    <mergeCell ref="B6:B8"/>
    <mergeCell ref="C6:C8"/>
    <mergeCell ref="D6:L6"/>
    <mergeCell ref="D7:E7"/>
    <mergeCell ref="F7:G7"/>
    <mergeCell ref="H7:I7"/>
    <mergeCell ref="J7:K7"/>
    <mergeCell ref="L7:L8"/>
    <mergeCell ref="D21:I21"/>
    <mergeCell ref="D22:I22"/>
    <mergeCell ref="D23:I23"/>
    <mergeCell ref="D24:I24"/>
    <mergeCell ref="D16:I16"/>
    <mergeCell ref="D17:I17"/>
    <mergeCell ref="D18:I18"/>
    <mergeCell ref="D19:I19"/>
    <mergeCell ref="D20:I20"/>
  </mergeCells>
  <phoneticPr fontId="0" type="noConversion"/>
  <pageMargins left="0.92" right="0.7" top="0.51" bottom="0.75" header="0.3" footer="0.3"/>
  <pageSetup paperSize="5" scale="92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zoomScale="78" zoomScaleNormal="78" workbookViewId="0">
      <selection activeCell="S14" sqref="S14"/>
    </sheetView>
  </sheetViews>
  <sheetFormatPr defaultColWidth="9.140625" defaultRowHeight="15" x14ac:dyDescent="0.2"/>
  <cols>
    <col min="1" max="1" width="4.28515625" style="36" customWidth="1"/>
    <col min="2" max="2" width="15.42578125" style="36" bestFit="1" customWidth="1"/>
    <col min="3" max="11" width="10" style="36" customWidth="1"/>
    <col min="12" max="12" width="13" style="36" bestFit="1" customWidth="1"/>
    <col min="13" max="13" width="14.140625" style="36" customWidth="1"/>
    <col min="14" max="15" width="10.7109375" style="36" customWidth="1"/>
    <col min="16" max="16" width="14" style="36" bestFit="1" customWidth="1"/>
    <col min="17" max="17" width="13" style="36" bestFit="1" customWidth="1"/>
    <col min="18" max="18" width="9.140625" style="36"/>
    <col min="19" max="19" width="11.42578125" style="36" bestFit="1" customWidth="1"/>
    <col min="20" max="20" width="15.5703125" style="36" bestFit="1" customWidth="1"/>
    <col min="21" max="21" width="11.42578125" style="36" bestFit="1" customWidth="1"/>
    <col min="22" max="22" width="9.140625" style="36"/>
    <col min="23" max="23" width="11.42578125" style="36" bestFit="1" customWidth="1"/>
    <col min="24" max="16384" width="9.140625" style="36"/>
  </cols>
  <sheetData>
    <row r="1" spans="1:23" ht="15.75" x14ac:dyDescent="0.25">
      <c r="A1" s="73" t="s">
        <v>167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3" spans="1:23" s="37" customFormat="1" ht="15.75" x14ac:dyDescent="0.25">
      <c r="A3" s="37" t="s">
        <v>162</v>
      </c>
      <c r="C3" s="37" t="s">
        <v>186</v>
      </c>
    </row>
    <row r="4" spans="1:23" ht="15.75" x14ac:dyDescent="0.25">
      <c r="A4" s="37" t="s">
        <v>163</v>
      </c>
      <c r="B4" s="37"/>
      <c r="C4" s="37" t="s">
        <v>191</v>
      </c>
      <c r="D4" s="37"/>
      <c r="E4" s="37"/>
    </row>
    <row r="5" spans="1:23" ht="15.75" thickBot="1" x14ac:dyDescent="0.25"/>
    <row r="6" spans="1:23" s="39" customFormat="1" ht="16.5" customHeight="1" thickTop="1" x14ac:dyDescent="0.2">
      <c r="A6" s="80" t="s">
        <v>0</v>
      </c>
      <c r="B6" s="80" t="s">
        <v>84</v>
      </c>
      <c r="C6" s="82" t="s">
        <v>168</v>
      </c>
      <c r="D6" s="83"/>
      <c r="E6" s="83"/>
      <c r="F6" s="83"/>
      <c r="G6" s="83"/>
      <c r="H6" s="83"/>
      <c r="I6" s="83"/>
      <c r="J6" s="83"/>
      <c r="K6" s="83"/>
      <c r="L6" s="84"/>
      <c r="M6" s="85" t="s">
        <v>169</v>
      </c>
      <c r="N6" s="85" t="s">
        <v>170</v>
      </c>
      <c r="O6" s="85" t="s">
        <v>171</v>
      </c>
      <c r="P6" s="87" t="s">
        <v>172</v>
      </c>
      <c r="Q6" s="88"/>
    </row>
    <row r="7" spans="1:23" s="39" customFormat="1" ht="15.75" x14ac:dyDescent="0.2">
      <c r="A7" s="81"/>
      <c r="B7" s="81"/>
      <c r="C7" s="81" t="s">
        <v>1</v>
      </c>
      <c r="D7" s="81"/>
      <c r="E7" s="81" t="s">
        <v>2</v>
      </c>
      <c r="F7" s="81"/>
      <c r="G7" s="81" t="s">
        <v>173</v>
      </c>
      <c r="H7" s="81"/>
      <c r="I7" s="91" t="s">
        <v>7</v>
      </c>
      <c r="J7" s="81" t="s">
        <v>3</v>
      </c>
      <c r="K7" s="81"/>
      <c r="L7" s="91" t="s">
        <v>4</v>
      </c>
      <c r="M7" s="86"/>
      <c r="N7" s="86"/>
      <c r="O7" s="86"/>
      <c r="P7" s="89"/>
      <c r="Q7" s="90"/>
    </row>
    <row r="8" spans="1:23" s="39" customFormat="1" ht="15.75" x14ac:dyDescent="0.2">
      <c r="A8" s="81"/>
      <c r="B8" s="81"/>
      <c r="C8" s="45" t="s">
        <v>108</v>
      </c>
      <c r="D8" s="45" t="s">
        <v>109</v>
      </c>
      <c r="E8" s="45" t="s">
        <v>108</v>
      </c>
      <c r="F8" s="45" t="s">
        <v>109</v>
      </c>
      <c r="G8" s="45" t="s">
        <v>108</v>
      </c>
      <c r="H8" s="45" t="s">
        <v>109</v>
      </c>
      <c r="I8" s="92"/>
      <c r="J8" s="45" t="s">
        <v>108</v>
      </c>
      <c r="K8" s="45" t="s">
        <v>109</v>
      </c>
      <c r="L8" s="92"/>
      <c r="M8" s="86"/>
      <c r="N8" s="86"/>
      <c r="O8" s="86"/>
      <c r="P8" s="46" t="s">
        <v>174</v>
      </c>
      <c r="Q8" s="47" t="s">
        <v>175</v>
      </c>
    </row>
    <row r="9" spans="1:23" s="43" customFormat="1" ht="18.75" customHeight="1" x14ac:dyDescent="0.2">
      <c r="A9" s="48">
        <v>1</v>
      </c>
      <c r="B9" s="48" t="s">
        <v>85</v>
      </c>
      <c r="C9" s="49">
        <v>288</v>
      </c>
      <c r="D9" s="49">
        <v>25</v>
      </c>
      <c r="E9" s="49">
        <f>[1]POTONG!T8</f>
        <v>0</v>
      </c>
      <c r="F9" s="49">
        <f>[1]POTONG!U8</f>
        <v>0</v>
      </c>
      <c r="G9" s="49">
        <v>831</v>
      </c>
      <c r="H9" s="49">
        <v>14</v>
      </c>
      <c r="I9" s="50"/>
      <c r="J9" s="49">
        <v>64</v>
      </c>
      <c r="K9" s="49">
        <f>[1]POTONG!W8</f>
        <v>0</v>
      </c>
      <c r="L9" s="49">
        <f>SUM(C9:K9)</f>
        <v>1222</v>
      </c>
      <c r="M9" s="49">
        <v>222156</v>
      </c>
      <c r="N9" s="51">
        <f>M9/L9</f>
        <v>181.79705400981996</v>
      </c>
      <c r="O9" s="50"/>
      <c r="P9" s="50"/>
      <c r="Q9" s="50"/>
      <c r="R9" s="59"/>
      <c r="S9" s="59"/>
      <c r="T9" s="59"/>
      <c r="U9" s="59"/>
    </row>
    <row r="10" spans="1:23" s="43" customFormat="1" ht="18.75" customHeight="1" x14ac:dyDescent="0.2">
      <c r="A10" s="48">
        <v>2</v>
      </c>
      <c r="B10" s="48" t="s">
        <v>103</v>
      </c>
      <c r="C10" s="49"/>
      <c r="D10" s="49"/>
      <c r="E10" s="49"/>
      <c r="F10" s="49"/>
      <c r="G10" s="49"/>
      <c r="H10" s="49"/>
      <c r="I10" s="50"/>
      <c r="J10" s="49"/>
      <c r="K10" s="49"/>
      <c r="L10" s="49">
        <f t="shared" ref="L10:L24" si="0">SUM(C10:K10)</f>
        <v>0</v>
      </c>
      <c r="M10" s="49"/>
      <c r="N10" s="51" t="e">
        <f t="shared" ref="N10:N23" si="1">M10/L10</f>
        <v>#DIV/0!</v>
      </c>
      <c r="O10" s="49">
        <v>1370</v>
      </c>
      <c r="P10" s="50"/>
      <c r="Q10" s="50"/>
      <c r="R10" s="59"/>
      <c r="S10" s="59"/>
      <c r="T10" s="59"/>
      <c r="U10" s="59"/>
    </row>
    <row r="11" spans="1:23" s="43" customFormat="1" ht="18.75" customHeight="1" x14ac:dyDescent="0.2">
      <c r="A11" s="48">
        <v>3</v>
      </c>
      <c r="B11" s="48" t="s">
        <v>82</v>
      </c>
      <c r="C11" s="49">
        <v>1092</v>
      </c>
      <c r="D11" s="49">
        <v>79</v>
      </c>
      <c r="E11" s="49">
        <v>146</v>
      </c>
      <c r="F11" s="49">
        <f>[1]POTONG!U10</f>
        <v>0</v>
      </c>
      <c r="G11" s="49">
        <v>1010</v>
      </c>
      <c r="H11" s="49">
        <v>27</v>
      </c>
      <c r="I11" s="50"/>
      <c r="J11" s="49">
        <v>50</v>
      </c>
      <c r="K11" s="49">
        <f>[1]POTONG!W10</f>
        <v>0</v>
      </c>
      <c r="L11" s="49">
        <f t="shared" si="0"/>
        <v>2404</v>
      </c>
      <c r="M11" s="49">
        <v>458600</v>
      </c>
      <c r="N11" s="51">
        <f t="shared" si="1"/>
        <v>190.76539101497505</v>
      </c>
      <c r="O11" s="50"/>
      <c r="P11" s="50"/>
      <c r="Q11" s="50"/>
      <c r="R11" s="59"/>
      <c r="S11" s="59"/>
      <c r="T11" s="59"/>
      <c r="U11" s="59"/>
    </row>
    <row r="12" spans="1:23" s="43" customFormat="1" ht="18.75" customHeight="1" x14ac:dyDescent="0.2">
      <c r="A12" s="48">
        <v>4</v>
      </c>
      <c r="B12" s="48" t="s">
        <v>81</v>
      </c>
      <c r="C12" s="49">
        <f>[1]POTONG!P11</f>
        <v>928</v>
      </c>
      <c r="D12" s="49">
        <f>[1]POTONG!Q11</f>
        <v>63</v>
      </c>
      <c r="E12" s="49">
        <f>[1]POTONG!T11</f>
        <v>104</v>
      </c>
      <c r="F12" s="49">
        <f>[1]POTONG!U11</f>
        <v>1</v>
      </c>
      <c r="G12" s="49">
        <f>[1]POTONG!R11</f>
        <v>647</v>
      </c>
      <c r="H12" s="49">
        <f>[1]POTONG!S11</f>
        <v>10</v>
      </c>
      <c r="I12" s="50"/>
      <c r="J12" s="49">
        <f>[1]POTONG!V11</f>
        <v>16</v>
      </c>
      <c r="K12" s="49">
        <f>[1]POTONG!W11</f>
        <v>0</v>
      </c>
      <c r="L12" s="49">
        <f t="shared" si="0"/>
        <v>1769</v>
      </c>
      <c r="M12" s="49"/>
      <c r="N12" s="51">
        <f t="shared" si="1"/>
        <v>0</v>
      </c>
      <c r="O12" s="50"/>
      <c r="P12" s="50"/>
      <c r="Q12" s="50"/>
      <c r="R12" s="59"/>
      <c r="S12" s="59"/>
      <c r="T12" s="59"/>
      <c r="U12" s="59"/>
    </row>
    <row r="13" spans="1:23" s="43" customFormat="1" ht="18.75" customHeight="1" x14ac:dyDescent="0.2">
      <c r="A13" s="48">
        <v>5</v>
      </c>
      <c r="B13" s="48" t="s">
        <v>14</v>
      </c>
      <c r="C13" s="49">
        <f>[1]POTONG!P12</f>
        <v>0</v>
      </c>
      <c r="D13" s="49">
        <f>[1]POTONG!Q12</f>
        <v>0</v>
      </c>
      <c r="E13" s="49">
        <f>[1]POTONG!T12</f>
        <v>0</v>
      </c>
      <c r="F13" s="49">
        <f>[1]POTONG!U12</f>
        <v>0</v>
      </c>
      <c r="G13" s="49">
        <v>9569</v>
      </c>
      <c r="H13" s="49">
        <v>359</v>
      </c>
      <c r="I13" s="50"/>
      <c r="J13" s="49">
        <v>17092</v>
      </c>
      <c r="K13" s="49">
        <v>1436</v>
      </c>
      <c r="L13" s="49">
        <f t="shared" si="0"/>
        <v>28456</v>
      </c>
      <c r="M13" s="49">
        <v>365833</v>
      </c>
      <c r="N13" s="51">
        <f t="shared" si="1"/>
        <v>12.856093618217599</v>
      </c>
      <c r="O13" s="49"/>
      <c r="P13" s="50"/>
      <c r="Q13" s="50"/>
      <c r="R13" s="59"/>
      <c r="S13" s="59"/>
      <c r="T13" s="59"/>
      <c r="U13" s="59"/>
    </row>
    <row r="14" spans="1:23" s="43" customFormat="1" ht="18.75" customHeight="1" x14ac:dyDescent="0.2">
      <c r="A14" s="48">
        <v>6</v>
      </c>
      <c r="B14" s="48" t="s">
        <v>83</v>
      </c>
      <c r="C14" s="49">
        <f>[1]POTONG!P13</f>
        <v>0</v>
      </c>
      <c r="D14" s="49">
        <f>[1]POTONG!Q13</f>
        <v>0</v>
      </c>
      <c r="E14" s="49">
        <f>[1]POTONG!T13</f>
        <v>0</v>
      </c>
      <c r="F14" s="49">
        <f>[1]POTONG!U13</f>
        <v>0</v>
      </c>
      <c r="G14" s="49">
        <v>5029</v>
      </c>
      <c r="H14" s="49">
        <v>217</v>
      </c>
      <c r="I14" s="50"/>
      <c r="J14" s="49">
        <v>14468</v>
      </c>
      <c r="K14" s="49">
        <v>868</v>
      </c>
      <c r="L14" s="49">
        <f t="shared" si="0"/>
        <v>20582</v>
      </c>
      <c r="M14" s="49">
        <v>266786</v>
      </c>
      <c r="N14" s="51">
        <f t="shared" si="1"/>
        <v>12.962102808279079</v>
      </c>
      <c r="O14" s="50"/>
      <c r="P14" s="50"/>
      <c r="Q14" s="50"/>
      <c r="R14" s="59"/>
      <c r="S14" s="59"/>
      <c r="T14" s="59"/>
      <c r="U14" s="59"/>
    </row>
    <row r="15" spans="1:23" s="43" customFormat="1" ht="18.75" customHeight="1" x14ac:dyDescent="0.2">
      <c r="A15" s="48">
        <v>7</v>
      </c>
      <c r="B15" s="48" t="s">
        <v>86</v>
      </c>
      <c r="C15" s="49"/>
      <c r="D15" s="49"/>
      <c r="E15" s="49"/>
      <c r="F15" s="49"/>
      <c r="G15" s="49"/>
      <c r="H15" s="49"/>
      <c r="I15" s="50"/>
      <c r="J15" s="49"/>
      <c r="K15" s="49"/>
      <c r="L15" s="49">
        <f t="shared" si="0"/>
        <v>0</v>
      </c>
      <c r="M15" s="49"/>
      <c r="N15" s="51" t="e">
        <f t="shared" si="1"/>
        <v>#DIV/0!</v>
      </c>
      <c r="O15" s="50"/>
      <c r="P15" s="50"/>
      <c r="Q15" s="50"/>
      <c r="R15" s="59"/>
      <c r="S15" s="59"/>
      <c r="T15" s="59"/>
      <c r="U15" s="59"/>
    </row>
    <row r="16" spans="1:23" s="43" customFormat="1" ht="18.75" customHeight="1" x14ac:dyDescent="0.2">
      <c r="A16" s="48">
        <v>8</v>
      </c>
      <c r="B16" s="48" t="s">
        <v>8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49"/>
      <c r="J16" s="78"/>
      <c r="K16" s="79"/>
      <c r="L16" s="49">
        <f>SUM(C16:K16)</f>
        <v>0</v>
      </c>
      <c r="M16" s="49"/>
      <c r="N16" s="51" t="e">
        <f t="shared" si="1"/>
        <v>#DIV/0!</v>
      </c>
      <c r="O16" s="50"/>
      <c r="P16" s="56">
        <f>Q16*15</f>
        <v>8730000</v>
      </c>
      <c r="Q16" s="49">
        <v>582000</v>
      </c>
      <c r="R16" s="59"/>
      <c r="S16" s="59"/>
      <c r="T16" s="59"/>
      <c r="U16" s="59"/>
      <c r="V16" s="43">
        <f>3%*Q16</f>
        <v>17460</v>
      </c>
      <c r="W16" s="59">
        <f>Q16+V16</f>
        <v>599460</v>
      </c>
    </row>
    <row r="17" spans="1:23" s="43" customFormat="1" ht="18.75" customHeight="1" x14ac:dyDescent="0.2">
      <c r="A17" s="48">
        <v>9</v>
      </c>
      <c r="B17" s="48" t="s">
        <v>166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49"/>
      <c r="J17" s="78">
        <v>10723750</v>
      </c>
      <c r="K17" s="79"/>
      <c r="L17" s="49">
        <f t="shared" si="0"/>
        <v>10723750</v>
      </c>
      <c r="M17" s="49">
        <v>10712250</v>
      </c>
      <c r="N17" s="51">
        <f t="shared" si="1"/>
        <v>0.99892761394101881</v>
      </c>
      <c r="O17" s="50"/>
      <c r="P17" s="50"/>
      <c r="Q17" s="50"/>
      <c r="R17" s="59"/>
      <c r="S17" s="59"/>
      <c r="T17" s="59"/>
      <c r="U17" s="59"/>
      <c r="V17" s="43">
        <f t="shared" ref="V17:V21" si="2">3%*Q17</f>
        <v>0</v>
      </c>
      <c r="W17" s="59">
        <f t="shared" ref="W17:W21" si="3">Q17+V17</f>
        <v>0</v>
      </c>
    </row>
    <row r="18" spans="1:23" s="43" customFormat="1" ht="18.75" customHeight="1" x14ac:dyDescent="0.2">
      <c r="A18" s="48">
        <v>10</v>
      </c>
      <c r="B18" s="48" t="s">
        <v>9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49"/>
      <c r="J18" s="78">
        <v>773148</v>
      </c>
      <c r="K18" s="79"/>
      <c r="L18" s="49">
        <f t="shared" si="0"/>
        <v>773148</v>
      </c>
      <c r="M18" s="49">
        <v>773146</v>
      </c>
      <c r="N18" s="51">
        <f t="shared" si="1"/>
        <v>0.99999741317315705</v>
      </c>
      <c r="O18" s="50"/>
      <c r="P18" s="56">
        <f>Q18*20</f>
        <v>19542760</v>
      </c>
      <c r="Q18" s="49">
        <v>977138</v>
      </c>
      <c r="R18" s="59"/>
      <c r="S18" s="59"/>
      <c r="T18" s="59"/>
      <c r="U18" s="59"/>
      <c r="V18" s="43">
        <f t="shared" si="2"/>
        <v>29314.14</v>
      </c>
      <c r="W18" s="59">
        <f t="shared" si="3"/>
        <v>1006452.14</v>
      </c>
    </row>
    <row r="19" spans="1:23" s="43" customFormat="1" ht="18.75" customHeight="1" x14ac:dyDescent="0.2">
      <c r="A19" s="48">
        <v>11</v>
      </c>
      <c r="B19" s="48" t="s">
        <v>87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49"/>
      <c r="J19" s="78">
        <v>118319</v>
      </c>
      <c r="K19" s="79"/>
      <c r="L19" s="49">
        <f t="shared" si="0"/>
        <v>118319</v>
      </c>
      <c r="M19" s="49">
        <v>118319</v>
      </c>
      <c r="N19" s="51">
        <f t="shared" si="1"/>
        <v>1</v>
      </c>
      <c r="O19" s="50"/>
      <c r="P19" s="56">
        <f>Q19*13</f>
        <v>22653722</v>
      </c>
      <c r="Q19" s="49">
        <v>1742594</v>
      </c>
      <c r="R19" s="59"/>
      <c r="S19" s="59"/>
      <c r="T19" s="59"/>
      <c r="U19" s="59"/>
      <c r="V19" s="43">
        <f t="shared" si="2"/>
        <v>52277.82</v>
      </c>
      <c r="W19" s="59">
        <f t="shared" si="3"/>
        <v>1794871.82</v>
      </c>
    </row>
    <row r="20" spans="1:23" s="43" customFormat="1" ht="18.75" customHeight="1" x14ac:dyDescent="0.2">
      <c r="A20" s="48">
        <v>12</v>
      </c>
      <c r="B20" s="48" t="s">
        <v>10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/>
      <c r="J20" s="78">
        <v>0</v>
      </c>
      <c r="K20" s="79"/>
      <c r="L20" s="49">
        <f t="shared" si="0"/>
        <v>0</v>
      </c>
      <c r="M20" s="49"/>
      <c r="N20" s="51" t="e">
        <f t="shared" si="1"/>
        <v>#DIV/0!</v>
      </c>
      <c r="O20" s="50"/>
      <c r="P20" s="50"/>
      <c r="Q20" s="50"/>
      <c r="R20" s="59"/>
      <c r="S20" s="59"/>
      <c r="T20" s="59"/>
      <c r="U20" s="59"/>
      <c r="V20" s="43">
        <f t="shared" si="2"/>
        <v>0</v>
      </c>
      <c r="W20" s="59">
        <f t="shared" si="3"/>
        <v>0</v>
      </c>
    </row>
    <row r="21" spans="1:23" s="43" customFormat="1" ht="18.75" customHeight="1" x14ac:dyDescent="0.2">
      <c r="A21" s="48">
        <v>13</v>
      </c>
      <c r="B21" s="48" t="s">
        <v>11</v>
      </c>
      <c r="C21" s="50"/>
      <c r="D21" s="50"/>
      <c r="E21" s="50"/>
      <c r="F21" s="50"/>
      <c r="G21" s="50"/>
      <c r="H21" s="50"/>
      <c r="I21" s="50"/>
      <c r="J21" s="78"/>
      <c r="K21" s="79"/>
      <c r="L21" s="49">
        <f t="shared" si="0"/>
        <v>0</v>
      </c>
      <c r="M21" s="49"/>
      <c r="N21" s="51" t="e">
        <f t="shared" si="1"/>
        <v>#DIV/0!</v>
      </c>
      <c r="O21" s="50"/>
      <c r="P21" s="56">
        <f>Q21*86</f>
        <v>7851112</v>
      </c>
      <c r="Q21" s="52">
        <v>91292</v>
      </c>
      <c r="R21" s="59"/>
      <c r="S21" s="59"/>
      <c r="T21" s="59"/>
      <c r="U21" s="59"/>
      <c r="V21" s="43">
        <f t="shared" si="2"/>
        <v>2738.7599999999998</v>
      </c>
      <c r="W21" s="59">
        <f t="shared" si="3"/>
        <v>94030.76</v>
      </c>
    </row>
    <row r="22" spans="1:23" s="43" customFormat="1" ht="18.75" customHeight="1" x14ac:dyDescent="0.2">
      <c r="A22" s="48">
        <v>14</v>
      </c>
      <c r="B22" s="48" t="s">
        <v>88</v>
      </c>
      <c r="C22" s="50"/>
      <c r="D22" s="50"/>
      <c r="E22" s="50"/>
      <c r="F22" s="50"/>
      <c r="G22" s="50"/>
      <c r="H22" s="50"/>
      <c r="I22" s="50"/>
      <c r="J22" s="78"/>
      <c r="K22" s="79"/>
      <c r="L22" s="49">
        <f t="shared" si="0"/>
        <v>0</v>
      </c>
      <c r="M22" s="49"/>
      <c r="N22" s="51" t="e">
        <f t="shared" si="1"/>
        <v>#DIV/0!</v>
      </c>
      <c r="O22" s="50"/>
      <c r="P22" s="50"/>
      <c r="Q22" s="50"/>
      <c r="R22" s="59"/>
      <c r="S22" s="59"/>
      <c r="T22" s="59"/>
      <c r="U22" s="59"/>
    </row>
    <row r="23" spans="1:23" s="43" customFormat="1" ht="18.75" customHeight="1" x14ac:dyDescent="0.2">
      <c r="A23" s="48">
        <v>15</v>
      </c>
      <c r="B23" s="48" t="s">
        <v>12</v>
      </c>
      <c r="C23" s="50"/>
      <c r="D23" s="50"/>
      <c r="E23" s="50"/>
      <c r="F23" s="50"/>
      <c r="G23" s="50"/>
      <c r="H23" s="50"/>
      <c r="I23" s="50"/>
      <c r="J23" s="78">
        <v>33910</v>
      </c>
      <c r="K23" s="79"/>
      <c r="L23" s="49">
        <f t="shared" si="0"/>
        <v>33910</v>
      </c>
      <c r="M23" s="49">
        <v>33910</v>
      </c>
      <c r="N23" s="51">
        <f t="shared" si="1"/>
        <v>1</v>
      </c>
      <c r="O23" s="50"/>
      <c r="P23" s="48"/>
      <c r="Q23" s="48"/>
      <c r="R23" s="59"/>
      <c r="S23" s="59"/>
      <c r="T23" s="59"/>
      <c r="U23" s="59"/>
    </row>
    <row r="24" spans="1:23" x14ac:dyDescent="0.2">
      <c r="A24" s="53">
        <v>16</v>
      </c>
      <c r="B24" s="53" t="s">
        <v>110</v>
      </c>
      <c r="C24" s="50"/>
      <c r="D24" s="50"/>
      <c r="E24" s="50"/>
      <c r="F24" s="50"/>
      <c r="G24" s="50"/>
      <c r="H24" s="50"/>
      <c r="I24" s="50"/>
      <c r="J24" s="78"/>
      <c r="K24" s="79"/>
      <c r="L24" s="49">
        <f t="shared" si="0"/>
        <v>0</v>
      </c>
      <c r="M24" s="49"/>
      <c r="N24" s="51" t="e">
        <f>M24/L24</f>
        <v>#DIV/0!</v>
      </c>
      <c r="O24" s="50"/>
      <c r="P24" s="50"/>
      <c r="Q24" s="50"/>
    </row>
    <row r="26" spans="1:23" x14ac:dyDescent="0.2">
      <c r="B26" t="s">
        <v>100</v>
      </c>
      <c r="C26" t="s">
        <v>189</v>
      </c>
      <c r="D26"/>
      <c r="E26"/>
    </row>
    <row r="27" spans="1:23" x14ac:dyDescent="0.2">
      <c r="B27"/>
      <c r="C27" t="s">
        <v>101</v>
      </c>
      <c r="D27"/>
      <c r="E27"/>
    </row>
    <row r="28" spans="1:23" x14ac:dyDescent="0.2">
      <c r="B28"/>
      <c r="C28" t="s">
        <v>176</v>
      </c>
      <c r="D28"/>
      <c r="E28"/>
    </row>
    <row r="29" spans="1:23" x14ac:dyDescent="0.2">
      <c r="B29"/>
      <c r="C29" t="s">
        <v>102</v>
      </c>
      <c r="D29"/>
      <c r="E29"/>
    </row>
    <row r="36" ht="12.75" customHeight="1" x14ac:dyDescent="0.2"/>
    <row r="37" ht="12.75" customHeight="1" x14ac:dyDescent="0.2"/>
  </sheetData>
  <mergeCells count="23">
    <mergeCell ref="A1:Q1"/>
    <mergeCell ref="A6:A8"/>
    <mergeCell ref="B6:B8"/>
    <mergeCell ref="C6:L6"/>
    <mergeCell ref="M6:M8"/>
    <mergeCell ref="N6:N8"/>
    <mergeCell ref="O6:O8"/>
    <mergeCell ref="P6:Q7"/>
    <mergeCell ref="C7:D7"/>
    <mergeCell ref="E7:F7"/>
    <mergeCell ref="G7:H7"/>
    <mergeCell ref="I7:I8"/>
    <mergeCell ref="J7:K7"/>
    <mergeCell ref="L7:L8"/>
    <mergeCell ref="J21:K21"/>
    <mergeCell ref="J22:K22"/>
    <mergeCell ref="J23:K23"/>
    <mergeCell ref="J24:K24"/>
    <mergeCell ref="J16:K16"/>
    <mergeCell ref="J17:K17"/>
    <mergeCell ref="J18:K18"/>
    <mergeCell ref="J19:K19"/>
    <mergeCell ref="J20:K20"/>
  </mergeCells>
  <phoneticPr fontId="1" type="noConversion"/>
  <pageMargins left="0.75708333333333333" right="0.74803149606299213" top="0.98425196850393704" bottom="0.98425196850393704" header="0.51181102362204722" footer="0.51181102362204722"/>
  <pageSetup paperSize="5" scale="79" orientation="landscape" horizontalDpi="4294967293" r:id="rId1"/>
  <headerFooter alignWithMargins="0"/>
  <rowBreaks count="1" manualBreakCount="1">
    <brk id="29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G19" sqref="G19"/>
    </sheetView>
  </sheetViews>
  <sheetFormatPr defaultRowHeight="12.75" x14ac:dyDescent="0.2"/>
  <cols>
    <col min="1" max="1" width="5.42578125" customWidth="1"/>
    <col min="2" max="2" width="22.7109375" customWidth="1"/>
    <col min="3" max="3" width="13.85546875" customWidth="1"/>
    <col min="4" max="4" width="14.7109375" customWidth="1"/>
    <col min="5" max="5" width="17.42578125" customWidth="1"/>
    <col min="6" max="6" width="14.140625" customWidth="1"/>
    <col min="7" max="7" width="17.7109375" customWidth="1"/>
  </cols>
  <sheetData>
    <row r="1" spans="1:12" x14ac:dyDescent="0.2">
      <c r="A1" s="17" t="s">
        <v>193</v>
      </c>
    </row>
    <row r="3" spans="1:12" x14ac:dyDescent="0.2">
      <c r="A3" t="s">
        <v>188</v>
      </c>
    </row>
    <row r="5" spans="1:12" x14ac:dyDescent="0.2">
      <c r="A5" s="4" t="s">
        <v>13</v>
      </c>
      <c r="B5" s="4" t="s">
        <v>72</v>
      </c>
      <c r="C5" s="4" t="s">
        <v>73</v>
      </c>
      <c r="D5" s="4" t="s">
        <v>5</v>
      </c>
      <c r="E5" s="13" t="s">
        <v>111</v>
      </c>
      <c r="F5" s="13" t="s">
        <v>114</v>
      </c>
      <c r="G5" s="13" t="s">
        <v>115</v>
      </c>
      <c r="J5" s="16" t="s">
        <v>121</v>
      </c>
      <c r="K5" s="16" t="s">
        <v>123</v>
      </c>
      <c r="L5" s="16" t="s">
        <v>124</v>
      </c>
    </row>
    <row r="6" spans="1:12" x14ac:dyDescent="0.2">
      <c r="A6" s="3"/>
      <c r="B6" s="3"/>
      <c r="C6" s="3" t="s">
        <v>74</v>
      </c>
      <c r="D6" s="12" t="s">
        <v>112</v>
      </c>
      <c r="E6" s="12" t="s">
        <v>113</v>
      </c>
      <c r="F6" s="3"/>
      <c r="G6" s="12" t="s">
        <v>116</v>
      </c>
      <c r="J6" s="16" t="s">
        <v>122</v>
      </c>
      <c r="K6" s="16" t="s">
        <v>114</v>
      </c>
      <c r="L6" s="16" t="s">
        <v>125</v>
      </c>
    </row>
    <row r="7" spans="1:12" x14ac:dyDescent="0.2">
      <c r="A7" s="4"/>
      <c r="B7" s="1"/>
      <c r="C7" s="1"/>
      <c r="D7" s="1"/>
      <c r="E7" s="1"/>
      <c r="F7" s="1"/>
      <c r="G7" s="1"/>
    </row>
    <row r="8" spans="1:12" x14ac:dyDescent="0.2">
      <c r="A8" s="9" t="s">
        <v>17</v>
      </c>
      <c r="B8" s="5" t="s">
        <v>75</v>
      </c>
      <c r="C8" s="61">
        <v>98538</v>
      </c>
      <c r="D8" s="61">
        <v>608532</v>
      </c>
      <c r="E8" s="54">
        <f>J8*D8</f>
        <v>182559.6</v>
      </c>
      <c r="F8" s="54">
        <f>K8*E8</f>
        <v>75762.233999999997</v>
      </c>
      <c r="G8" s="62">
        <f>F8/L8</f>
        <v>62899.322540473229</v>
      </c>
      <c r="H8" s="65">
        <f>4%*D8</f>
        <v>24341.279999999999</v>
      </c>
      <c r="J8" s="1">
        <v>0.3</v>
      </c>
      <c r="K8" s="1">
        <v>0.41499999999999998</v>
      </c>
      <c r="L8" s="1">
        <v>1.2044999999999999</v>
      </c>
    </row>
    <row r="9" spans="1:12" x14ac:dyDescent="0.2">
      <c r="A9" s="9" t="s">
        <v>59</v>
      </c>
      <c r="B9" s="5" t="s">
        <v>76</v>
      </c>
      <c r="C9" s="61">
        <v>22211</v>
      </c>
      <c r="D9" s="61">
        <v>166876</v>
      </c>
      <c r="E9" s="54">
        <f t="shared" ref="E9:E17" si="0">J9*D9</f>
        <v>83438</v>
      </c>
      <c r="F9" s="54">
        <f t="shared" ref="F9:F17" si="1">K9*E9</f>
        <v>37547.1</v>
      </c>
      <c r="G9" s="62">
        <f t="shared" ref="G9:G17" si="2">F9/L9</f>
        <v>31172.353673723537</v>
      </c>
      <c r="J9" s="5">
        <v>0.5</v>
      </c>
      <c r="K9" s="5">
        <v>0.45</v>
      </c>
      <c r="L9" s="5">
        <v>1.2044999999999999</v>
      </c>
    </row>
    <row r="10" spans="1:12" x14ac:dyDescent="0.2">
      <c r="A10" s="9" t="s">
        <v>33</v>
      </c>
      <c r="B10" s="5" t="s">
        <v>77</v>
      </c>
      <c r="C10" s="61">
        <v>151</v>
      </c>
      <c r="D10" s="61">
        <v>3208</v>
      </c>
      <c r="E10" s="54">
        <f t="shared" si="0"/>
        <v>1604</v>
      </c>
      <c r="F10" s="54">
        <f t="shared" si="1"/>
        <v>224.56000000000003</v>
      </c>
      <c r="G10" s="62">
        <f t="shared" si="2"/>
        <v>186.43420506434208</v>
      </c>
      <c r="J10" s="5">
        <v>0.5</v>
      </c>
      <c r="K10" s="5">
        <v>0.14000000000000001</v>
      </c>
      <c r="L10" s="5">
        <v>1.2044999999999999</v>
      </c>
    </row>
    <row r="11" spans="1:12" x14ac:dyDescent="0.2">
      <c r="A11" s="9" t="s">
        <v>37</v>
      </c>
      <c r="B11" s="14" t="s">
        <v>119</v>
      </c>
      <c r="C11" s="61">
        <v>98</v>
      </c>
      <c r="D11" s="61">
        <v>1658</v>
      </c>
      <c r="E11" s="54">
        <f t="shared" si="0"/>
        <v>663.2</v>
      </c>
      <c r="F11" s="54">
        <f t="shared" si="1"/>
        <v>75.604800000000012</v>
      </c>
      <c r="G11" s="62">
        <f t="shared" si="2"/>
        <v>62.768617683686195</v>
      </c>
      <c r="J11" s="5">
        <v>0.4</v>
      </c>
      <c r="K11" s="5">
        <v>0.114</v>
      </c>
      <c r="L11" s="5">
        <v>1.2044999999999999</v>
      </c>
    </row>
    <row r="12" spans="1:12" x14ac:dyDescent="0.2">
      <c r="A12" s="9" t="s">
        <v>54</v>
      </c>
      <c r="B12" s="14" t="s">
        <v>120</v>
      </c>
      <c r="C12" s="61">
        <v>70</v>
      </c>
      <c r="D12" s="61">
        <v>177</v>
      </c>
      <c r="E12" s="54">
        <f t="shared" si="0"/>
        <v>70.8</v>
      </c>
      <c r="F12" s="54">
        <f t="shared" si="1"/>
        <v>26.904</v>
      </c>
      <c r="G12" s="62">
        <f t="shared" si="2"/>
        <v>22.336239103362391</v>
      </c>
      <c r="J12" s="5">
        <v>0.4</v>
      </c>
      <c r="K12" s="5">
        <v>0.38</v>
      </c>
      <c r="L12" s="5">
        <v>1.2044999999999999</v>
      </c>
    </row>
    <row r="13" spans="1:12" x14ac:dyDescent="0.2">
      <c r="A13" s="9" t="s">
        <v>64</v>
      </c>
      <c r="B13" s="5" t="s">
        <v>78</v>
      </c>
      <c r="C13" s="61">
        <v>103</v>
      </c>
      <c r="D13" s="61">
        <v>122</v>
      </c>
      <c r="E13" s="54">
        <f t="shared" si="0"/>
        <v>48.800000000000004</v>
      </c>
      <c r="F13" s="54">
        <f t="shared" si="1"/>
        <v>19.373600000000003</v>
      </c>
      <c r="G13" s="62">
        <f t="shared" si="2"/>
        <v>16.084350352843508</v>
      </c>
      <c r="J13" s="5">
        <v>0.4</v>
      </c>
      <c r="K13" s="5">
        <v>0.39700000000000002</v>
      </c>
      <c r="L13" s="5">
        <v>1.2044999999999999</v>
      </c>
    </row>
    <row r="14" spans="1:12" x14ac:dyDescent="0.2">
      <c r="A14" s="9" t="s">
        <v>66</v>
      </c>
      <c r="B14" s="14" t="s">
        <v>80</v>
      </c>
      <c r="C14" s="63">
        <v>37</v>
      </c>
      <c r="D14" s="61">
        <v>2342</v>
      </c>
      <c r="E14" s="54">
        <f t="shared" si="0"/>
        <v>234.20000000000002</v>
      </c>
      <c r="F14" s="54">
        <f t="shared" si="1"/>
        <v>98.364000000000004</v>
      </c>
      <c r="G14" s="62">
        <f t="shared" si="2"/>
        <v>81.663760896637612</v>
      </c>
      <c r="J14" s="5">
        <v>0.1</v>
      </c>
      <c r="K14" s="5">
        <v>0.42</v>
      </c>
      <c r="L14" s="5">
        <v>1.2044999999999999</v>
      </c>
    </row>
    <row r="15" spans="1:12" x14ac:dyDescent="0.2">
      <c r="A15" s="9" t="s">
        <v>68</v>
      </c>
      <c r="B15" s="14" t="s">
        <v>117</v>
      </c>
      <c r="C15" s="61">
        <v>364</v>
      </c>
      <c r="D15" s="63">
        <v>3.64</v>
      </c>
      <c r="E15" s="54">
        <f t="shared" si="0"/>
        <v>1.6380000000000001</v>
      </c>
      <c r="F15" s="54">
        <f t="shared" si="1"/>
        <v>0.22932000000000005</v>
      </c>
      <c r="G15" s="62">
        <f t="shared" si="2"/>
        <v>0.19038605230386058</v>
      </c>
      <c r="J15" s="5">
        <v>0.45</v>
      </c>
      <c r="K15" s="5">
        <v>0.14000000000000001</v>
      </c>
      <c r="L15" s="5">
        <v>1.2044999999999999</v>
      </c>
    </row>
    <row r="16" spans="1:12" x14ac:dyDescent="0.2">
      <c r="A16" s="9">
        <v>9</v>
      </c>
      <c r="B16" s="14" t="s">
        <v>118</v>
      </c>
      <c r="C16" s="61">
        <v>972</v>
      </c>
      <c r="D16" s="61">
        <v>29160</v>
      </c>
      <c r="E16" s="54">
        <f t="shared" si="0"/>
        <v>29160</v>
      </c>
      <c r="F16" s="54">
        <f t="shared" si="1"/>
        <v>5686.2</v>
      </c>
      <c r="G16" s="62">
        <f t="shared" si="2"/>
        <v>4720.7970112079702</v>
      </c>
      <c r="J16" s="5">
        <v>1</v>
      </c>
      <c r="K16" s="5">
        <v>0.19500000000000001</v>
      </c>
      <c r="L16" s="5">
        <v>1.2044999999999999</v>
      </c>
    </row>
    <row r="17" spans="1:12" x14ac:dyDescent="0.2">
      <c r="A17" s="9">
        <v>10</v>
      </c>
      <c r="B17" s="14" t="s">
        <v>79</v>
      </c>
      <c r="C17" s="64">
        <v>6</v>
      </c>
      <c r="D17" s="61">
        <v>600</v>
      </c>
      <c r="E17" s="54">
        <f t="shared" si="0"/>
        <v>600</v>
      </c>
      <c r="F17" s="54">
        <f t="shared" si="1"/>
        <v>117</v>
      </c>
      <c r="G17" s="62">
        <f t="shared" si="2"/>
        <v>97.135740971357421</v>
      </c>
      <c r="J17" s="5">
        <v>1</v>
      </c>
      <c r="K17" s="5">
        <v>0.19500000000000001</v>
      </c>
      <c r="L17" s="5">
        <v>1.2044999999999999</v>
      </c>
    </row>
    <row r="18" spans="1:12" x14ac:dyDescent="0.2">
      <c r="A18" s="3"/>
      <c r="B18" s="2"/>
      <c r="C18" s="2"/>
      <c r="D18" s="2"/>
      <c r="E18" s="2"/>
      <c r="F18" s="2"/>
      <c r="G18" s="2"/>
      <c r="J18" s="2"/>
      <c r="K18" s="2"/>
      <c r="L18" s="2"/>
    </row>
    <row r="20" spans="1:12" x14ac:dyDescent="0.2">
      <c r="B20" s="17" t="s">
        <v>126</v>
      </c>
    </row>
  </sheetData>
  <phoneticPr fontId="1" type="noConversion"/>
  <pageMargins left="1.24" right="0.75" top="1" bottom="1" header="0.5" footer="0.5"/>
  <pageSetup paperSize="9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opLeftCell="A46" workbookViewId="0">
      <selection activeCell="F52" sqref="F52"/>
    </sheetView>
  </sheetViews>
  <sheetFormatPr defaultRowHeight="12.75" x14ac:dyDescent="0.2"/>
  <cols>
    <col min="1" max="1" width="4.7109375" customWidth="1"/>
    <col min="2" max="2" width="22.5703125" customWidth="1"/>
    <col min="3" max="3" width="12.140625" customWidth="1"/>
    <col min="4" max="4" width="14.28515625" customWidth="1"/>
    <col min="5" max="5" width="13.5703125" customWidth="1"/>
    <col min="6" max="6" width="8.42578125" customWidth="1"/>
    <col min="8" max="8" width="10.28515625" customWidth="1"/>
    <col min="9" max="9" width="12.42578125" customWidth="1"/>
  </cols>
  <sheetData>
    <row r="1" spans="1:9" x14ac:dyDescent="0.2">
      <c r="A1" t="s">
        <v>15</v>
      </c>
    </row>
    <row r="4" spans="1:9" x14ac:dyDescent="0.2">
      <c r="A4" t="s">
        <v>187</v>
      </c>
    </row>
    <row r="6" spans="1:9" x14ac:dyDescent="0.2">
      <c r="A6" t="s">
        <v>52</v>
      </c>
    </row>
    <row r="8" spans="1:9" x14ac:dyDescent="0.2">
      <c r="A8" s="4" t="s">
        <v>13</v>
      </c>
      <c r="B8" s="4" t="s">
        <v>16</v>
      </c>
      <c r="C8" s="4" t="s">
        <v>22</v>
      </c>
      <c r="D8" s="94" t="s">
        <v>29</v>
      </c>
      <c r="E8" s="94"/>
      <c r="F8" s="94"/>
      <c r="G8" s="95" t="s">
        <v>23</v>
      </c>
      <c r="H8" s="96"/>
      <c r="I8" s="97"/>
    </row>
    <row r="9" spans="1:9" x14ac:dyDescent="0.2">
      <c r="A9" s="5"/>
      <c r="B9" s="5"/>
      <c r="C9" s="5"/>
      <c r="D9" s="9" t="s">
        <v>18</v>
      </c>
      <c r="E9" s="9" t="s">
        <v>19</v>
      </c>
      <c r="F9" s="9" t="s">
        <v>20</v>
      </c>
      <c r="G9" s="9" t="s">
        <v>24</v>
      </c>
      <c r="H9" s="9" t="s">
        <v>26</v>
      </c>
      <c r="I9" s="9" t="s">
        <v>35</v>
      </c>
    </row>
    <row r="10" spans="1:9" x14ac:dyDescent="0.2">
      <c r="A10" s="5"/>
      <c r="B10" s="5"/>
      <c r="C10" s="5"/>
      <c r="D10" s="9" t="s">
        <v>47</v>
      </c>
      <c r="E10" s="9" t="s">
        <v>48</v>
      </c>
      <c r="F10" s="9"/>
      <c r="G10" s="9" t="s">
        <v>25</v>
      </c>
      <c r="H10" s="9"/>
      <c r="I10" s="9" t="s">
        <v>36</v>
      </c>
    </row>
    <row r="11" spans="1:9" x14ac:dyDescent="0.2">
      <c r="A11" s="5"/>
      <c r="B11" s="5"/>
      <c r="C11" s="9" t="s">
        <v>27</v>
      </c>
      <c r="D11" s="9" t="s">
        <v>28</v>
      </c>
      <c r="E11" s="9" t="s">
        <v>28</v>
      </c>
      <c r="F11" s="9" t="s">
        <v>28</v>
      </c>
      <c r="G11" s="9" t="s">
        <v>30</v>
      </c>
      <c r="H11" s="9" t="s">
        <v>30</v>
      </c>
      <c r="I11" s="9" t="s">
        <v>30</v>
      </c>
    </row>
    <row r="12" spans="1:9" x14ac:dyDescent="0.2">
      <c r="A12" s="2"/>
      <c r="B12" s="2"/>
      <c r="C12" s="3"/>
      <c r="D12" s="3"/>
      <c r="E12" s="3"/>
      <c r="F12" s="3"/>
      <c r="G12" s="3"/>
      <c r="H12" s="3"/>
      <c r="I12" s="3"/>
    </row>
    <row r="13" spans="1:9" x14ac:dyDescent="0.2">
      <c r="A13" s="1"/>
      <c r="B13" s="1"/>
      <c r="C13" s="4"/>
      <c r="D13" s="4"/>
      <c r="E13" s="4"/>
      <c r="F13" s="4"/>
      <c r="G13" s="4"/>
      <c r="H13" s="4"/>
      <c r="I13" s="1"/>
    </row>
    <row r="14" spans="1:9" x14ac:dyDescent="0.2">
      <c r="A14" s="5" t="s">
        <v>17</v>
      </c>
      <c r="B14" s="5" t="s">
        <v>1</v>
      </c>
      <c r="C14" s="5">
        <v>1</v>
      </c>
      <c r="D14" s="5" t="s">
        <v>178</v>
      </c>
      <c r="E14" s="5"/>
      <c r="F14" s="5"/>
      <c r="G14" s="5"/>
      <c r="H14" s="5">
        <v>1</v>
      </c>
      <c r="I14" s="5"/>
    </row>
    <row r="15" spans="1:9" x14ac:dyDescent="0.2">
      <c r="A15" s="5"/>
      <c r="B15" s="5" t="s">
        <v>2</v>
      </c>
      <c r="C15" s="5"/>
      <c r="D15" s="5"/>
      <c r="E15" s="5"/>
      <c r="F15" s="5"/>
      <c r="G15" s="5"/>
      <c r="H15" s="5"/>
      <c r="I15" s="5"/>
    </row>
    <row r="16" spans="1:9" x14ac:dyDescent="0.2">
      <c r="A16" s="5"/>
      <c r="B16" s="5" t="s">
        <v>46</v>
      </c>
      <c r="C16" s="5"/>
      <c r="D16" s="5"/>
      <c r="E16" s="5"/>
      <c r="F16" s="5"/>
      <c r="G16" s="5"/>
      <c r="H16" s="5"/>
      <c r="I16" s="5"/>
    </row>
    <row r="17" spans="1:9" x14ac:dyDescent="0.2">
      <c r="A17" s="5"/>
      <c r="B17" s="5" t="s">
        <v>21</v>
      </c>
      <c r="C17" s="5"/>
      <c r="D17" s="5"/>
      <c r="E17" s="5"/>
      <c r="F17" s="5"/>
      <c r="G17" s="5"/>
      <c r="H17" s="5"/>
      <c r="I17" s="5"/>
    </row>
    <row r="18" spans="1:9" x14ac:dyDescent="0.2">
      <c r="A18" s="5"/>
      <c r="B18" s="5"/>
      <c r="C18" s="5"/>
      <c r="D18" s="5"/>
      <c r="E18" s="5"/>
      <c r="F18" s="5"/>
      <c r="G18" s="5"/>
      <c r="H18" s="5"/>
      <c r="I18" s="5"/>
    </row>
    <row r="19" spans="1:9" x14ac:dyDescent="0.2">
      <c r="A19" s="5" t="s">
        <v>31</v>
      </c>
      <c r="B19" s="5" t="s">
        <v>38</v>
      </c>
      <c r="C19" s="5"/>
      <c r="D19" s="5"/>
      <c r="E19" s="5"/>
      <c r="F19" s="5"/>
      <c r="G19" s="5"/>
      <c r="H19" s="5"/>
      <c r="I19" s="5"/>
    </row>
    <row r="20" spans="1:9" x14ac:dyDescent="0.2">
      <c r="A20" s="5"/>
      <c r="B20" s="5" t="s">
        <v>39</v>
      </c>
      <c r="C20" s="5"/>
      <c r="D20" s="5"/>
      <c r="E20" s="5"/>
      <c r="F20" s="5"/>
      <c r="G20" s="5"/>
      <c r="H20" s="5"/>
      <c r="I20" s="5"/>
    </row>
    <row r="21" spans="1:9" x14ac:dyDescent="0.2">
      <c r="A21" s="5"/>
      <c r="B21" s="5" t="s">
        <v>40</v>
      </c>
      <c r="C21" s="5"/>
      <c r="D21" s="5"/>
      <c r="E21" s="5"/>
      <c r="F21" s="5"/>
      <c r="G21" s="5"/>
      <c r="H21" s="5"/>
      <c r="I21" s="5"/>
    </row>
    <row r="22" spans="1:9" x14ac:dyDescent="0.2">
      <c r="A22" s="5"/>
      <c r="B22" s="5" t="s">
        <v>41</v>
      </c>
      <c r="C22" s="5">
        <v>1</v>
      </c>
      <c r="D22" s="5"/>
      <c r="E22" s="5"/>
      <c r="F22" s="5"/>
      <c r="G22" s="5"/>
      <c r="H22" s="5"/>
      <c r="I22" s="5"/>
    </row>
    <row r="23" spans="1:9" x14ac:dyDescent="0.2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">
      <c r="A24" s="5"/>
      <c r="B24" s="5" t="s">
        <v>42</v>
      </c>
      <c r="C24" s="5"/>
      <c r="D24" s="5"/>
      <c r="E24" s="5"/>
      <c r="F24" s="5"/>
      <c r="G24" s="5"/>
      <c r="H24" s="5"/>
      <c r="I24" s="5"/>
    </row>
    <row r="25" spans="1:9" x14ac:dyDescent="0.2">
      <c r="A25" s="5"/>
      <c r="B25" s="5" t="s">
        <v>43</v>
      </c>
      <c r="C25" s="5"/>
      <c r="D25" s="5"/>
      <c r="E25" s="5"/>
      <c r="F25" s="5"/>
      <c r="G25" s="5"/>
      <c r="H25" s="5"/>
      <c r="I25" s="5"/>
    </row>
    <row r="26" spans="1:9" x14ac:dyDescent="0.2">
      <c r="A26" s="5"/>
      <c r="B26" s="5" t="s">
        <v>44</v>
      </c>
      <c r="C26" s="5"/>
      <c r="D26" s="5"/>
      <c r="E26" s="5"/>
      <c r="F26" s="5"/>
      <c r="G26" s="5"/>
      <c r="H26" s="5"/>
      <c r="I26" s="5"/>
    </row>
    <row r="27" spans="1:9" x14ac:dyDescent="0.2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">
      <c r="A28" s="5"/>
      <c r="B28" s="5" t="s">
        <v>45</v>
      </c>
      <c r="C28" s="5"/>
      <c r="D28" s="5"/>
      <c r="E28" s="5"/>
      <c r="F28" s="5"/>
      <c r="G28" s="5"/>
      <c r="H28" s="5"/>
      <c r="I28" s="5"/>
    </row>
    <row r="29" spans="1:9" x14ac:dyDescent="0.2">
      <c r="A29" s="5"/>
      <c r="B29" s="5" t="s">
        <v>40</v>
      </c>
      <c r="C29" s="5"/>
      <c r="D29" s="5"/>
      <c r="E29" s="5"/>
      <c r="F29" s="5"/>
      <c r="G29" s="5"/>
      <c r="H29" s="5"/>
      <c r="I29" s="5"/>
    </row>
    <row r="30" spans="1:9" x14ac:dyDescent="0.2">
      <c r="A30" s="5"/>
      <c r="B30" s="5" t="s">
        <v>41</v>
      </c>
      <c r="C30" s="5"/>
      <c r="D30" s="5"/>
      <c r="E30" s="5"/>
      <c r="F30" s="5"/>
      <c r="G30" s="5"/>
      <c r="H30" s="5"/>
      <c r="I30" s="5"/>
    </row>
    <row r="31" spans="1:9" x14ac:dyDescent="0.2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">
      <c r="A32" s="5"/>
      <c r="B32" s="5" t="s">
        <v>49</v>
      </c>
      <c r="C32" s="5"/>
      <c r="D32" s="5"/>
      <c r="E32" s="5"/>
      <c r="F32" s="5"/>
      <c r="G32" s="5"/>
      <c r="H32" s="5"/>
      <c r="I32" s="5"/>
    </row>
    <row r="33" spans="1:9" x14ac:dyDescent="0.2">
      <c r="A33" s="5"/>
      <c r="B33" s="5" t="s">
        <v>50</v>
      </c>
      <c r="C33" s="5"/>
      <c r="D33" s="5"/>
      <c r="E33" s="5"/>
      <c r="F33" s="5"/>
      <c r="G33" s="5"/>
      <c r="H33" s="5"/>
      <c r="I33" s="5"/>
    </row>
    <row r="34" spans="1:9" x14ac:dyDescent="0.2">
      <c r="A34" s="5"/>
      <c r="B34" s="5" t="s">
        <v>51</v>
      </c>
      <c r="C34" s="5">
        <v>2</v>
      </c>
      <c r="D34" s="5"/>
      <c r="E34" s="5"/>
      <c r="F34" s="5">
        <v>2000</v>
      </c>
      <c r="G34" s="5"/>
      <c r="H34" s="5"/>
      <c r="I34" s="5"/>
    </row>
    <row r="35" spans="1:9" x14ac:dyDescent="0.2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">
      <c r="A37" s="5" t="s">
        <v>33</v>
      </c>
      <c r="B37" s="5" t="s">
        <v>32</v>
      </c>
      <c r="C37" s="5">
        <v>1</v>
      </c>
      <c r="D37" s="58" t="s">
        <v>177</v>
      </c>
      <c r="E37" s="58" t="s">
        <v>177</v>
      </c>
      <c r="F37" s="58" t="s">
        <v>177</v>
      </c>
      <c r="G37" s="57" t="s">
        <v>177</v>
      </c>
      <c r="H37" s="58" t="s">
        <v>177</v>
      </c>
      <c r="I37" s="57" t="s">
        <v>177</v>
      </c>
    </row>
    <row r="38" spans="1:9" x14ac:dyDescent="0.2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">
      <c r="A39" s="5" t="s">
        <v>37</v>
      </c>
      <c r="B39" s="5" t="s">
        <v>34</v>
      </c>
      <c r="C39" s="5"/>
      <c r="D39" s="58" t="s">
        <v>177</v>
      </c>
      <c r="E39" s="58" t="s">
        <v>177</v>
      </c>
      <c r="F39" s="58" t="s">
        <v>177</v>
      </c>
      <c r="G39" s="5"/>
      <c r="H39" s="58" t="s">
        <v>177</v>
      </c>
      <c r="I39" s="58" t="s">
        <v>177</v>
      </c>
    </row>
    <row r="40" spans="1:9" x14ac:dyDescent="0.2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">
      <c r="A41" s="5" t="s">
        <v>54</v>
      </c>
      <c r="B41" s="5" t="s">
        <v>55</v>
      </c>
      <c r="C41" s="5"/>
      <c r="D41" s="5"/>
      <c r="E41" s="5"/>
      <c r="F41" s="5"/>
      <c r="G41" s="5"/>
      <c r="H41" s="5"/>
      <c r="I41" s="5"/>
    </row>
    <row r="42" spans="1:9" x14ac:dyDescent="0.2">
      <c r="A42" s="5"/>
      <c r="B42" s="5" t="s">
        <v>56</v>
      </c>
      <c r="C42" s="5"/>
      <c r="D42" s="58" t="s">
        <v>177</v>
      </c>
      <c r="E42" s="58" t="s">
        <v>177</v>
      </c>
      <c r="F42" s="58" t="s">
        <v>177</v>
      </c>
      <c r="G42" s="58" t="s">
        <v>177</v>
      </c>
      <c r="H42" s="58" t="s">
        <v>177</v>
      </c>
      <c r="I42" s="5"/>
    </row>
    <row r="43" spans="1:9" x14ac:dyDescent="0.2">
      <c r="A43" s="5"/>
      <c r="B43" s="5" t="s">
        <v>57</v>
      </c>
      <c r="C43" s="5"/>
      <c r="D43" s="58" t="s">
        <v>177</v>
      </c>
      <c r="E43" s="58" t="s">
        <v>177</v>
      </c>
      <c r="F43" s="58" t="s">
        <v>177</v>
      </c>
      <c r="G43" s="58" t="s">
        <v>177</v>
      </c>
      <c r="H43" s="58" t="s">
        <v>177</v>
      </c>
      <c r="I43" s="5"/>
    </row>
    <row r="44" spans="1:9" x14ac:dyDescent="0.2">
      <c r="A44" s="2"/>
      <c r="B44" s="2"/>
      <c r="C44" s="2"/>
      <c r="D44" s="2"/>
      <c r="E44" s="2"/>
      <c r="F44" s="2"/>
      <c r="G44" s="2"/>
      <c r="H44" s="2"/>
      <c r="I44" s="2"/>
    </row>
    <row r="47" spans="1:9" x14ac:dyDescent="0.2">
      <c r="A47" s="6"/>
      <c r="B47" s="6"/>
      <c r="C47" s="6"/>
      <c r="D47" s="6"/>
      <c r="E47" s="6"/>
      <c r="F47" s="6"/>
      <c r="G47" s="6"/>
      <c r="H47" s="6"/>
    </row>
    <row r="48" spans="1:9" x14ac:dyDescent="0.2">
      <c r="A48" s="6" t="s">
        <v>53</v>
      </c>
      <c r="B48" s="6"/>
      <c r="C48" s="6"/>
      <c r="D48" s="6"/>
      <c r="E48" s="6"/>
      <c r="F48" s="6"/>
      <c r="G48" s="6"/>
      <c r="H48" s="6"/>
    </row>
    <row r="49" spans="1:8" x14ac:dyDescent="0.2">
      <c r="A49" s="7"/>
      <c r="B49" s="7"/>
      <c r="C49" s="7"/>
      <c r="D49" s="93"/>
      <c r="E49" s="93"/>
      <c r="F49" s="93"/>
      <c r="G49" s="93"/>
      <c r="H49" s="93"/>
    </row>
    <row r="50" spans="1:8" x14ac:dyDescent="0.2">
      <c r="A50" s="4" t="s">
        <v>13</v>
      </c>
      <c r="B50" s="4" t="s">
        <v>16</v>
      </c>
      <c r="C50" s="4" t="s">
        <v>6</v>
      </c>
      <c r="D50" s="6"/>
      <c r="E50" s="6"/>
      <c r="F50" s="6"/>
      <c r="G50" s="6"/>
      <c r="H50" s="6"/>
    </row>
    <row r="51" spans="1:8" x14ac:dyDescent="0.2">
      <c r="A51" s="5"/>
      <c r="B51" s="5"/>
      <c r="C51" s="9"/>
      <c r="D51" s="7"/>
      <c r="E51" s="7"/>
      <c r="F51" s="7"/>
      <c r="G51" s="7"/>
      <c r="H51" s="7"/>
    </row>
    <row r="52" spans="1:8" x14ac:dyDescent="0.2">
      <c r="A52" s="2"/>
      <c r="B52" s="2"/>
      <c r="C52" s="3"/>
      <c r="D52" s="6"/>
      <c r="E52" s="6"/>
      <c r="F52" s="6"/>
      <c r="G52" s="6"/>
      <c r="H52" s="6"/>
    </row>
    <row r="53" spans="1:8" x14ac:dyDescent="0.2">
      <c r="A53" s="1"/>
      <c r="B53" s="1"/>
      <c r="C53" s="4"/>
      <c r="D53" s="6"/>
      <c r="E53" s="6"/>
      <c r="F53" s="6"/>
      <c r="G53" s="6"/>
      <c r="H53" s="6"/>
    </row>
    <row r="54" spans="1:8" x14ac:dyDescent="0.2">
      <c r="A54" s="5" t="s">
        <v>17</v>
      </c>
      <c r="B54" s="5" t="s">
        <v>58</v>
      </c>
      <c r="C54" s="5">
        <v>1</v>
      </c>
      <c r="D54" s="6"/>
      <c r="E54" s="6"/>
      <c r="F54" s="6"/>
      <c r="G54" s="6"/>
      <c r="H54" s="6"/>
    </row>
    <row r="55" spans="1:8" x14ac:dyDescent="0.2">
      <c r="A55" s="5" t="s">
        <v>59</v>
      </c>
      <c r="B55" s="5" t="s">
        <v>60</v>
      </c>
      <c r="C55" s="5">
        <v>1</v>
      </c>
      <c r="D55" s="6"/>
      <c r="E55" s="6"/>
      <c r="F55" s="6"/>
      <c r="G55" s="6"/>
      <c r="H55" s="6"/>
    </row>
    <row r="56" spans="1:8" x14ac:dyDescent="0.2">
      <c r="A56" s="5" t="s">
        <v>33</v>
      </c>
      <c r="B56" s="5" t="s">
        <v>61</v>
      </c>
      <c r="C56" s="5">
        <v>7</v>
      </c>
      <c r="D56" s="6"/>
      <c r="E56" s="6"/>
      <c r="F56" s="6"/>
      <c r="G56" s="6"/>
      <c r="H56" s="6"/>
    </row>
    <row r="57" spans="1:8" x14ac:dyDescent="0.2">
      <c r="A57" s="10" t="s">
        <v>37</v>
      </c>
      <c r="B57" s="5" t="s">
        <v>62</v>
      </c>
      <c r="C57" s="5">
        <v>8</v>
      </c>
    </row>
    <row r="58" spans="1:8" x14ac:dyDescent="0.2">
      <c r="A58" s="5" t="s">
        <v>54</v>
      </c>
      <c r="B58" s="5" t="s">
        <v>63</v>
      </c>
      <c r="C58" s="5">
        <v>5</v>
      </c>
    </row>
    <row r="59" spans="1:8" x14ac:dyDescent="0.2">
      <c r="A59" s="5" t="s">
        <v>64</v>
      </c>
      <c r="B59" s="5" t="s">
        <v>65</v>
      </c>
      <c r="C59" s="5">
        <v>4</v>
      </c>
    </row>
    <row r="60" spans="1:8" x14ac:dyDescent="0.2">
      <c r="A60" s="5" t="s">
        <v>66</v>
      </c>
      <c r="B60" s="5" t="s">
        <v>67</v>
      </c>
      <c r="C60" s="5">
        <v>1</v>
      </c>
    </row>
    <row r="61" spans="1:8" x14ac:dyDescent="0.2">
      <c r="A61" s="5" t="s">
        <v>68</v>
      </c>
      <c r="B61" s="5" t="s">
        <v>69</v>
      </c>
      <c r="C61" s="5" t="s">
        <v>177</v>
      </c>
    </row>
    <row r="62" spans="1:8" x14ac:dyDescent="0.2">
      <c r="A62" s="5" t="s">
        <v>70</v>
      </c>
      <c r="B62" s="5" t="s">
        <v>71</v>
      </c>
      <c r="C62" s="5" t="s">
        <v>177</v>
      </c>
    </row>
    <row r="63" spans="1:8" x14ac:dyDescent="0.2">
      <c r="A63" s="5"/>
      <c r="B63" s="5"/>
      <c r="C63" s="5"/>
    </row>
    <row r="64" spans="1:8" x14ac:dyDescent="0.2">
      <c r="A64" s="2"/>
      <c r="B64" s="2"/>
      <c r="C64" s="2"/>
    </row>
    <row r="65" spans="1:3" x14ac:dyDescent="0.2">
      <c r="A65" s="11"/>
      <c r="B65" s="11"/>
      <c r="C65" s="11"/>
    </row>
    <row r="66" spans="1:3" x14ac:dyDescent="0.2">
      <c r="A66" s="6"/>
      <c r="B66" s="6"/>
      <c r="C66" s="6"/>
    </row>
    <row r="67" spans="1:3" x14ac:dyDescent="0.2">
      <c r="A67" s="6"/>
      <c r="B67" s="6"/>
      <c r="C67" s="6"/>
    </row>
    <row r="68" spans="1:3" x14ac:dyDescent="0.2">
      <c r="A68" s="6"/>
      <c r="B68" s="6"/>
      <c r="C68" s="6"/>
    </row>
    <row r="69" spans="1:3" x14ac:dyDescent="0.2">
      <c r="A69" s="6"/>
      <c r="B69" s="6"/>
      <c r="C69" s="6"/>
    </row>
    <row r="70" spans="1:3" x14ac:dyDescent="0.2">
      <c r="A70" s="6"/>
      <c r="B70" s="6"/>
      <c r="C70" s="6"/>
    </row>
    <row r="71" spans="1:3" x14ac:dyDescent="0.2">
      <c r="A71" s="6"/>
      <c r="B71" s="6"/>
      <c r="C71" s="6"/>
    </row>
    <row r="72" spans="1:3" x14ac:dyDescent="0.2">
      <c r="A72" s="6"/>
      <c r="B72" s="6"/>
      <c r="C72" s="6"/>
    </row>
    <row r="73" spans="1:3" x14ac:dyDescent="0.2">
      <c r="A73" s="6"/>
      <c r="B73" s="6"/>
      <c r="C73" s="6"/>
    </row>
    <row r="74" spans="1:3" x14ac:dyDescent="0.2">
      <c r="A74" s="6"/>
      <c r="B74" s="6"/>
      <c r="C74" s="6"/>
    </row>
    <row r="75" spans="1:3" x14ac:dyDescent="0.2">
      <c r="A75" s="6"/>
      <c r="B75" s="6"/>
      <c r="C75" s="6"/>
    </row>
    <row r="76" spans="1:3" x14ac:dyDescent="0.2">
      <c r="A76" s="6"/>
      <c r="B76" s="6"/>
      <c r="C76" s="6"/>
    </row>
    <row r="77" spans="1:3" x14ac:dyDescent="0.2">
      <c r="A77" s="6"/>
      <c r="B77" s="6"/>
      <c r="C77" s="6"/>
    </row>
    <row r="78" spans="1:3" x14ac:dyDescent="0.2">
      <c r="A78" s="6"/>
      <c r="B78" s="6"/>
      <c r="C78" s="6"/>
    </row>
    <row r="79" spans="1:3" x14ac:dyDescent="0.2">
      <c r="A79" s="6"/>
      <c r="B79" s="6"/>
      <c r="C79" s="6"/>
    </row>
    <row r="80" spans="1:3" x14ac:dyDescent="0.2">
      <c r="A80" s="6"/>
      <c r="B80" s="6"/>
      <c r="C80" s="6"/>
    </row>
    <row r="81" spans="1:3" x14ac:dyDescent="0.2">
      <c r="A81" s="6"/>
      <c r="B81" s="6"/>
      <c r="C81" s="6"/>
    </row>
    <row r="82" spans="1:3" x14ac:dyDescent="0.2">
      <c r="A82" s="6"/>
      <c r="B82" s="6"/>
      <c r="C82" s="6"/>
    </row>
    <row r="83" spans="1:3" x14ac:dyDescent="0.2">
      <c r="A83" s="6"/>
      <c r="B83" s="6"/>
      <c r="C83" s="6"/>
    </row>
    <row r="84" spans="1:3" x14ac:dyDescent="0.2">
      <c r="A84" s="6"/>
      <c r="B84" s="6"/>
      <c r="C84" s="6"/>
    </row>
  </sheetData>
  <mergeCells count="4">
    <mergeCell ref="D8:F8"/>
    <mergeCell ref="D49:F49"/>
    <mergeCell ref="G49:H49"/>
    <mergeCell ref="G8:I8"/>
  </mergeCells>
  <phoneticPr fontId="1" type="noConversion"/>
  <pageMargins left="0.59055118110236227" right="0.27559055118110237" top="0.78740157480314965" bottom="0.78740157480314965" header="0.51181102362204722" footer="0.51181102362204722"/>
  <pageSetup paperSize="9" scale="85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3" sqref="A3"/>
    </sheetView>
  </sheetViews>
  <sheetFormatPr defaultRowHeight="12.75" x14ac:dyDescent="0.2"/>
  <cols>
    <col min="1" max="1" width="6.28515625" customWidth="1"/>
    <col min="2" max="2" width="22.28515625" customWidth="1"/>
    <col min="3" max="3" width="12.140625" customWidth="1"/>
    <col min="4" max="4" width="14.7109375" customWidth="1"/>
    <col min="5" max="5" width="13.5703125" customWidth="1"/>
    <col min="6" max="6" width="15.140625" customWidth="1"/>
    <col min="7" max="7" width="13.28515625" customWidth="1"/>
    <col min="8" max="8" width="14.7109375" customWidth="1"/>
    <col min="9" max="9" width="13.7109375" customWidth="1"/>
    <col min="10" max="10" width="15.140625" customWidth="1"/>
  </cols>
  <sheetData>
    <row r="1" spans="1:10" x14ac:dyDescent="0.2">
      <c r="A1" t="s">
        <v>138</v>
      </c>
    </row>
    <row r="2" spans="1:10" x14ac:dyDescent="0.2">
      <c r="A2" s="17" t="s">
        <v>194</v>
      </c>
    </row>
    <row r="3" spans="1:10" x14ac:dyDescent="0.2">
      <c r="A3" t="s">
        <v>190</v>
      </c>
    </row>
    <row r="5" spans="1:10" x14ac:dyDescent="0.2">
      <c r="A5" s="4" t="s">
        <v>127</v>
      </c>
      <c r="B5" s="4" t="s">
        <v>128</v>
      </c>
      <c r="C5" s="95" t="s">
        <v>131</v>
      </c>
      <c r="D5" s="97"/>
      <c r="E5" s="95" t="s">
        <v>132</v>
      </c>
      <c r="F5" s="97"/>
      <c r="G5" s="95" t="s">
        <v>140</v>
      </c>
      <c r="H5" s="97"/>
      <c r="I5" s="95" t="s">
        <v>133</v>
      </c>
      <c r="J5" s="97"/>
    </row>
    <row r="6" spans="1:10" x14ac:dyDescent="0.2">
      <c r="A6" s="3"/>
      <c r="B6" s="3"/>
      <c r="C6" s="8" t="s">
        <v>129</v>
      </c>
      <c r="D6" s="8" t="s">
        <v>130</v>
      </c>
      <c r="E6" s="8" t="s">
        <v>129</v>
      </c>
      <c r="F6" s="8" t="s">
        <v>130</v>
      </c>
      <c r="G6" s="8" t="s">
        <v>129</v>
      </c>
      <c r="H6" s="8" t="s">
        <v>130</v>
      </c>
      <c r="I6" s="8" t="s">
        <v>129</v>
      </c>
      <c r="J6" s="8" t="s">
        <v>130</v>
      </c>
    </row>
    <row r="7" spans="1:10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">
      <c r="A8" s="5">
        <v>1</v>
      </c>
      <c r="B8" s="5" t="s">
        <v>139</v>
      </c>
      <c r="C8" s="5"/>
      <c r="D8" s="5"/>
      <c r="E8" s="5"/>
      <c r="F8" s="5"/>
      <c r="G8" s="5"/>
      <c r="H8" s="5"/>
      <c r="I8" s="5"/>
      <c r="J8" s="5"/>
    </row>
    <row r="9" spans="1:10" x14ac:dyDescent="0.2">
      <c r="A9" s="5">
        <v>2</v>
      </c>
      <c r="B9" s="5" t="s">
        <v>134</v>
      </c>
      <c r="C9" s="5"/>
      <c r="D9" s="5"/>
      <c r="E9" s="5"/>
      <c r="F9" s="5"/>
      <c r="G9" s="5"/>
      <c r="H9" s="5"/>
      <c r="I9" s="5"/>
      <c r="J9" s="5"/>
    </row>
    <row r="10" spans="1:10" x14ac:dyDescent="0.2">
      <c r="A10" s="5"/>
      <c r="B10" s="5" t="s">
        <v>135</v>
      </c>
      <c r="C10" s="5"/>
      <c r="D10" s="5"/>
      <c r="E10" s="5"/>
      <c r="F10" s="5"/>
      <c r="G10" s="5"/>
      <c r="H10" s="5"/>
      <c r="I10" s="5"/>
      <c r="J10" s="5"/>
    </row>
    <row r="11" spans="1:10" x14ac:dyDescent="0.2">
      <c r="A11" s="5">
        <v>3</v>
      </c>
      <c r="B11" s="5" t="s">
        <v>137</v>
      </c>
      <c r="C11" s="5"/>
      <c r="D11" s="5"/>
      <c r="E11" s="5"/>
      <c r="F11" s="5"/>
      <c r="G11" s="5"/>
      <c r="H11" s="5"/>
      <c r="I11" s="5"/>
      <c r="J11" s="5"/>
    </row>
    <row r="12" spans="1:10" x14ac:dyDescent="0.2">
      <c r="A12" s="5">
        <v>4</v>
      </c>
      <c r="B12" s="5" t="s">
        <v>136</v>
      </c>
      <c r="C12" s="5"/>
      <c r="D12" s="5"/>
      <c r="E12" s="5"/>
      <c r="F12" s="5"/>
      <c r="G12" s="5"/>
      <c r="H12" s="5"/>
      <c r="I12" s="5"/>
      <c r="J12" s="5"/>
    </row>
    <row r="13" spans="1:10" x14ac:dyDescent="0.2">
      <c r="A13" s="2"/>
      <c r="B13" s="2"/>
      <c r="C13" s="2"/>
      <c r="D13" s="2"/>
      <c r="E13" s="2"/>
      <c r="F13" s="2"/>
      <c r="G13" s="2"/>
      <c r="H13" s="2"/>
      <c r="I13" s="2"/>
      <c r="J13" s="2"/>
    </row>
  </sheetData>
  <mergeCells count="4">
    <mergeCell ref="C5:D5"/>
    <mergeCell ref="E5:F5"/>
    <mergeCell ref="G5:H5"/>
    <mergeCell ref="I5:J5"/>
  </mergeCells>
  <phoneticPr fontId="0" type="noConversion"/>
  <pageMargins left="0.7" right="0.7" top="0.75" bottom="0.75" header="0.3" footer="0.3"/>
  <pageSetup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nama kantor</vt:lpstr>
      <vt:lpstr>Parameter</vt:lpstr>
      <vt:lpstr>Populasi16</vt:lpstr>
      <vt:lpstr>Prod_Ternak</vt:lpstr>
      <vt:lpstr>Hijauan</vt:lpstr>
      <vt:lpstr>sarana</vt:lpstr>
      <vt:lpstr>Supply-demand</vt:lpstr>
      <vt:lpstr>Hijauan!Print_Area</vt:lpstr>
      <vt:lpstr>'nama kantor'!Print_Area</vt:lpstr>
      <vt:lpstr>Populasi16!Print_Area</vt:lpstr>
      <vt:lpstr>Prod_Ternak!Print_Area</vt:lpstr>
      <vt:lpstr>sarana!Print_Area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w8</cp:lastModifiedBy>
  <cp:lastPrinted>2019-01-07T07:58:16Z</cp:lastPrinted>
  <dcterms:created xsi:type="dcterms:W3CDTF">2008-12-03T06:17:48Z</dcterms:created>
  <dcterms:modified xsi:type="dcterms:W3CDTF">2019-09-13T01:21:33Z</dcterms:modified>
</cp:coreProperties>
</file>