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O38" i="1"/>
  <c r="M38" i="1"/>
  <c r="K38" i="1"/>
  <c r="I38" i="1"/>
  <c r="G38" i="1"/>
  <c r="E38" i="1"/>
  <c r="S38" i="1" s="1"/>
  <c r="T38" i="1" s="1"/>
  <c r="D38" i="1"/>
  <c r="S37" i="1"/>
  <c r="P37" i="1" s="1"/>
  <c r="L37" i="1"/>
  <c r="C37" i="1"/>
  <c r="S36" i="1"/>
  <c r="P36" i="1"/>
  <c r="L36" i="1"/>
  <c r="H36" i="1"/>
  <c r="C36" i="1"/>
  <c r="S35" i="1"/>
  <c r="P35" i="1" s="1"/>
  <c r="L35" i="1"/>
  <c r="C35" i="1"/>
  <c r="S34" i="1"/>
  <c r="P34" i="1"/>
  <c r="L34" i="1"/>
  <c r="H34" i="1"/>
  <c r="C34" i="1"/>
  <c r="S33" i="1"/>
  <c r="P33" i="1" s="1"/>
  <c r="L33" i="1"/>
  <c r="C33" i="1"/>
  <c r="S32" i="1"/>
  <c r="P32" i="1"/>
  <c r="L32" i="1"/>
  <c r="H32" i="1"/>
  <c r="C32" i="1"/>
  <c r="S31" i="1"/>
  <c r="P31" i="1" s="1"/>
  <c r="L31" i="1"/>
  <c r="C31" i="1"/>
  <c r="S30" i="1"/>
  <c r="P30" i="1"/>
  <c r="L30" i="1"/>
  <c r="H30" i="1"/>
  <c r="C30" i="1"/>
  <c r="S29" i="1"/>
  <c r="P29" i="1" s="1"/>
  <c r="L29" i="1"/>
  <c r="C29" i="1"/>
  <c r="S28" i="1"/>
  <c r="P28" i="1"/>
  <c r="L28" i="1"/>
  <c r="H28" i="1"/>
  <c r="C28" i="1"/>
  <c r="S27" i="1"/>
  <c r="P27" i="1" s="1"/>
  <c r="L27" i="1"/>
  <c r="C27" i="1"/>
  <c r="S26" i="1"/>
  <c r="P26" i="1"/>
  <c r="L26" i="1"/>
  <c r="H26" i="1"/>
  <c r="C26" i="1"/>
  <c r="S25" i="1"/>
  <c r="P25" i="1" s="1"/>
  <c r="L25" i="1"/>
  <c r="C25" i="1"/>
  <c r="S24" i="1"/>
  <c r="P24" i="1"/>
  <c r="L24" i="1"/>
  <c r="H24" i="1"/>
  <c r="C24" i="1"/>
  <c r="S23" i="1"/>
  <c r="P23" i="1" s="1"/>
  <c r="L23" i="1"/>
  <c r="C23" i="1"/>
  <c r="S22" i="1"/>
  <c r="P22" i="1"/>
  <c r="L22" i="1"/>
  <c r="H22" i="1"/>
  <c r="C22" i="1"/>
  <c r="S21" i="1"/>
  <c r="P21" i="1" s="1"/>
  <c r="L21" i="1"/>
  <c r="F21" i="1"/>
  <c r="C21" i="1"/>
  <c r="T20" i="1"/>
  <c r="S20" i="1"/>
  <c r="R20" i="1"/>
  <c r="P20" i="1"/>
  <c r="N20" i="1"/>
  <c r="L20" i="1"/>
  <c r="J20" i="1"/>
  <c r="H20" i="1"/>
  <c r="F20" i="1"/>
  <c r="C20" i="1"/>
  <c r="T19" i="1"/>
  <c r="S19" i="1"/>
  <c r="R19" i="1"/>
  <c r="P19" i="1"/>
  <c r="N19" i="1"/>
  <c r="L19" i="1"/>
  <c r="J19" i="1"/>
  <c r="H19" i="1"/>
  <c r="F19" i="1"/>
  <c r="C19" i="1"/>
  <c r="S18" i="1"/>
  <c r="T18" i="1" s="1"/>
  <c r="P18" i="1"/>
  <c r="N18" i="1"/>
  <c r="L18" i="1"/>
  <c r="J18" i="1"/>
  <c r="H18" i="1"/>
  <c r="F18" i="1"/>
  <c r="C18" i="1"/>
  <c r="S17" i="1"/>
  <c r="T17" i="1" s="1"/>
  <c r="P17" i="1"/>
  <c r="L17" i="1"/>
  <c r="H17" i="1"/>
  <c r="C17" i="1"/>
  <c r="S16" i="1"/>
  <c r="T16" i="1" s="1"/>
  <c r="P16" i="1"/>
  <c r="L16" i="1"/>
  <c r="H16" i="1"/>
  <c r="C16" i="1"/>
  <c r="S15" i="1"/>
  <c r="T15" i="1" s="1"/>
  <c r="P15" i="1"/>
  <c r="L15" i="1"/>
  <c r="H15" i="1"/>
  <c r="C15" i="1"/>
  <c r="S14" i="1"/>
  <c r="T14" i="1" s="1"/>
  <c r="P14" i="1"/>
  <c r="L14" i="1"/>
  <c r="H14" i="1"/>
  <c r="C14" i="1"/>
  <c r="S13" i="1"/>
  <c r="T13" i="1" s="1"/>
  <c r="P13" i="1"/>
  <c r="L13" i="1"/>
  <c r="H13" i="1"/>
  <c r="C13" i="1"/>
  <c r="S12" i="1"/>
  <c r="T12" i="1" s="1"/>
  <c r="P12" i="1"/>
  <c r="L12" i="1"/>
  <c r="H12" i="1"/>
  <c r="C12" i="1"/>
  <c r="S11" i="1"/>
  <c r="T11" i="1" s="1"/>
  <c r="P11" i="1"/>
  <c r="L11" i="1"/>
  <c r="H11" i="1"/>
  <c r="C11" i="1"/>
  <c r="J5" i="1"/>
  <c r="I5" i="1"/>
  <c r="J4" i="1"/>
  <c r="I4" i="1"/>
  <c r="H21" i="1" l="1"/>
  <c r="T22" i="1"/>
  <c r="R22" i="1"/>
  <c r="N22" i="1"/>
  <c r="J22" i="1"/>
  <c r="F22" i="1"/>
  <c r="H23" i="1"/>
  <c r="T24" i="1"/>
  <c r="R24" i="1"/>
  <c r="N24" i="1"/>
  <c r="J24" i="1"/>
  <c r="F24" i="1"/>
  <c r="H25" i="1"/>
  <c r="T26" i="1"/>
  <c r="R26" i="1"/>
  <c r="N26" i="1"/>
  <c r="J26" i="1"/>
  <c r="F26" i="1"/>
  <c r="H27" i="1"/>
  <c r="T28" i="1"/>
  <c r="R28" i="1"/>
  <c r="N28" i="1"/>
  <c r="J28" i="1"/>
  <c r="F28" i="1"/>
  <c r="H29" i="1"/>
  <c r="T30" i="1"/>
  <c r="R30" i="1"/>
  <c r="N30" i="1"/>
  <c r="J30" i="1"/>
  <c r="F30" i="1"/>
  <c r="H31" i="1"/>
  <c r="T32" i="1"/>
  <c r="R32" i="1"/>
  <c r="N32" i="1"/>
  <c r="J32" i="1"/>
  <c r="F32" i="1"/>
  <c r="H33" i="1"/>
  <c r="T34" i="1"/>
  <c r="R34" i="1"/>
  <c r="N34" i="1"/>
  <c r="J34" i="1"/>
  <c r="F34" i="1"/>
  <c r="H35" i="1"/>
  <c r="T36" i="1"/>
  <c r="R36" i="1"/>
  <c r="N36" i="1"/>
  <c r="J36" i="1"/>
  <c r="F36" i="1"/>
  <c r="H37" i="1"/>
  <c r="F38" i="1"/>
  <c r="H38" i="1"/>
  <c r="J38" i="1"/>
  <c r="L38" i="1"/>
  <c r="N38" i="1"/>
  <c r="P38" i="1"/>
  <c r="R38" i="1"/>
  <c r="F11" i="1"/>
  <c r="J11" i="1"/>
  <c r="N11" i="1"/>
  <c r="R11" i="1"/>
  <c r="F12" i="1"/>
  <c r="J12" i="1"/>
  <c r="N12" i="1"/>
  <c r="R12" i="1"/>
  <c r="F13" i="1"/>
  <c r="J13" i="1"/>
  <c r="N13" i="1"/>
  <c r="R13" i="1"/>
  <c r="F14" i="1"/>
  <c r="J14" i="1"/>
  <c r="N14" i="1"/>
  <c r="R14" i="1"/>
  <c r="F15" i="1"/>
  <c r="J15" i="1"/>
  <c r="N15" i="1"/>
  <c r="R15" i="1"/>
  <c r="F16" i="1"/>
  <c r="J16" i="1"/>
  <c r="N16" i="1"/>
  <c r="R16" i="1"/>
  <c r="F17" i="1"/>
  <c r="J17" i="1"/>
  <c r="N17" i="1"/>
  <c r="R17" i="1"/>
  <c r="R18" i="1"/>
  <c r="T21" i="1"/>
  <c r="R21" i="1"/>
  <c r="N21" i="1"/>
  <c r="J21" i="1"/>
  <c r="T23" i="1"/>
  <c r="R23" i="1"/>
  <c r="N23" i="1"/>
  <c r="J23" i="1"/>
  <c r="F23" i="1"/>
  <c r="T25" i="1"/>
  <c r="R25" i="1"/>
  <c r="N25" i="1"/>
  <c r="J25" i="1"/>
  <c r="F25" i="1"/>
  <c r="T27" i="1"/>
  <c r="R27" i="1"/>
  <c r="N27" i="1"/>
  <c r="J27" i="1"/>
  <c r="F27" i="1"/>
  <c r="T29" i="1"/>
  <c r="R29" i="1"/>
  <c r="N29" i="1"/>
  <c r="J29" i="1"/>
  <c r="F29" i="1"/>
  <c r="T31" i="1"/>
  <c r="R31" i="1"/>
  <c r="N31" i="1"/>
  <c r="J31" i="1"/>
  <c r="F31" i="1"/>
  <c r="T33" i="1"/>
  <c r="R33" i="1"/>
  <c r="N33" i="1"/>
  <c r="J33" i="1"/>
  <c r="F33" i="1"/>
  <c r="T35" i="1"/>
  <c r="R35" i="1"/>
  <c r="N35" i="1"/>
  <c r="J35" i="1"/>
  <c r="F35" i="1"/>
  <c r="T37" i="1"/>
  <c r="R37" i="1"/>
  <c r="N37" i="1"/>
  <c r="J37" i="1"/>
  <c r="F37" i="1"/>
</calcChain>
</file>

<file path=xl/sharedStrings.xml><?xml version="1.0" encoding="utf-8"?>
<sst xmlns="http://schemas.openxmlformats.org/spreadsheetml/2006/main" count="56" uniqueCount="36">
  <si>
    <t>TABEL 28</t>
  </si>
  <si>
    <t>PESERTA KB AKTIF MENURUT JENIS KONTRASEPSI, KECAMATAN, DAN PUSKESMAS</t>
  </si>
  <si>
    <t>NO</t>
  </si>
  <si>
    <t>KECAMATAN</t>
  </si>
  <si>
    <t>PUSKESMAS</t>
  </si>
  <si>
    <t>JUMLAH PUS</t>
  </si>
  <si>
    <t>PESERTA KB AKTIF</t>
  </si>
  <si>
    <t xml:space="preserve">KONDOM </t>
  </si>
  <si>
    <t>%</t>
  </si>
  <si>
    <t>SUNTIK</t>
  </si>
  <si>
    <t>PIL</t>
  </si>
  <si>
    <t>AKDR</t>
  </si>
  <si>
    <t>MOP</t>
  </si>
  <si>
    <t>MOW</t>
  </si>
  <si>
    <t>IMPLAN</t>
  </si>
  <si>
    <t>JUMLAH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</si>
  <si>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</si>
  <si>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</si>
  <si>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</si>
  <si>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</si>
  <si>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</si>
  <si>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</si>
  <si>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</si>
  <si>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</si>
  <si>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</si>
  <si>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</si>
  <si>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</si>
  <si>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</si>
  <si>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</si>
  <si>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</si>
  <si>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 xml:space="preserve">JUMLAH (KAB/KOTA) </t>
  </si>
  <si>
    <t>Sumber: Seksi Kesehatan Keluarga dan Gizi</t>
  </si>
  <si>
    <t>Keterangan:</t>
  </si>
  <si>
    <t>AKDR: Alat Kontrasepsi Dalam Rahim</t>
  </si>
  <si>
    <t>MOP  : Metode Operasi Pria</t>
  </si>
  <si>
    <t>MOW : Metode Operasi Wanita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</si>
</sst>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3" fontId="2" fillId="0" borderId="11" xfId="1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3" fontId="2" fillId="0" borderId="11" xfId="2" applyNumberFormat="1" applyFont="1" applyBorder="1" applyAlignment="1">
      <alignment vertical="center"/>
    </xf>
    <xf numFmtId="164" fontId="2" fillId="0" borderId="11" xfId="3" applyNumberFormat="1" applyFont="1" applyBorder="1" applyAlignment="1">
      <alignment vertical="center"/>
    </xf>
    <xf numFmtId="3" fontId="2" fillId="0" borderId="11" xfId="3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164" fontId="2" fillId="0" borderId="2" xfId="3" applyNumberFormat="1" applyFont="1" applyBorder="1" applyAlignment="1">
      <alignment vertical="center"/>
    </xf>
    <xf numFmtId="3" fontId="2" fillId="0" borderId="2" xfId="3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3" fontId="2" fillId="0" borderId="9" xfId="2" applyNumberFormat="1" applyFont="1" applyBorder="1" applyAlignment="1">
      <alignment vertical="center"/>
    </xf>
    <xf numFmtId="164" fontId="2" fillId="0" borderId="9" xfId="3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" fontId="3" fillId="0" borderId="14" xfId="2" applyNumberFormat="1" applyFont="1" applyBorder="1" applyAlignment="1">
      <alignment vertical="center"/>
    </xf>
    <xf numFmtId="164" fontId="3" fillId="0" borderId="14" xfId="3" applyNumberFormat="1" applyFont="1" applyBorder="1" applyAlignment="1">
      <alignment vertical="center"/>
    </xf>
    <xf numFmtId="3" fontId="3" fillId="0" borderId="14" xfId="3" applyNumberFormat="1" applyFont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</cellXfs>
  <cellStyles count="4">
    <cellStyle name="Comma [0] 2 2" xfId="2"/>
    <cellStyle name="Comma 2 2" xf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4" width="14.140625" customWidth="1"/>
    <col min="5" max="20" width="10.7109375" customWidth="1"/>
  </cols>
  <sheetData>
    <row r="1" spans="1:2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</row>
    <row r="2" spans="1:2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6.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1:20" ht="16.5" x14ac:dyDescent="0.25">
      <c r="A4" s="6"/>
      <c r="B4" s="6"/>
      <c r="C4" s="6"/>
      <c r="D4" s="6"/>
      <c r="E4" s="6"/>
      <c r="F4" s="6"/>
      <c r="G4" s="6"/>
      <c r="H4" s="6"/>
      <c r="I4" s="7" t="str">
        <f>'[1]1'!E5</f>
        <v>KABUPATEN/KOTA</v>
      </c>
      <c r="J4" s="8" t="str">
        <f>'[1]1'!F5</f>
        <v>DEMAK</v>
      </c>
      <c r="K4" s="6"/>
      <c r="L4" s="6"/>
      <c r="M4" s="6"/>
      <c r="N4" s="6"/>
      <c r="O4" s="6"/>
      <c r="P4" s="6"/>
      <c r="Q4" s="6"/>
      <c r="R4" s="6"/>
      <c r="S4" s="6"/>
      <c r="T4" s="5"/>
    </row>
    <row r="5" spans="1:20" ht="16.5" x14ac:dyDescent="0.25">
      <c r="A5" s="6"/>
      <c r="B5" s="6"/>
      <c r="C5" s="6"/>
      <c r="D5" s="6"/>
      <c r="E5" s="6"/>
      <c r="F5" s="6"/>
      <c r="G5" s="6"/>
      <c r="H5" s="6"/>
      <c r="I5" s="7" t="str">
        <f>'[1]1'!E6</f>
        <v xml:space="preserve">TAHUN </v>
      </c>
      <c r="J5" s="8">
        <f>'[1]1'!F6</f>
        <v>2019</v>
      </c>
      <c r="K5" s="6"/>
      <c r="L5" s="6"/>
      <c r="M5" s="6"/>
      <c r="N5" s="6"/>
      <c r="O5" s="6"/>
      <c r="P5" s="6"/>
      <c r="Q5" s="6"/>
      <c r="R5" s="6"/>
      <c r="S5" s="6"/>
      <c r="T5" s="5"/>
    </row>
    <row r="6" spans="1:20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5">
      <c r="A7" s="10" t="s">
        <v>2</v>
      </c>
      <c r="B7" s="10" t="s">
        <v>3</v>
      </c>
      <c r="C7" s="10" t="s">
        <v>4</v>
      </c>
      <c r="D7" s="11" t="s">
        <v>5</v>
      </c>
      <c r="E7" s="12" t="s">
        <v>6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</row>
    <row r="8" spans="1:20" x14ac:dyDescent="0.25">
      <c r="A8" s="10"/>
      <c r="B8" s="10"/>
      <c r="C8" s="10"/>
      <c r="D8" s="15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</row>
    <row r="9" spans="1:20" x14ac:dyDescent="0.25">
      <c r="A9" s="19"/>
      <c r="B9" s="19"/>
      <c r="C9" s="19"/>
      <c r="D9" s="20"/>
      <c r="E9" s="21" t="s">
        <v>7</v>
      </c>
      <c r="F9" s="21" t="s">
        <v>8</v>
      </c>
      <c r="G9" s="21" t="s">
        <v>9</v>
      </c>
      <c r="H9" s="21" t="s">
        <v>8</v>
      </c>
      <c r="I9" s="21" t="s">
        <v>10</v>
      </c>
      <c r="J9" s="21" t="s">
        <v>8</v>
      </c>
      <c r="K9" s="22" t="s">
        <v>11</v>
      </c>
      <c r="L9" s="22" t="s">
        <v>8</v>
      </c>
      <c r="M9" s="21" t="s">
        <v>12</v>
      </c>
      <c r="N9" s="21" t="s">
        <v>8</v>
      </c>
      <c r="O9" s="21" t="s">
        <v>13</v>
      </c>
      <c r="P9" s="21" t="s">
        <v>8</v>
      </c>
      <c r="Q9" s="21" t="s">
        <v>14</v>
      </c>
      <c r="R9" s="21" t="s">
        <v>8</v>
      </c>
      <c r="S9" s="21" t="s">
        <v>15</v>
      </c>
      <c r="T9" s="22" t="s">
        <v>8</v>
      </c>
    </row>
    <row r="10" spans="1:20" x14ac:dyDescent="0.25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23">
        <v>14</v>
      </c>
      <c r="O10" s="23">
        <v>15</v>
      </c>
      <c r="P10" s="23">
        <v>16</v>
      </c>
      <c r="Q10" s="23">
        <v>17</v>
      </c>
      <c r="R10" s="23">
        <v>18</v>
      </c>
      <c r="S10" s="23">
        <v>19</v>
      </c>
      <c r="T10" s="23">
        <v>20</v>
      </c>
    </row>
    <row r="11" spans="1:20" x14ac:dyDescent="0.25">
      <c r="A11" s="24">
        <v>1</v>
      </c>
      <c r="B11" s="25" t="s">
        <v>16</v>
      </c>
      <c r="C11" s="26" t="str">
        <f>'[1]9'!C9</f>
        <v>Puskesmas Mranggen I</v>
      </c>
      <c r="D11" s="27">
        <v>17251</v>
      </c>
      <c r="E11" s="27">
        <v>556</v>
      </c>
      <c r="F11" s="28">
        <f t="shared" ref="F11:F37" si="0">E11/$S11*100</f>
        <v>5.6781045751633989</v>
      </c>
      <c r="G11" s="27">
        <v>5944</v>
      </c>
      <c r="H11" s="28">
        <f t="shared" ref="H11:H37" si="1">G11/$S11*100</f>
        <v>60.702614379084963</v>
      </c>
      <c r="I11" s="27">
        <v>1455</v>
      </c>
      <c r="J11" s="28">
        <f t="shared" ref="J11:J37" si="2">I11/$S11*100</f>
        <v>14.859068627450981</v>
      </c>
      <c r="K11" s="27">
        <v>470</v>
      </c>
      <c r="L11" s="28">
        <f t="shared" ref="L11:L37" si="3">K11/$S11*100</f>
        <v>4.7998366013071898</v>
      </c>
      <c r="M11" s="29">
        <v>23</v>
      </c>
      <c r="N11" s="30">
        <f t="shared" ref="N11:N37" si="4">M11/$S11*100</f>
        <v>0.23488562091503268</v>
      </c>
      <c r="O11" s="29">
        <v>422</v>
      </c>
      <c r="P11" s="30">
        <f t="shared" ref="P11:P37" si="5">O11/$S11*100</f>
        <v>4.3096405228758172</v>
      </c>
      <c r="Q11" s="29">
        <v>899</v>
      </c>
      <c r="R11" s="30">
        <f t="shared" ref="R11:R37" si="6">Q11/$S11*100</f>
        <v>9.1809640522875817</v>
      </c>
      <c r="S11" s="31">
        <f t="shared" ref="S11:S37" si="7">SUM(E11,G11,I11,K11,M11,M11,O11,Q11)</f>
        <v>9792</v>
      </c>
      <c r="T11" s="32">
        <f>S11/D11*100</f>
        <v>56.761926844820586</v>
      </c>
    </row>
    <row r="12" spans="1:20" x14ac:dyDescent="0.25">
      <c r="A12" s="33"/>
      <c r="B12" s="34" t="s">
        <v>16</v>
      </c>
      <c r="C12" s="26" t="str">
        <f>'[1]9'!C10</f>
        <v>Puskesmas Mranggen II</v>
      </c>
      <c r="D12" s="35">
        <v>10001</v>
      </c>
      <c r="E12" s="35">
        <v>117</v>
      </c>
      <c r="F12" s="32">
        <f t="shared" si="0"/>
        <v>1.2974051896207583</v>
      </c>
      <c r="G12" s="35">
        <v>6536</v>
      </c>
      <c r="H12" s="32">
        <f t="shared" si="1"/>
        <v>72.477267686848521</v>
      </c>
      <c r="I12" s="35">
        <v>675</v>
      </c>
      <c r="J12" s="32">
        <f t="shared" si="2"/>
        <v>7.4850299401197598</v>
      </c>
      <c r="K12" s="35">
        <v>361</v>
      </c>
      <c r="L12" s="32">
        <f t="shared" si="3"/>
        <v>4.0031049013084941</v>
      </c>
      <c r="M12" s="36">
        <v>25</v>
      </c>
      <c r="N12" s="37">
        <f t="shared" si="4"/>
        <v>0.27722333111554665</v>
      </c>
      <c r="O12" s="36">
        <v>571</v>
      </c>
      <c r="P12" s="37">
        <f t="shared" si="5"/>
        <v>6.3317808826790865</v>
      </c>
      <c r="Q12" s="36">
        <v>708</v>
      </c>
      <c r="R12" s="37">
        <f t="shared" si="6"/>
        <v>7.8509647371922826</v>
      </c>
      <c r="S12" s="38">
        <f>SUM(E12,G12,I12,K12,M12,M12,O12,Q12)</f>
        <v>9018</v>
      </c>
      <c r="T12" s="32">
        <f>S12/D12*100</f>
        <v>90.170982901709834</v>
      </c>
    </row>
    <row r="13" spans="1:20" x14ac:dyDescent="0.25">
      <c r="A13" s="33"/>
      <c r="B13" s="34" t="s">
        <v>16</v>
      </c>
      <c r="C13" s="26" t="str">
        <f>'[1]9'!C11</f>
        <v>Puskesmas Mranggen III</v>
      </c>
      <c r="D13" s="35">
        <v>12885</v>
      </c>
      <c r="E13" s="35">
        <v>886</v>
      </c>
      <c r="F13" s="32">
        <f>E13/$S13*100</f>
        <v>9.0104749313536061</v>
      </c>
      <c r="G13" s="35">
        <v>1055</v>
      </c>
      <c r="H13" s="32">
        <f t="shared" si="1"/>
        <v>10.729177260246111</v>
      </c>
      <c r="I13" s="35">
        <v>2041</v>
      </c>
      <c r="J13" s="32">
        <f t="shared" si="2"/>
        <v>20.756635818163328</v>
      </c>
      <c r="K13" s="35">
        <v>1441</v>
      </c>
      <c r="L13" s="32">
        <f t="shared" si="3"/>
        <v>14.654734058781655</v>
      </c>
      <c r="M13" s="36">
        <v>103</v>
      </c>
      <c r="N13" s="37">
        <f t="shared" si="4"/>
        <v>1.0474931353605208</v>
      </c>
      <c r="O13" s="36">
        <v>698</v>
      </c>
      <c r="P13" s="37">
        <f t="shared" si="5"/>
        <v>7.0985457134140146</v>
      </c>
      <c r="Q13" s="36">
        <v>3506</v>
      </c>
      <c r="R13" s="37">
        <f t="shared" si="6"/>
        <v>35.655445947320246</v>
      </c>
      <c r="S13" s="38">
        <f t="shared" si="7"/>
        <v>9833</v>
      </c>
      <c r="T13" s="32">
        <f t="shared" ref="T13:T37" si="8">S13/D13*100</f>
        <v>76.313542879317026</v>
      </c>
    </row>
    <row r="14" spans="1:20" x14ac:dyDescent="0.25">
      <c r="A14" s="24">
        <v>2</v>
      </c>
      <c r="B14" s="25" t="s">
        <v>17</v>
      </c>
      <c r="C14" s="26" t="str">
        <f>'[1]9'!C12</f>
        <v>Puskesmas Karangawen I</v>
      </c>
      <c r="D14" s="35">
        <v>10005</v>
      </c>
      <c r="E14" s="35">
        <v>245</v>
      </c>
      <c r="F14" s="32">
        <f t="shared" si="0"/>
        <v>2.9401176047041884</v>
      </c>
      <c r="G14" s="35">
        <v>4959</v>
      </c>
      <c r="H14" s="32">
        <f t="shared" si="1"/>
        <v>59.510380415216616</v>
      </c>
      <c r="I14" s="35">
        <v>581</v>
      </c>
      <c r="J14" s="32">
        <f t="shared" si="2"/>
        <v>6.9722788911556464</v>
      </c>
      <c r="K14" s="35">
        <v>885</v>
      </c>
      <c r="L14" s="32">
        <f t="shared" si="3"/>
        <v>10.62042481699268</v>
      </c>
      <c r="M14" s="36">
        <v>39</v>
      </c>
      <c r="N14" s="37">
        <f t="shared" si="4"/>
        <v>0.46801872074883</v>
      </c>
      <c r="O14" s="36">
        <v>425</v>
      </c>
      <c r="P14" s="37">
        <f t="shared" si="5"/>
        <v>5.1002040081603264</v>
      </c>
      <c r="Q14" s="36">
        <v>1160</v>
      </c>
      <c r="R14" s="37">
        <f t="shared" si="6"/>
        <v>13.920556822272893</v>
      </c>
      <c r="S14" s="38">
        <f t="shared" si="7"/>
        <v>8333</v>
      </c>
      <c r="T14" s="32">
        <f t="shared" si="8"/>
        <v>83.28835582208896</v>
      </c>
    </row>
    <row r="15" spans="1:20" x14ac:dyDescent="0.25">
      <c r="A15" s="24"/>
      <c r="B15" s="34" t="s">
        <v>17</v>
      </c>
      <c r="C15" s="26" t="str">
        <f>'[1]9'!C13</f>
        <v>Puskesmas Karangawen II</v>
      </c>
      <c r="D15" s="35">
        <v>13617</v>
      </c>
      <c r="E15" s="35">
        <v>989</v>
      </c>
      <c r="F15" s="32">
        <f t="shared" si="0"/>
        <v>7.7886281304142377</v>
      </c>
      <c r="G15" s="35">
        <v>8603</v>
      </c>
      <c r="H15" s="32">
        <f t="shared" si="1"/>
        <v>67.750826901874305</v>
      </c>
      <c r="I15" s="35">
        <v>1184</v>
      </c>
      <c r="J15" s="32">
        <f t="shared" si="2"/>
        <v>9.3243030398487949</v>
      </c>
      <c r="K15" s="35">
        <v>327</v>
      </c>
      <c r="L15" s="32">
        <f t="shared" si="3"/>
        <v>2.5752086942825643</v>
      </c>
      <c r="M15" s="36">
        <v>27</v>
      </c>
      <c r="N15" s="37">
        <f t="shared" si="4"/>
        <v>0.21263191053709243</v>
      </c>
      <c r="O15" s="36">
        <v>236</v>
      </c>
      <c r="P15" s="37">
        <f t="shared" si="5"/>
        <v>1.8585604032131042</v>
      </c>
      <c r="Q15" s="36">
        <v>1305</v>
      </c>
      <c r="R15" s="37">
        <f t="shared" si="6"/>
        <v>10.277209009292802</v>
      </c>
      <c r="S15" s="38">
        <f t="shared" si="7"/>
        <v>12698</v>
      </c>
      <c r="T15" s="32">
        <f t="shared" si="8"/>
        <v>93.251083204817505</v>
      </c>
    </row>
    <row r="16" spans="1:20" x14ac:dyDescent="0.25">
      <c r="A16" s="24">
        <v>3</v>
      </c>
      <c r="B16" s="25" t="s">
        <v>18</v>
      </c>
      <c r="C16" s="26" t="str">
        <f>'[1]9'!C14</f>
        <v>Puskesmas Guntur I</v>
      </c>
      <c r="D16" s="35">
        <v>8760</v>
      </c>
      <c r="E16" s="35">
        <v>539</v>
      </c>
      <c r="F16" s="32">
        <f t="shared" si="0"/>
        <v>7.3373264361557302</v>
      </c>
      <c r="G16" s="35">
        <v>2815</v>
      </c>
      <c r="H16" s="32">
        <f t="shared" si="1"/>
        <v>38.320174244486793</v>
      </c>
      <c r="I16" s="35">
        <v>2275</v>
      </c>
      <c r="J16" s="32">
        <f t="shared" si="2"/>
        <v>30.969234957800161</v>
      </c>
      <c r="K16" s="35">
        <v>588</v>
      </c>
      <c r="L16" s="32">
        <f t="shared" si="3"/>
        <v>8.004356112169889</v>
      </c>
      <c r="M16" s="36">
        <v>28</v>
      </c>
      <c r="N16" s="37">
        <f t="shared" si="4"/>
        <v>0.38115981486523276</v>
      </c>
      <c r="O16" s="36">
        <v>380</v>
      </c>
      <c r="P16" s="37">
        <f t="shared" si="5"/>
        <v>5.1728832017424446</v>
      </c>
      <c r="Q16" s="36">
        <v>693</v>
      </c>
      <c r="R16" s="37">
        <f t="shared" si="6"/>
        <v>9.4337054179145117</v>
      </c>
      <c r="S16" s="38">
        <f t="shared" si="7"/>
        <v>7346</v>
      </c>
      <c r="T16" s="32">
        <f t="shared" si="8"/>
        <v>83.858447488584474</v>
      </c>
    </row>
    <row r="17" spans="1:20" x14ac:dyDescent="0.25">
      <c r="A17" s="24"/>
      <c r="B17" s="34" t="s">
        <v>18</v>
      </c>
      <c r="C17" s="26" t="str">
        <f>'[1]9'!C15</f>
        <v>Puskesmas Guntur II</v>
      </c>
      <c r="D17" s="35">
        <v>8239</v>
      </c>
      <c r="E17" s="35">
        <v>123</v>
      </c>
      <c r="F17" s="32">
        <f t="shared" si="0"/>
        <v>1.7375335499364315</v>
      </c>
      <c r="G17" s="35">
        <v>5633</v>
      </c>
      <c r="H17" s="32">
        <f t="shared" si="1"/>
        <v>79.573386071479021</v>
      </c>
      <c r="I17" s="35">
        <v>466</v>
      </c>
      <c r="J17" s="32">
        <f t="shared" si="2"/>
        <v>6.5828506851250177</v>
      </c>
      <c r="K17" s="35">
        <v>72</v>
      </c>
      <c r="L17" s="32">
        <f t="shared" si="3"/>
        <v>1.0170928097188869</v>
      </c>
      <c r="M17" s="36">
        <v>53</v>
      </c>
      <c r="N17" s="37">
        <f t="shared" si="4"/>
        <v>0.74869331826529173</v>
      </c>
      <c r="O17" s="36">
        <v>275</v>
      </c>
      <c r="P17" s="37">
        <f t="shared" si="5"/>
        <v>3.8847294815651927</v>
      </c>
      <c r="Q17" s="36">
        <v>404</v>
      </c>
      <c r="R17" s="37">
        <f t="shared" si="6"/>
        <v>5.7070207656448648</v>
      </c>
      <c r="S17" s="38">
        <f t="shared" si="7"/>
        <v>7079</v>
      </c>
      <c r="T17" s="32">
        <f t="shared" si="8"/>
        <v>85.920621434640125</v>
      </c>
    </row>
    <row r="18" spans="1:20" x14ac:dyDescent="0.25">
      <c r="A18" s="24">
        <v>4</v>
      </c>
      <c r="B18" s="25" t="s">
        <v>19</v>
      </c>
      <c r="C18" s="26" t="str">
        <f>'[1]9'!C16</f>
        <v>Puskesmas Sayung I</v>
      </c>
      <c r="D18" s="35">
        <v>10448</v>
      </c>
      <c r="E18" s="35">
        <v>0</v>
      </c>
      <c r="F18" s="32">
        <f t="shared" si="0"/>
        <v>0</v>
      </c>
      <c r="G18" s="35">
        <v>7133</v>
      </c>
      <c r="H18" s="32">
        <f t="shared" si="1"/>
        <v>91.13325667561007</v>
      </c>
      <c r="I18" s="35">
        <v>71</v>
      </c>
      <c r="J18" s="32">
        <f t="shared" si="2"/>
        <v>0.90711639197649174</v>
      </c>
      <c r="K18" s="35">
        <v>77</v>
      </c>
      <c r="L18" s="32">
        <f t="shared" si="3"/>
        <v>0.98377411524211056</v>
      </c>
      <c r="M18" s="36">
        <v>0</v>
      </c>
      <c r="N18" s="37">
        <f t="shared" si="4"/>
        <v>0</v>
      </c>
      <c r="O18" s="36">
        <v>193</v>
      </c>
      <c r="P18" s="37">
        <f t="shared" si="5"/>
        <v>2.4658234317107448</v>
      </c>
      <c r="Q18" s="36">
        <v>353</v>
      </c>
      <c r="R18" s="37">
        <f t="shared" si="6"/>
        <v>4.5100293854605855</v>
      </c>
      <c r="S18" s="38">
        <f t="shared" si="7"/>
        <v>7827</v>
      </c>
      <c r="T18" s="32">
        <f t="shared" si="8"/>
        <v>74.913859111791723</v>
      </c>
    </row>
    <row r="19" spans="1:20" x14ac:dyDescent="0.25">
      <c r="A19" s="24"/>
      <c r="B19" s="34" t="s">
        <v>19</v>
      </c>
      <c r="C19" s="26" t="str">
        <f>'[1]9'!C17</f>
        <v>Puskesmas Sayung II</v>
      </c>
      <c r="D19" s="35">
        <v>12320</v>
      </c>
      <c r="E19" s="35">
        <v>88</v>
      </c>
      <c r="F19" s="32">
        <f t="shared" si="0"/>
        <v>1.0309278350515463</v>
      </c>
      <c r="G19" s="35">
        <v>7088</v>
      </c>
      <c r="H19" s="32">
        <f t="shared" si="1"/>
        <v>83.036551077788189</v>
      </c>
      <c r="I19" s="35">
        <v>311</v>
      </c>
      <c r="J19" s="32">
        <f t="shared" si="2"/>
        <v>3.6433926897844424</v>
      </c>
      <c r="K19" s="35">
        <v>252</v>
      </c>
      <c r="L19" s="32">
        <f t="shared" si="3"/>
        <v>2.9522024367385193</v>
      </c>
      <c r="M19" s="36">
        <v>0</v>
      </c>
      <c r="N19" s="37">
        <f t="shared" si="4"/>
        <v>0</v>
      </c>
      <c r="O19" s="36">
        <v>212</v>
      </c>
      <c r="P19" s="37">
        <f t="shared" si="5"/>
        <v>2.4835988753514529</v>
      </c>
      <c r="Q19" s="36">
        <v>585</v>
      </c>
      <c r="R19" s="37">
        <f t="shared" si="6"/>
        <v>6.8533270852858488</v>
      </c>
      <c r="S19" s="38">
        <f t="shared" si="7"/>
        <v>8536</v>
      </c>
      <c r="T19" s="32">
        <f t="shared" si="8"/>
        <v>69.285714285714278</v>
      </c>
    </row>
    <row r="20" spans="1:20" x14ac:dyDescent="0.25">
      <c r="A20" s="24">
        <v>5</v>
      </c>
      <c r="B20" s="25" t="s">
        <v>20</v>
      </c>
      <c r="C20" s="26" t="str">
        <f>'[1]9'!C18</f>
        <v>Puskesmas Karang Tengah</v>
      </c>
      <c r="D20" s="35">
        <v>13691</v>
      </c>
      <c r="E20" s="35">
        <v>228</v>
      </c>
      <c r="F20" s="32">
        <f t="shared" si="0"/>
        <v>2.1266672884992075</v>
      </c>
      <c r="G20" s="35">
        <v>6786</v>
      </c>
      <c r="H20" s="32">
        <f t="shared" si="1"/>
        <v>63.296334297173772</v>
      </c>
      <c r="I20" s="35">
        <v>1464</v>
      </c>
      <c r="J20" s="32">
        <f t="shared" si="2"/>
        <v>13.655442589310699</v>
      </c>
      <c r="K20" s="35">
        <v>346</v>
      </c>
      <c r="L20" s="32">
        <f t="shared" si="3"/>
        <v>3.2273108851786212</v>
      </c>
      <c r="M20" s="36">
        <v>115</v>
      </c>
      <c r="N20" s="37">
        <f t="shared" si="4"/>
        <v>1.0726611323570563</v>
      </c>
      <c r="O20" s="36">
        <v>240</v>
      </c>
      <c r="P20" s="37">
        <f t="shared" si="5"/>
        <v>2.2385971457886389</v>
      </c>
      <c r="Q20" s="36">
        <v>1427</v>
      </c>
      <c r="R20" s="37">
        <f>Q20/$S20*100</f>
        <v>13.310325529334948</v>
      </c>
      <c r="S20" s="38">
        <f t="shared" si="7"/>
        <v>10721</v>
      </c>
      <c r="T20" s="32">
        <f t="shared" si="8"/>
        <v>78.306916952742682</v>
      </c>
    </row>
    <row r="21" spans="1:20" x14ac:dyDescent="0.25">
      <c r="A21" s="24">
        <v>6</v>
      </c>
      <c r="B21" s="25" t="s">
        <v>21</v>
      </c>
      <c r="C21" s="26" t="str">
        <f>'[1]9'!C19</f>
        <v>Puskesmas Bonang I</v>
      </c>
      <c r="D21" s="35">
        <v>9633</v>
      </c>
      <c r="E21" s="35">
        <v>134</v>
      </c>
      <c r="F21" s="32">
        <f t="shared" si="0"/>
        <v>1.6127091106029605</v>
      </c>
      <c r="G21" s="35">
        <v>6231</v>
      </c>
      <c r="H21" s="32">
        <f t="shared" si="1"/>
        <v>74.990973643037677</v>
      </c>
      <c r="I21" s="35">
        <v>374</v>
      </c>
      <c r="J21" s="32">
        <f t="shared" si="2"/>
        <v>4.5011433385485615</v>
      </c>
      <c r="K21" s="35">
        <v>261</v>
      </c>
      <c r="L21" s="32">
        <f t="shared" si="3"/>
        <v>3.141172222890841</v>
      </c>
      <c r="M21" s="36">
        <v>7</v>
      </c>
      <c r="N21" s="37">
        <f t="shared" si="4"/>
        <v>8.4245998315080034E-2</v>
      </c>
      <c r="O21" s="36">
        <v>439</v>
      </c>
      <c r="P21" s="37">
        <f t="shared" si="5"/>
        <v>5.2834276086171617</v>
      </c>
      <c r="Q21" s="36">
        <v>856</v>
      </c>
      <c r="R21" s="37">
        <f t="shared" si="6"/>
        <v>10.302082079672644</v>
      </c>
      <c r="S21" s="38">
        <f t="shared" si="7"/>
        <v>8309</v>
      </c>
      <c r="T21" s="32">
        <f t="shared" si="8"/>
        <v>86.255579777846975</v>
      </c>
    </row>
    <row r="22" spans="1:20" x14ac:dyDescent="0.25">
      <c r="A22" s="24"/>
      <c r="B22" s="34" t="s">
        <v>21</v>
      </c>
      <c r="C22" s="26" t="str">
        <f>'[1]9'!C20</f>
        <v>Puskesmas Bonang II</v>
      </c>
      <c r="D22" s="35">
        <v>8145</v>
      </c>
      <c r="E22" s="35">
        <v>50</v>
      </c>
      <c r="F22" s="32">
        <f t="shared" si="0"/>
        <v>0.74571215510812827</v>
      </c>
      <c r="G22" s="35">
        <v>5501</v>
      </c>
      <c r="H22" s="32">
        <f t="shared" si="1"/>
        <v>82.043251304996261</v>
      </c>
      <c r="I22" s="35">
        <v>277</v>
      </c>
      <c r="J22" s="32">
        <f t="shared" si="2"/>
        <v>4.1312453392990305</v>
      </c>
      <c r="K22" s="35">
        <v>194</v>
      </c>
      <c r="L22" s="32">
        <f t="shared" si="3"/>
        <v>2.8933631618195377</v>
      </c>
      <c r="M22" s="36">
        <v>8</v>
      </c>
      <c r="N22" s="37">
        <f t="shared" si="4"/>
        <v>0.11931394481730052</v>
      </c>
      <c r="O22" s="36">
        <v>253</v>
      </c>
      <c r="P22" s="37">
        <f t="shared" si="5"/>
        <v>3.7733035048471288</v>
      </c>
      <c r="Q22" s="36">
        <v>414</v>
      </c>
      <c r="R22" s="37">
        <f t="shared" si="6"/>
        <v>6.174496644295302</v>
      </c>
      <c r="S22" s="38">
        <f t="shared" si="7"/>
        <v>6705</v>
      </c>
      <c r="T22" s="32">
        <f t="shared" si="8"/>
        <v>82.320441988950279</v>
      </c>
    </row>
    <row r="23" spans="1:20" x14ac:dyDescent="0.25">
      <c r="A23" s="24">
        <v>7</v>
      </c>
      <c r="B23" s="25" t="s">
        <v>22</v>
      </c>
      <c r="C23" s="26" t="str">
        <f>'[1]9'!C21</f>
        <v>Puskesmas Demak I</v>
      </c>
      <c r="D23" s="35">
        <v>7602</v>
      </c>
      <c r="E23" s="35">
        <v>362</v>
      </c>
      <c r="F23" s="32">
        <f t="shared" si="0"/>
        <v>6.1252115059221657</v>
      </c>
      <c r="G23" s="35">
        <v>3584</v>
      </c>
      <c r="H23" s="32">
        <f t="shared" si="1"/>
        <v>60.642978003384094</v>
      </c>
      <c r="I23" s="35">
        <v>963</v>
      </c>
      <c r="J23" s="32">
        <f t="shared" si="2"/>
        <v>16.294416243654823</v>
      </c>
      <c r="K23" s="35">
        <v>424</v>
      </c>
      <c r="L23" s="32">
        <f t="shared" si="3"/>
        <v>7.1742808798646358</v>
      </c>
      <c r="M23" s="36">
        <v>47</v>
      </c>
      <c r="N23" s="37">
        <f t="shared" si="4"/>
        <v>0.7952622673434856</v>
      </c>
      <c r="O23" s="36">
        <v>219</v>
      </c>
      <c r="P23" s="37">
        <f t="shared" si="5"/>
        <v>3.7055837563451779</v>
      </c>
      <c r="Q23" s="36">
        <v>264</v>
      </c>
      <c r="R23" s="37">
        <f t="shared" si="6"/>
        <v>4.467005076142132</v>
      </c>
      <c r="S23" s="38">
        <f t="shared" si="7"/>
        <v>5910</v>
      </c>
      <c r="T23" s="32">
        <f t="shared" si="8"/>
        <v>77.742699289660607</v>
      </c>
    </row>
    <row r="24" spans="1:20" x14ac:dyDescent="0.25">
      <c r="A24" s="24"/>
      <c r="B24" s="34" t="s">
        <v>22</v>
      </c>
      <c r="C24" s="26" t="str">
        <f>'[1]9'!C22</f>
        <v>Puskesmas Demak II</v>
      </c>
      <c r="D24" s="35">
        <v>8884</v>
      </c>
      <c r="E24" s="35">
        <v>56</v>
      </c>
      <c r="F24" s="32">
        <f t="shared" si="0"/>
        <v>2.0725388601036272</v>
      </c>
      <c r="G24" s="35">
        <v>1607</v>
      </c>
      <c r="H24" s="32">
        <f t="shared" si="1"/>
        <v>59.474463360473727</v>
      </c>
      <c r="I24" s="35">
        <v>437</v>
      </c>
      <c r="J24" s="32">
        <f t="shared" si="2"/>
        <v>16.173205033308662</v>
      </c>
      <c r="K24" s="35">
        <v>76</v>
      </c>
      <c r="L24" s="32">
        <f t="shared" si="3"/>
        <v>2.8127313101406366</v>
      </c>
      <c r="M24" s="36">
        <v>35</v>
      </c>
      <c r="N24" s="37">
        <f t="shared" si="4"/>
        <v>1.2953367875647668</v>
      </c>
      <c r="O24" s="36">
        <v>98</v>
      </c>
      <c r="P24" s="37">
        <f t="shared" si="5"/>
        <v>3.6269430051813467</v>
      </c>
      <c r="Q24" s="36">
        <v>358</v>
      </c>
      <c r="R24" s="37">
        <f t="shared" si="6"/>
        <v>13.249444855662473</v>
      </c>
      <c r="S24" s="38">
        <f t="shared" si="7"/>
        <v>2702</v>
      </c>
      <c r="T24" s="32">
        <f t="shared" si="8"/>
        <v>30.414227825303918</v>
      </c>
    </row>
    <row r="25" spans="1:20" x14ac:dyDescent="0.25">
      <c r="A25" s="24"/>
      <c r="B25" s="34" t="s">
        <v>22</v>
      </c>
      <c r="C25" s="26" t="str">
        <f>'[1]9'!C23</f>
        <v>Puskesmas Demak III</v>
      </c>
      <c r="D25" s="35">
        <v>8486</v>
      </c>
      <c r="E25" s="35">
        <v>117</v>
      </c>
      <c r="F25" s="32">
        <f t="shared" si="0"/>
        <v>2.045812204930932</v>
      </c>
      <c r="G25" s="35">
        <v>4151</v>
      </c>
      <c r="H25" s="32">
        <f t="shared" si="1"/>
        <v>72.58261933904528</v>
      </c>
      <c r="I25" s="35">
        <v>581</v>
      </c>
      <c r="J25" s="32">
        <f t="shared" si="2"/>
        <v>10.159118727050185</v>
      </c>
      <c r="K25" s="35">
        <v>254</v>
      </c>
      <c r="L25" s="32">
        <f t="shared" si="3"/>
        <v>4.4413358978842448</v>
      </c>
      <c r="M25" s="36">
        <v>17</v>
      </c>
      <c r="N25" s="37">
        <f t="shared" si="4"/>
        <v>0.2972547648190243</v>
      </c>
      <c r="O25" s="36">
        <v>210</v>
      </c>
      <c r="P25" s="37">
        <f t="shared" si="5"/>
        <v>3.6719706242350063</v>
      </c>
      <c r="Q25" s="36">
        <v>372</v>
      </c>
      <c r="R25" s="37">
        <f t="shared" si="6"/>
        <v>6.5046336772162965</v>
      </c>
      <c r="S25" s="38">
        <f t="shared" si="7"/>
        <v>5719</v>
      </c>
      <c r="T25" s="32">
        <f t="shared" si="8"/>
        <v>67.393353759132694</v>
      </c>
    </row>
    <row r="26" spans="1:20" x14ac:dyDescent="0.25">
      <c r="A26" s="24">
        <v>8</v>
      </c>
      <c r="B26" s="25" t="s">
        <v>23</v>
      </c>
      <c r="C26" s="26" t="str">
        <f>'[1]9'!C24</f>
        <v>Puskesmas Wonosalam I</v>
      </c>
      <c r="D26" s="35">
        <v>10020</v>
      </c>
      <c r="E26" s="35">
        <v>0</v>
      </c>
      <c r="F26" s="32">
        <f t="shared" si="0"/>
        <v>0</v>
      </c>
      <c r="G26" s="35">
        <v>6784</v>
      </c>
      <c r="H26" s="32">
        <f t="shared" si="1"/>
        <v>87.830139823925421</v>
      </c>
      <c r="I26" s="35">
        <v>280</v>
      </c>
      <c r="J26" s="32">
        <f t="shared" si="2"/>
        <v>3.6250647332988093</v>
      </c>
      <c r="K26" s="35">
        <v>45</v>
      </c>
      <c r="L26" s="32">
        <f t="shared" si="3"/>
        <v>0.5825996892801657</v>
      </c>
      <c r="M26" s="36">
        <v>12</v>
      </c>
      <c r="N26" s="37">
        <f t="shared" si="4"/>
        <v>0.15535991714137753</v>
      </c>
      <c r="O26" s="36">
        <v>148</v>
      </c>
      <c r="P26" s="37">
        <f t="shared" si="5"/>
        <v>1.9161056447436562</v>
      </c>
      <c r="Q26" s="36">
        <v>443</v>
      </c>
      <c r="R26" s="37">
        <f t="shared" si="6"/>
        <v>5.7353702744691866</v>
      </c>
      <c r="S26" s="38">
        <f t="shared" si="7"/>
        <v>7724</v>
      </c>
      <c r="T26" s="32">
        <f t="shared" si="8"/>
        <v>77.085828343313381</v>
      </c>
    </row>
    <row r="27" spans="1:20" x14ac:dyDescent="0.25">
      <c r="A27" s="24"/>
      <c r="B27" s="34" t="s">
        <v>23</v>
      </c>
      <c r="C27" s="26" t="str">
        <f>'[1]9'!C25</f>
        <v>Puskesmas Wonosalam II</v>
      </c>
      <c r="D27" s="35">
        <v>6431</v>
      </c>
      <c r="E27" s="35">
        <v>9</v>
      </c>
      <c r="F27" s="32">
        <f t="shared" si="0"/>
        <v>0.1743510267338241</v>
      </c>
      <c r="G27" s="35">
        <v>4117</v>
      </c>
      <c r="H27" s="32">
        <f t="shared" si="1"/>
        <v>79.755908562572642</v>
      </c>
      <c r="I27" s="35">
        <v>267</v>
      </c>
      <c r="J27" s="32">
        <f t="shared" si="2"/>
        <v>5.1724137931034484</v>
      </c>
      <c r="K27" s="35">
        <v>112</v>
      </c>
      <c r="L27" s="32">
        <f t="shared" si="3"/>
        <v>2.1697016660209218</v>
      </c>
      <c r="M27" s="36">
        <v>17</v>
      </c>
      <c r="N27" s="37">
        <f t="shared" si="4"/>
        <v>0.32932971716388998</v>
      </c>
      <c r="O27" s="36">
        <v>190</v>
      </c>
      <c r="P27" s="37">
        <f t="shared" si="5"/>
        <v>3.6807438977140645</v>
      </c>
      <c r="Q27" s="36">
        <v>433</v>
      </c>
      <c r="R27" s="37">
        <f t="shared" si="6"/>
        <v>8.3882216195273163</v>
      </c>
      <c r="S27" s="38">
        <f t="shared" si="7"/>
        <v>5162</v>
      </c>
      <c r="T27" s="32">
        <f t="shared" si="8"/>
        <v>80.267454517182401</v>
      </c>
    </row>
    <row r="28" spans="1:20" x14ac:dyDescent="0.25">
      <c r="A28" s="24">
        <v>9</v>
      </c>
      <c r="B28" s="25" t="s">
        <v>24</v>
      </c>
      <c r="C28" s="26" t="str">
        <f>'[1]9'!C26</f>
        <v>Puskesmas Dempet</v>
      </c>
      <c r="D28" s="35">
        <v>12620</v>
      </c>
      <c r="E28" s="35">
        <v>101</v>
      </c>
      <c r="F28" s="32">
        <f t="shared" si="0"/>
        <v>2.4993813412521653</v>
      </c>
      <c r="G28" s="35">
        <v>390</v>
      </c>
      <c r="H28" s="32">
        <f t="shared" si="1"/>
        <v>9.6510764662212321</v>
      </c>
      <c r="I28" s="35">
        <v>2003</v>
      </c>
      <c r="J28" s="32">
        <f t="shared" si="2"/>
        <v>49.566938876515714</v>
      </c>
      <c r="K28" s="35">
        <v>186</v>
      </c>
      <c r="L28" s="32">
        <f t="shared" si="3"/>
        <v>4.6028210838901265</v>
      </c>
      <c r="M28" s="36">
        <v>4</v>
      </c>
      <c r="N28" s="37">
        <f t="shared" si="4"/>
        <v>9.8985399653551104E-2</v>
      </c>
      <c r="O28" s="36">
        <v>311</v>
      </c>
      <c r="P28" s="37">
        <f t="shared" si="5"/>
        <v>7.6961148230635974</v>
      </c>
      <c r="Q28" s="36">
        <v>1042</v>
      </c>
      <c r="R28" s="37">
        <f t="shared" si="6"/>
        <v>25.785696609750065</v>
      </c>
      <c r="S28" s="38">
        <f t="shared" si="7"/>
        <v>4041</v>
      </c>
      <c r="T28" s="32">
        <f t="shared" si="8"/>
        <v>32.020602218700475</v>
      </c>
    </row>
    <row r="29" spans="1:20" x14ac:dyDescent="0.25">
      <c r="A29" s="24">
        <v>10</v>
      </c>
      <c r="B29" s="25" t="s">
        <v>25</v>
      </c>
      <c r="C29" s="26" t="str">
        <f>'[1]9'!C27</f>
        <v xml:space="preserve">Puskesmas Kebonagung </v>
      </c>
      <c r="D29" s="35">
        <v>9954</v>
      </c>
      <c r="E29" s="35">
        <v>98</v>
      </c>
      <c r="F29" s="32">
        <f t="shared" si="0"/>
        <v>1.0464495461825949</v>
      </c>
      <c r="G29" s="35">
        <v>6791</v>
      </c>
      <c r="H29" s="32">
        <f t="shared" si="1"/>
        <v>72.514682327816331</v>
      </c>
      <c r="I29" s="35">
        <v>1175</v>
      </c>
      <c r="J29" s="32">
        <f t="shared" si="2"/>
        <v>12.546716497597437</v>
      </c>
      <c r="K29" s="35">
        <v>97</v>
      </c>
      <c r="L29" s="32">
        <f t="shared" si="3"/>
        <v>1.0357714895888948</v>
      </c>
      <c r="M29" s="36">
        <v>24</v>
      </c>
      <c r="N29" s="37">
        <f t="shared" si="4"/>
        <v>0.25627335824879871</v>
      </c>
      <c r="O29" s="36">
        <v>255</v>
      </c>
      <c r="P29" s="37">
        <f t="shared" si="5"/>
        <v>2.7229044313934865</v>
      </c>
      <c r="Q29" s="36">
        <v>901</v>
      </c>
      <c r="R29" s="37">
        <f t="shared" si="6"/>
        <v>9.6209289909236517</v>
      </c>
      <c r="S29" s="38">
        <f t="shared" si="7"/>
        <v>9365</v>
      </c>
      <c r="T29" s="32">
        <f t="shared" si="8"/>
        <v>94.082780791641554</v>
      </c>
    </row>
    <row r="30" spans="1:20" x14ac:dyDescent="0.25">
      <c r="A30" s="24">
        <v>11</v>
      </c>
      <c r="B30" s="25" t="s">
        <v>26</v>
      </c>
      <c r="C30" s="26" t="str">
        <f>'[1]9'!C28</f>
        <v>Puskesmas Gajah I</v>
      </c>
      <c r="D30" s="35">
        <v>7339</v>
      </c>
      <c r="E30" s="35">
        <v>246</v>
      </c>
      <c r="F30" s="32">
        <f t="shared" si="0"/>
        <v>3.498791068126867</v>
      </c>
      <c r="G30" s="35">
        <v>4916</v>
      </c>
      <c r="H30" s="32">
        <f t="shared" si="1"/>
        <v>69.918930450860472</v>
      </c>
      <c r="I30" s="35">
        <v>958</v>
      </c>
      <c r="J30" s="32">
        <f t="shared" si="2"/>
        <v>13.62537334660788</v>
      </c>
      <c r="K30" s="35">
        <v>129</v>
      </c>
      <c r="L30" s="32">
        <f t="shared" si="3"/>
        <v>1.8347319015787227</v>
      </c>
      <c r="M30" s="36">
        <v>20</v>
      </c>
      <c r="N30" s="37">
        <f t="shared" si="4"/>
        <v>0.28445455838429806</v>
      </c>
      <c r="O30" s="36">
        <v>175</v>
      </c>
      <c r="P30" s="37">
        <f t="shared" si="5"/>
        <v>2.4889773858626083</v>
      </c>
      <c r="Q30" s="36">
        <v>567</v>
      </c>
      <c r="R30" s="37">
        <f t="shared" si="6"/>
        <v>8.0642867301948513</v>
      </c>
      <c r="S30" s="38">
        <f t="shared" si="7"/>
        <v>7031</v>
      </c>
      <c r="T30" s="32">
        <f t="shared" si="8"/>
        <v>95.803242948630611</v>
      </c>
    </row>
    <row r="31" spans="1:20" x14ac:dyDescent="0.25">
      <c r="A31" s="24"/>
      <c r="B31" s="34" t="s">
        <v>26</v>
      </c>
      <c r="C31" s="26" t="str">
        <f>'[1]9'!C29</f>
        <v>Puskesmas Gajah II</v>
      </c>
      <c r="D31" s="35">
        <v>4582</v>
      </c>
      <c r="E31" s="35">
        <v>0</v>
      </c>
      <c r="F31" s="32">
        <f t="shared" si="0"/>
        <v>0</v>
      </c>
      <c r="G31" s="35">
        <v>2568</v>
      </c>
      <c r="H31" s="32">
        <f t="shared" si="1"/>
        <v>56.952761144377902</v>
      </c>
      <c r="I31" s="35">
        <v>505</v>
      </c>
      <c r="J31" s="32">
        <f t="shared" si="2"/>
        <v>11.199822577068087</v>
      </c>
      <c r="K31" s="35">
        <v>153</v>
      </c>
      <c r="L31" s="32">
        <f t="shared" si="3"/>
        <v>3.3932135728542914</v>
      </c>
      <c r="M31" s="36">
        <v>36</v>
      </c>
      <c r="N31" s="37">
        <f t="shared" si="4"/>
        <v>0.79840319361277434</v>
      </c>
      <c r="O31" s="36">
        <v>101</v>
      </c>
      <c r="P31" s="37">
        <f t="shared" si="5"/>
        <v>2.2399645154136172</v>
      </c>
      <c r="Q31" s="36">
        <v>1110</v>
      </c>
      <c r="R31" s="37">
        <f t="shared" si="6"/>
        <v>24.617431803060548</v>
      </c>
      <c r="S31" s="38">
        <f t="shared" si="7"/>
        <v>4509</v>
      </c>
      <c r="T31" s="32">
        <f t="shared" si="8"/>
        <v>98.40680925360104</v>
      </c>
    </row>
    <row r="32" spans="1:20" x14ac:dyDescent="0.25">
      <c r="A32" s="24">
        <v>12</v>
      </c>
      <c r="B32" s="25" t="s">
        <v>27</v>
      </c>
      <c r="C32" s="26" t="str">
        <f>'[1]9'!C30</f>
        <v>Puskesmas Karanganyar I</v>
      </c>
      <c r="D32" s="35">
        <v>7827</v>
      </c>
      <c r="E32" s="35">
        <v>177</v>
      </c>
      <c r="F32" s="32">
        <f t="shared" si="0"/>
        <v>2.8288317084864953</v>
      </c>
      <c r="G32" s="35">
        <v>3683</v>
      </c>
      <c r="H32" s="32">
        <f t="shared" si="1"/>
        <v>58.862074476586223</v>
      </c>
      <c r="I32" s="35">
        <v>1091</v>
      </c>
      <c r="J32" s="32">
        <f t="shared" si="2"/>
        <v>17.436471152309412</v>
      </c>
      <c r="K32" s="35">
        <v>519</v>
      </c>
      <c r="L32" s="32">
        <f t="shared" si="3"/>
        <v>8.2947099248841294</v>
      </c>
      <c r="M32" s="36">
        <v>0</v>
      </c>
      <c r="N32" s="37">
        <f t="shared" si="4"/>
        <v>0</v>
      </c>
      <c r="O32" s="36">
        <v>304</v>
      </c>
      <c r="P32" s="37">
        <f t="shared" si="5"/>
        <v>4.8585584145756755</v>
      </c>
      <c r="Q32" s="36">
        <v>483</v>
      </c>
      <c r="R32" s="37">
        <f t="shared" si="6"/>
        <v>7.719354323158063</v>
      </c>
      <c r="S32" s="38">
        <f t="shared" si="7"/>
        <v>6257</v>
      </c>
      <c r="T32" s="32">
        <f t="shared" si="8"/>
        <v>79.941229078829693</v>
      </c>
    </row>
    <row r="33" spans="1:20" x14ac:dyDescent="0.25">
      <c r="A33" s="24"/>
      <c r="B33" s="34" t="s">
        <v>27</v>
      </c>
      <c r="C33" s="26" t="str">
        <f>'[1]9'!C31</f>
        <v>Puskesmas Karanganyar II</v>
      </c>
      <c r="D33" s="35">
        <v>8516</v>
      </c>
      <c r="E33" s="35">
        <v>118</v>
      </c>
      <c r="F33" s="32">
        <f t="shared" si="0"/>
        <v>1.8254950495049505</v>
      </c>
      <c r="G33" s="35">
        <v>4971</v>
      </c>
      <c r="H33" s="32">
        <f t="shared" si="1"/>
        <v>76.902846534653463</v>
      </c>
      <c r="I33" s="35">
        <v>555</v>
      </c>
      <c r="J33" s="32">
        <f t="shared" si="2"/>
        <v>8.5860148514851495</v>
      </c>
      <c r="K33" s="35">
        <v>158</v>
      </c>
      <c r="L33" s="32">
        <f t="shared" si="3"/>
        <v>2.4443069306930694</v>
      </c>
      <c r="M33" s="36">
        <v>1</v>
      </c>
      <c r="N33" s="37">
        <f t="shared" si="4"/>
        <v>1.547029702970297E-2</v>
      </c>
      <c r="O33" s="36">
        <v>166</v>
      </c>
      <c r="P33" s="37">
        <f t="shared" si="5"/>
        <v>2.5680693069306928</v>
      </c>
      <c r="Q33" s="36">
        <v>494</v>
      </c>
      <c r="R33" s="37">
        <f t="shared" si="6"/>
        <v>7.6423267326732676</v>
      </c>
      <c r="S33" s="38">
        <f t="shared" si="7"/>
        <v>6464</v>
      </c>
      <c r="T33" s="32">
        <f t="shared" si="8"/>
        <v>75.904180366369189</v>
      </c>
    </row>
    <row r="34" spans="1:20" x14ac:dyDescent="0.25">
      <c r="A34" s="24">
        <v>13</v>
      </c>
      <c r="B34" s="25" t="s">
        <v>28</v>
      </c>
      <c r="C34" s="26" t="str">
        <f>'[1]9'!C32</f>
        <v>Puskesmas Mijen I</v>
      </c>
      <c r="D34" s="35">
        <v>5967</v>
      </c>
      <c r="E34" s="35">
        <v>35</v>
      </c>
      <c r="F34" s="32">
        <f t="shared" si="0"/>
        <v>0.79545454545454541</v>
      </c>
      <c r="G34" s="35">
        <v>3588</v>
      </c>
      <c r="H34" s="32">
        <f t="shared" si="1"/>
        <v>81.545454545454547</v>
      </c>
      <c r="I34" s="35">
        <v>273</v>
      </c>
      <c r="J34" s="32">
        <f t="shared" si="2"/>
        <v>6.2045454545454541</v>
      </c>
      <c r="K34" s="35">
        <v>56</v>
      </c>
      <c r="L34" s="32">
        <f t="shared" si="3"/>
        <v>1.2727272727272727</v>
      </c>
      <c r="M34" s="36">
        <v>3</v>
      </c>
      <c r="N34" s="37">
        <f t="shared" si="4"/>
        <v>6.8181818181818191E-2</v>
      </c>
      <c r="O34" s="36">
        <v>91</v>
      </c>
      <c r="P34" s="37">
        <f t="shared" si="5"/>
        <v>2.0681818181818183</v>
      </c>
      <c r="Q34" s="36">
        <v>351</v>
      </c>
      <c r="R34" s="37">
        <f t="shared" si="6"/>
        <v>7.9772727272727275</v>
      </c>
      <c r="S34" s="38">
        <f t="shared" si="7"/>
        <v>4400</v>
      </c>
      <c r="T34" s="32">
        <f t="shared" si="8"/>
        <v>73.738897268309032</v>
      </c>
    </row>
    <row r="35" spans="1:20" x14ac:dyDescent="0.25">
      <c r="A35" s="24"/>
      <c r="B35" s="34" t="s">
        <v>28</v>
      </c>
      <c r="C35" s="26" t="str">
        <f>'[1]9'!C33</f>
        <v>Puskesmas Mijen II</v>
      </c>
      <c r="D35" s="35">
        <v>6364</v>
      </c>
      <c r="E35" s="35">
        <v>15</v>
      </c>
      <c r="F35" s="32">
        <f t="shared" si="0"/>
        <v>0.43327556325823224</v>
      </c>
      <c r="G35" s="35">
        <v>2870</v>
      </c>
      <c r="H35" s="32">
        <f t="shared" si="1"/>
        <v>82.900057770075094</v>
      </c>
      <c r="I35" s="35">
        <v>144</v>
      </c>
      <c r="J35" s="32">
        <f t="shared" si="2"/>
        <v>4.1594454072790299</v>
      </c>
      <c r="K35" s="35">
        <v>204</v>
      </c>
      <c r="L35" s="32">
        <f t="shared" si="3"/>
        <v>5.8925476603119584</v>
      </c>
      <c r="M35" s="36">
        <v>8</v>
      </c>
      <c r="N35" s="37">
        <f t="shared" si="4"/>
        <v>0.23108030040439051</v>
      </c>
      <c r="O35" s="36">
        <v>50</v>
      </c>
      <c r="P35" s="37">
        <f t="shared" si="5"/>
        <v>1.4442518775274409</v>
      </c>
      <c r="Q35" s="36">
        <v>163</v>
      </c>
      <c r="R35" s="37">
        <f t="shared" si="6"/>
        <v>4.7082611207394569</v>
      </c>
      <c r="S35" s="38">
        <f t="shared" si="7"/>
        <v>3462</v>
      </c>
      <c r="T35" s="32">
        <f t="shared" si="8"/>
        <v>54.399748585795095</v>
      </c>
    </row>
    <row r="36" spans="1:20" x14ac:dyDescent="0.25">
      <c r="A36" s="24">
        <v>14</v>
      </c>
      <c r="B36" s="25" t="s">
        <v>29</v>
      </c>
      <c r="C36" s="26" t="str">
        <f>'[1]9'!C34</f>
        <v>Puskesmas Wedung I</v>
      </c>
      <c r="D36" s="35">
        <v>11036</v>
      </c>
      <c r="E36" s="35">
        <v>347</v>
      </c>
      <c r="F36" s="32">
        <f t="shared" si="0"/>
        <v>4.2244947650353053</v>
      </c>
      <c r="G36" s="35">
        <v>5564</v>
      </c>
      <c r="H36" s="32">
        <f t="shared" si="1"/>
        <v>67.738008278548818</v>
      </c>
      <c r="I36" s="35">
        <v>1044</v>
      </c>
      <c r="J36" s="32">
        <f t="shared" si="2"/>
        <v>12.7100073046019</v>
      </c>
      <c r="K36" s="35">
        <v>327</v>
      </c>
      <c r="L36" s="32">
        <f t="shared" si="3"/>
        <v>3.9810080350620893</v>
      </c>
      <c r="M36" s="36">
        <v>13</v>
      </c>
      <c r="N36" s="37">
        <f t="shared" si="4"/>
        <v>0.15826637448259068</v>
      </c>
      <c r="O36" s="36">
        <v>394</v>
      </c>
      <c r="P36" s="37">
        <f t="shared" si="5"/>
        <v>4.796688580472364</v>
      </c>
      <c r="Q36" s="36">
        <v>512</v>
      </c>
      <c r="R36" s="37">
        <f t="shared" si="6"/>
        <v>6.2332602873143417</v>
      </c>
      <c r="S36" s="38">
        <f t="shared" si="7"/>
        <v>8214</v>
      </c>
      <c r="T36" s="32">
        <f t="shared" si="8"/>
        <v>74.42914099311345</v>
      </c>
    </row>
    <row r="37" spans="1:20" x14ac:dyDescent="0.25">
      <c r="A37" s="24"/>
      <c r="B37" s="34" t="s">
        <v>29</v>
      </c>
      <c r="C37" s="26" t="str">
        <f>'[1]9'!C35</f>
        <v>Puskesmas Wedung II</v>
      </c>
      <c r="D37" s="39">
        <v>6274</v>
      </c>
      <c r="E37" s="39">
        <v>49</v>
      </c>
      <c r="F37" s="40">
        <f t="shared" si="0"/>
        <v>1.2408204608761713</v>
      </c>
      <c r="G37" s="39">
        <v>3230</v>
      </c>
      <c r="H37" s="40">
        <f t="shared" si="1"/>
        <v>81.792858951633335</v>
      </c>
      <c r="I37" s="39">
        <v>567</v>
      </c>
      <c r="J37" s="40">
        <f t="shared" si="2"/>
        <v>14.358065332995695</v>
      </c>
      <c r="K37" s="39">
        <v>13</v>
      </c>
      <c r="L37" s="40">
        <f t="shared" si="3"/>
        <v>0.32919726513041275</v>
      </c>
      <c r="M37" s="41">
        <v>0</v>
      </c>
      <c r="N37" s="42">
        <f t="shared" si="4"/>
        <v>0</v>
      </c>
      <c r="O37" s="41">
        <v>7</v>
      </c>
      <c r="P37" s="42">
        <f t="shared" si="5"/>
        <v>0.17726006583945303</v>
      </c>
      <c r="Q37" s="41">
        <v>83</v>
      </c>
      <c r="R37" s="37">
        <f t="shared" si="6"/>
        <v>2.1017979235249431</v>
      </c>
      <c r="S37" s="38">
        <f t="shared" si="7"/>
        <v>3949</v>
      </c>
      <c r="T37" s="32">
        <f t="shared" si="8"/>
        <v>62.942301562001916</v>
      </c>
    </row>
    <row r="38" spans="1:20" ht="16.5" thickBot="1" x14ac:dyDescent="0.3">
      <c r="A38" s="43" t="s">
        <v>30</v>
      </c>
      <c r="B38" s="44"/>
      <c r="C38" s="44"/>
      <c r="D38" s="45">
        <f>SUM(D11:D37)</f>
        <v>256897</v>
      </c>
      <c r="E38" s="45">
        <f>SUM(E11:E37)</f>
        <v>5685</v>
      </c>
      <c r="F38" s="46">
        <f>E38/$S38*100</f>
        <v>2.985176511360474</v>
      </c>
      <c r="G38" s="45">
        <f>SUM(G11:G37)</f>
        <v>127098</v>
      </c>
      <c r="H38" s="46">
        <f>G38/$S38*100</f>
        <v>66.738779989603074</v>
      </c>
      <c r="I38" s="45">
        <f>SUM(I11:I37)</f>
        <v>22017</v>
      </c>
      <c r="J38" s="46">
        <f>I38/$S38*100</f>
        <v>11.561060906002384</v>
      </c>
      <c r="K38" s="45">
        <f>SUM(K11:K37)</f>
        <v>8027</v>
      </c>
      <c r="L38" s="46">
        <f>K38/$S38*100</f>
        <v>4.2149537126984207</v>
      </c>
      <c r="M38" s="45">
        <f>SUM(M11:M37)</f>
        <v>665</v>
      </c>
      <c r="N38" s="46">
        <f>M38/$S38*100</f>
        <v>0.34918951276248289</v>
      </c>
      <c r="O38" s="45">
        <f>SUM(O11:O37)</f>
        <v>7063</v>
      </c>
      <c r="P38" s="46">
        <f>O38/$S38*100</f>
        <v>3.7087601934457393</v>
      </c>
      <c r="Q38" s="45">
        <f>SUM(Q11:Q37)</f>
        <v>19886</v>
      </c>
      <c r="R38" s="46">
        <f>Q38/$S38*100</f>
        <v>10.44207917412742</v>
      </c>
      <c r="S38" s="47">
        <f>SUM(E38,G38,I38,K38,M38,O38,Q38)</f>
        <v>190441</v>
      </c>
      <c r="T38" s="48">
        <f>S38/D38*100</f>
        <v>74.131266616581755</v>
      </c>
    </row>
    <row r="39" spans="1:20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0"/>
      <c r="O39" s="49"/>
      <c r="P39" s="49"/>
      <c r="Q39" s="49"/>
      <c r="R39" s="49"/>
      <c r="S39" s="49"/>
      <c r="T39" s="3"/>
    </row>
    <row r="40" spans="1:20" x14ac:dyDescent="0.25">
      <c r="A40" s="51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51" t="s">
        <v>32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51" t="s">
        <v>33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51" t="s">
        <v>34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51" t="s">
        <v>35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</sheetData>
  <mergeCells count="6">
    <mergeCell ref="A3:S3"/>
    <mergeCell ref="A7:A9"/>
    <mergeCell ref="B7:B9"/>
    <mergeCell ref="C7:C9"/>
    <mergeCell ref="D7:D9"/>
    <mergeCell ref="E7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2020-08-12T02:54:18Z</dcterms:created>
  <dcterms:modified xsi:type="dcterms:W3CDTF">2020-08-12T02:54:55Z</dcterms:modified>
</cp:coreProperties>
</file>