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NKES  DEMAK\Music\ADMIN\Open Data\2020\Profil Kesehatan\"/>
    </mc:Choice>
  </mc:AlternateContent>
  <xr:revisionPtr revIDLastSave="0" documentId="8_{900DA78B-BC07-4E72-BBB6-DDCCC5EC7FE6}" xr6:coauthVersionLast="47" xr6:coauthVersionMax="47" xr10:uidLastSave="{00000000-0000-0000-0000-000000000000}"/>
  <bookViews>
    <workbookView xWindow="-108" yWindow="-108" windowWidth="23256" windowHeight="12576" xr2:uid="{33BD50F4-DC75-42A5-8ABC-A6127564F941}"/>
  </bookViews>
  <sheets>
    <sheet name="Sheet1" sheetId="1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39" i="1" l="1"/>
  <c r="P39" i="1" s="1"/>
  <c r="M39" i="1"/>
  <c r="K39" i="1"/>
  <c r="L39" i="1" s="1"/>
  <c r="I39" i="1"/>
  <c r="N39" i="1" s="1"/>
  <c r="G39" i="1"/>
  <c r="D39" i="1"/>
  <c r="P38" i="1"/>
  <c r="N38" i="1"/>
  <c r="L38" i="1"/>
  <c r="J38" i="1"/>
  <c r="H38" i="1"/>
  <c r="F38" i="1"/>
  <c r="E38" i="1"/>
  <c r="C38" i="1"/>
  <c r="B38" i="1"/>
  <c r="A38" i="1"/>
  <c r="P37" i="1"/>
  <c r="N37" i="1"/>
  <c r="L37" i="1"/>
  <c r="F37" i="1"/>
  <c r="J37" i="1" s="1"/>
  <c r="E37" i="1"/>
  <c r="H37" i="1" s="1"/>
  <c r="C37" i="1"/>
  <c r="B37" i="1"/>
  <c r="A37" i="1"/>
  <c r="P36" i="1"/>
  <c r="N36" i="1"/>
  <c r="L36" i="1"/>
  <c r="H36" i="1"/>
  <c r="F36" i="1"/>
  <c r="J36" i="1" s="1"/>
  <c r="E36" i="1"/>
  <c r="C36" i="1"/>
  <c r="B36" i="1"/>
  <c r="A36" i="1"/>
  <c r="P35" i="1"/>
  <c r="N35" i="1"/>
  <c r="L35" i="1"/>
  <c r="J35" i="1"/>
  <c r="H35" i="1"/>
  <c r="F35" i="1"/>
  <c r="E35" i="1"/>
  <c r="C35" i="1"/>
  <c r="B35" i="1"/>
  <c r="A35" i="1"/>
  <c r="P34" i="1"/>
  <c r="N34" i="1"/>
  <c r="L34" i="1"/>
  <c r="J34" i="1"/>
  <c r="H34" i="1"/>
  <c r="F34" i="1"/>
  <c r="E34" i="1"/>
  <c r="C34" i="1"/>
  <c r="B34" i="1"/>
  <c r="A34" i="1"/>
  <c r="P33" i="1"/>
  <c r="N33" i="1"/>
  <c r="L33" i="1"/>
  <c r="F33" i="1"/>
  <c r="J33" i="1" s="1"/>
  <c r="E33" i="1"/>
  <c r="H33" i="1" s="1"/>
  <c r="C33" i="1"/>
  <c r="B33" i="1"/>
  <c r="A33" i="1"/>
  <c r="P32" i="1"/>
  <c r="N32" i="1"/>
  <c r="L32" i="1"/>
  <c r="H32" i="1"/>
  <c r="F32" i="1"/>
  <c r="J32" i="1" s="1"/>
  <c r="E32" i="1"/>
  <c r="C32" i="1"/>
  <c r="B32" i="1"/>
  <c r="A32" i="1"/>
  <c r="P31" i="1"/>
  <c r="N31" i="1"/>
  <c r="L31" i="1"/>
  <c r="J31" i="1"/>
  <c r="H31" i="1"/>
  <c r="F31" i="1"/>
  <c r="E31" i="1"/>
  <c r="C31" i="1"/>
  <c r="B31" i="1"/>
  <c r="A31" i="1"/>
  <c r="P30" i="1"/>
  <c r="N30" i="1"/>
  <c r="L30" i="1"/>
  <c r="J30" i="1"/>
  <c r="H30" i="1"/>
  <c r="F30" i="1"/>
  <c r="E30" i="1"/>
  <c r="C30" i="1"/>
  <c r="B30" i="1"/>
  <c r="A30" i="1"/>
  <c r="P29" i="1"/>
  <c r="N29" i="1"/>
  <c r="L29" i="1"/>
  <c r="F29" i="1"/>
  <c r="J29" i="1" s="1"/>
  <c r="E29" i="1"/>
  <c r="H29" i="1" s="1"/>
  <c r="C29" i="1"/>
  <c r="B29" i="1"/>
  <c r="A29" i="1"/>
  <c r="P28" i="1"/>
  <c r="N28" i="1"/>
  <c r="L28" i="1"/>
  <c r="H28" i="1"/>
  <c r="F28" i="1"/>
  <c r="J28" i="1" s="1"/>
  <c r="E28" i="1"/>
  <c r="C28" i="1"/>
  <c r="B28" i="1"/>
  <c r="A28" i="1"/>
  <c r="P27" i="1"/>
  <c r="N27" i="1"/>
  <c r="L27" i="1"/>
  <c r="J27" i="1"/>
  <c r="H27" i="1"/>
  <c r="F27" i="1"/>
  <c r="E27" i="1"/>
  <c r="C27" i="1"/>
  <c r="B27" i="1"/>
  <c r="A27" i="1"/>
  <c r="P26" i="1"/>
  <c r="N26" i="1"/>
  <c r="L26" i="1"/>
  <c r="J26" i="1"/>
  <c r="H26" i="1"/>
  <c r="F26" i="1"/>
  <c r="E26" i="1"/>
  <c r="C26" i="1"/>
  <c r="B26" i="1"/>
  <c r="A26" i="1"/>
  <c r="P25" i="1"/>
  <c r="N25" i="1"/>
  <c r="L25" i="1"/>
  <c r="F25" i="1"/>
  <c r="J25" i="1" s="1"/>
  <c r="E25" i="1"/>
  <c r="H25" i="1" s="1"/>
  <c r="C25" i="1"/>
  <c r="B25" i="1"/>
  <c r="A25" i="1"/>
  <c r="P24" i="1"/>
  <c r="N24" i="1"/>
  <c r="L24" i="1"/>
  <c r="H24" i="1"/>
  <c r="F24" i="1"/>
  <c r="J24" i="1" s="1"/>
  <c r="E24" i="1"/>
  <c r="C24" i="1"/>
  <c r="B24" i="1"/>
  <c r="A24" i="1"/>
  <c r="P23" i="1"/>
  <c r="N23" i="1"/>
  <c r="L23" i="1"/>
  <c r="J23" i="1"/>
  <c r="H23" i="1"/>
  <c r="F23" i="1"/>
  <c r="E23" i="1"/>
  <c r="C23" i="1"/>
  <c r="B23" i="1"/>
  <c r="A23" i="1"/>
  <c r="P22" i="1"/>
  <c r="N22" i="1"/>
  <c r="L22" i="1"/>
  <c r="J22" i="1"/>
  <c r="H22" i="1"/>
  <c r="F22" i="1"/>
  <c r="E22" i="1"/>
  <c r="C22" i="1"/>
  <c r="B22" i="1"/>
  <c r="A22" i="1"/>
  <c r="P21" i="1"/>
  <c r="N21" i="1"/>
  <c r="L21" i="1"/>
  <c r="F21" i="1"/>
  <c r="J21" i="1" s="1"/>
  <c r="E21" i="1"/>
  <c r="H21" i="1" s="1"/>
  <c r="C21" i="1"/>
  <c r="B21" i="1"/>
  <c r="A21" i="1"/>
  <c r="P20" i="1"/>
  <c r="N20" i="1"/>
  <c r="L20" i="1"/>
  <c r="H20" i="1"/>
  <c r="F20" i="1"/>
  <c r="J20" i="1" s="1"/>
  <c r="E20" i="1"/>
  <c r="C20" i="1"/>
  <c r="B20" i="1"/>
  <c r="A20" i="1"/>
  <c r="P19" i="1"/>
  <c r="N19" i="1"/>
  <c r="L19" i="1"/>
  <c r="J19" i="1"/>
  <c r="H19" i="1"/>
  <c r="F19" i="1"/>
  <c r="E19" i="1"/>
  <c r="C19" i="1"/>
  <c r="B19" i="1"/>
  <c r="A19" i="1"/>
  <c r="P18" i="1"/>
  <c r="N18" i="1"/>
  <c r="L18" i="1"/>
  <c r="J18" i="1"/>
  <c r="H18" i="1"/>
  <c r="F18" i="1"/>
  <c r="E18" i="1"/>
  <c r="C18" i="1"/>
  <c r="B18" i="1"/>
  <c r="A18" i="1"/>
  <c r="P17" i="1"/>
  <c r="N17" i="1"/>
  <c r="L17" i="1"/>
  <c r="F17" i="1"/>
  <c r="J17" i="1" s="1"/>
  <c r="E17" i="1"/>
  <c r="H17" i="1" s="1"/>
  <c r="C17" i="1"/>
  <c r="B17" i="1"/>
  <c r="A17" i="1"/>
  <c r="P16" i="1"/>
  <c r="N16" i="1"/>
  <c r="L16" i="1"/>
  <c r="H16" i="1"/>
  <c r="F16" i="1"/>
  <c r="J16" i="1" s="1"/>
  <c r="E16" i="1"/>
  <c r="C16" i="1"/>
  <c r="B16" i="1"/>
  <c r="A16" i="1"/>
  <c r="P15" i="1"/>
  <c r="N15" i="1"/>
  <c r="L15" i="1"/>
  <c r="J15" i="1"/>
  <c r="H15" i="1"/>
  <c r="F15" i="1"/>
  <c r="E15" i="1"/>
  <c r="C15" i="1"/>
  <c r="B15" i="1"/>
  <c r="A15" i="1"/>
  <c r="P14" i="1"/>
  <c r="N14" i="1"/>
  <c r="L14" i="1"/>
  <c r="J14" i="1"/>
  <c r="H14" i="1"/>
  <c r="F14" i="1"/>
  <c r="E14" i="1"/>
  <c r="C14" i="1"/>
  <c r="B14" i="1"/>
  <c r="A14" i="1"/>
  <c r="P13" i="1"/>
  <c r="N13" i="1"/>
  <c r="L13" i="1"/>
  <c r="F13" i="1"/>
  <c r="J13" i="1" s="1"/>
  <c r="E13" i="1"/>
  <c r="H13" i="1" s="1"/>
  <c r="C13" i="1"/>
  <c r="B13" i="1"/>
  <c r="A13" i="1"/>
  <c r="P12" i="1"/>
  <c r="N12" i="1"/>
  <c r="L12" i="1"/>
  <c r="H12" i="1"/>
  <c r="F12" i="1"/>
  <c r="F39" i="1" s="1"/>
  <c r="J39" i="1" s="1"/>
  <c r="E12" i="1"/>
  <c r="E39" i="1" s="1"/>
  <c r="C12" i="1"/>
  <c r="B12" i="1"/>
  <c r="A12" i="1"/>
  <c r="H5" i="1"/>
  <c r="G5" i="1"/>
  <c r="H4" i="1"/>
  <c r="G4" i="1"/>
  <c r="H39" i="1" l="1"/>
  <c r="J12" i="1"/>
</calcChain>
</file>

<file path=xl/sharedStrings.xml><?xml version="1.0" encoding="utf-8"?>
<sst xmlns="http://schemas.openxmlformats.org/spreadsheetml/2006/main" count="36" uniqueCount="23">
  <si>
    <t>TABEL  56</t>
  </si>
  <si>
    <t xml:space="preserve"> </t>
  </si>
  <si>
    <t>KASUS DIARE YANG DILAYANI MENURUT JENIS KELAMIN, KECAMATAN, DAN PUSKESMAS</t>
  </si>
  <si>
    <t>NO</t>
  </si>
  <si>
    <t>KECAMATAN</t>
  </si>
  <si>
    <t>PUSKESMAS</t>
  </si>
  <si>
    <t>JUMLAH PENDUDUK</t>
  </si>
  <si>
    <t>JUMLAH TARGET PENEMUAN</t>
  </si>
  <si>
    <t>DIARE</t>
  </si>
  <si>
    <t>DILAYANI</t>
  </si>
  <si>
    <t>MENDAPAT ORALIT</t>
  </si>
  <si>
    <t>MENDAPAT ZINC</t>
  </si>
  <si>
    <t>SEMUA UMUR</t>
  </si>
  <si>
    <t>BALITA</t>
  </si>
  <si>
    <t>JUMLAH</t>
  </si>
  <si>
    <t>%</t>
  </si>
  <si>
    <t>JUMLAH (KAB/KOTA)</t>
  </si>
  <si>
    <t>ANGKA KESAKITAN DIARE PER 1.000 PENDUDUK</t>
  </si>
  <si>
    <t>Sumber: Seksi Pencegahan dan Pengendalian Penyakit Menular</t>
  </si>
  <si>
    <t>Ket:</t>
  </si>
  <si>
    <t>- Jumlah kasus adalah seluruh kasus yang ada di wilayah kerja puskesmas tersebut termasuk kasus yang ditemukan di RS</t>
  </si>
  <si>
    <t>- Persentase perkiraan jumlah kasus diare yang datang ke fasyankes besarnya sesuai dengan perkiraan daerah, namun</t>
  </si>
  <si>
    <t xml:space="preserve">   jika tidak tersedia maka menggunakan perkiraan 10% dari perkiraan jumlah penderita untuk semua umur dan 20% untuk balita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</si>
</sst>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_);_(* \(#,##0\);_(* &quot;-&quot;_);_(@_)"/>
    <numFmt numFmtId="165" formatCode="0.0"/>
    <numFmt numFmtId="166" formatCode="#,##0.0_);\(#,##0.0\)"/>
  </numFmts>
  <fonts count="7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3"/>
      <name val="Arial"/>
      <family val="2"/>
    </font>
    <font>
      <sz val="11"/>
      <name val="Arial"/>
      <family val="2"/>
    </font>
    <font>
      <i/>
      <sz val="9"/>
      <name val="Arial"/>
      <family val="2"/>
    </font>
    <font>
      <sz val="10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5" fillId="0" borderId="0" applyFont="0" applyFill="0" applyBorder="0" applyAlignment="0" applyProtection="0"/>
  </cellStyleXfs>
  <cellXfs count="64">
    <xf numFmtId="0" fontId="0" fillId="0" borderId="0" xfId="0"/>
    <xf numFmtId="0" fontId="1" fillId="0" borderId="0" xfId="0" quotePrefix="1" applyFont="1" applyAlignment="1">
      <alignment horizontal="left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2" xfId="0" quotePrefix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quotePrefix="1" applyFont="1" applyBorder="1" applyAlignment="1">
      <alignment horizontal="center" vertical="center" wrapText="1"/>
    </xf>
    <xf numFmtId="0" fontId="1" fillId="0" borderId="4" xfId="0" quotePrefix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quotePrefix="1" applyFont="1" applyBorder="1" applyAlignment="1">
      <alignment horizontal="center" vertical="center" wrapText="1"/>
    </xf>
    <xf numFmtId="0" fontId="1" fillId="0" borderId="9" xfId="0" quotePrefix="1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quotePrefix="1" applyFont="1" applyBorder="1" applyAlignment="1">
      <alignment horizontal="center" vertical="center" wrapText="1"/>
    </xf>
    <xf numFmtId="0" fontId="1" fillId="0" borderId="14" xfId="0" quotePrefix="1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/>
    </xf>
    <xf numFmtId="0" fontId="1" fillId="0" borderId="15" xfId="0" quotePrefix="1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7" xfId="0" applyFont="1" applyBorder="1" applyAlignment="1">
      <alignment vertical="center"/>
    </xf>
    <xf numFmtId="3" fontId="1" fillId="0" borderId="17" xfId="0" applyNumberFormat="1" applyFont="1" applyBorder="1" applyAlignment="1">
      <alignment vertical="center"/>
    </xf>
    <xf numFmtId="3" fontId="1" fillId="0" borderId="17" xfId="1" applyNumberFormat="1" applyFont="1" applyBorder="1" applyAlignment="1">
      <alignment vertical="center"/>
    </xf>
    <xf numFmtId="37" fontId="1" fillId="0" borderId="17" xfId="1" applyNumberFormat="1" applyFont="1" applyBorder="1" applyAlignment="1">
      <alignment vertical="center"/>
    </xf>
    <xf numFmtId="165" fontId="1" fillId="0" borderId="17" xfId="1" applyNumberFormat="1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3" fontId="1" fillId="0" borderId="2" xfId="0" applyNumberFormat="1" applyFont="1" applyBorder="1" applyAlignment="1">
      <alignment vertical="center"/>
    </xf>
    <xf numFmtId="3" fontId="1" fillId="0" borderId="2" xfId="1" applyNumberFormat="1" applyFont="1" applyBorder="1" applyAlignment="1">
      <alignment vertical="center"/>
    </xf>
    <xf numFmtId="37" fontId="1" fillId="0" borderId="2" xfId="1" applyNumberFormat="1" applyFont="1" applyBorder="1" applyAlignment="1">
      <alignment vertical="center"/>
    </xf>
    <xf numFmtId="165" fontId="1" fillId="0" borderId="2" xfId="1" applyNumberFormat="1" applyFont="1" applyBorder="1" applyAlignment="1">
      <alignment vertical="center"/>
    </xf>
    <xf numFmtId="0" fontId="1" fillId="0" borderId="15" xfId="0" applyFont="1" applyBorder="1" applyAlignment="1">
      <alignment horizontal="center" vertical="center"/>
    </xf>
    <xf numFmtId="0" fontId="1" fillId="0" borderId="15" xfId="0" applyFont="1" applyBorder="1" applyAlignment="1">
      <alignment vertical="center"/>
    </xf>
    <xf numFmtId="3" fontId="1" fillId="0" borderId="15" xfId="0" applyNumberFormat="1" applyFont="1" applyBorder="1" applyAlignment="1">
      <alignment vertical="center"/>
    </xf>
    <xf numFmtId="3" fontId="1" fillId="0" borderId="15" xfId="1" applyNumberFormat="1" applyFont="1" applyBorder="1" applyAlignment="1">
      <alignment vertical="center"/>
    </xf>
    <xf numFmtId="37" fontId="1" fillId="0" borderId="15" xfId="1" applyNumberFormat="1" applyFont="1" applyBorder="1" applyAlignment="1">
      <alignment vertical="center"/>
    </xf>
    <xf numFmtId="165" fontId="1" fillId="0" borderId="15" xfId="1" applyNumberFormat="1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3" fontId="6" fillId="0" borderId="12" xfId="1" applyNumberFormat="1" applyFont="1" applyBorder="1" applyAlignment="1">
      <alignment vertical="center"/>
    </xf>
    <xf numFmtId="37" fontId="6" fillId="0" borderId="12" xfId="1" applyNumberFormat="1" applyFont="1" applyBorder="1" applyAlignment="1">
      <alignment vertical="center"/>
    </xf>
    <xf numFmtId="165" fontId="6" fillId="0" borderId="16" xfId="1" applyNumberFormat="1" applyFont="1" applyBorder="1" applyAlignment="1">
      <alignment vertical="center"/>
    </xf>
    <xf numFmtId="0" fontId="6" fillId="0" borderId="18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37" fontId="6" fillId="0" borderId="19" xfId="1" applyNumberFormat="1" applyFont="1" applyBorder="1" applyAlignment="1">
      <alignment vertical="center"/>
    </xf>
    <xf numFmtId="37" fontId="6" fillId="2" borderId="20" xfId="1" applyNumberFormat="1" applyFont="1" applyFill="1" applyBorder="1" applyAlignment="1">
      <alignment vertical="center"/>
    </xf>
    <xf numFmtId="166" fontId="6" fillId="2" borderId="20" xfId="1" applyNumberFormat="1" applyFont="1" applyFill="1" applyBorder="1" applyAlignment="1">
      <alignment vertical="center"/>
    </xf>
    <xf numFmtId="166" fontId="6" fillId="2" borderId="21" xfId="1" applyNumberFormat="1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quotePrefix="1" applyFont="1" applyAlignment="1">
      <alignment vertical="center"/>
    </xf>
  </cellXfs>
  <cellStyles count="2">
    <cellStyle name="Comma [0] 2 2" xfId="1" xr:uid="{C8B4FEAF-3520-47A5-8912-337292045994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NKES%20%20DEMAK/Downloads/PROFIL%20Dinas%20Kesehatan%202020/PROFIL%20Dinas%20Kesehatan%202020/REKAP%20TABEL%202020...upda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  <sheetName val="77"/>
      <sheetName val="78"/>
      <sheetName val="79"/>
    </sheetNames>
    <sheetDataSet>
      <sheetData sheetId="0"/>
      <sheetData sheetId="1">
        <row r="5">
          <cell r="E5" t="str">
            <v>KABUPATEN/KOTA</v>
          </cell>
          <cell r="F5" t="str">
            <v>DEMAK</v>
          </cell>
        </row>
        <row r="6">
          <cell r="E6" t="str">
            <v xml:space="preserve">TAHUN </v>
          </cell>
          <cell r="F6">
            <v>2020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>
        <row r="9">
          <cell r="A9">
            <v>1</v>
          </cell>
          <cell r="B9" t="str">
            <v>MRANGGEN</v>
          </cell>
          <cell r="C9" t="str">
            <v>Puskesmas Mranggen I</v>
          </cell>
        </row>
        <row r="10">
          <cell r="A10">
            <v>2</v>
          </cell>
          <cell r="B10" t="str">
            <v>MRANGGEN</v>
          </cell>
          <cell r="C10" t="str">
            <v>Puskesmas Mranggen II</v>
          </cell>
        </row>
        <row r="11">
          <cell r="A11">
            <v>3</v>
          </cell>
          <cell r="B11" t="str">
            <v>MRANGGEN</v>
          </cell>
          <cell r="C11" t="str">
            <v>Puskesmas Mranggen III</v>
          </cell>
        </row>
        <row r="12">
          <cell r="A12">
            <v>4</v>
          </cell>
          <cell r="B12" t="str">
            <v>KARANGAWEN</v>
          </cell>
          <cell r="C12" t="str">
            <v>Puskesmas Karangawen I</v>
          </cell>
        </row>
        <row r="13">
          <cell r="A13">
            <v>5</v>
          </cell>
          <cell r="B13" t="str">
            <v>KARANGAWEN</v>
          </cell>
          <cell r="C13" t="str">
            <v>Puskesmas Karangawen II</v>
          </cell>
        </row>
        <row r="14">
          <cell r="A14">
            <v>6</v>
          </cell>
          <cell r="B14" t="str">
            <v>GUNTUR</v>
          </cell>
          <cell r="C14" t="str">
            <v>Puskesmas Guntur I</v>
          </cell>
        </row>
        <row r="15">
          <cell r="A15">
            <v>7</v>
          </cell>
          <cell r="B15" t="str">
            <v>GUNTUR</v>
          </cell>
          <cell r="C15" t="str">
            <v>Puskesmas Guntur II</v>
          </cell>
        </row>
        <row r="16">
          <cell r="A16">
            <v>8</v>
          </cell>
          <cell r="B16" t="str">
            <v>SAYUNG</v>
          </cell>
          <cell r="C16" t="str">
            <v>Puskesmas Sayung I</v>
          </cell>
        </row>
        <row r="17">
          <cell r="A17">
            <v>9</v>
          </cell>
          <cell r="B17" t="str">
            <v>SAYUNG</v>
          </cell>
          <cell r="C17" t="str">
            <v>Puskesmas Sayung II</v>
          </cell>
        </row>
        <row r="18">
          <cell r="A18">
            <v>10</v>
          </cell>
          <cell r="B18" t="str">
            <v>KARANGTENGAH</v>
          </cell>
          <cell r="C18" t="str">
            <v>Puskesmas Karang Tengah</v>
          </cell>
        </row>
        <row r="19">
          <cell r="A19">
            <v>11</v>
          </cell>
          <cell r="B19" t="str">
            <v>BONANG</v>
          </cell>
          <cell r="C19" t="str">
            <v>Puskesmas Bonang I</v>
          </cell>
        </row>
        <row r="20">
          <cell r="A20">
            <v>12</v>
          </cell>
          <cell r="B20" t="str">
            <v>BONANG</v>
          </cell>
          <cell r="C20" t="str">
            <v>Puskesmas Bonang II</v>
          </cell>
        </row>
        <row r="21">
          <cell r="A21">
            <v>13</v>
          </cell>
          <cell r="B21" t="str">
            <v>DEMAK</v>
          </cell>
          <cell r="C21" t="str">
            <v>Puskesmas Demak I</v>
          </cell>
        </row>
        <row r="22">
          <cell r="A22">
            <v>14</v>
          </cell>
          <cell r="B22" t="str">
            <v>DEMAK</v>
          </cell>
          <cell r="C22" t="str">
            <v>Puskesmas Demak II</v>
          </cell>
        </row>
        <row r="23">
          <cell r="A23">
            <v>15</v>
          </cell>
          <cell r="B23" t="str">
            <v>DEMAK</v>
          </cell>
          <cell r="C23" t="str">
            <v>Puskesmas Demak III</v>
          </cell>
        </row>
        <row r="24">
          <cell r="A24">
            <v>16</v>
          </cell>
          <cell r="B24" t="str">
            <v>WONOSALAM</v>
          </cell>
          <cell r="C24" t="str">
            <v>Puskesmas Wonosalam I</v>
          </cell>
        </row>
        <row r="25">
          <cell r="A25">
            <v>17</v>
          </cell>
          <cell r="B25" t="str">
            <v>WONOSALAM</v>
          </cell>
          <cell r="C25" t="str">
            <v>Puskesmas Wonosalam II</v>
          </cell>
        </row>
        <row r="26">
          <cell r="A26">
            <v>18</v>
          </cell>
          <cell r="B26" t="str">
            <v>DEMPET</v>
          </cell>
          <cell r="C26" t="str">
            <v>Puskesmas Dempet</v>
          </cell>
        </row>
        <row r="27">
          <cell r="A27">
            <v>19</v>
          </cell>
          <cell r="B27" t="str">
            <v>KEBONAGUNG</v>
          </cell>
          <cell r="C27" t="str">
            <v xml:space="preserve">Puskesmas Kebonagung </v>
          </cell>
        </row>
        <row r="28">
          <cell r="A28">
            <v>20</v>
          </cell>
          <cell r="B28" t="str">
            <v>GAJAH</v>
          </cell>
          <cell r="C28" t="str">
            <v>Puskesmas Gajah I</v>
          </cell>
        </row>
        <row r="29">
          <cell r="A29">
            <v>21</v>
          </cell>
          <cell r="B29" t="str">
            <v>GAJAH</v>
          </cell>
          <cell r="C29" t="str">
            <v>Puskesmas Gajah II</v>
          </cell>
        </row>
        <row r="30">
          <cell r="A30">
            <v>22</v>
          </cell>
          <cell r="B30" t="str">
            <v>KARANGANYAR</v>
          </cell>
          <cell r="C30" t="str">
            <v>Puskesmas Karanganyar I</v>
          </cell>
        </row>
        <row r="31">
          <cell r="A31">
            <v>23</v>
          </cell>
          <cell r="B31" t="str">
            <v>KARANGANYAR</v>
          </cell>
          <cell r="C31" t="str">
            <v>Puskesmas Karanganyar II</v>
          </cell>
        </row>
        <row r="32">
          <cell r="A32">
            <v>24</v>
          </cell>
          <cell r="B32" t="str">
            <v>MIJEN</v>
          </cell>
          <cell r="C32" t="str">
            <v>Puskesmas Mijen I</v>
          </cell>
        </row>
        <row r="33">
          <cell r="A33">
            <v>25</v>
          </cell>
          <cell r="B33" t="str">
            <v>MIJEN</v>
          </cell>
          <cell r="C33" t="str">
            <v>Puskesmas Mijen II</v>
          </cell>
        </row>
        <row r="34">
          <cell r="A34">
            <v>26</v>
          </cell>
          <cell r="B34" t="str">
            <v>WEDUNG</v>
          </cell>
          <cell r="C34" t="str">
            <v>Puskesmas Wedung I</v>
          </cell>
        </row>
        <row r="35">
          <cell r="A35">
            <v>27</v>
          </cell>
          <cell r="B35" t="str">
            <v>WEDUNG</v>
          </cell>
          <cell r="C35" t="str">
            <v>Puskesmas Wedung II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>
        <row r="11">
          <cell r="F11">
            <v>3904</v>
          </cell>
        </row>
        <row r="12">
          <cell r="F12">
            <v>3480</v>
          </cell>
        </row>
        <row r="13">
          <cell r="F13">
            <v>4107</v>
          </cell>
        </row>
        <row r="14">
          <cell r="F14">
            <v>2530</v>
          </cell>
        </row>
        <row r="15">
          <cell r="F15">
            <v>3601</v>
          </cell>
        </row>
        <row r="16">
          <cell r="F16">
            <v>3449</v>
          </cell>
        </row>
        <row r="17">
          <cell r="F17">
            <v>2838</v>
          </cell>
        </row>
        <row r="18">
          <cell r="F18">
            <v>3000</v>
          </cell>
        </row>
        <row r="19">
          <cell r="F19">
            <v>3536</v>
          </cell>
        </row>
        <row r="20">
          <cell r="F20">
            <v>4572</v>
          </cell>
        </row>
        <row r="21">
          <cell r="F21">
            <v>4304</v>
          </cell>
        </row>
        <row r="22">
          <cell r="F22">
            <v>3344</v>
          </cell>
        </row>
        <row r="23">
          <cell r="F23">
            <v>2055</v>
          </cell>
        </row>
        <row r="24">
          <cell r="F24">
            <v>1863</v>
          </cell>
        </row>
        <row r="25">
          <cell r="F25">
            <v>2491</v>
          </cell>
        </row>
        <row r="26">
          <cell r="F26">
            <v>2824</v>
          </cell>
        </row>
        <row r="27">
          <cell r="F27">
            <v>2325</v>
          </cell>
        </row>
        <row r="28">
          <cell r="F28">
            <v>3246</v>
          </cell>
        </row>
        <row r="29">
          <cell r="F29">
            <v>2630</v>
          </cell>
        </row>
        <row r="30">
          <cell r="F30">
            <v>1985</v>
          </cell>
        </row>
        <row r="31">
          <cell r="F31">
            <v>1587</v>
          </cell>
        </row>
        <row r="32">
          <cell r="F32">
            <v>2064</v>
          </cell>
        </row>
        <row r="33">
          <cell r="F33">
            <v>2533</v>
          </cell>
        </row>
        <row r="34">
          <cell r="F34">
            <v>1979</v>
          </cell>
        </row>
        <row r="35">
          <cell r="F35">
            <v>1922</v>
          </cell>
        </row>
        <row r="36">
          <cell r="F36">
            <v>3669</v>
          </cell>
        </row>
        <row r="37">
          <cell r="F37">
            <v>2536</v>
          </cell>
        </row>
      </sheetData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A4C934-4FC4-430D-93CF-258F19FDC0D5}">
  <dimension ref="A1:P47"/>
  <sheetViews>
    <sheetView tabSelected="1" workbookViewId="0">
      <selection sqref="A1:P47"/>
    </sheetView>
  </sheetViews>
  <sheetFormatPr defaultRowHeight="14.4" x14ac:dyDescent="0.3"/>
  <cols>
    <col min="1" max="1" width="5.6640625" customWidth="1"/>
    <col min="2" max="2" width="23.6640625" customWidth="1"/>
    <col min="3" max="3" width="30" bestFit="1" customWidth="1"/>
    <col min="4" max="4" width="14.109375" customWidth="1"/>
    <col min="5" max="16" width="11.6640625" customWidth="1"/>
  </cols>
  <sheetData>
    <row r="1" spans="1:16" ht="15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ht="15" x14ac:dyDescent="0.3">
      <c r="A2" s="3" t="s">
        <v>1</v>
      </c>
      <c r="B2" s="3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ht="16.8" x14ac:dyDescent="0.3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1:16" ht="16.8" x14ac:dyDescent="0.3">
      <c r="A4" s="5"/>
      <c r="B4" s="5"/>
      <c r="C4" s="5"/>
      <c r="D4" s="5"/>
      <c r="E4" s="5"/>
      <c r="F4" s="5"/>
      <c r="G4" s="6" t="str">
        <f>'[1]1'!E5</f>
        <v>KABUPATEN/KOTA</v>
      </c>
      <c r="H4" s="7" t="str">
        <f>'[1]1'!F5</f>
        <v>DEMAK</v>
      </c>
      <c r="I4" s="5"/>
      <c r="J4" s="5"/>
      <c r="K4" s="5"/>
      <c r="L4" s="5"/>
      <c r="M4" s="5"/>
      <c r="N4" s="5"/>
      <c r="O4" s="5"/>
      <c r="P4" s="5"/>
    </row>
    <row r="5" spans="1:16" ht="16.8" x14ac:dyDescent="0.3">
      <c r="A5" s="5"/>
      <c r="B5" s="5"/>
      <c r="C5" s="5"/>
      <c r="D5" s="5"/>
      <c r="E5" s="5"/>
      <c r="F5" s="5"/>
      <c r="G5" s="6" t="str">
        <f>'[1]1'!E6</f>
        <v xml:space="preserve">TAHUN </v>
      </c>
      <c r="H5" s="7">
        <f>'[1]1'!F6</f>
        <v>2020</v>
      </c>
      <c r="I5" s="5"/>
      <c r="J5" s="5"/>
      <c r="K5" s="5"/>
      <c r="L5" s="5"/>
      <c r="M5" s="5"/>
      <c r="N5" s="5"/>
      <c r="O5" s="5"/>
      <c r="P5" s="5"/>
    </row>
    <row r="6" spans="1:16" ht="15.6" thickBot="1" x14ac:dyDescent="0.35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15.6" x14ac:dyDescent="0.3">
      <c r="A7" s="9" t="s">
        <v>3</v>
      </c>
      <c r="B7" s="10" t="s">
        <v>4</v>
      </c>
      <c r="C7" s="9" t="s">
        <v>5</v>
      </c>
      <c r="D7" s="11" t="s">
        <v>6</v>
      </c>
      <c r="E7" s="12" t="s">
        <v>7</v>
      </c>
      <c r="F7" s="13"/>
      <c r="G7" s="14" t="s">
        <v>8</v>
      </c>
      <c r="H7" s="15"/>
      <c r="I7" s="15"/>
      <c r="J7" s="15"/>
      <c r="K7" s="15"/>
      <c r="L7" s="15"/>
      <c r="M7" s="15"/>
      <c r="N7" s="15"/>
      <c r="O7" s="15"/>
      <c r="P7" s="16"/>
    </row>
    <row r="8" spans="1:16" ht="15" x14ac:dyDescent="0.3">
      <c r="A8" s="9"/>
      <c r="B8" s="10"/>
      <c r="C8" s="9"/>
      <c r="D8" s="11"/>
      <c r="E8" s="17"/>
      <c r="F8" s="18"/>
      <c r="G8" s="19" t="s">
        <v>9</v>
      </c>
      <c r="H8" s="20"/>
      <c r="I8" s="20"/>
      <c r="J8" s="21"/>
      <c r="K8" s="19" t="s">
        <v>10</v>
      </c>
      <c r="L8" s="20"/>
      <c r="M8" s="20"/>
      <c r="N8" s="21"/>
      <c r="O8" s="22" t="s">
        <v>11</v>
      </c>
      <c r="P8" s="23"/>
    </row>
    <row r="9" spans="1:16" ht="15" x14ac:dyDescent="0.3">
      <c r="A9" s="9"/>
      <c r="B9" s="10"/>
      <c r="C9" s="9"/>
      <c r="D9" s="11"/>
      <c r="E9" s="24"/>
      <c r="F9" s="25"/>
      <c r="G9" s="19" t="s">
        <v>12</v>
      </c>
      <c r="H9" s="21"/>
      <c r="I9" s="20" t="s">
        <v>13</v>
      </c>
      <c r="J9" s="21"/>
      <c r="K9" s="19" t="s">
        <v>12</v>
      </c>
      <c r="L9" s="21"/>
      <c r="M9" s="20" t="s">
        <v>13</v>
      </c>
      <c r="N9" s="21"/>
      <c r="O9" s="19" t="s">
        <v>13</v>
      </c>
      <c r="P9" s="21"/>
    </row>
    <row r="10" spans="1:16" ht="27.6" x14ac:dyDescent="0.3">
      <c r="A10" s="26"/>
      <c r="B10" s="27"/>
      <c r="C10" s="26"/>
      <c r="D10" s="28"/>
      <c r="E10" s="29" t="s">
        <v>12</v>
      </c>
      <c r="F10" s="29" t="s">
        <v>13</v>
      </c>
      <c r="G10" s="30" t="s">
        <v>14</v>
      </c>
      <c r="H10" s="30" t="s">
        <v>15</v>
      </c>
      <c r="I10" s="30" t="s">
        <v>14</v>
      </c>
      <c r="J10" s="30" t="s">
        <v>15</v>
      </c>
      <c r="K10" s="30" t="s">
        <v>14</v>
      </c>
      <c r="L10" s="30" t="s">
        <v>15</v>
      </c>
      <c r="M10" s="30" t="s">
        <v>14</v>
      </c>
      <c r="N10" s="30" t="s">
        <v>15</v>
      </c>
      <c r="O10" s="30" t="s">
        <v>14</v>
      </c>
      <c r="P10" s="30" t="s">
        <v>15</v>
      </c>
    </row>
    <row r="11" spans="1:16" x14ac:dyDescent="0.3">
      <c r="A11" s="31">
        <v>1</v>
      </c>
      <c r="B11" s="31">
        <v>2</v>
      </c>
      <c r="C11" s="31">
        <v>3</v>
      </c>
      <c r="D11" s="31">
        <v>4</v>
      </c>
      <c r="E11" s="31">
        <v>5</v>
      </c>
      <c r="F11" s="31">
        <v>6</v>
      </c>
      <c r="G11" s="31">
        <v>7</v>
      </c>
      <c r="H11" s="31">
        <v>8</v>
      </c>
      <c r="I11" s="31">
        <v>9</v>
      </c>
      <c r="J11" s="31">
        <v>10</v>
      </c>
      <c r="K11" s="31">
        <v>11</v>
      </c>
      <c r="L11" s="31">
        <v>12</v>
      </c>
      <c r="M11" s="31">
        <v>13</v>
      </c>
      <c r="N11" s="31">
        <v>14</v>
      </c>
      <c r="O11" s="31">
        <v>15</v>
      </c>
      <c r="P11" s="31">
        <v>16</v>
      </c>
    </row>
    <row r="12" spans="1:16" ht="15" x14ac:dyDescent="0.3">
      <c r="A12" s="32">
        <f>'[1]9'!A9</f>
        <v>1</v>
      </c>
      <c r="B12" s="33" t="str">
        <f>'[1]9'!B9</f>
        <v>MRANGGEN</v>
      </c>
      <c r="C12" s="33" t="str">
        <f>'[1]9'!C9</f>
        <v>Puskesmas Mranggen I</v>
      </c>
      <c r="D12" s="34">
        <v>59168</v>
      </c>
      <c r="E12" s="35">
        <f t="shared" ref="E12:E38" si="0">10%*$E$40/1000*D12</f>
        <v>1597.5360000000001</v>
      </c>
      <c r="F12" s="35">
        <f>20%*$F$40/1000*'[1]42'!F11</f>
        <v>658.21440000000007</v>
      </c>
      <c r="G12" s="36">
        <v>439</v>
      </c>
      <c r="H12" s="37">
        <f t="shared" ref="H12:H38" si="1">G12/E12*100</f>
        <v>27.479818921138556</v>
      </c>
      <c r="I12" s="35">
        <v>147</v>
      </c>
      <c r="J12" s="37">
        <f t="shared" ref="J12:J38" si="2">I12/F12*100</f>
        <v>22.333148591097366</v>
      </c>
      <c r="K12" s="36">
        <v>439</v>
      </c>
      <c r="L12" s="37">
        <f t="shared" ref="L12:L38" si="3">K12/G12*100</f>
        <v>100</v>
      </c>
      <c r="M12" s="36">
        <v>147</v>
      </c>
      <c r="N12" s="37">
        <f t="shared" ref="N12:N38" si="4">M12/I12*100</f>
        <v>100</v>
      </c>
      <c r="O12" s="36">
        <v>0</v>
      </c>
      <c r="P12" s="37">
        <f t="shared" ref="P12:P38" si="5">O12/I12*100</f>
        <v>0</v>
      </c>
    </row>
    <row r="13" spans="1:16" ht="15" x14ac:dyDescent="0.3">
      <c r="A13" s="38">
        <f>'[1]9'!A10</f>
        <v>2</v>
      </c>
      <c r="B13" s="39" t="str">
        <f>'[1]9'!B10</f>
        <v>MRANGGEN</v>
      </c>
      <c r="C13" s="39" t="str">
        <f>'[1]9'!C10</f>
        <v>Puskesmas Mranggen II</v>
      </c>
      <c r="D13" s="40">
        <v>48125</v>
      </c>
      <c r="E13" s="41">
        <f t="shared" si="0"/>
        <v>1299.375</v>
      </c>
      <c r="F13" s="41">
        <f>20%*$F$40/1000*'[1]42'!F12</f>
        <v>586.72800000000007</v>
      </c>
      <c r="G13" s="42">
        <v>197</v>
      </c>
      <c r="H13" s="43">
        <f t="shared" si="1"/>
        <v>15.161135161135162</v>
      </c>
      <c r="I13" s="41">
        <v>45</v>
      </c>
      <c r="J13" s="43">
        <f t="shared" si="2"/>
        <v>7.6696527181249223</v>
      </c>
      <c r="K13" s="42">
        <v>197</v>
      </c>
      <c r="L13" s="43">
        <f t="shared" si="3"/>
        <v>100</v>
      </c>
      <c r="M13" s="42">
        <v>45</v>
      </c>
      <c r="N13" s="43">
        <f t="shared" si="4"/>
        <v>100</v>
      </c>
      <c r="O13" s="42">
        <v>45</v>
      </c>
      <c r="P13" s="43">
        <f t="shared" si="5"/>
        <v>100</v>
      </c>
    </row>
    <row r="14" spans="1:16" ht="15" x14ac:dyDescent="0.3">
      <c r="A14" s="38">
        <f>'[1]9'!A11</f>
        <v>3</v>
      </c>
      <c r="B14" s="39" t="str">
        <f>'[1]9'!B11</f>
        <v>MRANGGEN</v>
      </c>
      <c r="C14" s="39" t="str">
        <f>'[1]9'!C11</f>
        <v>Puskesmas Mranggen III</v>
      </c>
      <c r="D14" s="40">
        <v>70915</v>
      </c>
      <c r="E14" s="41">
        <f t="shared" si="0"/>
        <v>1914.7049999999999</v>
      </c>
      <c r="F14" s="41">
        <f>20%*$F$40/1000*'[1]42'!F13</f>
        <v>692.44020000000012</v>
      </c>
      <c r="G14" s="42">
        <v>1104</v>
      </c>
      <c r="H14" s="43">
        <f t="shared" si="1"/>
        <v>57.65901274608882</v>
      </c>
      <c r="I14" s="41">
        <v>367</v>
      </c>
      <c r="J14" s="43">
        <f t="shared" si="2"/>
        <v>53.000966726079731</v>
      </c>
      <c r="K14" s="42">
        <v>283</v>
      </c>
      <c r="L14" s="43">
        <f t="shared" si="3"/>
        <v>25.634057971014489</v>
      </c>
      <c r="M14" s="42">
        <v>356</v>
      </c>
      <c r="N14" s="43">
        <f t="shared" si="4"/>
        <v>97.002724795640333</v>
      </c>
      <c r="O14" s="42">
        <v>366</v>
      </c>
      <c r="P14" s="43">
        <f t="shared" si="5"/>
        <v>99.727520435967293</v>
      </c>
    </row>
    <row r="15" spans="1:16" ht="15" x14ac:dyDescent="0.3">
      <c r="A15" s="38">
        <f>'[1]9'!A12</f>
        <v>4</v>
      </c>
      <c r="B15" s="39" t="str">
        <f>'[1]9'!B12</f>
        <v>KARANGAWEN</v>
      </c>
      <c r="C15" s="39" t="str">
        <f>'[1]9'!C12</f>
        <v>Puskesmas Karangawen I</v>
      </c>
      <c r="D15" s="40">
        <v>41907</v>
      </c>
      <c r="E15" s="41">
        <f t="shared" si="0"/>
        <v>1131.489</v>
      </c>
      <c r="F15" s="41">
        <f>20%*$F$40/1000*'[1]42'!F14</f>
        <v>426.55800000000005</v>
      </c>
      <c r="G15" s="42">
        <v>1317</v>
      </c>
      <c r="H15" s="43">
        <f t="shared" si="1"/>
        <v>116.39529858443167</v>
      </c>
      <c r="I15" s="41">
        <v>135</v>
      </c>
      <c r="J15" s="43">
        <f t="shared" si="2"/>
        <v>31.648685524594544</v>
      </c>
      <c r="K15" s="42">
        <v>1317</v>
      </c>
      <c r="L15" s="43">
        <f t="shared" si="3"/>
        <v>100</v>
      </c>
      <c r="M15" s="42">
        <v>135</v>
      </c>
      <c r="N15" s="43">
        <f t="shared" si="4"/>
        <v>100</v>
      </c>
      <c r="O15" s="42">
        <v>135</v>
      </c>
      <c r="P15" s="43">
        <f t="shared" si="5"/>
        <v>100</v>
      </c>
    </row>
    <row r="16" spans="1:16" ht="15" x14ac:dyDescent="0.3">
      <c r="A16" s="38">
        <f>'[1]9'!A13</f>
        <v>5</v>
      </c>
      <c r="B16" s="39" t="str">
        <f>'[1]9'!B13</f>
        <v>KARANGAWEN</v>
      </c>
      <c r="C16" s="39" t="str">
        <f>'[1]9'!C13</f>
        <v>Puskesmas Karangawen II</v>
      </c>
      <c r="D16" s="40">
        <v>51569</v>
      </c>
      <c r="E16" s="41">
        <f t="shared" si="0"/>
        <v>1392.3630000000001</v>
      </c>
      <c r="F16" s="41">
        <f>20%*$F$40/1000*'[1]42'!F15</f>
        <v>607.12860000000012</v>
      </c>
      <c r="G16" s="42">
        <v>755</v>
      </c>
      <c r="H16" s="43">
        <f t="shared" si="1"/>
        <v>54.224365341509362</v>
      </c>
      <c r="I16" s="41">
        <v>194</v>
      </c>
      <c r="J16" s="43">
        <f t="shared" si="2"/>
        <v>31.953691524332729</v>
      </c>
      <c r="K16" s="42">
        <v>755</v>
      </c>
      <c r="L16" s="43">
        <f t="shared" si="3"/>
        <v>100</v>
      </c>
      <c r="M16" s="42">
        <v>194</v>
      </c>
      <c r="N16" s="43">
        <f t="shared" si="4"/>
        <v>100</v>
      </c>
      <c r="O16" s="42">
        <v>194</v>
      </c>
      <c r="P16" s="43">
        <f t="shared" si="5"/>
        <v>100</v>
      </c>
    </row>
    <row r="17" spans="1:16" ht="15" x14ac:dyDescent="0.3">
      <c r="A17" s="38">
        <f>'[1]9'!A14</f>
        <v>6</v>
      </c>
      <c r="B17" s="39" t="str">
        <f>'[1]9'!B14</f>
        <v>GUNTUR</v>
      </c>
      <c r="C17" s="39" t="str">
        <f>'[1]9'!C14</f>
        <v>Puskesmas Guntur I</v>
      </c>
      <c r="D17" s="40">
        <v>48572</v>
      </c>
      <c r="E17" s="41">
        <f t="shared" si="0"/>
        <v>1311.444</v>
      </c>
      <c r="F17" s="41">
        <f>20%*$F$40/1000*'[1]42'!F16</f>
        <v>581.5014000000001</v>
      </c>
      <c r="G17" s="42">
        <v>998</v>
      </c>
      <c r="H17" s="43">
        <f t="shared" si="1"/>
        <v>76.099322578775769</v>
      </c>
      <c r="I17" s="41">
        <v>322</v>
      </c>
      <c r="J17" s="43">
        <f t="shared" si="2"/>
        <v>55.373899357765943</v>
      </c>
      <c r="K17" s="42">
        <v>330</v>
      </c>
      <c r="L17" s="43">
        <f t="shared" si="3"/>
        <v>33.06613226452906</v>
      </c>
      <c r="M17" s="42">
        <v>322</v>
      </c>
      <c r="N17" s="43">
        <f t="shared" si="4"/>
        <v>100</v>
      </c>
      <c r="O17" s="42">
        <v>0</v>
      </c>
      <c r="P17" s="43">
        <f t="shared" si="5"/>
        <v>0</v>
      </c>
    </row>
    <row r="18" spans="1:16" ht="15" x14ac:dyDescent="0.3">
      <c r="A18" s="38">
        <f>'[1]9'!A15</f>
        <v>7</v>
      </c>
      <c r="B18" s="39" t="str">
        <f>'[1]9'!B15</f>
        <v>GUNTUR</v>
      </c>
      <c r="C18" s="39" t="str">
        <f>'[1]9'!C15</f>
        <v>Puskesmas Guntur II</v>
      </c>
      <c r="D18" s="40">
        <v>40399</v>
      </c>
      <c r="E18" s="41">
        <f t="shared" si="0"/>
        <v>1090.7729999999999</v>
      </c>
      <c r="F18" s="41">
        <f>20%*$F$40/1000*'[1]42'!F17</f>
        <v>478.48680000000007</v>
      </c>
      <c r="G18" s="42">
        <v>582</v>
      </c>
      <c r="H18" s="43">
        <f t="shared" si="1"/>
        <v>53.356656242866308</v>
      </c>
      <c r="I18" s="41">
        <v>116</v>
      </c>
      <c r="J18" s="43">
        <f t="shared" si="2"/>
        <v>24.243093017404028</v>
      </c>
      <c r="K18" s="42">
        <v>421</v>
      </c>
      <c r="L18" s="43">
        <f t="shared" si="3"/>
        <v>72.336769759450164</v>
      </c>
      <c r="M18" s="42">
        <v>116</v>
      </c>
      <c r="N18" s="43">
        <f t="shared" si="4"/>
        <v>100</v>
      </c>
      <c r="O18" s="42">
        <v>116</v>
      </c>
      <c r="P18" s="43">
        <f t="shared" si="5"/>
        <v>100</v>
      </c>
    </row>
    <row r="19" spans="1:16" ht="15" x14ac:dyDescent="0.3">
      <c r="A19" s="38">
        <f>'[1]9'!A16</f>
        <v>8</v>
      </c>
      <c r="B19" s="39" t="str">
        <f>'[1]9'!B16</f>
        <v>SAYUNG</v>
      </c>
      <c r="C19" s="39" t="str">
        <f>'[1]9'!C16</f>
        <v>Puskesmas Sayung I</v>
      </c>
      <c r="D19" s="40">
        <v>51850</v>
      </c>
      <c r="E19" s="41">
        <f t="shared" si="0"/>
        <v>1399.95</v>
      </c>
      <c r="F19" s="41">
        <f>20%*$F$40/1000*'[1]42'!F18</f>
        <v>505.80000000000007</v>
      </c>
      <c r="G19" s="42">
        <v>821</v>
      </c>
      <c r="H19" s="43">
        <f t="shared" si="1"/>
        <v>58.644951605414477</v>
      </c>
      <c r="I19" s="41">
        <v>874</v>
      </c>
      <c r="J19" s="43">
        <f t="shared" si="2"/>
        <v>172.7955713720838</v>
      </c>
      <c r="K19" s="42">
        <v>821</v>
      </c>
      <c r="L19" s="43">
        <f t="shared" si="3"/>
        <v>100</v>
      </c>
      <c r="M19" s="42">
        <v>874</v>
      </c>
      <c r="N19" s="43">
        <f t="shared" si="4"/>
        <v>100</v>
      </c>
      <c r="O19" s="42">
        <v>0</v>
      </c>
      <c r="P19" s="43">
        <f t="shared" si="5"/>
        <v>0</v>
      </c>
    </row>
    <row r="20" spans="1:16" ht="15" x14ac:dyDescent="0.3">
      <c r="A20" s="38">
        <f>'[1]9'!A17</f>
        <v>9</v>
      </c>
      <c r="B20" s="39" t="str">
        <f>'[1]9'!B17</f>
        <v>SAYUNG</v>
      </c>
      <c r="C20" s="39" t="str">
        <f>'[1]9'!C17</f>
        <v>Puskesmas Sayung II</v>
      </c>
      <c r="D20" s="40">
        <v>53645</v>
      </c>
      <c r="E20" s="41">
        <f t="shared" si="0"/>
        <v>1448.415</v>
      </c>
      <c r="F20" s="41">
        <f>20%*$F$40/1000*'[1]42'!F19</f>
        <v>596.16960000000006</v>
      </c>
      <c r="G20" s="42">
        <v>1230</v>
      </c>
      <c r="H20" s="43">
        <f t="shared" si="1"/>
        <v>84.920413003179334</v>
      </c>
      <c r="I20" s="41">
        <v>406</v>
      </c>
      <c r="J20" s="43">
        <f t="shared" si="2"/>
        <v>68.101426171344528</v>
      </c>
      <c r="K20" s="42">
        <v>1230</v>
      </c>
      <c r="L20" s="43">
        <f t="shared" si="3"/>
        <v>100</v>
      </c>
      <c r="M20" s="42">
        <v>248</v>
      </c>
      <c r="N20" s="43">
        <f t="shared" si="4"/>
        <v>61.083743842364534</v>
      </c>
      <c r="O20" s="42">
        <v>406</v>
      </c>
      <c r="P20" s="43">
        <f t="shared" si="5"/>
        <v>100</v>
      </c>
    </row>
    <row r="21" spans="1:16" ht="15" x14ac:dyDescent="0.3">
      <c r="A21" s="38">
        <f>'[1]9'!A18</f>
        <v>10</v>
      </c>
      <c r="B21" s="39" t="str">
        <f>'[1]9'!B18</f>
        <v>KARANGTENGAH</v>
      </c>
      <c r="C21" s="39" t="str">
        <f>'[1]9'!C18</f>
        <v>Puskesmas Karang Tengah</v>
      </c>
      <c r="D21" s="40">
        <v>72330</v>
      </c>
      <c r="E21" s="41">
        <f t="shared" si="0"/>
        <v>1952.91</v>
      </c>
      <c r="F21" s="41">
        <f>20%*$F$40/1000*'[1]42'!F20</f>
        <v>770.83920000000012</v>
      </c>
      <c r="G21" s="42">
        <v>1195</v>
      </c>
      <c r="H21" s="43">
        <f t="shared" si="1"/>
        <v>61.190735876205252</v>
      </c>
      <c r="I21" s="41">
        <v>373</v>
      </c>
      <c r="J21" s="43">
        <f t="shared" si="2"/>
        <v>48.388820911027871</v>
      </c>
      <c r="K21" s="42">
        <v>1195</v>
      </c>
      <c r="L21" s="43">
        <f t="shared" si="3"/>
        <v>100</v>
      </c>
      <c r="M21" s="42">
        <v>373</v>
      </c>
      <c r="N21" s="43">
        <f t="shared" si="4"/>
        <v>100</v>
      </c>
      <c r="O21" s="42">
        <v>373</v>
      </c>
      <c r="P21" s="43">
        <f t="shared" si="5"/>
        <v>100</v>
      </c>
    </row>
    <row r="22" spans="1:16" ht="15" x14ac:dyDescent="0.3">
      <c r="A22" s="38">
        <f>'[1]9'!A19</f>
        <v>11</v>
      </c>
      <c r="B22" s="39" t="str">
        <f>'[1]9'!B19</f>
        <v>BONANG</v>
      </c>
      <c r="C22" s="39" t="str">
        <f>'[1]9'!C19</f>
        <v>Puskesmas Bonang I</v>
      </c>
      <c r="D22" s="40">
        <v>62737</v>
      </c>
      <c r="E22" s="41">
        <f t="shared" si="0"/>
        <v>1693.8989999999999</v>
      </c>
      <c r="F22" s="41">
        <f>20%*$F$40/1000*'[1]42'!F21</f>
        <v>725.65440000000012</v>
      </c>
      <c r="G22" s="42">
        <v>395</v>
      </c>
      <c r="H22" s="43">
        <f t="shared" si="1"/>
        <v>23.318981828314442</v>
      </c>
      <c r="I22" s="41">
        <v>96</v>
      </c>
      <c r="J22" s="43">
        <f t="shared" si="2"/>
        <v>13.229438145761947</v>
      </c>
      <c r="K22" s="42">
        <v>395</v>
      </c>
      <c r="L22" s="43">
        <f t="shared" si="3"/>
        <v>100</v>
      </c>
      <c r="M22" s="42">
        <v>96</v>
      </c>
      <c r="N22" s="43">
        <f t="shared" si="4"/>
        <v>100</v>
      </c>
      <c r="O22" s="42">
        <v>96</v>
      </c>
      <c r="P22" s="43">
        <f t="shared" si="5"/>
        <v>100</v>
      </c>
    </row>
    <row r="23" spans="1:16" ht="15" x14ac:dyDescent="0.3">
      <c r="A23" s="38">
        <f>'[1]9'!A20</f>
        <v>12</v>
      </c>
      <c r="B23" s="39" t="str">
        <f>'[1]9'!B20</f>
        <v>BONANG</v>
      </c>
      <c r="C23" s="39" t="str">
        <f>'[1]9'!C20</f>
        <v>Puskesmas Bonang II</v>
      </c>
      <c r="D23" s="40">
        <v>49402</v>
      </c>
      <c r="E23" s="41">
        <f t="shared" si="0"/>
        <v>1333.854</v>
      </c>
      <c r="F23" s="41">
        <f>20%*$F$40/1000*'[1]42'!F22</f>
        <v>563.79840000000013</v>
      </c>
      <c r="G23" s="42">
        <v>938</v>
      </c>
      <c r="H23" s="43">
        <f t="shared" si="1"/>
        <v>70.322539048501554</v>
      </c>
      <c r="I23" s="41">
        <v>397</v>
      </c>
      <c r="J23" s="43">
        <f t="shared" si="2"/>
        <v>70.415240625017717</v>
      </c>
      <c r="K23" s="42">
        <v>938</v>
      </c>
      <c r="L23" s="43">
        <f t="shared" si="3"/>
        <v>100</v>
      </c>
      <c r="M23" s="42">
        <v>397</v>
      </c>
      <c r="N23" s="43">
        <f t="shared" si="4"/>
        <v>100</v>
      </c>
      <c r="O23" s="42">
        <v>76</v>
      </c>
      <c r="P23" s="43">
        <f t="shared" si="5"/>
        <v>19.143576826196472</v>
      </c>
    </row>
    <row r="24" spans="1:16" ht="15" x14ac:dyDescent="0.3">
      <c r="A24" s="38">
        <f>'[1]9'!A21</f>
        <v>13</v>
      </c>
      <c r="B24" s="39" t="str">
        <f>'[1]9'!B21</f>
        <v>DEMAK</v>
      </c>
      <c r="C24" s="39" t="str">
        <f>'[1]9'!C21</f>
        <v>Puskesmas Demak I</v>
      </c>
      <c r="D24" s="40">
        <v>36253</v>
      </c>
      <c r="E24" s="41">
        <f t="shared" si="0"/>
        <v>978.83100000000002</v>
      </c>
      <c r="F24" s="41">
        <f>20%*$F$40/1000*'[1]42'!F23</f>
        <v>346.47300000000007</v>
      </c>
      <c r="G24" s="42">
        <v>546</v>
      </c>
      <c r="H24" s="43">
        <f t="shared" si="1"/>
        <v>55.780824268949388</v>
      </c>
      <c r="I24" s="41">
        <v>63</v>
      </c>
      <c r="J24" s="43">
        <f t="shared" si="2"/>
        <v>18.183235057277187</v>
      </c>
      <c r="K24" s="42">
        <v>546</v>
      </c>
      <c r="L24" s="43">
        <f t="shared" si="3"/>
        <v>100</v>
      </c>
      <c r="M24" s="42">
        <v>63</v>
      </c>
      <c r="N24" s="43">
        <f t="shared" si="4"/>
        <v>100</v>
      </c>
      <c r="O24" s="42">
        <v>63</v>
      </c>
      <c r="P24" s="43">
        <f t="shared" si="5"/>
        <v>100</v>
      </c>
    </row>
    <row r="25" spans="1:16" ht="15" x14ac:dyDescent="0.3">
      <c r="A25" s="38">
        <f>'[1]9'!A22</f>
        <v>14</v>
      </c>
      <c r="B25" s="39" t="str">
        <f>'[1]9'!B22</f>
        <v>DEMAK</v>
      </c>
      <c r="C25" s="39" t="str">
        <f>'[1]9'!C22</f>
        <v>Puskesmas Demak II</v>
      </c>
      <c r="D25" s="40">
        <v>42021</v>
      </c>
      <c r="E25" s="41">
        <f t="shared" si="0"/>
        <v>1134.567</v>
      </c>
      <c r="F25" s="41">
        <f>20%*$F$40/1000*'[1]42'!F24</f>
        <v>314.10180000000003</v>
      </c>
      <c r="G25" s="42">
        <v>550</v>
      </c>
      <c r="H25" s="43">
        <f t="shared" si="1"/>
        <v>48.476643512458942</v>
      </c>
      <c r="I25" s="41">
        <v>94</v>
      </c>
      <c r="J25" s="43">
        <f t="shared" si="2"/>
        <v>29.926603413288298</v>
      </c>
      <c r="K25" s="42">
        <v>50</v>
      </c>
      <c r="L25" s="43">
        <f t="shared" si="3"/>
        <v>9.0909090909090917</v>
      </c>
      <c r="M25" s="42">
        <v>94</v>
      </c>
      <c r="N25" s="43">
        <f t="shared" si="4"/>
        <v>100</v>
      </c>
      <c r="O25" s="42">
        <v>94</v>
      </c>
      <c r="P25" s="43">
        <f t="shared" si="5"/>
        <v>100</v>
      </c>
    </row>
    <row r="26" spans="1:16" ht="15" x14ac:dyDescent="0.3">
      <c r="A26" s="38">
        <f>'[1]9'!A23</f>
        <v>15</v>
      </c>
      <c r="B26" s="39" t="str">
        <f>'[1]9'!B23</f>
        <v>DEMAK</v>
      </c>
      <c r="C26" s="39" t="str">
        <f>'[1]9'!C23</f>
        <v>Puskesmas Demak III</v>
      </c>
      <c r="D26" s="40">
        <v>37203</v>
      </c>
      <c r="E26" s="41">
        <f t="shared" si="0"/>
        <v>1004.481</v>
      </c>
      <c r="F26" s="41">
        <f>20%*$F$40/1000*'[1]42'!F25</f>
        <v>419.98260000000005</v>
      </c>
      <c r="G26" s="42">
        <v>796</v>
      </c>
      <c r="H26" s="43">
        <f t="shared" si="1"/>
        <v>79.244903587026542</v>
      </c>
      <c r="I26" s="41">
        <v>283</v>
      </c>
      <c r="J26" s="43">
        <f t="shared" si="2"/>
        <v>67.38374399320351</v>
      </c>
      <c r="K26" s="42">
        <v>796</v>
      </c>
      <c r="L26" s="43">
        <f t="shared" si="3"/>
        <v>100</v>
      </c>
      <c r="M26" s="42">
        <v>283</v>
      </c>
      <c r="N26" s="43">
        <f t="shared" si="4"/>
        <v>100</v>
      </c>
      <c r="O26" s="42">
        <v>283</v>
      </c>
      <c r="P26" s="43">
        <f t="shared" si="5"/>
        <v>100</v>
      </c>
    </row>
    <row r="27" spans="1:16" ht="15" x14ac:dyDescent="0.3">
      <c r="A27" s="38">
        <f>'[1]9'!A24</f>
        <v>16</v>
      </c>
      <c r="B27" s="39" t="str">
        <f>'[1]9'!B24</f>
        <v>WONOSALAM</v>
      </c>
      <c r="C27" s="39" t="str">
        <f>'[1]9'!C24</f>
        <v>Puskesmas Wonosalam I</v>
      </c>
      <c r="D27" s="40">
        <v>48503</v>
      </c>
      <c r="E27" s="41">
        <f t="shared" si="0"/>
        <v>1309.5809999999999</v>
      </c>
      <c r="F27" s="41">
        <f>20%*$F$40/1000*'[1]42'!F26</f>
        <v>476.1264000000001</v>
      </c>
      <c r="G27" s="42">
        <v>666</v>
      </c>
      <c r="H27" s="43">
        <f t="shared" si="1"/>
        <v>50.855960799675628</v>
      </c>
      <c r="I27" s="41">
        <v>313</v>
      </c>
      <c r="J27" s="43">
        <f t="shared" si="2"/>
        <v>65.738845819093399</v>
      </c>
      <c r="K27" s="42">
        <v>666</v>
      </c>
      <c r="L27" s="43">
        <f t="shared" si="3"/>
        <v>100</v>
      </c>
      <c r="M27" s="42">
        <v>313</v>
      </c>
      <c r="N27" s="43">
        <f t="shared" si="4"/>
        <v>100</v>
      </c>
      <c r="O27" s="42">
        <v>0</v>
      </c>
      <c r="P27" s="43">
        <f t="shared" si="5"/>
        <v>0</v>
      </c>
    </row>
    <row r="28" spans="1:16" ht="15" x14ac:dyDescent="0.3">
      <c r="A28" s="38">
        <f>'[1]9'!A25</f>
        <v>17</v>
      </c>
      <c r="B28" s="39" t="str">
        <f>'[1]9'!B25</f>
        <v>WONOSALAM</v>
      </c>
      <c r="C28" s="39" t="str">
        <f>'[1]9'!C25</f>
        <v>Puskesmas Wonosalam II</v>
      </c>
      <c r="D28" s="40">
        <v>34819</v>
      </c>
      <c r="E28" s="41">
        <f t="shared" si="0"/>
        <v>940.11299999999994</v>
      </c>
      <c r="F28" s="41">
        <f>20%*$F$40/1000*'[1]42'!F27</f>
        <v>391.99500000000006</v>
      </c>
      <c r="G28" s="42">
        <v>34819</v>
      </c>
      <c r="H28" s="43">
        <f t="shared" si="1"/>
        <v>3703.7037037037039</v>
      </c>
      <c r="I28" s="41">
        <v>335</v>
      </c>
      <c r="J28" s="43">
        <f t="shared" si="2"/>
        <v>85.460273727981203</v>
      </c>
      <c r="K28" s="42">
        <v>34819</v>
      </c>
      <c r="L28" s="43">
        <f t="shared" si="3"/>
        <v>100</v>
      </c>
      <c r="M28" s="42">
        <v>335</v>
      </c>
      <c r="N28" s="43">
        <f t="shared" si="4"/>
        <v>100</v>
      </c>
      <c r="O28" s="42">
        <v>335</v>
      </c>
      <c r="P28" s="43">
        <f t="shared" si="5"/>
        <v>100</v>
      </c>
    </row>
    <row r="29" spans="1:16" ht="15" x14ac:dyDescent="0.3">
      <c r="A29" s="38">
        <f>'[1]9'!A26</f>
        <v>18</v>
      </c>
      <c r="B29" s="39" t="str">
        <f>'[1]9'!B26</f>
        <v>DEMPET</v>
      </c>
      <c r="C29" s="39" t="str">
        <f>'[1]9'!C26</f>
        <v>Puskesmas Dempet</v>
      </c>
      <c r="D29" s="40">
        <v>62783</v>
      </c>
      <c r="E29" s="41">
        <f t="shared" si="0"/>
        <v>1695.1410000000001</v>
      </c>
      <c r="F29" s="41">
        <f>20%*$F$40/1000*'[1]42'!F28</f>
        <v>547.27560000000005</v>
      </c>
      <c r="G29" s="42">
        <v>463</v>
      </c>
      <c r="H29" s="43">
        <f t="shared" si="1"/>
        <v>27.313362133297463</v>
      </c>
      <c r="I29" s="41">
        <v>200</v>
      </c>
      <c r="J29" s="43">
        <f t="shared" si="2"/>
        <v>36.544658669233563</v>
      </c>
      <c r="K29" s="42">
        <v>463</v>
      </c>
      <c r="L29" s="43">
        <f t="shared" si="3"/>
        <v>100</v>
      </c>
      <c r="M29" s="42">
        <v>200</v>
      </c>
      <c r="N29" s="43">
        <f t="shared" si="4"/>
        <v>100</v>
      </c>
      <c r="O29" s="42">
        <v>200</v>
      </c>
      <c r="P29" s="43">
        <f t="shared" si="5"/>
        <v>100</v>
      </c>
    </row>
    <row r="30" spans="1:16" ht="15" x14ac:dyDescent="0.3">
      <c r="A30" s="38">
        <f>'[1]9'!A27</f>
        <v>19</v>
      </c>
      <c r="B30" s="39" t="str">
        <f>'[1]9'!B27</f>
        <v>KEBONAGUNG</v>
      </c>
      <c r="C30" s="39" t="str">
        <f>'[1]9'!C27</f>
        <v xml:space="preserve">Puskesmas Kebonagung </v>
      </c>
      <c r="D30" s="40">
        <v>42748</v>
      </c>
      <c r="E30" s="41">
        <f t="shared" si="0"/>
        <v>1154.1959999999999</v>
      </c>
      <c r="F30" s="41">
        <f>20%*$F$40/1000*'[1]42'!F29</f>
        <v>443.41800000000006</v>
      </c>
      <c r="G30" s="42">
        <v>1143</v>
      </c>
      <c r="H30" s="43">
        <f t="shared" si="1"/>
        <v>99.029974111849299</v>
      </c>
      <c r="I30" s="41">
        <v>712</v>
      </c>
      <c r="J30" s="43">
        <f t="shared" si="2"/>
        <v>160.570838351172</v>
      </c>
      <c r="K30" s="42">
        <v>1140</v>
      </c>
      <c r="L30" s="43">
        <f t="shared" si="3"/>
        <v>99.737532808398953</v>
      </c>
      <c r="M30" s="42">
        <v>703</v>
      </c>
      <c r="N30" s="43">
        <f t="shared" si="4"/>
        <v>98.735955056179776</v>
      </c>
      <c r="O30" s="42">
        <v>709</v>
      </c>
      <c r="P30" s="43">
        <f t="shared" si="5"/>
        <v>99.578651685393254</v>
      </c>
    </row>
    <row r="31" spans="1:16" ht="15" x14ac:dyDescent="0.3">
      <c r="A31" s="38">
        <f>'[1]9'!A28</f>
        <v>20</v>
      </c>
      <c r="B31" s="39" t="str">
        <f>'[1]9'!B28</f>
        <v>GAJAH</v>
      </c>
      <c r="C31" s="39" t="str">
        <f>'[1]9'!C28</f>
        <v>Puskesmas Gajah I</v>
      </c>
      <c r="D31" s="40">
        <v>31089</v>
      </c>
      <c r="E31" s="41">
        <f t="shared" si="0"/>
        <v>839.40300000000002</v>
      </c>
      <c r="F31" s="41">
        <f>20%*$F$40/1000*'[1]42'!F30</f>
        <v>334.67100000000005</v>
      </c>
      <c r="G31" s="42">
        <v>394</v>
      </c>
      <c r="H31" s="43">
        <f t="shared" si="1"/>
        <v>46.938121498255306</v>
      </c>
      <c r="I31" s="41">
        <v>840</v>
      </c>
      <c r="J31" s="43">
        <f t="shared" si="2"/>
        <v>250.99276602992185</v>
      </c>
      <c r="K31" s="42">
        <v>394</v>
      </c>
      <c r="L31" s="43">
        <f t="shared" si="3"/>
        <v>100</v>
      </c>
      <c r="M31" s="42">
        <v>840</v>
      </c>
      <c r="N31" s="43">
        <f t="shared" si="4"/>
        <v>100</v>
      </c>
      <c r="O31" s="42">
        <v>394</v>
      </c>
      <c r="P31" s="43">
        <f t="shared" si="5"/>
        <v>46.904761904761905</v>
      </c>
    </row>
    <row r="32" spans="1:16" ht="15" x14ac:dyDescent="0.3">
      <c r="A32" s="38">
        <f>'[1]9'!A29</f>
        <v>21</v>
      </c>
      <c r="B32" s="39" t="str">
        <f>'[1]9'!B29</f>
        <v>GAJAH</v>
      </c>
      <c r="C32" s="39" t="str">
        <f>'[1]9'!C29</f>
        <v>Puskesmas Gajah II</v>
      </c>
      <c r="D32" s="40">
        <v>22579</v>
      </c>
      <c r="E32" s="41">
        <f t="shared" si="0"/>
        <v>609.63300000000004</v>
      </c>
      <c r="F32" s="41">
        <f>20%*$F$40/1000*'[1]42'!F31</f>
        <v>267.56820000000005</v>
      </c>
      <c r="G32" s="42">
        <v>550</v>
      </c>
      <c r="H32" s="43">
        <f t="shared" si="1"/>
        <v>90.218213252891488</v>
      </c>
      <c r="I32" s="41">
        <v>143</v>
      </c>
      <c r="J32" s="43">
        <f t="shared" si="2"/>
        <v>53.44431812151069</v>
      </c>
      <c r="K32" s="42">
        <v>550</v>
      </c>
      <c r="L32" s="43">
        <f t="shared" si="3"/>
        <v>100</v>
      </c>
      <c r="M32" s="42">
        <v>143</v>
      </c>
      <c r="N32" s="43">
        <f t="shared" si="4"/>
        <v>100</v>
      </c>
      <c r="O32" s="42">
        <v>143</v>
      </c>
      <c r="P32" s="43">
        <f t="shared" si="5"/>
        <v>100</v>
      </c>
    </row>
    <row r="33" spans="1:16" ht="15" x14ac:dyDescent="0.3">
      <c r="A33" s="38">
        <f>'[1]9'!A30</f>
        <v>22</v>
      </c>
      <c r="B33" s="39" t="str">
        <f>'[1]9'!B30</f>
        <v>KARANGANYAR</v>
      </c>
      <c r="C33" s="39" t="str">
        <f>'[1]9'!C30</f>
        <v>Puskesmas Karanganyar I</v>
      </c>
      <c r="D33" s="40">
        <v>35384</v>
      </c>
      <c r="E33" s="41">
        <f t="shared" si="0"/>
        <v>955.36799999999994</v>
      </c>
      <c r="F33" s="41">
        <f>20%*$F$40/1000*'[1]42'!F32</f>
        <v>347.99040000000008</v>
      </c>
      <c r="G33" s="42">
        <v>549</v>
      </c>
      <c r="H33" s="43">
        <f t="shared" si="1"/>
        <v>57.464767503202964</v>
      </c>
      <c r="I33" s="41">
        <v>71</v>
      </c>
      <c r="J33" s="43">
        <f t="shared" si="2"/>
        <v>20.402861688138518</v>
      </c>
      <c r="K33" s="42">
        <v>549</v>
      </c>
      <c r="L33" s="43">
        <f t="shared" si="3"/>
        <v>100</v>
      </c>
      <c r="M33" s="42">
        <v>71</v>
      </c>
      <c r="N33" s="43">
        <f t="shared" si="4"/>
        <v>100</v>
      </c>
      <c r="O33" s="42">
        <v>0</v>
      </c>
      <c r="P33" s="43">
        <f t="shared" si="5"/>
        <v>0</v>
      </c>
    </row>
    <row r="34" spans="1:16" ht="15" x14ac:dyDescent="0.3">
      <c r="A34" s="38">
        <f>'[1]9'!A31</f>
        <v>23</v>
      </c>
      <c r="B34" s="39" t="str">
        <f>'[1]9'!B31</f>
        <v>KARANGANYAR</v>
      </c>
      <c r="C34" s="39" t="str">
        <f>'[1]9'!C31</f>
        <v>Puskesmas Karanganyar II</v>
      </c>
      <c r="D34" s="40">
        <v>46982</v>
      </c>
      <c r="E34" s="41">
        <f t="shared" si="0"/>
        <v>1268.5139999999999</v>
      </c>
      <c r="F34" s="41">
        <f>20%*$F$40/1000*'[1]42'!F33</f>
        <v>427.06380000000007</v>
      </c>
      <c r="G34" s="42">
        <v>73</v>
      </c>
      <c r="H34" s="43">
        <f t="shared" si="1"/>
        <v>5.7547650242724959</v>
      </c>
      <c r="I34" s="41">
        <v>430</v>
      </c>
      <c r="J34" s="43">
        <f t="shared" si="2"/>
        <v>100.68753193316782</v>
      </c>
      <c r="K34" s="42">
        <v>73</v>
      </c>
      <c r="L34" s="43">
        <f t="shared" si="3"/>
        <v>100</v>
      </c>
      <c r="M34" s="42">
        <v>235</v>
      </c>
      <c r="N34" s="43">
        <f t="shared" si="4"/>
        <v>54.651162790697668</v>
      </c>
      <c r="O34" s="42">
        <v>430</v>
      </c>
      <c r="P34" s="43">
        <f t="shared" si="5"/>
        <v>100</v>
      </c>
    </row>
    <row r="35" spans="1:16" ht="15" x14ac:dyDescent="0.3">
      <c r="A35" s="38">
        <f>'[1]9'!A32</f>
        <v>24</v>
      </c>
      <c r="B35" s="39" t="str">
        <f>'[1]9'!B32</f>
        <v>MIJEN</v>
      </c>
      <c r="C35" s="39" t="str">
        <f>'[1]9'!C32</f>
        <v>Puskesmas Mijen I</v>
      </c>
      <c r="D35" s="40">
        <v>33736</v>
      </c>
      <c r="E35" s="41">
        <f t="shared" si="0"/>
        <v>910.87199999999996</v>
      </c>
      <c r="F35" s="41">
        <f>20%*$F$40/1000*'[1]42'!F34</f>
        <v>333.65940000000006</v>
      </c>
      <c r="G35" s="42">
        <v>520</v>
      </c>
      <c r="H35" s="43">
        <f t="shared" si="1"/>
        <v>57.088152890856236</v>
      </c>
      <c r="I35" s="41">
        <v>100</v>
      </c>
      <c r="J35" s="43">
        <f t="shared" si="2"/>
        <v>29.970682678204174</v>
      </c>
      <c r="K35" s="42">
        <v>520</v>
      </c>
      <c r="L35" s="43">
        <f t="shared" si="3"/>
        <v>100</v>
      </c>
      <c r="M35" s="42">
        <v>100</v>
      </c>
      <c r="N35" s="43">
        <f t="shared" si="4"/>
        <v>100</v>
      </c>
      <c r="O35" s="42">
        <v>100</v>
      </c>
      <c r="P35" s="43">
        <f t="shared" si="5"/>
        <v>100</v>
      </c>
    </row>
    <row r="36" spans="1:16" ht="15" x14ac:dyDescent="0.3">
      <c r="A36" s="38">
        <f>'[1]9'!A33</f>
        <v>25</v>
      </c>
      <c r="B36" s="39" t="str">
        <f>'[1]9'!B33</f>
        <v>MIJEN</v>
      </c>
      <c r="C36" s="39" t="str">
        <f>'[1]9'!C33</f>
        <v>Puskesmas Mijen II</v>
      </c>
      <c r="D36" s="40">
        <v>28380</v>
      </c>
      <c r="E36" s="41">
        <f t="shared" si="0"/>
        <v>766.26</v>
      </c>
      <c r="F36" s="41">
        <f>20%*$F$40/1000*'[1]42'!F35</f>
        <v>324.04920000000004</v>
      </c>
      <c r="G36" s="42">
        <v>594</v>
      </c>
      <c r="H36" s="43">
        <f t="shared" si="1"/>
        <v>77.51937984496125</v>
      </c>
      <c r="I36" s="41">
        <v>113</v>
      </c>
      <c r="J36" s="43">
        <f t="shared" si="2"/>
        <v>34.871247946299512</v>
      </c>
      <c r="K36" s="42">
        <v>594</v>
      </c>
      <c r="L36" s="43">
        <f t="shared" si="3"/>
        <v>100</v>
      </c>
      <c r="M36" s="42">
        <v>113</v>
      </c>
      <c r="N36" s="43">
        <f t="shared" si="4"/>
        <v>100</v>
      </c>
      <c r="O36" s="42">
        <v>113</v>
      </c>
      <c r="P36" s="43">
        <f t="shared" si="5"/>
        <v>100</v>
      </c>
    </row>
    <row r="37" spans="1:16" ht="15" x14ac:dyDescent="0.3">
      <c r="A37" s="38">
        <f>'[1]9'!A34</f>
        <v>26</v>
      </c>
      <c r="B37" s="39" t="str">
        <f>'[1]9'!B34</f>
        <v>WEDUNG</v>
      </c>
      <c r="C37" s="39" t="str">
        <f>'[1]9'!C34</f>
        <v>Puskesmas Wedung I</v>
      </c>
      <c r="D37" s="40">
        <v>53543</v>
      </c>
      <c r="E37" s="41">
        <f t="shared" si="0"/>
        <v>1445.6610000000001</v>
      </c>
      <c r="F37" s="41">
        <f>20%*$F$40/1000*'[1]42'!F36</f>
        <v>618.59340000000009</v>
      </c>
      <c r="G37" s="42">
        <v>473</v>
      </c>
      <c r="H37" s="43">
        <f t="shared" si="1"/>
        <v>32.71859723683491</v>
      </c>
      <c r="I37" s="41">
        <v>237</v>
      </c>
      <c r="J37" s="43">
        <f t="shared" si="2"/>
        <v>38.312726905912662</v>
      </c>
      <c r="K37" s="42">
        <v>222</v>
      </c>
      <c r="L37" s="43">
        <f t="shared" si="3"/>
        <v>46.934460887949257</v>
      </c>
      <c r="M37" s="42">
        <v>222</v>
      </c>
      <c r="N37" s="43">
        <f t="shared" si="4"/>
        <v>93.670886075949369</v>
      </c>
      <c r="O37" s="42">
        <v>233</v>
      </c>
      <c r="P37" s="43">
        <f t="shared" si="5"/>
        <v>98.312236286919827</v>
      </c>
    </row>
    <row r="38" spans="1:16" ht="15" x14ac:dyDescent="0.3">
      <c r="A38" s="44">
        <f>'[1]9'!A35</f>
        <v>27</v>
      </c>
      <c r="B38" s="45" t="str">
        <f>'[1]9'!B35</f>
        <v>WEDUNG</v>
      </c>
      <c r="C38" s="45" t="str">
        <f>'[1]9'!C35</f>
        <v>Puskesmas Wedung II</v>
      </c>
      <c r="D38" s="46">
        <v>39195</v>
      </c>
      <c r="E38" s="47">
        <f t="shared" si="0"/>
        <v>1058.2650000000001</v>
      </c>
      <c r="F38" s="47">
        <f>20%*$F$40/1000*'[1]42'!F37</f>
        <v>427.56960000000009</v>
      </c>
      <c r="G38" s="48">
        <v>1427</v>
      </c>
      <c r="H38" s="49">
        <f t="shared" si="1"/>
        <v>134.84335209044994</v>
      </c>
      <c r="I38" s="47">
        <v>217</v>
      </c>
      <c r="J38" s="49">
        <f t="shared" si="2"/>
        <v>50.751971141072694</v>
      </c>
      <c r="K38" s="48">
        <v>1262</v>
      </c>
      <c r="L38" s="49">
        <f t="shared" si="3"/>
        <v>88.437281009110023</v>
      </c>
      <c r="M38" s="48">
        <v>217</v>
      </c>
      <c r="N38" s="49">
        <f t="shared" si="4"/>
        <v>100</v>
      </c>
      <c r="O38" s="48">
        <v>217</v>
      </c>
      <c r="P38" s="49">
        <f t="shared" si="5"/>
        <v>100</v>
      </c>
    </row>
    <row r="39" spans="1:16" ht="15.6" x14ac:dyDescent="0.3">
      <c r="A39" s="50" t="s">
        <v>16</v>
      </c>
      <c r="B39" s="51"/>
      <c r="C39" s="52"/>
      <c r="D39" s="53">
        <f>SUM(D12:D38)</f>
        <v>1245837</v>
      </c>
      <c r="E39" s="53">
        <f>SUM(E12:E38)</f>
        <v>33637.598999999995</v>
      </c>
      <c r="F39" s="53">
        <f>SUM(F12:F38)</f>
        <v>13213.856400000004</v>
      </c>
      <c r="G39" s="54">
        <f>SUM(G12:G38)</f>
        <v>53534</v>
      </c>
      <c r="H39" s="55">
        <f>G39/E39*100</f>
        <v>159.14929005485797</v>
      </c>
      <c r="I39" s="53">
        <f>SUM(I12:I38)</f>
        <v>7623</v>
      </c>
      <c r="J39" s="55">
        <f>I39/F39*100</f>
        <v>57.68944181957356</v>
      </c>
      <c r="K39" s="54">
        <f>SUM(K12:K38)</f>
        <v>50965</v>
      </c>
      <c r="L39" s="55">
        <f>K39/G39*100</f>
        <v>95.201180558149957</v>
      </c>
      <c r="M39" s="54">
        <f>SUM(M12:M38)</f>
        <v>7235</v>
      </c>
      <c r="N39" s="55">
        <f>M39/I39*100</f>
        <v>94.91014036468583</v>
      </c>
      <c r="O39" s="54">
        <f>SUM(O12:O38)</f>
        <v>5121</v>
      </c>
      <c r="P39" s="55">
        <f>O39/I39*100</f>
        <v>67.178276269185361</v>
      </c>
    </row>
    <row r="40" spans="1:16" ht="16.2" thickBot="1" x14ac:dyDescent="0.35">
      <c r="A40" s="56" t="s">
        <v>17</v>
      </c>
      <c r="B40" s="57"/>
      <c r="C40" s="57"/>
      <c r="D40" s="57"/>
      <c r="E40" s="58">
        <v>270</v>
      </c>
      <c r="F40" s="58">
        <v>843</v>
      </c>
      <c r="G40" s="59"/>
      <c r="H40" s="60"/>
      <c r="I40" s="59"/>
      <c r="J40" s="60"/>
      <c r="K40" s="59"/>
      <c r="L40" s="60"/>
      <c r="M40" s="59"/>
      <c r="N40" s="60"/>
      <c r="O40" s="59"/>
      <c r="P40" s="61"/>
    </row>
    <row r="41" spans="1:16" ht="15" x14ac:dyDescent="0.3">
      <c r="A41" s="2"/>
      <c r="B41" s="1"/>
      <c r="C41" s="1"/>
      <c r="D41" s="1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</row>
    <row r="42" spans="1:16" ht="15" x14ac:dyDescent="0.3">
      <c r="A42" s="62" t="s">
        <v>18</v>
      </c>
      <c r="B42" s="6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</row>
    <row r="43" spans="1:16" ht="15" x14ac:dyDescent="0.3">
      <c r="A43" s="62" t="s">
        <v>19</v>
      </c>
      <c r="B43" s="63" t="s">
        <v>20</v>
      </c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</row>
    <row r="44" spans="1:16" ht="15" x14ac:dyDescent="0.3">
      <c r="A44" s="62"/>
      <c r="B44" s="63" t="s">
        <v>21</v>
      </c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</row>
    <row r="45" spans="1:16" ht="15" x14ac:dyDescent="0.3">
      <c r="A45" s="62"/>
      <c r="B45" s="62" t="s">
        <v>22</v>
      </c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</row>
    <row r="46" spans="1:16" ht="15" x14ac:dyDescent="0.3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</row>
    <row r="47" spans="1:16" ht="15" x14ac:dyDescent="0.3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</row>
  </sheetData>
  <mergeCells count="15">
    <mergeCell ref="G9:H9"/>
    <mergeCell ref="I9:J9"/>
    <mergeCell ref="K9:L9"/>
    <mergeCell ref="M9:N9"/>
    <mergeCell ref="O9:P9"/>
    <mergeCell ref="A3:P3"/>
    <mergeCell ref="A7:A10"/>
    <mergeCell ref="B7:B10"/>
    <mergeCell ref="C7:C10"/>
    <mergeCell ref="D7:D10"/>
    <mergeCell ref="E7:F9"/>
    <mergeCell ref="G7:P7"/>
    <mergeCell ref="G8:J8"/>
    <mergeCell ref="K8:N8"/>
    <mergeCell ref="O8:P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DINKES  DEMAK</dc:creator>
  <cp:lastModifiedBy>DINKES  DEMAK</cp:lastModifiedBy>
  <dcterms:created xsi:type="dcterms:W3CDTF">2021-07-05T01:59:14Z</dcterms:created>
  <dcterms:modified xsi:type="dcterms:W3CDTF">2021-07-05T02:00:18Z</dcterms:modified>
</cp:coreProperties>
</file>