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670" windowHeight="5880" activeTab="0"/>
  </bookViews>
  <sheets>
    <sheet name="PROMOSI" sheetId="1" r:id="rId1"/>
  </sheets>
  <definedNames>
    <definedName name="_xlnm.Print_Area" localSheetId="0">'PROMOSI'!$A$2:$K$78</definedName>
  </definedNames>
  <calcPr fullCalcOnLoad="1"/>
</workbook>
</file>

<file path=xl/sharedStrings.xml><?xml version="1.0" encoding="utf-8"?>
<sst xmlns="http://schemas.openxmlformats.org/spreadsheetml/2006/main" count="243" uniqueCount="102">
  <si>
    <t>1.</t>
  </si>
  <si>
    <t>2.</t>
  </si>
  <si>
    <t>3.</t>
  </si>
  <si>
    <t>JUMLAH</t>
  </si>
  <si>
    <t>NO.</t>
  </si>
  <si>
    <t>Kegiatan</t>
  </si>
  <si>
    <t>PEMBULATAN</t>
  </si>
  <si>
    <t>-</t>
  </si>
  <si>
    <t>KET</t>
  </si>
  <si>
    <t>URAIAN TUGAS &amp; RINCIAN TUGAS</t>
  </si>
  <si>
    <t>SATUAN HASIL K</t>
  </si>
  <si>
    <t>NORMA WAKTU PENYLS TGS</t>
  </si>
  <si>
    <t>VOL   TUGAS</t>
  </si>
  <si>
    <t>BEBAN  KERJA</t>
  </si>
  <si>
    <t>BK 1 TH</t>
  </si>
  <si>
    <t>1 Th = 12 Bl</t>
  </si>
  <si>
    <t>1 Th = 48 Minggu</t>
  </si>
  <si>
    <t>1 Th = 240 Hari</t>
  </si>
  <si>
    <t>SIFAT PEKRJ</t>
  </si>
  <si>
    <t>Bl-an</t>
  </si>
  <si>
    <t>Th-an</t>
  </si>
  <si>
    <t>orng</t>
  </si>
  <si>
    <t>(jam)</t>
  </si>
  <si>
    <t>Mg-an</t>
  </si>
  <si>
    <t>Hr-an</t>
  </si>
  <si>
    <t>kegiatan</t>
  </si>
  <si>
    <t>1 Bl   = 100  jam</t>
  </si>
  <si>
    <t>1 Mggu= 25 jam</t>
  </si>
  <si>
    <t>1 Hr   = 5 jam</t>
  </si>
  <si>
    <t>IKHTISAR JABATAN  :</t>
  </si>
  <si>
    <t>Menandatangani penilaian kinerja bawahan</t>
  </si>
  <si>
    <t>Dokumen</t>
  </si>
  <si>
    <t>Bahan</t>
  </si>
  <si>
    <t>Menginformasikan program kerja kepada bawahan</t>
  </si>
  <si>
    <t>Mengkaji bahan yang akan dikoordinasikan</t>
  </si>
  <si>
    <t>Materi</t>
  </si>
  <si>
    <t>Mempelajari regulasi dan permasalahan yang akan diatur</t>
  </si>
  <si>
    <t>Mengonsep Juklak/Juknis</t>
  </si>
  <si>
    <t>Melaksanakan rapat koordinasi internal</t>
  </si>
  <si>
    <t>Merumuskan konsep bahan kebijakan</t>
  </si>
  <si>
    <t>Menvalidasi Konsep</t>
  </si>
  <si>
    <t>KEBUT. PEG.</t>
  </si>
  <si>
    <t>UNIT KERJA              : DINAS PARIWISATA KABUPATEN DEMAK</t>
  </si>
  <si>
    <t>Melakukan konsultasi penyusunan konsep rencana kegiatan</t>
  </si>
  <si>
    <t>Meresum materi yang diperlukan</t>
  </si>
  <si>
    <t>Mengkaji pelaksanaan tugas yang kurang relevan</t>
  </si>
  <si>
    <t>Membimbing bawahan dalam melaksanakan tugas</t>
  </si>
  <si>
    <t>Mengawasi bawahan dalam melaksanakan tugas.</t>
  </si>
  <si>
    <t>Menyiapkan bahan koordinasi</t>
  </si>
  <si>
    <t>Mensosialisasikan hasil koordinasi pada bawahan</t>
  </si>
  <si>
    <t>Mempelajari SKP bawahan</t>
  </si>
  <si>
    <t>Mempelajari buku catatan penilaian</t>
  </si>
  <si>
    <t>Melakukan penilaian bawahan</t>
  </si>
  <si>
    <t>Melaporkan hasil penilaian kepada atasan</t>
  </si>
  <si>
    <t>Menyiapkan bahan yang akan dievaluasi</t>
  </si>
  <si>
    <t>Melaksanakan evaluasi kegiatan</t>
  </si>
  <si>
    <t>Merumuskan hasil evaluasi</t>
  </si>
  <si>
    <t>Melaporkan hasil evaluasi kepada atasan</t>
  </si>
  <si>
    <t>Mensosialisasikan hasil evaluasi yang sudah disetujui pimpinan kepada</t>
  </si>
  <si>
    <t xml:space="preserve">Bawahan. </t>
  </si>
  <si>
    <t>Menyelia pengumpulan bahan konsep program</t>
  </si>
  <si>
    <t>Mempelajari dan memahami regulasi</t>
  </si>
  <si>
    <t>Melaporkan kepada atasan</t>
  </si>
  <si>
    <t>Mengeplot tugas kepada bawahan .</t>
  </si>
  <si>
    <t>Melaporkan hasil koordinasi kepada atasan</t>
  </si>
  <si>
    <t xml:space="preserve">Melaporkan kepada atasan </t>
  </si>
  <si>
    <t>NAMA JABATAN        : KEPALA SEKSI PROMOSI PARIWISATA</t>
  </si>
  <si>
    <t>Menyiapkan bahan kebijakan kepala dinas dalam hal tehnis promosi wisata berdasarkan peraturan perundang-undangan yang berlaku sebagai bahan arahan operasional pembinaan dan pengawasan tehnis :</t>
  </si>
  <si>
    <t>Menyiapkan brosur-brosur undangan promosi pariwisata baik dalam maupun luar negeri serta menentukan pilihan.</t>
  </si>
  <si>
    <t xml:space="preserve">Melaksanakan koordinasi untuk menyusun skidul kegiatan pameran dan pembagian petugas. </t>
  </si>
  <si>
    <t>Melaksanakan Pameran.</t>
  </si>
  <si>
    <t>Melakukan supervisi ke Anjungan Kabupaten Demak di Maero Koco</t>
  </si>
  <si>
    <t>Melaporkan pada atasan.</t>
  </si>
  <si>
    <t>Pemenuhan kebutuhan dan perbaikan</t>
  </si>
  <si>
    <t>Melakukan pemeliharaan secara berkala</t>
  </si>
  <si>
    <t>Melaksanakan sosialisasi masyarakat sadar wisata kepada masyarakat sekitar obyek wisata :</t>
  </si>
  <si>
    <t>Menyiapkan bahan dan perlengkapan sosialisasi</t>
  </si>
  <si>
    <t xml:space="preserve">Mnyiapkan undangan </t>
  </si>
  <si>
    <t>Melaksanakan sosialisasi</t>
  </si>
  <si>
    <t>Melaporkan hasil sosialisasi pada pimpinan</t>
  </si>
  <si>
    <r>
      <t>Melaksanakan penilaian dan prestasi kerja bawahan berdasarkan sarana kerja pegawai dan perilaku kerja sesuai ketentuan :</t>
    </r>
    <r>
      <rPr>
        <sz val="10"/>
        <color indexed="8"/>
        <rFont val="Arial"/>
        <family val="2"/>
      </rPr>
      <t xml:space="preserve"> </t>
    </r>
  </si>
  <si>
    <t>Memelihara dan berpartisipasi dalam anjungan kabupaten Demak di taman maero koco Semarang dengan cara memantau, memelihara, dan mengisi kebutuhan anjungan sebagai media promosi pariwisata :</t>
  </si>
  <si>
    <t>Data</t>
  </si>
  <si>
    <t xml:space="preserve">Mempelajari program – program sebelumnya dan tahun berjalan. </t>
  </si>
  <si>
    <t>Memvalidasi konsep.</t>
  </si>
  <si>
    <t xml:space="preserve">Mengevaluasi  dan melaporkan hasil pelaksanaan kegiatan Seksi Promosi Pariwisata : </t>
  </si>
  <si>
    <t>Menyiapkan bahan perlengkapan pameran</t>
  </si>
  <si>
    <t>Melakukan pendataan kebutuhan atau kerusakan anjungan</t>
  </si>
  <si>
    <t>Membagi tugas, memberi petunjuk dan membimbing bawahannya dalam melaksanakan tugasnya berdasarkan jabatan dan kompetensi :</t>
  </si>
  <si>
    <t>Melaksanakan konsultasi dan koordinasi dengan pihak terkait :</t>
  </si>
  <si>
    <t xml:space="preserve">Mengadakan rapat koordinasi </t>
  </si>
  <si>
    <t>Melaksanakan Promosi pariwisata serta potensi Kabupaten Demak melalui pameran di dalam negeri dan luar negeri untuk menarik wisatawan dan investor untuk menanamkan modal di bidang pariwisata :</t>
  </si>
  <si>
    <t xml:space="preserve">Kegiatan </t>
  </si>
  <si>
    <t>Menyiapkan Surat Keputusan Kepengurusan Saka Pandu Wisata</t>
  </si>
  <si>
    <t>Menyusun jadwal kegiatan Saka Pandu Wisata</t>
  </si>
  <si>
    <t>Memfasilitasi kegiatan Saka Pandu Wisata</t>
  </si>
  <si>
    <t>Mengikut sertakan kegiatan promosi pariwisata.</t>
  </si>
  <si>
    <r>
      <t>Menyusun program dan rencana kerja dan melaksanakan pengelolaan promosi kepariwisataan , menyiapkan kebijakan tehnis promosi pariwisata,mempromosikan potensi wisata  dan mengevaluasi kegiatan promosi</t>
    </r>
    <r>
      <rPr>
        <sz val="10"/>
        <color indexed="8"/>
        <rFont val="Arial"/>
        <family val="2"/>
      </rPr>
      <t xml:space="preserve">. </t>
    </r>
  </si>
  <si>
    <r>
      <t>Mempelajari dan melaksanakan peraturan perundang-undangan yang terkait dengan Seksi Promosi  dan  yang terkait dengan bidang tugasnya</t>
    </r>
    <r>
      <rPr>
        <sz val="10"/>
        <color indexed="8"/>
        <rFont val="Arial"/>
        <family val="2"/>
      </rPr>
      <t xml:space="preserve"> </t>
    </r>
  </si>
  <si>
    <r>
      <t>Memberdayakan anggota saka pandu wisata agar dapat memahami arti pentingnya pengembangan, pembangunan,pariwisata kabupaten demak</t>
    </r>
    <r>
      <rPr>
        <sz val="10"/>
        <color indexed="8"/>
        <rFont val="Arial"/>
        <family val="2"/>
      </rPr>
      <t xml:space="preserve"> :</t>
    </r>
  </si>
  <si>
    <t xml:space="preserve"> ANALISIS BEBAN KERJA (ABK) KA.SEKSI PROMOSI</t>
  </si>
  <si>
    <t>Menyusun program dan rencana kerja serta rencana kegiatan Seksi Promosi Wisata :</t>
  </si>
</sst>
</file>

<file path=xl/styles.xml><?xml version="1.0" encoding="utf-8"?>
<styleSheet xmlns="http://schemas.openxmlformats.org/spreadsheetml/2006/main">
  <numFmts count="4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_);_(* \(#,##0.000\);_(* &quot;-&quot;???_);_(@_)"/>
    <numFmt numFmtId="183" formatCode="0.0"/>
    <numFmt numFmtId="184" formatCode="_(* #,##0_);_(* \(#,##0\);_(* &quot;-&quot;??_);_(@_)"/>
    <numFmt numFmtId="185" formatCode="0.000000"/>
    <numFmt numFmtId="186" formatCode="0.0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??_);_(@_)"/>
    <numFmt numFmtId="193" formatCode="0.00000000"/>
    <numFmt numFmtId="194" formatCode="0.0000000"/>
    <numFmt numFmtId="195" formatCode="#,##0.000_);\(#,##0.000\)"/>
    <numFmt numFmtId="196" formatCode="_-* #,##0.000_-;\-* #,##0.000_-;_-* &quot;-&quot;?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man Old Style"/>
      <family val="1"/>
    </font>
    <font>
      <sz val="12"/>
      <color indexed="8"/>
      <name val="Bookman Old Style"/>
      <family val="1"/>
    </font>
    <font>
      <sz val="10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u val="single"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thin"/>
      <top style="hair"/>
      <bottom/>
    </border>
    <border>
      <left style="thin"/>
      <right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hair"/>
    </border>
    <border>
      <left style="thin"/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medium"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right"/>
      <protection/>
    </xf>
    <xf numFmtId="49" fontId="4" fillId="0" borderId="0" xfId="60" applyNumberFormat="1" applyFont="1" applyAlignment="1">
      <alignment horizontal="center"/>
      <protection/>
    </xf>
    <xf numFmtId="0" fontId="4" fillId="0" borderId="0" xfId="60" applyFont="1" applyAlignment="1">
      <alignment horizontal="center" vertical="center" wrapText="1"/>
      <protection/>
    </xf>
    <xf numFmtId="0" fontId="4" fillId="0" borderId="0" xfId="60" applyFont="1" applyAlignment="1" quotePrefix="1">
      <alignment horizontal="center" vertical="center"/>
      <protection/>
    </xf>
    <xf numFmtId="0" fontId="3" fillId="0" borderId="0" xfId="60" applyFont="1">
      <alignment/>
      <protection/>
    </xf>
    <xf numFmtId="0" fontId="54" fillId="0" borderId="0" xfId="0" applyFont="1" applyAlignment="1">
      <alignment wrapText="1"/>
    </xf>
    <xf numFmtId="49" fontId="6" fillId="0" borderId="0" xfId="60" applyNumberFormat="1" applyFont="1" applyAlignment="1">
      <alignment horizont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171" fontId="6" fillId="0" borderId="0" xfId="60" applyNumberFormat="1" applyFont="1" applyAlignment="1">
      <alignment vertical="center"/>
      <protection/>
    </xf>
    <xf numFmtId="0" fontId="4" fillId="0" borderId="0" xfId="60" applyFont="1" applyAlignment="1">
      <alignment horizontal="left"/>
      <protection/>
    </xf>
    <xf numFmtId="180" fontId="5" fillId="0" borderId="0" xfId="60" applyNumberFormat="1" applyFont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0" xfId="60" applyFont="1" applyBorder="1" applyAlignment="1">
      <alignment vertical="center" wrapText="1"/>
      <protection/>
    </xf>
    <xf numFmtId="171" fontId="4" fillId="0" borderId="0" xfId="42" applyFont="1" applyBorder="1" applyAlignment="1" quotePrefix="1">
      <alignment vertical="center"/>
    </xf>
    <xf numFmtId="171" fontId="4" fillId="0" borderId="0" xfId="42" applyFont="1" applyBorder="1" applyAlignment="1">
      <alignment vertical="center"/>
    </xf>
    <xf numFmtId="171" fontId="4" fillId="0" borderId="0" xfId="42" applyFont="1" applyBorder="1" applyAlignment="1" quotePrefix="1">
      <alignment/>
    </xf>
    <xf numFmtId="171" fontId="4" fillId="0" borderId="0" xfId="42" applyFont="1" applyBorder="1" applyAlignment="1">
      <alignment/>
    </xf>
    <xf numFmtId="0" fontId="5" fillId="0" borderId="0" xfId="60" applyFont="1" applyAlignment="1">
      <alignment horizontal="center"/>
      <protection/>
    </xf>
    <xf numFmtId="184" fontId="4" fillId="0" borderId="0" xfId="42" applyNumberFormat="1" applyFont="1" applyAlignment="1">
      <alignment horizontal="center"/>
    </xf>
    <xf numFmtId="187" fontId="4" fillId="0" borderId="0" xfId="60" applyNumberFormat="1" applyFont="1" applyBorder="1">
      <alignment/>
      <protection/>
    </xf>
    <xf numFmtId="171" fontId="4" fillId="0" borderId="0" xfId="42" applyFont="1" applyBorder="1" applyAlignment="1">
      <alignment horizontal="right"/>
    </xf>
    <xf numFmtId="0" fontId="5" fillId="0" borderId="0" xfId="60" applyFont="1" applyAlignment="1">
      <alignment horizontal="right"/>
      <protection/>
    </xf>
    <xf numFmtId="171" fontId="4" fillId="0" borderId="0" xfId="60" applyNumberFormat="1" applyFont="1">
      <alignment/>
      <protection/>
    </xf>
    <xf numFmtId="0" fontId="4" fillId="0" borderId="0" xfId="60" applyFont="1" applyBorder="1" applyAlignment="1">
      <alignment horizontal="right"/>
      <protection/>
    </xf>
    <xf numFmtId="184" fontId="4" fillId="0" borderId="0" xfId="42" applyNumberFormat="1" applyFont="1" applyBorder="1" applyAlignment="1">
      <alignment horizontal="center"/>
    </xf>
    <xf numFmtId="0" fontId="4" fillId="0" borderId="0" xfId="60" applyFont="1" applyBorder="1" applyAlignment="1">
      <alignment horizontal="center"/>
      <protection/>
    </xf>
    <xf numFmtId="0" fontId="5" fillId="0" borderId="0" xfId="60" applyFont="1" applyBorder="1">
      <alignment/>
      <protection/>
    </xf>
    <xf numFmtId="184" fontId="5" fillId="0" borderId="0" xfId="42" applyNumberFormat="1" applyFont="1" applyBorder="1" applyAlignment="1">
      <alignment horizontal="center"/>
    </xf>
    <xf numFmtId="0" fontId="5" fillId="0" borderId="0" xfId="60" applyFont="1" applyBorder="1" applyAlignment="1">
      <alignment horizontal="center"/>
      <protection/>
    </xf>
    <xf numFmtId="171" fontId="4" fillId="0" borderId="0" xfId="42" applyFont="1" applyBorder="1" applyAlignment="1">
      <alignment horizontal="center"/>
    </xf>
    <xf numFmtId="0" fontId="55" fillId="0" borderId="0" xfId="0" applyFont="1" applyAlignment="1">
      <alignment horizontal="justify" vertical="center"/>
    </xf>
    <xf numFmtId="0" fontId="56" fillId="0" borderId="10" xfId="0" applyFont="1" applyBorder="1" applyAlignment="1">
      <alignment horizontal="center" vertical="center" wrapText="1"/>
    </xf>
    <xf numFmtId="0" fontId="2" fillId="0" borderId="0" xfId="60" applyFont="1" applyAlignment="1">
      <alignment horizontal="right"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center"/>
      <protection/>
    </xf>
    <xf numFmtId="0" fontId="55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60" applyFont="1" applyBorder="1" applyAlignment="1">
      <alignment horizontal="center" vertical="center" wrapText="1"/>
      <protection/>
    </xf>
    <xf numFmtId="0" fontId="55" fillId="0" borderId="13" xfId="0" applyFont="1" applyBorder="1" applyAlignment="1">
      <alignment horizontal="justify" vertical="center"/>
    </xf>
    <xf numFmtId="0" fontId="55" fillId="0" borderId="14" xfId="0" applyFont="1" applyBorder="1" applyAlignment="1">
      <alignment horizontal="justify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 quotePrefix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60" applyFont="1" applyBorder="1" applyAlignment="1">
      <alignment horizontal="center" vertical="center" wrapText="1"/>
      <protection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 quotePrefix="1">
      <alignment horizontal="left" vertical="center" wrapText="1"/>
    </xf>
    <xf numFmtId="0" fontId="55" fillId="0" borderId="11" xfId="0" applyFont="1" applyBorder="1" applyAlignment="1">
      <alignment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 quotePrefix="1">
      <alignment horizontal="left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 quotePrefix="1">
      <alignment horizontal="left" vertical="center" wrapText="1"/>
    </xf>
    <xf numFmtId="0" fontId="55" fillId="0" borderId="24" xfId="0" applyFont="1" applyBorder="1" applyAlignment="1">
      <alignment horizontal="justify" vertical="center"/>
    </xf>
    <xf numFmtId="0" fontId="6" fillId="0" borderId="25" xfId="60" applyFont="1" applyBorder="1" applyAlignment="1">
      <alignment vertical="center"/>
      <protection/>
    </xf>
    <xf numFmtId="0" fontId="55" fillId="0" borderId="26" xfId="0" applyFont="1" applyBorder="1" applyAlignment="1">
      <alignment horizontal="justify" vertical="center"/>
    </xf>
    <xf numFmtId="0" fontId="55" fillId="0" borderId="27" xfId="0" applyFont="1" applyBorder="1" applyAlignment="1">
      <alignment horizontal="justify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182" fontId="2" fillId="0" borderId="19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justify" vertical="center"/>
    </xf>
    <xf numFmtId="0" fontId="7" fillId="0" borderId="32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49" fontId="9" fillId="33" borderId="35" xfId="60" applyNumberFormat="1" applyFont="1" applyFill="1" applyBorder="1" applyAlignment="1">
      <alignment horizontal="center" vertical="center"/>
      <protection/>
    </xf>
    <xf numFmtId="49" fontId="9" fillId="33" borderId="36" xfId="60" applyNumberFormat="1" applyFont="1" applyFill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 wrapText="1"/>
      <protection/>
    </xf>
    <xf numFmtId="49" fontId="9" fillId="33" borderId="38" xfId="60" applyNumberFormat="1" applyFont="1" applyFill="1" applyBorder="1" applyAlignment="1">
      <alignment horizontal="center" vertical="center"/>
      <protection/>
    </xf>
    <xf numFmtId="0" fontId="56" fillId="0" borderId="39" xfId="0" applyFont="1" applyBorder="1" applyAlignment="1" quotePrefix="1">
      <alignment horizontal="left" vertical="center" wrapText="1"/>
    </xf>
    <xf numFmtId="0" fontId="57" fillId="0" borderId="17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49" fontId="9" fillId="33" borderId="40" xfId="60" applyNumberFormat="1" applyFont="1" applyFill="1" applyBorder="1" applyAlignment="1">
      <alignment horizontal="center" vertical="center"/>
      <protection/>
    </xf>
    <xf numFmtId="0" fontId="55" fillId="0" borderId="14" xfId="0" applyFont="1" applyBorder="1" applyAlignment="1">
      <alignment/>
    </xf>
    <xf numFmtId="0" fontId="57" fillId="0" borderId="4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9" fillId="34" borderId="10" xfId="60" applyNumberFormat="1" applyFont="1" applyFill="1" applyBorder="1" applyAlignment="1">
      <alignment horizontal="center" vertical="center"/>
      <protection/>
    </xf>
    <xf numFmtId="49" fontId="9" fillId="34" borderId="42" xfId="60" applyNumberFormat="1" applyFont="1" applyFill="1" applyBorder="1" applyAlignment="1">
      <alignment horizontal="center" vertical="center"/>
      <protection/>
    </xf>
    <xf numFmtId="49" fontId="9" fillId="34" borderId="43" xfId="60" applyNumberFormat="1" applyFont="1" applyFill="1" applyBorder="1" applyAlignment="1">
      <alignment horizontal="center" vertical="center"/>
      <protection/>
    </xf>
    <xf numFmtId="49" fontId="9" fillId="34" borderId="44" xfId="60" applyNumberFormat="1" applyFont="1" applyFill="1" applyBorder="1" applyAlignment="1">
      <alignment horizontal="center" vertical="center"/>
      <protection/>
    </xf>
    <xf numFmtId="49" fontId="2" fillId="34" borderId="44" xfId="60" applyNumberFormat="1" applyFont="1" applyFill="1" applyBorder="1" applyAlignment="1">
      <alignment horizontal="center" vertical="center"/>
      <protection/>
    </xf>
    <xf numFmtId="49" fontId="2" fillId="34" borderId="42" xfId="60" applyNumberFormat="1" applyFont="1" applyFill="1" applyBorder="1" applyAlignment="1">
      <alignment horizontal="center" vertical="center"/>
      <protection/>
    </xf>
    <xf numFmtId="49" fontId="9" fillId="34" borderId="45" xfId="60" applyNumberFormat="1" applyFont="1" applyFill="1" applyBorder="1" applyAlignment="1">
      <alignment horizontal="left" vertical="center"/>
      <protection/>
    </xf>
    <xf numFmtId="0" fontId="2" fillId="0" borderId="46" xfId="0" applyFont="1" applyBorder="1" applyAlignment="1">
      <alignment horizontal="left" vertical="center" wrapText="1"/>
    </xf>
    <xf numFmtId="0" fontId="7" fillId="35" borderId="46" xfId="0" applyFont="1" applyFill="1" applyBorder="1" applyAlignment="1">
      <alignment horizontal="center" vertical="center" wrapText="1"/>
    </xf>
    <xf numFmtId="182" fontId="7" fillId="35" borderId="46" xfId="0" applyNumberFormat="1" applyFont="1" applyFill="1" applyBorder="1" applyAlignment="1">
      <alignment horizontal="center" vertical="center" wrapText="1"/>
    </xf>
    <xf numFmtId="0" fontId="9" fillId="0" borderId="47" xfId="60" applyFont="1" applyBorder="1" applyAlignment="1">
      <alignment horizontal="left" vertical="center"/>
      <protection/>
    </xf>
    <xf numFmtId="0" fontId="9" fillId="0" borderId="48" xfId="60" applyFont="1" applyBorder="1" applyAlignment="1">
      <alignment horizontal="left" vertical="center"/>
      <protection/>
    </xf>
    <xf numFmtId="0" fontId="9" fillId="0" borderId="49" xfId="60" applyFont="1" applyBorder="1" applyAlignment="1">
      <alignment horizontal="left" vertical="center"/>
      <protection/>
    </xf>
    <xf numFmtId="0" fontId="2" fillId="0" borderId="41" xfId="0" applyFont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0" fontId="9" fillId="0" borderId="50" xfId="60" applyFont="1" applyBorder="1" applyAlignment="1">
      <alignment horizontal="left" vertical="center"/>
      <protection/>
    </xf>
    <xf numFmtId="0" fontId="2" fillId="0" borderId="44" xfId="0" applyFont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187" fontId="7" fillId="35" borderId="44" xfId="0" applyNumberFormat="1" applyFont="1" applyFill="1" applyBorder="1" applyAlignment="1">
      <alignment horizontal="center" vertical="center" wrapText="1"/>
    </xf>
    <xf numFmtId="0" fontId="9" fillId="0" borderId="45" xfId="60" applyFont="1" applyBorder="1" applyAlignment="1">
      <alignment horizontal="left" vertical="center"/>
      <protection/>
    </xf>
    <xf numFmtId="0" fontId="2" fillId="0" borderId="51" xfId="0" applyFont="1" applyBorder="1" applyAlignment="1">
      <alignment horizontal="center" vertical="center" wrapText="1"/>
    </xf>
    <xf numFmtId="182" fontId="2" fillId="0" borderId="39" xfId="0" applyNumberFormat="1" applyFont="1" applyBorder="1" applyAlignment="1">
      <alignment horizontal="center" vertical="center" wrapText="1"/>
    </xf>
    <xf numFmtId="0" fontId="9" fillId="0" borderId="52" xfId="60" applyFont="1" applyBorder="1" applyAlignment="1">
      <alignment horizontal="left" vertical="center"/>
      <protection/>
    </xf>
    <xf numFmtId="0" fontId="7" fillId="0" borderId="50" xfId="60" applyFont="1" applyBorder="1" applyAlignment="1">
      <alignment horizontal="center" vertical="center"/>
      <protection/>
    </xf>
    <xf numFmtId="182" fontId="7" fillId="35" borderId="44" xfId="0" applyNumberFormat="1" applyFont="1" applyFill="1" applyBorder="1" applyAlignment="1">
      <alignment horizontal="center" vertical="center" wrapText="1"/>
    </xf>
    <xf numFmtId="0" fontId="2" fillId="0" borderId="49" xfId="60" applyFont="1" applyBorder="1" applyAlignment="1">
      <alignment horizontal="left" vertical="center"/>
      <protection/>
    </xf>
    <xf numFmtId="0" fontId="2" fillId="0" borderId="45" xfId="60" applyFont="1" applyBorder="1" applyAlignment="1">
      <alignment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vertical="center"/>
      <protection/>
    </xf>
    <xf numFmtId="0" fontId="2" fillId="0" borderId="53" xfId="0" applyFont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182" fontId="7" fillId="35" borderId="53" xfId="0" applyNumberFormat="1" applyFont="1" applyFill="1" applyBorder="1" applyAlignment="1">
      <alignment horizontal="center" vertical="center" wrapText="1"/>
    </xf>
    <xf numFmtId="0" fontId="2" fillId="0" borderId="54" xfId="60" applyFont="1" applyBorder="1" applyAlignment="1">
      <alignment vertical="center"/>
      <protection/>
    </xf>
    <xf numFmtId="0" fontId="2" fillId="34" borderId="17" xfId="0" applyFont="1" applyFill="1" applyBorder="1" applyAlignment="1">
      <alignment horizontal="center" vertical="center" wrapText="1"/>
    </xf>
    <xf numFmtId="187" fontId="2" fillId="34" borderId="16" xfId="0" applyNumberFormat="1" applyFont="1" applyFill="1" applyBorder="1" applyAlignment="1">
      <alignment horizontal="center" vertical="center" wrapText="1"/>
    </xf>
    <xf numFmtId="0" fontId="2" fillId="0" borderId="48" xfId="60" applyFont="1" applyBorder="1" applyAlignment="1">
      <alignment vertical="center"/>
      <protection/>
    </xf>
    <xf numFmtId="0" fontId="2" fillId="34" borderId="5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187" fontId="2" fillId="34" borderId="39" xfId="0" applyNumberFormat="1" applyFont="1" applyFill="1" applyBorder="1" applyAlignment="1">
      <alignment horizontal="center" vertical="center" wrapText="1"/>
    </xf>
    <xf numFmtId="0" fontId="2" fillId="0" borderId="52" xfId="60" applyFont="1" applyBorder="1" applyAlignment="1">
      <alignment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60" applyFont="1" applyFill="1" applyBorder="1" applyAlignment="1">
      <alignment horizontal="center" vertical="center"/>
      <protection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51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0" fontId="2" fillId="0" borderId="41" xfId="60" applyFont="1" applyBorder="1" applyAlignment="1">
      <alignment horizontal="center" vertical="center" wrapText="1"/>
      <protection/>
    </xf>
    <xf numFmtId="0" fontId="2" fillId="0" borderId="50" xfId="60" applyFont="1" applyBorder="1" applyAlignment="1">
      <alignment vertical="center"/>
      <protection/>
    </xf>
    <xf numFmtId="0" fontId="2" fillId="0" borderId="51" xfId="60" applyFont="1" applyBorder="1" applyAlignment="1">
      <alignment horizontal="center" vertical="center" wrapText="1"/>
      <protection/>
    </xf>
    <xf numFmtId="187" fontId="2" fillId="0" borderId="51" xfId="0" applyNumberFormat="1" applyFont="1" applyBorder="1" applyAlignment="1">
      <alignment horizontal="center" vertical="center" wrapText="1"/>
    </xf>
    <xf numFmtId="187" fontId="2" fillId="0" borderId="12" xfId="0" applyNumberFormat="1" applyFont="1" applyBorder="1" applyAlignment="1">
      <alignment horizontal="center" vertical="center" wrapText="1"/>
    </xf>
    <xf numFmtId="0" fontId="2" fillId="0" borderId="55" xfId="60" applyFont="1" applyBorder="1" applyAlignment="1">
      <alignment vertical="center"/>
      <protection/>
    </xf>
    <xf numFmtId="0" fontId="2" fillId="34" borderId="41" xfId="0" applyFont="1" applyFill="1" applyBorder="1" applyAlignment="1">
      <alignment horizontal="center" vertical="center" wrapText="1"/>
    </xf>
    <xf numFmtId="187" fontId="2" fillId="0" borderId="41" xfId="0" applyNumberFormat="1" applyFont="1" applyBorder="1" applyAlignment="1">
      <alignment horizontal="center" vertical="center" wrapText="1"/>
    </xf>
    <xf numFmtId="0" fontId="7" fillId="35" borderId="56" xfId="0" applyFont="1" applyFill="1" applyBorder="1" applyAlignment="1" quotePrefix="1">
      <alignment horizontal="center" vertical="center"/>
    </xf>
    <xf numFmtId="0" fontId="55" fillId="0" borderId="54" xfId="0" applyFont="1" applyBorder="1" applyAlignment="1">
      <alignment vertical="center"/>
    </xf>
    <xf numFmtId="0" fontId="7" fillId="0" borderId="57" xfId="0" applyFont="1" applyBorder="1" applyAlignment="1">
      <alignment horizontal="right" vertical="center"/>
    </xf>
    <xf numFmtId="0" fontId="7" fillId="0" borderId="58" xfId="0" applyFont="1" applyBorder="1" applyAlignment="1">
      <alignment horizontal="right" vertical="center"/>
    </xf>
    <xf numFmtId="0" fontId="55" fillId="0" borderId="59" xfId="0" applyFont="1" applyBorder="1" applyAlignment="1">
      <alignment vertical="center"/>
    </xf>
    <xf numFmtId="0" fontId="55" fillId="0" borderId="13" xfId="0" applyFont="1" applyBorder="1" applyAlignment="1">
      <alignment horizontal="justify"/>
    </xf>
    <xf numFmtId="0" fontId="55" fillId="0" borderId="11" xfId="0" applyFont="1" applyBorder="1" applyAlignment="1">
      <alignment horizontal="justify"/>
    </xf>
    <xf numFmtId="0" fontId="55" fillId="0" borderId="14" xfId="0" applyFont="1" applyBorder="1" applyAlignment="1">
      <alignment horizontal="justify"/>
    </xf>
    <xf numFmtId="182" fontId="2" fillId="0" borderId="41" xfId="0" applyNumberFormat="1" applyFont="1" applyBorder="1" applyAlignment="1">
      <alignment horizontal="center" vertical="center" wrapText="1"/>
    </xf>
    <xf numFmtId="196" fontId="7" fillId="35" borderId="53" xfId="0" applyNumberFormat="1" applyFont="1" applyFill="1" applyBorder="1" applyAlignment="1" quotePrefix="1">
      <alignment horizontal="center" vertical="center"/>
    </xf>
    <xf numFmtId="0" fontId="11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60" applyFont="1" applyAlignment="1">
      <alignment/>
      <protection/>
    </xf>
    <xf numFmtId="0" fontId="56" fillId="0" borderId="60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7" fillId="35" borderId="56" xfId="0" applyFont="1" applyFill="1" applyBorder="1" applyAlignment="1">
      <alignment horizontal="center" vertical="center" wrapText="1"/>
    </xf>
    <xf numFmtId="0" fontId="58" fillId="35" borderId="46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9" fillId="35" borderId="46" xfId="0" applyFont="1" applyFill="1" applyBorder="1" applyAlignment="1">
      <alignment horizontal="center" vertical="center" wrapText="1"/>
    </xf>
    <xf numFmtId="0" fontId="59" fillId="0" borderId="61" xfId="0" applyFont="1" applyBorder="1" applyAlignment="1">
      <alignment vertical="center" wrapText="1"/>
    </xf>
    <xf numFmtId="0" fontId="57" fillId="0" borderId="62" xfId="0" applyFont="1" applyBorder="1" applyAlignment="1">
      <alignment vertical="center" wrapText="1"/>
    </xf>
    <xf numFmtId="0" fontId="59" fillId="0" borderId="61" xfId="0" applyFont="1" applyBorder="1" applyAlignment="1">
      <alignment horizontal="justify" vertical="center" wrapText="1"/>
    </xf>
    <xf numFmtId="0" fontId="59" fillId="0" borderId="63" xfId="0" applyFont="1" applyBorder="1" applyAlignment="1">
      <alignment horizontal="justify" vertical="center" wrapText="1"/>
    </xf>
    <xf numFmtId="0" fontId="57" fillId="0" borderId="64" xfId="0" applyFont="1" applyBorder="1" applyAlignment="1">
      <alignment vertical="center" wrapText="1"/>
    </xf>
    <xf numFmtId="0" fontId="59" fillId="0" borderId="65" xfId="0" applyFont="1" applyBorder="1" applyAlignment="1">
      <alignment horizontal="justify" vertical="center" wrapText="1"/>
    </xf>
    <xf numFmtId="0" fontId="57" fillId="0" borderId="66" xfId="0" applyFont="1" applyBorder="1" applyAlignment="1">
      <alignment vertical="center" wrapText="1"/>
    </xf>
    <xf numFmtId="0" fontId="57" fillId="0" borderId="61" xfId="0" applyFont="1" applyBorder="1" applyAlignment="1">
      <alignment vertical="center" wrapText="1"/>
    </xf>
    <xf numFmtId="0" fontId="57" fillId="0" borderId="46" xfId="0" applyFont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55" fillId="34" borderId="46" xfId="0" applyFont="1" applyFill="1" applyBorder="1" applyAlignment="1">
      <alignment horizontal="center" vertical="center" wrapText="1"/>
    </xf>
    <xf numFmtId="187" fontId="7" fillId="35" borderId="56" xfId="0" applyNumberFormat="1" applyFont="1" applyFill="1" applyBorder="1" applyAlignment="1">
      <alignment horizontal="center" vertical="center" wrapText="1"/>
    </xf>
    <xf numFmtId="187" fontId="59" fillId="35" borderId="46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59" fillId="0" borderId="42" xfId="0" applyFont="1" applyBorder="1" applyAlignment="1">
      <alignment horizontal="justify" vertical="center"/>
    </xf>
    <xf numFmtId="0" fontId="57" fillId="0" borderId="43" xfId="0" applyFont="1" applyBorder="1" applyAlignment="1">
      <alignment vertical="center"/>
    </xf>
    <xf numFmtId="0" fontId="57" fillId="0" borderId="61" xfId="0" applyFont="1" applyBorder="1" applyAlignment="1">
      <alignment vertical="center"/>
    </xf>
    <xf numFmtId="0" fontId="57" fillId="0" borderId="62" xfId="0" applyFont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55" fillId="0" borderId="62" xfId="0" applyFont="1" applyBorder="1" applyAlignment="1">
      <alignment horizontal="justify" vertical="center" wrapText="1"/>
    </xf>
    <xf numFmtId="0" fontId="55" fillId="0" borderId="64" xfId="0" applyFont="1" applyBorder="1" applyAlignment="1">
      <alignment horizontal="justify" wrapText="1"/>
    </xf>
    <xf numFmtId="196" fontId="7" fillId="35" borderId="56" xfId="0" applyNumberFormat="1" applyFont="1" applyFill="1" applyBorder="1" applyAlignment="1">
      <alignment horizontal="center" vertical="center" wrapText="1"/>
    </xf>
    <xf numFmtId="196" fontId="59" fillId="35" borderId="46" xfId="0" applyNumberFormat="1" applyFont="1" applyFill="1" applyBorder="1" applyAlignment="1">
      <alignment horizontal="center" vertical="center" wrapText="1"/>
    </xf>
    <xf numFmtId="0" fontId="55" fillId="0" borderId="66" xfId="0" applyFont="1" applyBorder="1" applyAlignment="1">
      <alignment horizontal="justify" vertical="center" wrapText="1"/>
    </xf>
    <xf numFmtId="0" fontId="55" fillId="0" borderId="61" xfId="0" applyFont="1" applyBorder="1" applyAlignment="1">
      <alignment horizontal="justify" vertical="center" wrapText="1"/>
    </xf>
    <xf numFmtId="187" fontId="59" fillId="35" borderId="44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9" fillId="0" borderId="0" xfId="0" applyFont="1" applyAlignment="1">
      <alignment horizontal="justify" vertical="center" wrapText="1"/>
    </xf>
    <xf numFmtId="0" fontId="57" fillId="0" borderId="0" xfId="0" applyFont="1" applyAlignment="1">
      <alignment vertical="center" wrapText="1"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49" fontId="9" fillId="33" borderId="40" xfId="60" applyNumberFormat="1" applyFont="1" applyFill="1" applyBorder="1" applyAlignment="1">
      <alignment horizontal="center" vertical="center"/>
      <protection/>
    </xf>
    <xf numFmtId="0" fontId="10" fillId="0" borderId="61" xfId="0" applyFont="1" applyBorder="1" applyAlignment="1">
      <alignment horizontal="justify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6"/>
  <sheetViews>
    <sheetView tabSelected="1" zoomScalePageLayoutView="0" workbookViewId="0" topLeftCell="A12">
      <selection activeCell="G38" sqref="G38:G39"/>
    </sheetView>
  </sheetViews>
  <sheetFormatPr defaultColWidth="9.140625" defaultRowHeight="15"/>
  <cols>
    <col min="1" max="1" width="4.421875" style="4" customWidth="1"/>
    <col min="2" max="2" width="3.421875" style="4" customWidth="1"/>
    <col min="3" max="3" width="65.140625" style="3" customWidth="1"/>
    <col min="4" max="4" width="11.00390625" style="2" customWidth="1"/>
    <col min="5" max="5" width="8.28125" style="3" customWidth="1"/>
    <col min="6" max="6" width="9.00390625" style="3" customWidth="1"/>
    <col min="7" max="7" width="6.8515625" style="3" customWidth="1"/>
    <col min="8" max="8" width="7.57421875" style="3" customWidth="1"/>
    <col min="9" max="10" width="9.8515625" style="3" customWidth="1"/>
    <col min="11" max="11" width="17.140625" style="3" customWidth="1"/>
    <col min="12" max="12" width="12.7109375" style="3" customWidth="1"/>
    <col min="13" max="16384" width="9.140625" style="3" customWidth="1"/>
  </cols>
  <sheetData>
    <row r="2" spans="1:11" s="1" customFormat="1" ht="18.75" customHeight="1">
      <c r="A2" s="192" t="s">
        <v>100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8" customFormat="1" ht="19.5" customHeight="1">
      <c r="A3" s="149" t="s">
        <v>0</v>
      </c>
      <c r="B3" s="150" t="s">
        <v>66</v>
      </c>
      <c r="C3" s="150"/>
      <c r="D3" s="151"/>
      <c r="E3" s="151"/>
      <c r="F3" s="150"/>
      <c r="G3" s="150"/>
      <c r="H3" s="150"/>
      <c r="I3" s="150"/>
      <c r="J3" s="150"/>
      <c r="K3" s="150"/>
    </row>
    <row r="4" spans="1:11" s="8" customFormat="1" ht="12.75" customHeight="1">
      <c r="A4" s="149" t="s">
        <v>1</v>
      </c>
      <c r="B4" s="150" t="s">
        <v>42</v>
      </c>
      <c r="C4" s="150"/>
      <c r="D4" s="151"/>
      <c r="E4" s="151"/>
      <c r="F4" s="150"/>
      <c r="G4" s="150"/>
      <c r="H4" s="150"/>
      <c r="I4" s="150"/>
      <c r="J4" s="150"/>
      <c r="K4" s="150"/>
    </row>
    <row r="5" spans="1:11" s="8" customFormat="1" ht="13.5" customHeight="1">
      <c r="A5" s="149" t="s">
        <v>2</v>
      </c>
      <c r="B5" s="150" t="s">
        <v>29</v>
      </c>
      <c r="C5" s="150"/>
      <c r="D5" s="149"/>
      <c r="E5" s="150"/>
      <c r="F5" s="150"/>
      <c r="G5" s="150"/>
      <c r="H5" s="150"/>
      <c r="I5" s="150"/>
      <c r="J5" s="150"/>
      <c r="K5" s="150"/>
    </row>
    <row r="6" spans="1:11" s="9" customFormat="1" ht="30" customHeight="1">
      <c r="A6" s="83"/>
      <c r="B6" s="193" t="s">
        <v>97</v>
      </c>
      <c r="C6" s="194"/>
      <c r="D6" s="194"/>
      <c r="E6" s="194"/>
      <c r="F6" s="194"/>
      <c r="G6" s="194"/>
      <c r="H6" s="194"/>
      <c r="I6" s="194"/>
      <c r="J6" s="194"/>
      <c r="K6" s="194"/>
    </row>
    <row r="7" ht="12.75" customHeight="1" thickBot="1"/>
    <row r="8" spans="1:11" s="2" customFormat="1" ht="59.25" customHeight="1" thickBot="1">
      <c r="A8" s="69" t="s">
        <v>4</v>
      </c>
      <c r="B8" s="195" t="s">
        <v>9</v>
      </c>
      <c r="C8" s="196"/>
      <c r="D8" s="71" t="s">
        <v>10</v>
      </c>
      <c r="E8" s="71" t="s">
        <v>11</v>
      </c>
      <c r="F8" s="71" t="s">
        <v>18</v>
      </c>
      <c r="G8" s="71" t="s">
        <v>12</v>
      </c>
      <c r="H8" s="71" t="s">
        <v>13</v>
      </c>
      <c r="I8" s="71" t="s">
        <v>14</v>
      </c>
      <c r="J8" s="70" t="s">
        <v>41</v>
      </c>
      <c r="K8" s="74" t="s">
        <v>8</v>
      </c>
    </row>
    <row r="9" spans="1:11" s="5" customFormat="1" ht="10.5" customHeight="1" thickBot="1" thickTop="1">
      <c r="A9" s="72">
        <v>1</v>
      </c>
      <c r="B9" s="197">
        <v>2</v>
      </c>
      <c r="C9" s="197"/>
      <c r="D9" s="80">
        <v>3</v>
      </c>
      <c r="E9" s="80">
        <v>4</v>
      </c>
      <c r="F9" s="80">
        <v>5</v>
      </c>
      <c r="G9" s="80">
        <v>6</v>
      </c>
      <c r="H9" s="80"/>
      <c r="I9" s="80"/>
      <c r="J9" s="73"/>
      <c r="K9" s="75">
        <v>8</v>
      </c>
    </row>
    <row r="10" spans="1:11" s="10" customFormat="1" ht="11.25" customHeight="1" thickTop="1">
      <c r="A10" s="84"/>
      <c r="B10" s="85"/>
      <c r="C10" s="86"/>
      <c r="D10" s="87"/>
      <c r="E10" s="88" t="s">
        <v>22</v>
      </c>
      <c r="F10" s="88" t="s">
        <v>22</v>
      </c>
      <c r="G10" s="87"/>
      <c r="H10" s="88" t="s">
        <v>22</v>
      </c>
      <c r="I10" s="88"/>
      <c r="J10" s="89"/>
      <c r="K10" s="90"/>
    </row>
    <row r="11" spans="1:11" s="11" customFormat="1" ht="35.25" customHeight="1">
      <c r="A11" s="62" t="s">
        <v>0</v>
      </c>
      <c r="B11" s="198" t="s">
        <v>101</v>
      </c>
      <c r="C11" s="161"/>
      <c r="D11" s="91"/>
      <c r="E11" s="92">
        <f>SUM(E12:E15)</f>
        <v>4</v>
      </c>
      <c r="F11" s="92"/>
      <c r="G11" s="92">
        <v>3</v>
      </c>
      <c r="H11" s="92">
        <f>SUM(H12:H15)</f>
        <v>11</v>
      </c>
      <c r="I11" s="92">
        <f>SUM(I12:I15)</f>
        <v>11</v>
      </c>
      <c r="J11" s="93">
        <f>SUM(J12:J15)</f>
        <v>0.009166666666666667</v>
      </c>
      <c r="K11" s="94" t="s">
        <v>15</v>
      </c>
    </row>
    <row r="12" spans="1:12" s="11" customFormat="1" ht="14.25" customHeight="1">
      <c r="A12" s="47"/>
      <c r="B12" s="76" t="s">
        <v>7</v>
      </c>
      <c r="C12" s="68" t="s">
        <v>83</v>
      </c>
      <c r="D12" s="49" t="s">
        <v>32</v>
      </c>
      <c r="E12" s="49">
        <v>1</v>
      </c>
      <c r="F12" s="49" t="s">
        <v>20</v>
      </c>
      <c r="G12" s="49">
        <v>2</v>
      </c>
      <c r="H12" s="49">
        <f>E12*G12</f>
        <v>2</v>
      </c>
      <c r="I12" s="49">
        <f>H12*1</f>
        <v>2</v>
      </c>
      <c r="J12" s="66">
        <f>+I12/1200</f>
        <v>0.0016666666666666668</v>
      </c>
      <c r="K12" s="95" t="s">
        <v>16</v>
      </c>
      <c r="L12" s="11">
        <f>720/72000</f>
        <v>0.01</v>
      </c>
    </row>
    <row r="13" spans="1:11" s="11" customFormat="1" ht="14.25" customHeight="1">
      <c r="A13" s="51"/>
      <c r="B13" s="52" t="s">
        <v>7</v>
      </c>
      <c r="C13" s="60" t="s">
        <v>60</v>
      </c>
      <c r="D13" s="43" t="s">
        <v>5</v>
      </c>
      <c r="E13" s="43">
        <v>1</v>
      </c>
      <c r="F13" s="43" t="s">
        <v>20</v>
      </c>
      <c r="G13" s="43">
        <v>3</v>
      </c>
      <c r="H13" s="43">
        <f>E13*G13</f>
        <v>3</v>
      </c>
      <c r="I13" s="43">
        <f>H13*1</f>
        <v>3</v>
      </c>
      <c r="J13" s="67">
        <f>+I13/1200</f>
        <v>0.0025</v>
      </c>
      <c r="K13" s="96" t="s">
        <v>17</v>
      </c>
    </row>
    <row r="14" spans="1:11" s="11" customFormat="1" ht="14.25" customHeight="1">
      <c r="A14" s="51"/>
      <c r="B14" s="52" t="s">
        <v>7</v>
      </c>
      <c r="C14" s="60" t="s">
        <v>43</v>
      </c>
      <c r="D14" s="43" t="s">
        <v>31</v>
      </c>
      <c r="E14" s="43">
        <v>1</v>
      </c>
      <c r="F14" s="43" t="s">
        <v>20</v>
      </c>
      <c r="G14" s="43">
        <v>3</v>
      </c>
      <c r="H14" s="43">
        <f>E14*G14</f>
        <v>3</v>
      </c>
      <c r="I14" s="43">
        <f>H14*1</f>
        <v>3</v>
      </c>
      <c r="J14" s="67">
        <f>+I14/1200</f>
        <v>0.0025</v>
      </c>
      <c r="K14" s="96"/>
    </row>
    <row r="15" spans="1:13" s="11" customFormat="1" ht="14.25" customHeight="1">
      <c r="A15" s="54"/>
      <c r="B15" s="55" t="s">
        <v>7</v>
      </c>
      <c r="C15" s="61" t="s">
        <v>84</v>
      </c>
      <c r="D15" s="97" t="s">
        <v>31</v>
      </c>
      <c r="E15" s="97">
        <v>1</v>
      </c>
      <c r="F15" s="97" t="s">
        <v>20</v>
      </c>
      <c r="G15" s="97">
        <v>3</v>
      </c>
      <c r="H15" s="97">
        <f>E15*G15</f>
        <v>3</v>
      </c>
      <c r="I15" s="97">
        <f>H15*1</f>
        <v>3</v>
      </c>
      <c r="J15" s="98">
        <f>+I15/1200</f>
        <v>0.0025</v>
      </c>
      <c r="K15" s="99"/>
      <c r="M15" s="11">
        <f>72000/60</f>
        <v>1200</v>
      </c>
    </row>
    <row r="16" spans="1:13" s="11" customFormat="1" ht="28.5" customHeight="1">
      <c r="A16" s="63" t="s">
        <v>1</v>
      </c>
      <c r="B16" s="160" t="s">
        <v>98</v>
      </c>
      <c r="C16" s="161"/>
      <c r="D16" s="100"/>
      <c r="E16" s="101">
        <f>SUM(E17:E20)</f>
        <v>4</v>
      </c>
      <c r="F16" s="101"/>
      <c r="G16" s="101">
        <v>3</v>
      </c>
      <c r="H16" s="101">
        <f>SUM(H17:H20)</f>
        <v>12</v>
      </c>
      <c r="I16" s="101">
        <f>SUM(I17:I20)</f>
        <v>12</v>
      </c>
      <c r="J16" s="102">
        <f>SUM(J17:J20)</f>
        <v>0.01</v>
      </c>
      <c r="K16" s="103" t="s">
        <v>26</v>
      </c>
      <c r="M16" s="11">
        <f>6000/60</f>
        <v>100</v>
      </c>
    </row>
    <row r="17" spans="1:13" s="11" customFormat="1" ht="14.25" customHeight="1">
      <c r="A17" s="47"/>
      <c r="B17" s="76" t="s">
        <v>7</v>
      </c>
      <c r="C17" s="68" t="s">
        <v>61</v>
      </c>
      <c r="D17" s="49" t="s">
        <v>35</v>
      </c>
      <c r="E17" s="49">
        <v>1</v>
      </c>
      <c r="F17" s="49" t="s">
        <v>20</v>
      </c>
      <c r="G17" s="49">
        <v>3</v>
      </c>
      <c r="H17" s="49">
        <f>E17*G17</f>
        <v>3</v>
      </c>
      <c r="I17" s="49">
        <f>H17*1</f>
        <v>3</v>
      </c>
      <c r="J17" s="66">
        <f>+I17/1200</f>
        <v>0.0025</v>
      </c>
      <c r="K17" s="95" t="s">
        <v>27</v>
      </c>
      <c r="M17" s="11">
        <f>1500/60</f>
        <v>25</v>
      </c>
    </row>
    <row r="18" spans="1:11" s="11" customFormat="1" ht="14.25" customHeight="1">
      <c r="A18" s="65"/>
      <c r="B18" s="76"/>
      <c r="C18" s="60" t="s">
        <v>44</v>
      </c>
      <c r="D18" s="104" t="s">
        <v>35</v>
      </c>
      <c r="E18" s="104">
        <v>1</v>
      </c>
      <c r="F18" s="104" t="s">
        <v>20</v>
      </c>
      <c r="G18" s="104">
        <v>3</v>
      </c>
      <c r="H18" s="104">
        <f>+G18*E18</f>
        <v>3</v>
      </c>
      <c r="I18" s="104">
        <f>+H18*1</f>
        <v>3</v>
      </c>
      <c r="J18" s="105">
        <f>+I18/1200</f>
        <v>0.0025</v>
      </c>
      <c r="K18" s="106"/>
    </row>
    <row r="19" spans="1:11" s="11" customFormat="1" ht="14.25" customHeight="1">
      <c r="A19" s="65"/>
      <c r="B19" s="76"/>
      <c r="C19" s="60" t="s">
        <v>45</v>
      </c>
      <c r="D19" s="104" t="s">
        <v>5</v>
      </c>
      <c r="E19" s="104">
        <v>1</v>
      </c>
      <c r="F19" s="104" t="s">
        <v>20</v>
      </c>
      <c r="G19" s="104">
        <v>3</v>
      </c>
      <c r="H19" s="104">
        <f>+G19*E19</f>
        <v>3</v>
      </c>
      <c r="I19" s="104">
        <f>+H19*1</f>
        <v>3</v>
      </c>
      <c r="J19" s="105">
        <f>+I19/1200</f>
        <v>0.0025</v>
      </c>
      <c r="K19" s="106"/>
    </row>
    <row r="20" spans="1:11" s="11" customFormat="1" ht="14.25" customHeight="1">
      <c r="A20" s="54"/>
      <c r="B20" s="55" t="s">
        <v>7</v>
      </c>
      <c r="C20" s="61" t="s">
        <v>62</v>
      </c>
      <c r="D20" s="97" t="s">
        <v>5</v>
      </c>
      <c r="E20" s="97">
        <v>1</v>
      </c>
      <c r="F20" s="97" t="s">
        <v>20</v>
      </c>
      <c r="G20" s="97">
        <v>3</v>
      </c>
      <c r="H20" s="97">
        <f>E20*G20</f>
        <v>3</v>
      </c>
      <c r="I20" s="97">
        <f>+H20*1</f>
        <v>3</v>
      </c>
      <c r="J20" s="98">
        <f>+I20/1200</f>
        <v>0.0025</v>
      </c>
      <c r="K20" s="107"/>
    </row>
    <row r="21" spans="1:13" s="11" customFormat="1" ht="31.5" customHeight="1">
      <c r="A21" s="63">
        <v>3</v>
      </c>
      <c r="B21" s="162" t="s">
        <v>88</v>
      </c>
      <c r="C21" s="161"/>
      <c r="D21" s="100"/>
      <c r="E21" s="101">
        <f>SUM(E22:E25)</f>
        <v>3</v>
      </c>
      <c r="F21" s="101"/>
      <c r="G21" s="101">
        <v>1</v>
      </c>
      <c r="H21" s="101">
        <f>SUM(H22:H25)</f>
        <v>3</v>
      </c>
      <c r="I21" s="101">
        <f>SUM(I22:I25)</f>
        <v>378</v>
      </c>
      <c r="J21" s="108">
        <f>SUM(J22:J25)</f>
        <v>0.315</v>
      </c>
      <c r="K21" s="103" t="s">
        <v>26</v>
      </c>
      <c r="M21" s="11">
        <f>6000/60</f>
        <v>100</v>
      </c>
    </row>
    <row r="22" spans="1:13" s="11" customFormat="1" ht="14.25" customHeight="1">
      <c r="A22" s="47"/>
      <c r="B22" s="48" t="s">
        <v>7</v>
      </c>
      <c r="C22" s="68" t="s">
        <v>33</v>
      </c>
      <c r="D22" s="49" t="s">
        <v>32</v>
      </c>
      <c r="E22" s="49">
        <v>0.5</v>
      </c>
      <c r="F22" s="49" t="s">
        <v>19</v>
      </c>
      <c r="G22" s="49">
        <v>1</v>
      </c>
      <c r="H22" s="49">
        <f>+E22*G22</f>
        <v>0.5</v>
      </c>
      <c r="I22" s="49">
        <f>+H22*12</f>
        <v>6</v>
      </c>
      <c r="J22" s="66">
        <f>+I22/1200</f>
        <v>0.005</v>
      </c>
      <c r="K22" s="95" t="s">
        <v>27</v>
      </c>
      <c r="M22" s="11">
        <f>1500/60</f>
        <v>25</v>
      </c>
    </row>
    <row r="23" spans="1:11" s="11" customFormat="1" ht="14.25" customHeight="1">
      <c r="A23" s="51"/>
      <c r="B23" s="52" t="s">
        <v>7</v>
      </c>
      <c r="C23" s="60" t="s">
        <v>63</v>
      </c>
      <c r="D23" s="43" t="s">
        <v>5</v>
      </c>
      <c r="E23" s="43">
        <v>1</v>
      </c>
      <c r="F23" s="43" t="s">
        <v>19</v>
      </c>
      <c r="G23" s="43">
        <v>1</v>
      </c>
      <c r="H23" s="43">
        <f>+G23*E23</f>
        <v>1</v>
      </c>
      <c r="I23" s="43">
        <f>+H23*12</f>
        <v>12</v>
      </c>
      <c r="J23" s="67">
        <f>+I23/1200</f>
        <v>0.01</v>
      </c>
      <c r="K23" s="96" t="s">
        <v>28</v>
      </c>
    </row>
    <row r="24" spans="1:11" s="11" customFormat="1" ht="14.25" customHeight="1">
      <c r="A24" s="51"/>
      <c r="B24" s="52" t="s">
        <v>7</v>
      </c>
      <c r="C24" s="60" t="s">
        <v>46</v>
      </c>
      <c r="D24" s="43" t="s">
        <v>5</v>
      </c>
      <c r="E24" s="43">
        <v>0.5</v>
      </c>
      <c r="F24" s="43" t="s">
        <v>24</v>
      </c>
      <c r="G24" s="43">
        <v>1</v>
      </c>
      <c r="H24" s="43">
        <f>E24*G24</f>
        <v>0.5</v>
      </c>
      <c r="I24" s="43">
        <f>H24*240</f>
        <v>120</v>
      </c>
      <c r="J24" s="67">
        <f>+I24/1200</f>
        <v>0.1</v>
      </c>
      <c r="K24" s="109"/>
    </row>
    <row r="25" spans="1:11" s="11" customFormat="1" ht="14.25" customHeight="1">
      <c r="A25" s="54"/>
      <c r="B25" s="52" t="s">
        <v>7</v>
      </c>
      <c r="C25" s="61" t="s">
        <v>47</v>
      </c>
      <c r="D25" s="97" t="s">
        <v>5</v>
      </c>
      <c r="E25" s="97">
        <v>1</v>
      </c>
      <c r="F25" s="97" t="s">
        <v>24</v>
      </c>
      <c r="G25" s="97">
        <v>1</v>
      </c>
      <c r="H25" s="97">
        <f>E25*G25</f>
        <v>1</v>
      </c>
      <c r="I25" s="97">
        <f>+H25*240</f>
        <v>240</v>
      </c>
      <c r="J25" s="98">
        <f>+I25/1200</f>
        <v>0.2</v>
      </c>
      <c r="K25" s="107"/>
    </row>
    <row r="26" spans="1:11" s="12" customFormat="1" ht="24.75" customHeight="1">
      <c r="A26" s="63">
        <v>4</v>
      </c>
      <c r="B26" s="163" t="s">
        <v>89</v>
      </c>
      <c r="C26" s="161"/>
      <c r="D26" s="100"/>
      <c r="E26" s="101">
        <f>SUM(E27:E31)</f>
        <v>8</v>
      </c>
      <c r="F26" s="101"/>
      <c r="G26" s="101">
        <v>1</v>
      </c>
      <c r="H26" s="101">
        <f>SUM(H27:H31)</f>
        <v>9</v>
      </c>
      <c r="I26" s="101">
        <f>SUM(I27:I31)</f>
        <v>108</v>
      </c>
      <c r="J26" s="108">
        <f>SUM(J27:J31)</f>
        <v>0.09</v>
      </c>
      <c r="K26" s="110"/>
    </row>
    <row r="27" spans="1:13" s="12" customFormat="1" ht="14.25" customHeight="1">
      <c r="A27" s="47"/>
      <c r="B27" s="48" t="s">
        <v>7</v>
      </c>
      <c r="C27" s="68" t="s">
        <v>48</v>
      </c>
      <c r="D27" s="49" t="s">
        <v>32</v>
      </c>
      <c r="E27" s="49">
        <v>1</v>
      </c>
      <c r="F27" s="49" t="s">
        <v>19</v>
      </c>
      <c r="G27" s="49">
        <v>1</v>
      </c>
      <c r="H27" s="49">
        <f>E27*G27</f>
        <v>1</v>
      </c>
      <c r="I27" s="49">
        <f>H27*12</f>
        <v>12</v>
      </c>
      <c r="J27" s="66">
        <f>+I27/1200</f>
        <v>0.01</v>
      </c>
      <c r="K27" s="111"/>
      <c r="L27" s="12">
        <f>15000/1200</f>
        <v>12.5</v>
      </c>
      <c r="M27" s="12" t="s">
        <v>21</v>
      </c>
    </row>
    <row r="28" spans="1:11" s="12" customFormat="1" ht="14.25" customHeight="1">
      <c r="A28" s="65"/>
      <c r="B28" s="52" t="s">
        <v>7</v>
      </c>
      <c r="C28" s="60" t="s">
        <v>34</v>
      </c>
      <c r="D28" s="104" t="s">
        <v>32</v>
      </c>
      <c r="E28" s="104">
        <v>1</v>
      </c>
      <c r="F28" s="104" t="s">
        <v>19</v>
      </c>
      <c r="G28" s="104">
        <v>2</v>
      </c>
      <c r="H28" s="104">
        <f>+G28*E28</f>
        <v>2</v>
      </c>
      <c r="I28" s="104">
        <f>+H28*12</f>
        <v>24</v>
      </c>
      <c r="J28" s="105">
        <f>+I28/1200</f>
        <v>0.02</v>
      </c>
      <c r="K28" s="112"/>
    </row>
    <row r="29" spans="1:11" s="12" customFormat="1" ht="14.25" customHeight="1">
      <c r="A29" s="65"/>
      <c r="B29" s="52" t="s">
        <v>7</v>
      </c>
      <c r="C29" s="60" t="s">
        <v>90</v>
      </c>
      <c r="D29" s="104" t="s">
        <v>5</v>
      </c>
      <c r="E29" s="104">
        <v>4</v>
      </c>
      <c r="F29" s="104" t="s">
        <v>19</v>
      </c>
      <c r="G29" s="104">
        <v>1</v>
      </c>
      <c r="H29" s="104">
        <f>+G29*E29</f>
        <v>4</v>
      </c>
      <c r="I29" s="104">
        <f>+H29*12</f>
        <v>48</v>
      </c>
      <c r="J29" s="105">
        <f>+I29/1200</f>
        <v>0.04</v>
      </c>
      <c r="K29" s="112"/>
    </row>
    <row r="30" spans="1:11" s="12" customFormat="1" ht="14.25" customHeight="1">
      <c r="A30" s="51"/>
      <c r="B30" s="52" t="s">
        <v>7</v>
      </c>
      <c r="C30" s="60" t="s">
        <v>64</v>
      </c>
      <c r="D30" s="104" t="s">
        <v>5</v>
      </c>
      <c r="E30" s="43">
        <v>1</v>
      </c>
      <c r="F30" s="43" t="s">
        <v>23</v>
      </c>
      <c r="G30" s="43">
        <v>1</v>
      </c>
      <c r="H30" s="104">
        <f>+G30*E30</f>
        <v>1</v>
      </c>
      <c r="I30" s="104">
        <f>+H30*12</f>
        <v>12</v>
      </c>
      <c r="J30" s="105">
        <f>+I30/1200</f>
        <v>0.01</v>
      </c>
      <c r="K30" s="113"/>
    </row>
    <row r="31" spans="1:11" s="12" customFormat="1" ht="14.25" customHeight="1">
      <c r="A31" s="51"/>
      <c r="B31" s="52" t="s">
        <v>7</v>
      </c>
      <c r="C31" s="60" t="s">
        <v>49</v>
      </c>
      <c r="D31" s="43" t="s">
        <v>31</v>
      </c>
      <c r="E31" s="43">
        <v>1</v>
      </c>
      <c r="F31" s="43" t="s">
        <v>23</v>
      </c>
      <c r="G31" s="43">
        <v>1</v>
      </c>
      <c r="H31" s="104">
        <f>+G31*E31</f>
        <v>1</v>
      </c>
      <c r="I31" s="104">
        <f>+H31*12</f>
        <v>12</v>
      </c>
      <c r="J31" s="105">
        <f>+I31/1200</f>
        <v>0.01</v>
      </c>
      <c r="K31" s="114"/>
    </row>
    <row r="32" spans="1:11" s="59" customFormat="1" ht="36.75" customHeight="1">
      <c r="A32" s="64">
        <v>5</v>
      </c>
      <c r="B32" s="163" t="s">
        <v>67</v>
      </c>
      <c r="C32" s="164"/>
      <c r="D32" s="115"/>
      <c r="E32" s="116">
        <f>SUM(E33:E37)</f>
        <v>11</v>
      </c>
      <c r="F32" s="116"/>
      <c r="G32" s="116">
        <v>4</v>
      </c>
      <c r="H32" s="116">
        <f>SUM(H33:H37)</f>
        <v>36</v>
      </c>
      <c r="I32" s="116">
        <f>SUM(I33:I37)</f>
        <v>36</v>
      </c>
      <c r="J32" s="117">
        <f>SUM(J33:J37)</f>
        <v>0.030000000000000002</v>
      </c>
      <c r="K32" s="118"/>
    </row>
    <row r="33" spans="1:11" s="12" customFormat="1" ht="14.25" customHeight="1">
      <c r="A33" s="47"/>
      <c r="B33" s="48" t="s">
        <v>7</v>
      </c>
      <c r="C33" s="68" t="s">
        <v>36</v>
      </c>
      <c r="D33" s="119" t="s">
        <v>31</v>
      </c>
      <c r="E33" s="119">
        <v>2</v>
      </c>
      <c r="F33" s="119" t="s">
        <v>20</v>
      </c>
      <c r="G33" s="119">
        <v>5</v>
      </c>
      <c r="H33" s="119">
        <f>E33*G33</f>
        <v>10</v>
      </c>
      <c r="I33" s="119">
        <f>H33*1</f>
        <v>10</v>
      </c>
      <c r="J33" s="120">
        <f>+I33/1200</f>
        <v>0.008333333333333333</v>
      </c>
      <c r="K33" s="121"/>
    </row>
    <row r="34" spans="1:11" s="12" customFormat="1" ht="14.25" customHeight="1">
      <c r="A34" s="65"/>
      <c r="B34" s="52"/>
      <c r="C34" s="60" t="s">
        <v>37</v>
      </c>
      <c r="D34" s="122" t="s">
        <v>5</v>
      </c>
      <c r="E34" s="123">
        <v>2</v>
      </c>
      <c r="F34" s="122" t="s">
        <v>20</v>
      </c>
      <c r="G34" s="122">
        <v>2</v>
      </c>
      <c r="H34" s="122">
        <f>+G34*E34</f>
        <v>4</v>
      </c>
      <c r="I34" s="122">
        <f>+H34*1</f>
        <v>4</v>
      </c>
      <c r="J34" s="124">
        <f>+I34/1200</f>
        <v>0.0033333333333333335</v>
      </c>
      <c r="K34" s="125"/>
    </row>
    <row r="35" spans="1:11" s="12" customFormat="1" ht="14.25" customHeight="1">
      <c r="A35" s="65"/>
      <c r="B35" s="52"/>
      <c r="C35" s="60" t="s">
        <v>38</v>
      </c>
      <c r="D35" s="122" t="s">
        <v>5</v>
      </c>
      <c r="E35" s="123">
        <v>3</v>
      </c>
      <c r="F35" s="122" t="s">
        <v>20</v>
      </c>
      <c r="G35" s="122">
        <v>2</v>
      </c>
      <c r="H35" s="122">
        <f>+G35*E35</f>
        <v>6</v>
      </c>
      <c r="I35" s="122">
        <f>+H35*1</f>
        <v>6</v>
      </c>
      <c r="J35" s="124">
        <f>+I35/1200</f>
        <v>0.005</v>
      </c>
      <c r="K35" s="125"/>
    </row>
    <row r="36" spans="1:11" s="12" customFormat="1" ht="14.25" customHeight="1">
      <c r="A36" s="51"/>
      <c r="B36" s="52" t="s">
        <v>7</v>
      </c>
      <c r="C36" s="60" t="s">
        <v>39</v>
      </c>
      <c r="D36" s="126" t="s">
        <v>5</v>
      </c>
      <c r="E36" s="127">
        <v>2</v>
      </c>
      <c r="F36" s="126" t="s">
        <v>20</v>
      </c>
      <c r="G36" s="126">
        <v>4</v>
      </c>
      <c r="H36" s="122">
        <f>+G36*E36</f>
        <v>8</v>
      </c>
      <c r="I36" s="122">
        <f>+H36*1</f>
        <v>8</v>
      </c>
      <c r="J36" s="124">
        <f>+I36/1200</f>
        <v>0.006666666666666667</v>
      </c>
      <c r="K36" s="114"/>
    </row>
    <row r="37" spans="1:11" s="12" customFormat="1" ht="14.25" customHeight="1">
      <c r="A37" s="54"/>
      <c r="B37" s="55" t="s">
        <v>7</v>
      </c>
      <c r="C37" s="61" t="s">
        <v>40</v>
      </c>
      <c r="D37" s="126" t="s">
        <v>5</v>
      </c>
      <c r="E37" s="126">
        <v>2</v>
      </c>
      <c r="F37" s="126" t="s">
        <v>20</v>
      </c>
      <c r="G37" s="126">
        <v>4</v>
      </c>
      <c r="H37" s="122">
        <f>+G37*E37</f>
        <v>8</v>
      </c>
      <c r="I37" s="122">
        <f>+H37*1</f>
        <v>8</v>
      </c>
      <c r="J37" s="124">
        <f>+I37/1200</f>
        <v>0.006666666666666667</v>
      </c>
      <c r="K37" s="114"/>
    </row>
    <row r="38" spans="1:11" s="12" customFormat="1" ht="14.25" customHeight="1">
      <c r="A38" s="181">
        <v>6</v>
      </c>
      <c r="B38" s="177" t="s">
        <v>91</v>
      </c>
      <c r="C38" s="178"/>
      <c r="D38" s="157"/>
      <c r="E38" s="155">
        <f>SUM(E40:E44)</f>
        <v>59</v>
      </c>
      <c r="F38" s="155"/>
      <c r="G38" s="155">
        <v>8</v>
      </c>
      <c r="H38" s="155">
        <f>SUM(H40:H44)</f>
        <v>472</v>
      </c>
      <c r="I38" s="155">
        <f>SUM(I40:I44)</f>
        <v>472</v>
      </c>
      <c r="J38" s="171">
        <f>SUM(J40:J44)</f>
        <v>0.3933333333333333</v>
      </c>
      <c r="K38" s="110"/>
    </row>
    <row r="39" spans="1:11" s="12" customFormat="1" ht="39.75" customHeight="1">
      <c r="A39" s="182"/>
      <c r="B39" s="179"/>
      <c r="C39" s="180"/>
      <c r="D39" s="183"/>
      <c r="E39" s="184"/>
      <c r="F39" s="184"/>
      <c r="G39" s="184"/>
      <c r="H39" s="184"/>
      <c r="I39" s="184"/>
      <c r="J39" s="191"/>
      <c r="K39" s="110"/>
    </row>
    <row r="40" spans="1:11" s="12" customFormat="1" ht="30" customHeight="1">
      <c r="A40" s="47"/>
      <c r="B40" s="48" t="s">
        <v>7</v>
      </c>
      <c r="C40" s="68" t="s">
        <v>68</v>
      </c>
      <c r="D40" s="49" t="s">
        <v>31</v>
      </c>
      <c r="E40" s="49">
        <v>2</v>
      </c>
      <c r="F40" s="49" t="s">
        <v>20</v>
      </c>
      <c r="G40" s="49">
        <v>8</v>
      </c>
      <c r="H40" s="49">
        <f>E40*G40</f>
        <v>16</v>
      </c>
      <c r="I40" s="49">
        <f>H40*1</f>
        <v>16</v>
      </c>
      <c r="J40" s="128">
        <f>+I40/1200</f>
        <v>0.013333333333333334</v>
      </c>
      <c r="K40" s="121"/>
    </row>
    <row r="41" spans="1:11" s="12" customFormat="1" ht="30" customHeight="1">
      <c r="A41" s="65"/>
      <c r="B41" s="52" t="s">
        <v>7</v>
      </c>
      <c r="C41" s="60" t="s">
        <v>69</v>
      </c>
      <c r="D41" s="104" t="s">
        <v>5</v>
      </c>
      <c r="E41" s="104">
        <v>3</v>
      </c>
      <c r="F41" s="104" t="s">
        <v>20</v>
      </c>
      <c r="G41" s="104">
        <v>8</v>
      </c>
      <c r="H41" s="104">
        <f>E41*G41</f>
        <v>24</v>
      </c>
      <c r="I41" s="104">
        <f>+H41*1</f>
        <v>24</v>
      </c>
      <c r="J41" s="129">
        <f>+I41/1200</f>
        <v>0.02</v>
      </c>
      <c r="K41" s="125"/>
    </row>
    <row r="42" spans="1:11" s="12" customFormat="1" ht="15" customHeight="1">
      <c r="A42" s="65"/>
      <c r="B42" s="52" t="s">
        <v>7</v>
      </c>
      <c r="C42" s="60" t="s">
        <v>65</v>
      </c>
      <c r="D42" s="104" t="s">
        <v>5</v>
      </c>
      <c r="E42" s="104">
        <v>2</v>
      </c>
      <c r="F42" s="104" t="s">
        <v>20</v>
      </c>
      <c r="G42" s="104">
        <v>8</v>
      </c>
      <c r="H42" s="104">
        <f>E42*G42</f>
        <v>16</v>
      </c>
      <c r="I42" s="104">
        <f>+H42*1</f>
        <v>16</v>
      </c>
      <c r="J42" s="129">
        <f>+I42/1200</f>
        <v>0.013333333333333334</v>
      </c>
      <c r="K42" s="125"/>
    </row>
    <row r="43" spans="1:11" s="12" customFormat="1" ht="15" customHeight="1">
      <c r="A43" s="65"/>
      <c r="B43" s="52" t="s">
        <v>7</v>
      </c>
      <c r="C43" s="60" t="s">
        <v>86</v>
      </c>
      <c r="D43" s="104" t="s">
        <v>5</v>
      </c>
      <c r="E43" s="104">
        <v>7</v>
      </c>
      <c r="F43" s="104" t="s">
        <v>20</v>
      </c>
      <c r="G43" s="104">
        <v>8</v>
      </c>
      <c r="H43" s="104">
        <f>E43*G43</f>
        <v>56</v>
      </c>
      <c r="I43" s="104">
        <f>+H43*1</f>
        <v>56</v>
      </c>
      <c r="J43" s="129">
        <f>+I43/1200</f>
        <v>0.04666666666666667</v>
      </c>
      <c r="K43" s="125"/>
    </row>
    <row r="44" spans="1:11" s="12" customFormat="1" ht="15" customHeight="1">
      <c r="A44" s="51"/>
      <c r="B44" s="52" t="s">
        <v>7</v>
      </c>
      <c r="C44" s="60" t="s">
        <v>70</v>
      </c>
      <c r="D44" s="43" t="s">
        <v>25</v>
      </c>
      <c r="E44" s="43">
        <v>45</v>
      </c>
      <c r="F44" s="104" t="s">
        <v>20</v>
      </c>
      <c r="G44" s="43">
        <v>8</v>
      </c>
      <c r="H44" s="43">
        <f>E44*G44</f>
        <v>360</v>
      </c>
      <c r="I44" s="104">
        <f>+H44*1</f>
        <v>360</v>
      </c>
      <c r="J44" s="130">
        <f>+I44/1200</f>
        <v>0.3</v>
      </c>
      <c r="K44" s="114"/>
    </row>
    <row r="45" spans="1:11" s="12" customFormat="1" ht="15" customHeight="1">
      <c r="A45" s="152">
        <v>7</v>
      </c>
      <c r="B45" s="165" t="s">
        <v>99</v>
      </c>
      <c r="C45" s="166"/>
      <c r="D45" s="157"/>
      <c r="E45" s="155">
        <f>SUM(E47:E50)</f>
        <v>7</v>
      </c>
      <c r="F45" s="155"/>
      <c r="G45" s="155">
        <v>1</v>
      </c>
      <c r="H45" s="155">
        <f>SUM(H47:H50)</f>
        <v>24</v>
      </c>
      <c r="I45" s="155">
        <f>SUM(I47:I50)</f>
        <v>306</v>
      </c>
      <c r="J45" s="155">
        <f>SUM(J47:J50)</f>
        <v>0.255</v>
      </c>
      <c r="K45" s="157"/>
    </row>
    <row r="46" spans="1:11" s="12" customFormat="1" ht="15" customHeight="1">
      <c r="A46" s="154"/>
      <c r="B46" s="167"/>
      <c r="C46" s="161"/>
      <c r="D46" s="168"/>
      <c r="E46" s="156"/>
      <c r="F46" s="156"/>
      <c r="G46" s="156"/>
      <c r="H46" s="156"/>
      <c r="I46" s="156"/>
      <c r="J46" s="156"/>
      <c r="K46" s="168"/>
    </row>
    <row r="47" spans="1:11" s="12" customFormat="1" ht="15" customHeight="1">
      <c r="A47" s="47"/>
      <c r="B47" s="48" t="s">
        <v>7</v>
      </c>
      <c r="C47" s="144" t="s">
        <v>93</v>
      </c>
      <c r="D47" s="49" t="s">
        <v>31</v>
      </c>
      <c r="E47" s="49">
        <v>1</v>
      </c>
      <c r="F47" s="49" t="s">
        <v>20</v>
      </c>
      <c r="G47" s="49">
        <v>1</v>
      </c>
      <c r="H47" s="49">
        <f>+G47*E47</f>
        <v>1</v>
      </c>
      <c r="I47" s="49">
        <f>+H47*1</f>
        <v>1</v>
      </c>
      <c r="J47" s="128">
        <f>+I47/1200</f>
        <v>0.0008333333333333334</v>
      </c>
      <c r="K47" s="121"/>
    </row>
    <row r="48" spans="1:11" s="12" customFormat="1" ht="15" customHeight="1">
      <c r="A48" s="51"/>
      <c r="B48" s="52" t="s">
        <v>7</v>
      </c>
      <c r="C48" s="145" t="s">
        <v>94</v>
      </c>
      <c r="D48" s="43" t="s">
        <v>31</v>
      </c>
      <c r="E48" s="43">
        <v>1</v>
      </c>
      <c r="F48" s="43" t="s">
        <v>20</v>
      </c>
      <c r="G48" s="43">
        <v>1</v>
      </c>
      <c r="H48" s="43">
        <f>+G48*E48</f>
        <v>1</v>
      </c>
      <c r="I48" s="43">
        <f>+H48*1</f>
        <v>1</v>
      </c>
      <c r="J48" s="130">
        <f>+I48/1200</f>
        <v>0.0008333333333333334</v>
      </c>
      <c r="K48" s="114"/>
    </row>
    <row r="49" spans="1:11" s="12" customFormat="1" ht="15" customHeight="1">
      <c r="A49" s="51"/>
      <c r="B49" s="52" t="s">
        <v>7</v>
      </c>
      <c r="C49" s="145" t="s">
        <v>95</v>
      </c>
      <c r="D49" s="43" t="s">
        <v>5</v>
      </c>
      <c r="E49" s="43">
        <v>3</v>
      </c>
      <c r="F49" s="43" t="s">
        <v>23</v>
      </c>
      <c r="G49" s="43">
        <v>2</v>
      </c>
      <c r="H49" s="43">
        <f>+G49*E49</f>
        <v>6</v>
      </c>
      <c r="I49" s="43">
        <f>+H49*48</f>
        <v>288</v>
      </c>
      <c r="J49" s="130">
        <f>+I49/1200</f>
        <v>0.24</v>
      </c>
      <c r="K49" s="114"/>
    </row>
    <row r="50" spans="1:11" s="12" customFormat="1" ht="15" customHeight="1">
      <c r="A50" s="54"/>
      <c r="B50" s="55" t="s">
        <v>7</v>
      </c>
      <c r="C50" s="146" t="s">
        <v>96</v>
      </c>
      <c r="D50" s="97" t="s">
        <v>5</v>
      </c>
      <c r="E50" s="97">
        <v>2</v>
      </c>
      <c r="F50" s="97" t="s">
        <v>20</v>
      </c>
      <c r="G50" s="97">
        <v>8</v>
      </c>
      <c r="H50" s="97">
        <f>+G50*E50</f>
        <v>16</v>
      </c>
      <c r="I50" s="97">
        <f>+H50*1</f>
        <v>16</v>
      </c>
      <c r="J50" s="147">
        <f>+I50/1200</f>
        <v>0.013333333333333334</v>
      </c>
      <c r="K50" s="132"/>
    </row>
    <row r="51" spans="1:11" s="12" customFormat="1" ht="15" customHeight="1">
      <c r="A51" s="152">
        <v>8</v>
      </c>
      <c r="B51" s="165" t="s">
        <v>81</v>
      </c>
      <c r="C51" s="189"/>
      <c r="D51" s="169"/>
      <c r="E51" s="155">
        <f>SUM(E53:E57)</f>
        <v>9</v>
      </c>
      <c r="F51" s="155"/>
      <c r="G51" s="155">
        <v>1</v>
      </c>
      <c r="H51" s="155">
        <f>SUM(H53:H57)</f>
        <v>15</v>
      </c>
      <c r="I51" s="155">
        <f>SUM(I53:I57)</f>
        <v>180</v>
      </c>
      <c r="J51" s="171">
        <f>SUM(J53:J57)</f>
        <v>0.15000000000000002</v>
      </c>
      <c r="K51" s="110"/>
    </row>
    <row r="52" spans="1:11" s="12" customFormat="1" ht="24.75" customHeight="1">
      <c r="A52" s="153"/>
      <c r="B52" s="190"/>
      <c r="C52" s="185"/>
      <c r="D52" s="170"/>
      <c r="E52" s="159"/>
      <c r="F52" s="159"/>
      <c r="G52" s="159"/>
      <c r="H52" s="159"/>
      <c r="I52" s="159"/>
      <c r="J52" s="172"/>
      <c r="K52" s="110"/>
    </row>
    <row r="53" spans="1:11" s="12" customFormat="1" ht="14.25" customHeight="1">
      <c r="A53" s="47"/>
      <c r="B53" s="48" t="s">
        <v>7</v>
      </c>
      <c r="C53" s="45" t="s">
        <v>71</v>
      </c>
      <c r="D53" s="77" t="s">
        <v>92</v>
      </c>
      <c r="E53" s="49">
        <v>2</v>
      </c>
      <c r="F53" s="50" t="s">
        <v>19</v>
      </c>
      <c r="G53" s="49">
        <v>1</v>
      </c>
      <c r="H53" s="49">
        <f>+G53*E53</f>
        <v>2</v>
      </c>
      <c r="I53" s="49">
        <f>+H53*12</f>
        <v>24</v>
      </c>
      <c r="J53" s="66">
        <f>+I53/1200</f>
        <v>0.02</v>
      </c>
      <c r="K53" s="121"/>
    </row>
    <row r="54" spans="1:11" s="12" customFormat="1" ht="14.25" customHeight="1">
      <c r="A54" s="51"/>
      <c r="B54" s="52" t="s">
        <v>7</v>
      </c>
      <c r="C54" s="53" t="s">
        <v>87</v>
      </c>
      <c r="D54" s="78" t="s">
        <v>82</v>
      </c>
      <c r="E54" s="43">
        <v>2</v>
      </c>
      <c r="F54" s="44" t="s">
        <v>19</v>
      </c>
      <c r="G54" s="43">
        <v>1</v>
      </c>
      <c r="H54" s="43">
        <f>+G54*E54</f>
        <v>2</v>
      </c>
      <c r="I54" s="43">
        <f>+H54*12</f>
        <v>24</v>
      </c>
      <c r="J54" s="67">
        <f>+I54/1200</f>
        <v>0.02</v>
      </c>
      <c r="K54" s="114"/>
    </row>
    <row r="55" spans="1:11" s="12" customFormat="1" ht="14.25" customHeight="1">
      <c r="A55" s="51"/>
      <c r="B55" s="52" t="s">
        <v>7</v>
      </c>
      <c r="C55" s="42" t="s">
        <v>72</v>
      </c>
      <c r="D55" s="79" t="s">
        <v>92</v>
      </c>
      <c r="E55" s="43">
        <v>1</v>
      </c>
      <c r="F55" s="44" t="s">
        <v>19</v>
      </c>
      <c r="G55" s="43">
        <v>1</v>
      </c>
      <c r="H55" s="43">
        <f>+G55*E55</f>
        <v>1</v>
      </c>
      <c r="I55" s="43">
        <f>+H55*12</f>
        <v>12</v>
      </c>
      <c r="J55" s="67">
        <f>+I55/1200</f>
        <v>0.01</v>
      </c>
      <c r="K55" s="114"/>
    </row>
    <row r="56" spans="1:11" s="12" customFormat="1" ht="14.25" customHeight="1">
      <c r="A56" s="51"/>
      <c r="B56" s="52" t="s">
        <v>7</v>
      </c>
      <c r="C56" s="42" t="s">
        <v>73</v>
      </c>
      <c r="D56" s="79" t="s">
        <v>92</v>
      </c>
      <c r="E56" s="43">
        <v>2</v>
      </c>
      <c r="F56" s="44" t="s">
        <v>19</v>
      </c>
      <c r="G56" s="43">
        <v>1</v>
      </c>
      <c r="H56" s="43">
        <f>+G56*E56</f>
        <v>2</v>
      </c>
      <c r="I56" s="43">
        <f>+H56*12</f>
        <v>24</v>
      </c>
      <c r="J56" s="67">
        <f>+I56/1200</f>
        <v>0.02</v>
      </c>
      <c r="K56" s="114"/>
    </row>
    <row r="57" spans="1:11" s="12" customFormat="1" ht="14.25" customHeight="1">
      <c r="A57" s="54"/>
      <c r="B57" s="55" t="s">
        <v>7</v>
      </c>
      <c r="C57" s="81" t="s">
        <v>74</v>
      </c>
      <c r="D57" s="82" t="s">
        <v>92</v>
      </c>
      <c r="E57" s="97">
        <v>2</v>
      </c>
      <c r="F57" s="131" t="s">
        <v>19</v>
      </c>
      <c r="G57" s="97">
        <v>4</v>
      </c>
      <c r="H57" s="97">
        <f>+G57*E57</f>
        <v>8</v>
      </c>
      <c r="I57" s="97">
        <f>+H57*12</f>
        <v>96</v>
      </c>
      <c r="J57" s="98">
        <f>+I57/1200</f>
        <v>0.08</v>
      </c>
      <c r="K57" s="132"/>
    </row>
    <row r="58" spans="1:11" s="12" customFormat="1" ht="28.5" customHeight="1">
      <c r="A58" s="38">
        <v>9</v>
      </c>
      <c r="B58" s="162" t="s">
        <v>75</v>
      </c>
      <c r="C58" s="185"/>
      <c r="D58" s="100"/>
      <c r="E58" s="101">
        <f>SUM(E59:E62)</f>
        <v>7</v>
      </c>
      <c r="F58" s="101"/>
      <c r="G58" s="101">
        <v>4</v>
      </c>
      <c r="H58" s="101">
        <f>SUM(H59:H62)</f>
        <v>28</v>
      </c>
      <c r="I58" s="101">
        <f>SUM(I59:I62)</f>
        <v>28</v>
      </c>
      <c r="J58" s="108">
        <f>SUM(J59:J62)</f>
        <v>0.023333333333333334</v>
      </c>
      <c r="K58" s="110"/>
    </row>
    <row r="59" spans="1:11" s="12" customFormat="1" ht="14.25" customHeight="1">
      <c r="A59" s="47"/>
      <c r="B59" s="48" t="s">
        <v>7</v>
      </c>
      <c r="C59" s="45" t="s">
        <v>76</v>
      </c>
      <c r="D59" s="49" t="s">
        <v>5</v>
      </c>
      <c r="E59" s="49">
        <v>1</v>
      </c>
      <c r="F59" s="50" t="s">
        <v>20</v>
      </c>
      <c r="G59" s="49">
        <v>4</v>
      </c>
      <c r="H59" s="49">
        <f>+E59*G59</f>
        <v>4</v>
      </c>
      <c r="I59" s="49">
        <f>+H59*1</f>
        <v>4</v>
      </c>
      <c r="J59" s="66">
        <f>+I59/1200</f>
        <v>0.0033333333333333335</v>
      </c>
      <c r="K59" s="121"/>
    </row>
    <row r="60" spans="1:11" s="12" customFormat="1" ht="14.25" customHeight="1">
      <c r="A60" s="51"/>
      <c r="B60" s="52" t="s">
        <v>7</v>
      </c>
      <c r="C60" s="42" t="s">
        <v>77</v>
      </c>
      <c r="D60" s="43" t="s">
        <v>5</v>
      </c>
      <c r="E60" s="43">
        <v>1</v>
      </c>
      <c r="F60" s="44" t="s">
        <v>20</v>
      </c>
      <c r="G60" s="43">
        <v>4</v>
      </c>
      <c r="H60" s="43">
        <f>+E60*G60</f>
        <v>4</v>
      </c>
      <c r="I60" s="43">
        <f>+H60*1</f>
        <v>4</v>
      </c>
      <c r="J60" s="67">
        <f>+I60/1200</f>
        <v>0.0033333333333333335</v>
      </c>
      <c r="K60" s="114"/>
    </row>
    <row r="61" spans="1:11" s="12" customFormat="1" ht="14.25" customHeight="1">
      <c r="A61" s="51"/>
      <c r="B61" s="52" t="s">
        <v>7</v>
      </c>
      <c r="C61" s="60" t="s">
        <v>78</v>
      </c>
      <c r="D61" s="43" t="s">
        <v>5</v>
      </c>
      <c r="E61" s="43">
        <v>4</v>
      </c>
      <c r="F61" s="44" t="s">
        <v>20</v>
      </c>
      <c r="G61" s="43">
        <v>4</v>
      </c>
      <c r="H61" s="43">
        <f>+E61*G61</f>
        <v>16</v>
      </c>
      <c r="I61" s="43">
        <f>+H61*1</f>
        <v>16</v>
      </c>
      <c r="J61" s="67">
        <f>+I61/1200</f>
        <v>0.013333333333333334</v>
      </c>
      <c r="K61" s="114"/>
    </row>
    <row r="62" spans="1:11" s="12" customFormat="1" ht="14.25" customHeight="1">
      <c r="A62" s="54"/>
      <c r="B62" s="55" t="s">
        <v>7</v>
      </c>
      <c r="C62" s="61" t="s">
        <v>79</v>
      </c>
      <c r="D62" s="97" t="s">
        <v>5</v>
      </c>
      <c r="E62" s="97">
        <v>1</v>
      </c>
      <c r="F62" s="131" t="s">
        <v>20</v>
      </c>
      <c r="G62" s="97">
        <v>4</v>
      </c>
      <c r="H62" s="97">
        <f>+E62*G62</f>
        <v>4</v>
      </c>
      <c r="I62" s="97">
        <f>+H62*1</f>
        <v>4</v>
      </c>
      <c r="J62" s="98">
        <f>+I62/1200</f>
        <v>0.0033333333333333335</v>
      </c>
      <c r="K62" s="132"/>
    </row>
    <row r="63" spans="1:11" s="12" customFormat="1" ht="30" customHeight="1">
      <c r="A63" s="38">
        <v>10</v>
      </c>
      <c r="B63" s="163" t="s">
        <v>80</v>
      </c>
      <c r="C63" s="186"/>
      <c r="D63" s="115"/>
      <c r="E63" s="116">
        <f>SUM(E64:E68)</f>
        <v>6</v>
      </c>
      <c r="F63" s="116"/>
      <c r="G63" s="116">
        <v>1</v>
      </c>
      <c r="H63" s="116">
        <f>SUM(H64:H68)</f>
        <v>6</v>
      </c>
      <c r="I63" s="116">
        <f>SUM(I64:I68)</f>
        <v>6</v>
      </c>
      <c r="J63" s="117">
        <f>SUM(J64:J68)</f>
        <v>0.005</v>
      </c>
      <c r="K63" s="110"/>
    </row>
    <row r="64" spans="1:11" s="12" customFormat="1" ht="14.25" customHeight="1">
      <c r="A64" s="47"/>
      <c r="B64" s="48" t="s">
        <v>7</v>
      </c>
      <c r="C64" s="58" t="s">
        <v>50</v>
      </c>
      <c r="D64" s="122" t="s">
        <v>31</v>
      </c>
      <c r="E64" s="104">
        <v>2</v>
      </c>
      <c r="F64" s="133" t="s">
        <v>20</v>
      </c>
      <c r="G64" s="104">
        <v>1</v>
      </c>
      <c r="H64" s="104">
        <f>+E64*G64</f>
        <v>2</v>
      </c>
      <c r="I64" s="104">
        <f>+H64*1</f>
        <v>2</v>
      </c>
      <c r="J64" s="134">
        <f>+I64/1200</f>
        <v>0.0016666666666666668</v>
      </c>
      <c r="K64" s="121"/>
    </row>
    <row r="65" spans="1:11" s="12" customFormat="1" ht="14.25" customHeight="1">
      <c r="A65" s="51"/>
      <c r="B65" s="52" t="s">
        <v>7</v>
      </c>
      <c r="C65" s="42" t="s">
        <v>51</v>
      </c>
      <c r="D65" s="126" t="s">
        <v>31</v>
      </c>
      <c r="E65" s="43">
        <v>1</v>
      </c>
      <c r="F65" s="44" t="s">
        <v>20</v>
      </c>
      <c r="G65" s="43">
        <v>1</v>
      </c>
      <c r="H65" s="43">
        <f>+E65*G65</f>
        <v>1</v>
      </c>
      <c r="I65" s="43">
        <f>+H65*1</f>
        <v>1</v>
      </c>
      <c r="J65" s="135">
        <f>+I65/1200</f>
        <v>0.0008333333333333334</v>
      </c>
      <c r="K65" s="114"/>
    </row>
    <row r="66" spans="1:11" s="12" customFormat="1" ht="14.25" customHeight="1">
      <c r="A66" s="51"/>
      <c r="B66" s="52" t="s">
        <v>7</v>
      </c>
      <c r="C66" s="42" t="s">
        <v>52</v>
      </c>
      <c r="D66" s="126" t="s">
        <v>31</v>
      </c>
      <c r="E66" s="43">
        <v>1</v>
      </c>
      <c r="F66" s="44" t="s">
        <v>20</v>
      </c>
      <c r="G66" s="43">
        <v>1</v>
      </c>
      <c r="H66" s="43">
        <f>+E66*G66</f>
        <v>1</v>
      </c>
      <c r="I66" s="43">
        <f>+H66*1</f>
        <v>1</v>
      </c>
      <c r="J66" s="135">
        <f>+I66/1200</f>
        <v>0.0008333333333333334</v>
      </c>
      <c r="K66" s="114"/>
    </row>
    <row r="67" spans="1:11" s="12" customFormat="1" ht="14.25" customHeight="1">
      <c r="A67" s="51"/>
      <c r="B67" s="52" t="s">
        <v>7</v>
      </c>
      <c r="C67" s="42" t="s">
        <v>53</v>
      </c>
      <c r="D67" s="126" t="s">
        <v>31</v>
      </c>
      <c r="E67" s="43">
        <v>1</v>
      </c>
      <c r="F67" s="44" t="s">
        <v>20</v>
      </c>
      <c r="G67" s="43">
        <v>1</v>
      </c>
      <c r="H67" s="43">
        <f>+E67*G67</f>
        <v>1</v>
      </c>
      <c r="I67" s="43">
        <f>+H67*1</f>
        <v>1</v>
      </c>
      <c r="J67" s="135">
        <f>+I67/1200</f>
        <v>0.0008333333333333334</v>
      </c>
      <c r="K67" s="136"/>
    </row>
    <row r="68" spans="1:11" s="12" customFormat="1" ht="14.25" customHeight="1">
      <c r="A68" s="54"/>
      <c r="B68" s="55" t="s">
        <v>7</v>
      </c>
      <c r="C68" s="46" t="s">
        <v>30</v>
      </c>
      <c r="D68" s="137" t="s">
        <v>31</v>
      </c>
      <c r="E68" s="97">
        <v>1</v>
      </c>
      <c r="F68" s="131" t="s">
        <v>20</v>
      </c>
      <c r="G68" s="97">
        <v>1</v>
      </c>
      <c r="H68" s="97">
        <f>+E68*G68</f>
        <v>1</v>
      </c>
      <c r="I68" s="97">
        <f>+H68*1</f>
        <v>1</v>
      </c>
      <c r="J68" s="138">
        <f>+I68/1200</f>
        <v>0.0008333333333333334</v>
      </c>
      <c r="K68" s="132"/>
    </row>
    <row r="69" spans="1:11" s="12" customFormat="1" ht="14.25" customHeight="1">
      <c r="A69" s="152">
        <v>11</v>
      </c>
      <c r="B69" s="165" t="s">
        <v>85</v>
      </c>
      <c r="C69" s="189"/>
      <c r="D69" s="157"/>
      <c r="E69" s="155">
        <f>SUM(E71:E76)</f>
        <v>5</v>
      </c>
      <c r="F69" s="155"/>
      <c r="G69" s="155">
        <v>1</v>
      </c>
      <c r="H69" s="155">
        <f>SUM(H71:H76)</f>
        <v>5</v>
      </c>
      <c r="I69" s="155">
        <f>SUM(I71:I76)</f>
        <v>60</v>
      </c>
      <c r="J69" s="187">
        <f>SUM(J71:J76)</f>
        <v>0.05</v>
      </c>
      <c r="K69" s="110"/>
    </row>
    <row r="70" spans="1:11" s="12" customFormat="1" ht="24.75" customHeight="1">
      <c r="A70" s="153"/>
      <c r="B70" s="190"/>
      <c r="C70" s="185"/>
      <c r="D70" s="158"/>
      <c r="E70" s="159"/>
      <c r="F70" s="159"/>
      <c r="G70" s="159"/>
      <c r="H70" s="159"/>
      <c r="I70" s="159"/>
      <c r="J70" s="188"/>
      <c r="K70" s="110"/>
    </row>
    <row r="71" spans="1:11" s="12" customFormat="1" ht="14.25" customHeight="1">
      <c r="A71" s="47"/>
      <c r="B71" s="48" t="s">
        <v>7</v>
      </c>
      <c r="C71" s="37" t="s">
        <v>54</v>
      </c>
      <c r="D71" s="49" t="s">
        <v>35</v>
      </c>
      <c r="E71" s="49">
        <v>1</v>
      </c>
      <c r="F71" s="50" t="s">
        <v>19</v>
      </c>
      <c r="G71" s="49">
        <v>1</v>
      </c>
      <c r="H71" s="49">
        <f>+G71*E71</f>
        <v>1</v>
      </c>
      <c r="I71" s="49">
        <f>+H71*12</f>
        <v>12</v>
      </c>
      <c r="J71" s="66">
        <f>+I71/1200</f>
        <v>0.01</v>
      </c>
      <c r="K71" s="121"/>
    </row>
    <row r="72" spans="1:11" s="12" customFormat="1" ht="14.25" customHeight="1">
      <c r="A72" s="51"/>
      <c r="B72" s="52" t="s">
        <v>7</v>
      </c>
      <c r="C72" s="37" t="s">
        <v>55</v>
      </c>
      <c r="D72" s="43" t="s">
        <v>25</v>
      </c>
      <c r="E72" s="43">
        <v>1</v>
      </c>
      <c r="F72" s="44" t="s">
        <v>19</v>
      </c>
      <c r="G72" s="43">
        <v>1</v>
      </c>
      <c r="H72" s="43">
        <f>+G72*E72</f>
        <v>1</v>
      </c>
      <c r="I72" s="43">
        <f>+H72*12</f>
        <v>12</v>
      </c>
      <c r="J72" s="67">
        <f>+I72/1200</f>
        <v>0.01</v>
      </c>
      <c r="K72" s="114"/>
    </row>
    <row r="73" spans="1:11" s="12" customFormat="1" ht="14.25" customHeight="1">
      <c r="A73" s="51"/>
      <c r="B73" s="57" t="s">
        <v>7</v>
      </c>
      <c r="C73" s="37" t="s">
        <v>56</v>
      </c>
      <c r="D73" s="43" t="s">
        <v>25</v>
      </c>
      <c r="E73" s="43">
        <v>1</v>
      </c>
      <c r="F73" s="44" t="s">
        <v>19</v>
      </c>
      <c r="G73" s="43">
        <v>1</v>
      </c>
      <c r="H73" s="43">
        <f>+G73*E73</f>
        <v>1</v>
      </c>
      <c r="I73" s="43">
        <f>+H73*12</f>
        <v>12</v>
      </c>
      <c r="J73" s="67">
        <f>+I73/1200</f>
        <v>0.01</v>
      </c>
      <c r="K73" s="114"/>
    </row>
    <row r="74" spans="1:11" s="12" customFormat="1" ht="14.25" customHeight="1">
      <c r="A74" s="51"/>
      <c r="B74" s="52" t="s">
        <v>7</v>
      </c>
      <c r="C74" s="60" t="s">
        <v>57</v>
      </c>
      <c r="D74" s="43" t="s">
        <v>25</v>
      </c>
      <c r="E74" s="43">
        <v>1</v>
      </c>
      <c r="F74" s="44" t="s">
        <v>19</v>
      </c>
      <c r="G74" s="43">
        <v>1</v>
      </c>
      <c r="H74" s="43">
        <f>+G74*E74</f>
        <v>1</v>
      </c>
      <c r="I74" s="43">
        <f>+H74*12</f>
        <v>12</v>
      </c>
      <c r="J74" s="67">
        <f>+I74/1200</f>
        <v>0.01</v>
      </c>
      <c r="K74" s="114"/>
    </row>
    <row r="75" spans="1:11" s="12" customFormat="1" ht="14.25" customHeight="1">
      <c r="A75" s="56"/>
      <c r="B75" s="52" t="s">
        <v>7</v>
      </c>
      <c r="C75" s="60" t="s">
        <v>58</v>
      </c>
      <c r="D75" s="43" t="s">
        <v>25</v>
      </c>
      <c r="E75" s="43">
        <v>1</v>
      </c>
      <c r="F75" s="44" t="s">
        <v>19</v>
      </c>
      <c r="G75" s="43">
        <v>1</v>
      </c>
      <c r="H75" s="43">
        <f>+G75*E75</f>
        <v>1</v>
      </c>
      <c r="I75" s="43">
        <f>+H75*12</f>
        <v>12</v>
      </c>
      <c r="J75" s="67">
        <f>+I75/1200</f>
        <v>0.01</v>
      </c>
      <c r="K75" s="136"/>
    </row>
    <row r="76" spans="1:11" s="12" customFormat="1" ht="14.25" customHeight="1">
      <c r="A76" s="54"/>
      <c r="B76" s="55"/>
      <c r="C76" s="61" t="s">
        <v>59</v>
      </c>
      <c r="D76" s="97"/>
      <c r="E76" s="97"/>
      <c r="F76" s="131"/>
      <c r="G76" s="97"/>
      <c r="H76" s="97"/>
      <c r="I76" s="97"/>
      <c r="J76" s="98"/>
      <c r="K76" s="132"/>
    </row>
    <row r="77" spans="1:13" s="12" customFormat="1" ht="19.5" customHeight="1">
      <c r="A77" s="173" t="s">
        <v>3</v>
      </c>
      <c r="B77" s="174"/>
      <c r="C77" s="174"/>
      <c r="D77" s="174"/>
      <c r="E77" s="174"/>
      <c r="F77" s="174"/>
      <c r="G77" s="174"/>
      <c r="H77" s="139">
        <f>+H69+H63+H58+H51+H45+H38+H32+H26+H21+H16+H11</f>
        <v>621</v>
      </c>
      <c r="I77" s="139">
        <f>+I69+I63+I58+I51+I45+I38+I32+I26+I21+I16+I11</f>
        <v>1597</v>
      </c>
      <c r="J77" s="148">
        <f>+J69+J63+J58+J51+J45+J38+J32+J26+J21+J16+J11</f>
        <v>1.3308333333333335</v>
      </c>
      <c r="K77" s="140"/>
      <c r="L77" s="13">
        <f>I77/1200</f>
        <v>1.3308333333333333</v>
      </c>
      <c r="M77" s="12" t="s">
        <v>21</v>
      </c>
    </row>
    <row r="78" spans="1:11" s="12" customFormat="1" ht="19.5" customHeight="1" thickBot="1">
      <c r="A78" s="175" t="s">
        <v>6</v>
      </c>
      <c r="B78" s="176"/>
      <c r="C78" s="176"/>
      <c r="D78" s="176"/>
      <c r="E78" s="176"/>
      <c r="F78" s="176"/>
      <c r="G78" s="176"/>
      <c r="H78" s="141"/>
      <c r="I78" s="141"/>
      <c r="J78" s="142">
        <v>1</v>
      </c>
      <c r="K78" s="143"/>
    </row>
    <row r="79" spans="1:11" ht="15">
      <c r="A79" s="39"/>
      <c r="B79" s="39"/>
      <c r="C79" s="40"/>
      <c r="D79" s="41"/>
      <c r="E79" s="40"/>
      <c r="F79" s="40"/>
      <c r="G79" s="40"/>
      <c r="H79" s="40"/>
      <c r="I79" s="40"/>
      <c r="J79" s="40"/>
      <c r="K79" s="40"/>
    </row>
    <row r="80" spans="3:11" ht="15">
      <c r="C80" s="24"/>
      <c r="D80" s="18"/>
      <c r="E80" s="18"/>
      <c r="F80" s="18"/>
      <c r="G80" s="19"/>
      <c r="H80" s="20"/>
      <c r="I80" s="21"/>
      <c r="J80" s="21"/>
      <c r="K80" s="26"/>
    </row>
    <row r="81" spans="4:11" ht="15">
      <c r="D81" s="18"/>
      <c r="E81" s="18"/>
      <c r="F81" s="18"/>
      <c r="G81" s="19"/>
      <c r="H81" s="22"/>
      <c r="I81" s="27"/>
      <c r="J81" s="23"/>
      <c r="K81" s="14"/>
    </row>
    <row r="82" spans="4:10" ht="15">
      <c r="D82" s="25"/>
      <c r="E82" s="2"/>
      <c r="F82" s="2"/>
      <c r="G82" s="6"/>
      <c r="I82" s="4"/>
      <c r="J82" s="2"/>
    </row>
    <row r="83" spans="4:11" ht="15">
      <c r="D83" s="25"/>
      <c r="E83" s="2"/>
      <c r="G83" s="7"/>
      <c r="H83" s="15"/>
      <c r="I83" s="28"/>
      <c r="J83" s="17"/>
      <c r="K83" s="17"/>
    </row>
    <row r="84" spans="4:11" ht="15">
      <c r="D84" s="25"/>
      <c r="E84" s="2"/>
      <c r="G84" s="7"/>
      <c r="H84" s="15"/>
      <c r="I84" s="28"/>
      <c r="J84" s="17"/>
      <c r="K84" s="17"/>
    </row>
    <row r="85" spans="4:11" ht="15">
      <c r="D85" s="25"/>
      <c r="E85" s="2"/>
      <c r="G85" s="7"/>
      <c r="H85" s="15"/>
      <c r="I85" s="28"/>
      <c r="J85" s="17"/>
      <c r="K85" s="17"/>
    </row>
    <row r="86" spans="4:9" ht="15">
      <c r="D86" s="25"/>
      <c r="E86" s="2"/>
      <c r="I86" s="4"/>
    </row>
    <row r="87" spans="4:9" ht="15">
      <c r="D87" s="25"/>
      <c r="E87" s="2"/>
      <c r="I87" s="4"/>
    </row>
    <row r="88" spans="4:9" ht="15">
      <c r="D88" s="25"/>
      <c r="E88" s="2"/>
      <c r="I88" s="4"/>
    </row>
    <row r="89" spans="4:9" ht="15">
      <c r="D89" s="25"/>
      <c r="E89" s="2"/>
      <c r="I89" s="4"/>
    </row>
    <row r="90" spans="2:9" ht="15">
      <c r="B90" s="30"/>
      <c r="C90" s="16"/>
      <c r="D90" s="31"/>
      <c r="E90" s="32"/>
      <c r="F90" s="16"/>
      <c r="I90" s="4"/>
    </row>
    <row r="91" spans="2:9" ht="15">
      <c r="B91" s="30"/>
      <c r="C91" s="16"/>
      <c r="D91" s="31"/>
      <c r="E91" s="32"/>
      <c r="F91" s="16"/>
      <c r="I91" s="4"/>
    </row>
    <row r="92" spans="2:6" ht="15">
      <c r="B92" s="30"/>
      <c r="C92" s="16"/>
      <c r="D92" s="31"/>
      <c r="E92" s="32"/>
      <c r="F92" s="16"/>
    </row>
    <row r="93" spans="2:9" ht="15">
      <c r="B93" s="30"/>
      <c r="C93" s="16"/>
      <c r="D93" s="31"/>
      <c r="E93" s="32"/>
      <c r="F93" s="16"/>
      <c r="I93" s="29"/>
    </row>
    <row r="94" spans="2:6" ht="15">
      <c r="B94" s="30"/>
      <c r="C94" s="33"/>
      <c r="D94" s="34"/>
      <c r="E94" s="35"/>
      <c r="F94" s="16"/>
    </row>
    <row r="95" spans="2:6" ht="15">
      <c r="B95" s="30"/>
      <c r="C95" s="16"/>
      <c r="D95" s="36"/>
      <c r="E95" s="16"/>
      <c r="F95" s="16"/>
    </row>
    <row r="96" spans="2:6" ht="15">
      <c r="B96" s="30"/>
      <c r="C96" s="16"/>
      <c r="D96" s="32"/>
      <c r="E96" s="16"/>
      <c r="F96" s="16"/>
    </row>
  </sheetData>
  <sheetProtection/>
  <mergeCells count="50">
    <mergeCell ref="K45:K46"/>
    <mergeCell ref="I45:I46"/>
    <mergeCell ref="J45:J46"/>
    <mergeCell ref="H38:H39"/>
    <mergeCell ref="I38:I39"/>
    <mergeCell ref="H69:H70"/>
    <mergeCell ref="J38:J39"/>
    <mergeCell ref="B51:C52"/>
    <mergeCell ref="A2:K2"/>
    <mergeCell ref="B6:K6"/>
    <mergeCell ref="B8:C8"/>
    <mergeCell ref="B9:C9"/>
    <mergeCell ref="B11:C11"/>
    <mergeCell ref="A78:G78"/>
    <mergeCell ref="B38:C39"/>
    <mergeCell ref="A38:A39"/>
    <mergeCell ref="D38:D39"/>
    <mergeCell ref="E38:E39"/>
    <mergeCell ref="F38:F39"/>
    <mergeCell ref="G38:G39"/>
    <mergeCell ref="B58:C58"/>
    <mergeCell ref="B63:C63"/>
    <mergeCell ref="B69:C70"/>
    <mergeCell ref="E51:E52"/>
    <mergeCell ref="F51:F52"/>
    <mergeCell ref="G51:G52"/>
    <mergeCell ref="J51:J52"/>
    <mergeCell ref="I51:I52"/>
    <mergeCell ref="A77:G77"/>
    <mergeCell ref="I69:I70"/>
    <mergeCell ref="J69:J70"/>
    <mergeCell ref="H51:H52"/>
    <mergeCell ref="B16:C16"/>
    <mergeCell ref="B21:C21"/>
    <mergeCell ref="B32:C32"/>
    <mergeCell ref="B45:C46"/>
    <mergeCell ref="D45:D46"/>
    <mergeCell ref="A51:A52"/>
    <mergeCell ref="D51:D52"/>
    <mergeCell ref="B26:C26"/>
    <mergeCell ref="A69:A70"/>
    <mergeCell ref="A45:A46"/>
    <mergeCell ref="E45:E46"/>
    <mergeCell ref="F45:F46"/>
    <mergeCell ref="G45:G46"/>
    <mergeCell ref="H45:H46"/>
    <mergeCell ref="D69:D70"/>
    <mergeCell ref="E69:E70"/>
    <mergeCell ref="F69:F70"/>
    <mergeCell ref="G69:G70"/>
  </mergeCells>
  <printOptions horizontalCentered="1"/>
  <pageMargins left="0" right="0" top="0" bottom="0" header="0.118110236220472" footer="0.118110236220472"/>
  <pageSetup horizontalDpi="600" verticalDpi="600" orientation="portrait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</dc:creator>
  <cp:keywords/>
  <dc:description/>
  <cp:lastModifiedBy>Windows User</cp:lastModifiedBy>
  <cp:lastPrinted>2017-11-14T15:55:39Z</cp:lastPrinted>
  <dcterms:created xsi:type="dcterms:W3CDTF">2012-01-12T04:09:51Z</dcterms:created>
  <dcterms:modified xsi:type="dcterms:W3CDTF">2018-03-09T16:18:49Z</dcterms:modified>
  <cp:category/>
  <cp:version/>
  <cp:contentType/>
  <cp:contentStatus/>
</cp:coreProperties>
</file>