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P39" i="1" s="1"/>
  <c r="M39" i="1"/>
  <c r="N39" i="1" s="1"/>
  <c r="K39" i="1"/>
  <c r="L39" i="1" s="1"/>
  <c r="I39" i="1"/>
  <c r="G39" i="1"/>
  <c r="D39" i="1"/>
  <c r="P38" i="1"/>
  <c r="N38" i="1"/>
  <c r="L38" i="1"/>
  <c r="F38" i="1"/>
  <c r="J38" i="1" s="1"/>
  <c r="E38" i="1"/>
  <c r="H38" i="1" s="1"/>
  <c r="C38" i="1"/>
  <c r="P37" i="1"/>
  <c r="N37" i="1"/>
  <c r="L37" i="1"/>
  <c r="F37" i="1"/>
  <c r="J37" i="1" s="1"/>
  <c r="E37" i="1"/>
  <c r="H37" i="1" s="1"/>
  <c r="C37" i="1"/>
  <c r="P36" i="1"/>
  <c r="N36" i="1"/>
  <c r="L36" i="1"/>
  <c r="F36" i="1"/>
  <c r="J36" i="1" s="1"/>
  <c r="E36" i="1"/>
  <c r="H36" i="1" s="1"/>
  <c r="C36" i="1"/>
  <c r="P35" i="1"/>
  <c r="N35" i="1"/>
  <c r="L35" i="1"/>
  <c r="F35" i="1"/>
  <c r="J35" i="1" s="1"/>
  <c r="E35" i="1"/>
  <c r="H35" i="1" s="1"/>
  <c r="C35" i="1"/>
  <c r="P34" i="1"/>
  <c r="N34" i="1"/>
  <c r="L34" i="1"/>
  <c r="F34" i="1"/>
  <c r="J34" i="1" s="1"/>
  <c r="E34" i="1"/>
  <c r="H34" i="1" s="1"/>
  <c r="C34" i="1"/>
  <c r="P33" i="1"/>
  <c r="N33" i="1"/>
  <c r="L33" i="1"/>
  <c r="F33" i="1"/>
  <c r="J33" i="1" s="1"/>
  <c r="E33" i="1"/>
  <c r="H33" i="1" s="1"/>
  <c r="C33" i="1"/>
  <c r="P32" i="1"/>
  <c r="N32" i="1"/>
  <c r="L32" i="1"/>
  <c r="F32" i="1"/>
  <c r="J32" i="1" s="1"/>
  <c r="E32" i="1"/>
  <c r="H32" i="1" s="1"/>
  <c r="C32" i="1"/>
  <c r="P31" i="1"/>
  <c r="N31" i="1"/>
  <c r="L31" i="1"/>
  <c r="F31" i="1"/>
  <c r="J31" i="1" s="1"/>
  <c r="E31" i="1"/>
  <c r="H31" i="1" s="1"/>
  <c r="C31" i="1"/>
  <c r="P30" i="1"/>
  <c r="N30" i="1"/>
  <c r="L30" i="1"/>
  <c r="F30" i="1"/>
  <c r="J30" i="1" s="1"/>
  <c r="E30" i="1"/>
  <c r="H30" i="1" s="1"/>
  <c r="C30" i="1"/>
  <c r="P29" i="1"/>
  <c r="N29" i="1"/>
  <c r="L29" i="1"/>
  <c r="F29" i="1"/>
  <c r="J29" i="1" s="1"/>
  <c r="E29" i="1"/>
  <c r="H29" i="1" s="1"/>
  <c r="C29" i="1"/>
  <c r="P28" i="1"/>
  <c r="N28" i="1"/>
  <c r="L28" i="1"/>
  <c r="F28" i="1"/>
  <c r="J28" i="1" s="1"/>
  <c r="E28" i="1"/>
  <c r="H28" i="1" s="1"/>
  <c r="C28" i="1"/>
  <c r="P27" i="1"/>
  <c r="N27" i="1"/>
  <c r="L27" i="1"/>
  <c r="F27" i="1"/>
  <c r="J27" i="1" s="1"/>
  <c r="E27" i="1"/>
  <c r="H27" i="1" s="1"/>
  <c r="C27" i="1"/>
  <c r="P26" i="1"/>
  <c r="N26" i="1"/>
  <c r="L26" i="1"/>
  <c r="F26" i="1"/>
  <c r="J26" i="1" s="1"/>
  <c r="E26" i="1"/>
  <c r="H26" i="1" s="1"/>
  <c r="C26" i="1"/>
  <c r="P25" i="1"/>
  <c r="N25" i="1"/>
  <c r="L25" i="1"/>
  <c r="F25" i="1"/>
  <c r="J25" i="1" s="1"/>
  <c r="E25" i="1"/>
  <c r="H25" i="1" s="1"/>
  <c r="C25" i="1"/>
  <c r="P24" i="1"/>
  <c r="N24" i="1"/>
  <c r="L24" i="1"/>
  <c r="F24" i="1"/>
  <c r="J24" i="1" s="1"/>
  <c r="E24" i="1"/>
  <c r="H24" i="1" s="1"/>
  <c r="C24" i="1"/>
  <c r="P23" i="1"/>
  <c r="N23" i="1"/>
  <c r="L23" i="1"/>
  <c r="F23" i="1"/>
  <c r="J23" i="1" s="1"/>
  <c r="E23" i="1"/>
  <c r="H23" i="1" s="1"/>
  <c r="C23" i="1"/>
  <c r="P22" i="1"/>
  <c r="N22" i="1"/>
  <c r="L22" i="1"/>
  <c r="F22" i="1"/>
  <c r="J22" i="1" s="1"/>
  <c r="E22" i="1"/>
  <c r="H22" i="1" s="1"/>
  <c r="C22" i="1"/>
  <c r="P21" i="1"/>
  <c r="N21" i="1"/>
  <c r="L21" i="1"/>
  <c r="F21" i="1"/>
  <c r="J21" i="1" s="1"/>
  <c r="E21" i="1"/>
  <c r="H21" i="1" s="1"/>
  <c r="C21" i="1"/>
  <c r="P20" i="1"/>
  <c r="N20" i="1"/>
  <c r="L20" i="1"/>
  <c r="F20" i="1"/>
  <c r="J20" i="1" s="1"/>
  <c r="E20" i="1"/>
  <c r="H20" i="1" s="1"/>
  <c r="C20" i="1"/>
  <c r="P19" i="1"/>
  <c r="N19" i="1"/>
  <c r="L19" i="1"/>
  <c r="F19" i="1"/>
  <c r="J19" i="1" s="1"/>
  <c r="E19" i="1"/>
  <c r="H19" i="1" s="1"/>
  <c r="C19" i="1"/>
  <c r="P18" i="1"/>
  <c r="N18" i="1"/>
  <c r="L18" i="1"/>
  <c r="F18" i="1"/>
  <c r="J18" i="1" s="1"/>
  <c r="E18" i="1"/>
  <c r="H18" i="1" s="1"/>
  <c r="C18" i="1"/>
  <c r="P17" i="1"/>
  <c r="N17" i="1"/>
  <c r="L17" i="1"/>
  <c r="F17" i="1"/>
  <c r="J17" i="1" s="1"/>
  <c r="E17" i="1"/>
  <c r="H17" i="1" s="1"/>
  <c r="C17" i="1"/>
  <c r="P16" i="1"/>
  <c r="N16" i="1"/>
  <c r="L16" i="1"/>
  <c r="F16" i="1"/>
  <c r="J16" i="1" s="1"/>
  <c r="E16" i="1"/>
  <c r="H16" i="1" s="1"/>
  <c r="C16" i="1"/>
  <c r="P15" i="1"/>
  <c r="N15" i="1"/>
  <c r="L15" i="1"/>
  <c r="F15" i="1"/>
  <c r="J15" i="1" s="1"/>
  <c r="E15" i="1"/>
  <c r="H15" i="1" s="1"/>
  <c r="C15" i="1"/>
  <c r="P14" i="1"/>
  <c r="N14" i="1"/>
  <c r="L14" i="1"/>
  <c r="F14" i="1"/>
  <c r="J14" i="1" s="1"/>
  <c r="E14" i="1"/>
  <c r="H14" i="1" s="1"/>
  <c r="C14" i="1"/>
  <c r="P13" i="1"/>
  <c r="N13" i="1"/>
  <c r="L13" i="1"/>
  <c r="F13" i="1"/>
  <c r="J13" i="1" s="1"/>
  <c r="E13" i="1"/>
  <c r="H13" i="1" s="1"/>
  <c r="C13" i="1"/>
  <c r="P12" i="1"/>
  <c r="N12" i="1"/>
  <c r="L12" i="1"/>
  <c r="F12" i="1"/>
  <c r="F39" i="1" s="1"/>
  <c r="E12" i="1"/>
  <c r="E39" i="1" s="1"/>
  <c r="C12" i="1"/>
  <c r="H5" i="1"/>
  <c r="G5" i="1"/>
  <c r="H4" i="1"/>
  <c r="G4" i="1"/>
  <c r="H39" i="1" l="1"/>
  <c r="J39" i="1"/>
  <c r="H12" i="1"/>
  <c r="J12" i="1"/>
</calcChain>
</file>

<file path=xl/sharedStrings.xml><?xml version="1.0" encoding="utf-8"?>
<sst xmlns="http://schemas.openxmlformats.org/spreadsheetml/2006/main" count="63" uniqueCount="37">
  <si>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</si>
  <si>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</si>
  <si>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</si>
  <si>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</si>
  <si>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</si>
  <si>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</si>
  <si>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</si>
  <si>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</si>
  <si>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</si>
  <si>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</si>
  <si>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</si>
  <si>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</si>
  <si>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</si>
  <si>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</si>
  <si>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</si>
  <si>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</si>
  <si>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</si>
  <si>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</si>
  <si>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</si>
  <si>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</si>
  <si>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</si>
  <si>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</si>
  <si>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</si>
  <si>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</si>
  <si>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</si>
  <si>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</si>
  <si>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</si>
  <si>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</si>
  <si>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</si>
  <si>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</si>
  <si>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</si>
  <si>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KESAKITAN DIARE PER 1.000 PENDUDUK</t>
  </si>
  <si>
    <t>Sumber: Seksi Pencegahan dan Pengendalian Penyakit Menular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</si>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</sst>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1" fontId="6" fillId="0" borderId="17" xfId="1" applyFont="1" applyFill="1" applyBorder="1" applyAlignment="1">
      <alignment horizontal="center" vertical="center"/>
    </xf>
    <xf numFmtId="3" fontId="2" fillId="0" borderId="17" xfId="2" applyNumberFormat="1" applyFont="1" applyFill="1" applyBorder="1" applyAlignment="1">
      <alignment vertical="center"/>
    </xf>
    <xf numFmtId="37" fontId="2" fillId="0" borderId="17" xfId="2" applyNumberFormat="1" applyFont="1" applyFill="1" applyBorder="1" applyAlignment="1">
      <alignment vertical="center"/>
    </xf>
    <xf numFmtId="164" fontId="2" fillId="0" borderId="17" xfId="2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1" fontId="6" fillId="0" borderId="2" xfId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vertical="center"/>
    </xf>
    <xf numFmtId="37" fontId="2" fillId="0" borderId="2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41" fontId="2" fillId="0" borderId="2" xfId="1" applyFont="1" applyFill="1" applyBorder="1" applyAlignment="1">
      <alignment horizontal="center" vertical="center"/>
    </xf>
    <xf numFmtId="41" fontId="6" fillId="0" borderId="15" xfId="1" applyFont="1" applyFill="1" applyBorder="1" applyAlignment="1">
      <alignment horizontal="center" vertical="center"/>
    </xf>
    <xf numFmtId="37" fontId="2" fillId="0" borderId="15" xfId="2" applyNumberFormat="1" applyFont="1" applyFill="1" applyBorder="1" applyAlignment="1">
      <alignment vertical="center"/>
    </xf>
    <xf numFmtId="164" fontId="2" fillId="0" borderId="15" xfId="2" applyNumberFormat="1" applyFont="1" applyFill="1" applyBorder="1" applyAlignment="1">
      <alignment vertical="center"/>
    </xf>
    <xf numFmtId="3" fontId="2" fillId="0" borderId="15" xfId="2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" fontId="10" fillId="0" borderId="12" xfId="2" applyNumberFormat="1" applyFont="1" applyBorder="1" applyAlignment="1">
      <alignment vertical="center"/>
    </xf>
    <xf numFmtId="37" fontId="10" fillId="0" borderId="12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7" fontId="10" fillId="0" borderId="19" xfId="2" applyNumberFormat="1" applyFont="1" applyBorder="1" applyAlignment="1">
      <alignment vertical="center"/>
    </xf>
    <xf numFmtId="37" fontId="10" fillId="2" borderId="20" xfId="2" applyNumberFormat="1" applyFont="1" applyFill="1" applyBorder="1" applyAlignment="1">
      <alignment vertical="center"/>
    </xf>
    <xf numFmtId="165" fontId="10" fillId="2" borderId="20" xfId="2" applyNumberFormat="1" applyFont="1" applyFill="1" applyBorder="1" applyAlignment="1">
      <alignment vertical="center"/>
    </xf>
    <xf numFmtId="165" fontId="10" fillId="2" borderId="21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</cellXfs>
  <cellStyles count="3">
    <cellStyle name="Comma [0]" xfId="1" builtinId="6"/>
    <cellStyle name="Comma [0]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3840</v>
          </cell>
        </row>
        <row r="12">
          <cell r="F12">
            <v>3248</v>
          </cell>
        </row>
        <row r="13">
          <cell r="F13">
            <v>4187</v>
          </cell>
        </row>
        <row r="14">
          <cell r="F14">
            <v>2476</v>
          </cell>
        </row>
        <row r="15">
          <cell r="F15">
            <v>3532</v>
          </cell>
        </row>
        <row r="16">
          <cell r="F16">
            <v>3258</v>
          </cell>
        </row>
        <row r="17">
          <cell r="F17">
            <v>2466</v>
          </cell>
        </row>
        <row r="18">
          <cell r="F18">
            <v>3385</v>
          </cell>
        </row>
        <row r="19">
          <cell r="F19">
            <v>3839</v>
          </cell>
        </row>
        <row r="20">
          <cell r="F20">
            <v>4824</v>
          </cell>
        </row>
        <row r="21">
          <cell r="F21">
            <v>4382</v>
          </cell>
        </row>
        <row r="22">
          <cell r="F22">
            <v>3309</v>
          </cell>
        </row>
        <row r="23">
          <cell r="F23">
            <v>2272</v>
          </cell>
        </row>
        <row r="24">
          <cell r="F24">
            <v>2137</v>
          </cell>
        </row>
        <row r="25">
          <cell r="F25">
            <v>2572</v>
          </cell>
        </row>
        <row r="26">
          <cell r="F26">
            <v>3174</v>
          </cell>
        </row>
        <row r="27">
          <cell r="F27">
            <v>2324</v>
          </cell>
        </row>
        <row r="28">
          <cell r="F28">
            <v>3534</v>
          </cell>
        </row>
        <row r="29">
          <cell r="F29">
            <v>2671</v>
          </cell>
        </row>
        <row r="30">
          <cell r="F30">
            <v>1995</v>
          </cell>
        </row>
        <row r="31">
          <cell r="F31">
            <v>1577</v>
          </cell>
        </row>
        <row r="32">
          <cell r="F32">
            <v>1932</v>
          </cell>
        </row>
        <row r="33">
          <cell r="F33">
            <v>2781</v>
          </cell>
        </row>
        <row r="34">
          <cell r="F34">
            <v>1824</v>
          </cell>
        </row>
        <row r="35">
          <cell r="F35">
            <v>1988</v>
          </cell>
        </row>
        <row r="36">
          <cell r="F36">
            <v>3683</v>
          </cell>
        </row>
        <row r="37">
          <cell r="F37">
            <v>2652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sqref="A1:P46"/>
    </sheetView>
  </sheetViews>
  <sheetFormatPr defaultRowHeight="15" x14ac:dyDescent="0.25"/>
  <cols>
    <col min="1" max="1" width="5.7109375" customWidth="1"/>
    <col min="2" max="2" width="23.7109375" customWidth="1"/>
    <col min="3" max="3" width="30" bestFit="1" customWidth="1"/>
    <col min="4" max="4" width="14.140625" customWidth="1"/>
    <col min="5" max="16" width="11.710937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5" x14ac:dyDescent="0.25">
      <c r="A4" s="5"/>
      <c r="B4" s="5"/>
      <c r="C4" s="5"/>
      <c r="D4" s="5"/>
      <c r="E4" s="5"/>
      <c r="F4" s="5"/>
      <c r="G4" s="6" t="str">
        <f>'[1]1'!E5</f>
        <v>KABUPATEN/KOTA</v>
      </c>
      <c r="H4" s="7" t="str">
        <f>'[1]1'!F5</f>
        <v>DEMAK</v>
      </c>
      <c r="I4" s="5"/>
      <c r="J4" s="5"/>
      <c r="K4" s="5"/>
      <c r="L4" s="5"/>
      <c r="M4" s="5"/>
      <c r="N4" s="5"/>
      <c r="O4" s="5"/>
      <c r="P4" s="5"/>
    </row>
    <row r="5" spans="1:16" ht="16.5" x14ac:dyDescent="0.25">
      <c r="A5" s="5"/>
      <c r="B5" s="5"/>
      <c r="C5" s="5"/>
      <c r="D5" s="5"/>
      <c r="E5" s="5"/>
      <c r="F5" s="5"/>
      <c r="G5" s="6" t="str">
        <f>'[1]1'!E6</f>
        <v xml:space="preserve">TAHUN </v>
      </c>
      <c r="H5" s="7">
        <f>'[1]1'!F6</f>
        <v>2019</v>
      </c>
      <c r="I5" s="5"/>
      <c r="J5" s="5"/>
      <c r="K5" s="5"/>
      <c r="L5" s="5"/>
      <c r="M5" s="5"/>
      <c r="N5" s="5"/>
      <c r="O5" s="5"/>
      <c r="P5" s="5"/>
    </row>
    <row r="6" spans="1:16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 x14ac:dyDescent="0.25">
      <c r="A7" s="9" t="s">
        <v>3</v>
      </c>
      <c r="B7" s="10" t="s">
        <v>4</v>
      </c>
      <c r="C7" s="9" t="s">
        <v>5</v>
      </c>
      <c r="D7" s="11" t="s">
        <v>6</v>
      </c>
      <c r="E7" s="12" t="s">
        <v>7</v>
      </c>
      <c r="F7" s="13"/>
      <c r="G7" s="14" t="s">
        <v>8</v>
      </c>
      <c r="H7" s="15"/>
      <c r="I7" s="15"/>
      <c r="J7" s="15"/>
      <c r="K7" s="15"/>
      <c r="L7" s="15"/>
      <c r="M7" s="15"/>
      <c r="N7" s="15"/>
      <c r="O7" s="15"/>
      <c r="P7" s="16"/>
    </row>
    <row r="8" spans="1:16" x14ac:dyDescent="0.25">
      <c r="A8" s="9"/>
      <c r="B8" s="10"/>
      <c r="C8" s="9"/>
      <c r="D8" s="11"/>
      <c r="E8" s="17"/>
      <c r="F8" s="18"/>
      <c r="G8" s="19" t="s">
        <v>9</v>
      </c>
      <c r="H8" s="20"/>
      <c r="I8" s="20"/>
      <c r="J8" s="21"/>
      <c r="K8" s="19" t="s">
        <v>10</v>
      </c>
      <c r="L8" s="20"/>
      <c r="M8" s="20"/>
      <c r="N8" s="21"/>
      <c r="O8" s="22" t="s">
        <v>11</v>
      </c>
      <c r="P8" s="23"/>
    </row>
    <row r="9" spans="1:16" x14ac:dyDescent="0.25">
      <c r="A9" s="9"/>
      <c r="B9" s="10"/>
      <c r="C9" s="9"/>
      <c r="D9" s="11"/>
      <c r="E9" s="24"/>
      <c r="F9" s="25"/>
      <c r="G9" s="19" t="s">
        <v>12</v>
      </c>
      <c r="H9" s="21"/>
      <c r="I9" s="20" t="s">
        <v>13</v>
      </c>
      <c r="J9" s="21"/>
      <c r="K9" s="19" t="s">
        <v>12</v>
      </c>
      <c r="L9" s="21"/>
      <c r="M9" s="20" t="s">
        <v>13</v>
      </c>
      <c r="N9" s="21"/>
      <c r="O9" s="19" t="s">
        <v>13</v>
      </c>
      <c r="P9" s="21"/>
    </row>
    <row r="10" spans="1:16" ht="28.5" x14ac:dyDescent="0.25">
      <c r="A10" s="26"/>
      <c r="B10" s="27"/>
      <c r="C10" s="26"/>
      <c r="D10" s="28"/>
      <c r="E10" s="29" t="s">
        <v>12</v>
      </c>
      <c r="F10" s="29" t="s">
        <v>13</v>
      </c>
      <c r="G10" s="30" t="s">
        <v>14</v>
      </c>
      <c r="H10" s="30" t="s">
        <v>15</v>
      </c>
      <c r="I10" s="30" t="s">
        <v>14</v>
      </c>
      <c r="J10" s="30" t="s">
        <v>15</v>
      </c>
      <c r="K10" s="30" t="s">
        <v>14</v>
      </c>
      <c r="L10" s="30" t="s">
        <v>15</v>
      </c>
      <c r="M10" s="30" t="s">
        <v>14</v>
      </c>
      <c r="N10" s="30" t="s">
        <v>15</v>
      </c>
      <c r="O10" s="30" t="s">
        <v>14</v>
      </c>
      <c r="P10" s="30" t="s">
        <v>15</v>
      </c>
    </row>
    <row r="11" spans="1:16" x14ac:dyDescent="0.25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6" x14ac:dyDescent="0.25">
      <c r="A12" s="32">
        <v>1</v>
      </c>
      <c r="B12" s="33" t="s">
        <v>16</v>
      </c>
      <c r="C12" s="34" t="str">
        <f>'[1]9'!C9</f>
        <v>Puskesmas Mranggen I</v>
      </c>
      <c r="D12" s="35">
        <v>68615</v>
      </c>
      <c r="E12" s="36">
        <f t="shared" ref="E12:E38" si="0">10%*$E$40/1000*D12</f>
        <v>1852.605</v>
      </c>
      <c r="F12" s="36">
        <f>20%*$F$40/1000*'[1]42'!F11</f>
        <v>647.42400000000009</v>
      </c>
      <c r="G12" s="37">
        <v>859</v>
      </c>
      <c r="H12" s="38">
        <f t="shared" ref="H12:H39" si="1">G12/E12*100</f>
        <v>46.367142483152101</v>
      </c>
      <c r="I12" s="36">
        <v>291</v>
      </c>
      <c r="J12" s="38">
        <f t="shared" ref="J12:J39" si="2">I12/F12*100</f>
        <v>44.947360616844598</v>
      </c>
      <c r="K12" s="37">
        <v>321</v>
      </c>
      <c r="L12" s="38">
        <f t="shared" ref="L12:L38" si="3">K12/G12*100</f>
        <v>37.369033760186262</v>
      </c>
      <c r="M12" s="37">
        <v>291</v>
      </c>
      <c r="N12" s="38">
        <f t="shared" ref="N12:N38" si="4">M12/I12*100</f>
        <v>100</v>
      </c>
      <c r="O12" s="37">
        <v>0</v>
      </c>
      <c r="P12" s="38">
        <f t="shared" ref="P12:P38" si="5">O12/I12*100</f>
        <v>0</v>
      </c>
    </row>
    <row r="13" spans="1:16" x14ac:dyDescent="0.25">
      <c r="A13" s="39"/>
      <c r="B13" s="40" t="s">
        <v>16</v>
      </c>
      <c r="C13" s="34" t="str">
        <f>'[1]9'!C10</f>
        <v>Puskesmas Mranggen II</v>
      </c>
      <c r="D13" s="41">
        <v>56267</v>
      </c>
      <c r="E13" s="42">
        <f t="shared" si="0"/>
        <v>1519.2090000000001</v>
      </c>
      <c r="F13" s="42">
        <f>20%*$F$40/1000*'[1]42'!F12</f>
        <v>547.61280000000011</v>
      </c>
      <c r="G13" s="43">
        <v>417</v>
      </c>
      <c r="H13" s="44">
        <f t="shared" si="1"/>
        <v>27.44849457842864</v>
      </c>
      <c r="I13" s="42">
        <v>152</v>
      </c>
      <c r="J13" s="44">
        <f t="shared" si="2"/>
        <v>27.756838408452101</v>
      </c>
      <c r="K13" s="43">
        <v>126</v>
      </c>
      <c r="L13" s="44">
        <f t="shared" si="3"/>
        <v>30.215827338129497</v>
      </c>
      <c r="M13" s="43">
        <v>152</v>
      </c>
      <c r="N13" s="44">
        <f t="shared" si="4"/>
        <v>100</v>
      </c>
      <c r="O13" s="43">
        <v>145</v>
      </c>
      <c r="P13" s="44">
        <f t="shared" si="5"/>
        <v>95.39473684210526</v>
      </c>
    </row>
    <row r="14" spans="1:16" x14ac:dyDescent="0.25">
      <c r="A14" s="39"/>
      <c r="B14" s="40" t="s">
        <v>16</v>
      </c>
      <c r="C14" s="34" t="str">
        <f>'[1]9'!C11</f>
        <v>Puskesmas Mranggen III</v>
      </c>
      <c r="D14" s="41">
        <v>74111</v>
      </c>
      <c r="E14" s="42">
        <f t="shared" si="0"/>
        <v>2000.9970000000001</v>
      </c>
      <c r="F14" s="42">
        <f>20%*$F$40/1000*'[1]42'!F13</f>
        <v>705.92820000000006</v>
      </c>
      <c r="G14" s="43">
        <v>963</v>
      </c>
      <c r="H14" s="44">
        <f t="shared" si="1"/>
        <v>48.126009184421562</v>
      </c>
      <c r="I14" s="42">
        <v>351</v>
      </c>
      <c r="J14" s="44">
        <f t="shared" si="2"/>
        <v>49.721770571001414</v>
      </c>
      <c r="K14" s="43">
        <v>362</v>
      </c>
      <c r="L14" s="44">
        <f t="shared" si="3"/>
        <v>37.590861889927311</v>
      </c>
      <c r="M14" s="43">
        <v>351</v>
      </c>
      <c r="N14" s="44">
        <f t="shared" si="4"/>
        <v>100</v>
      </c>
      <c r="O14" s="43">
        <v>0</v>
      </c>
      <c r="P14" s="44">
        <f t="shared" si="5"/>
        <v>0</v>
      </c>
    </row>
    <row r="15" spans="1:16" x14ac:dyDescent="0.25">
      <c r="A15" s="32">
        <v>2</v>
      </c>
      <c r="B15" s="33" t="s">
        <v>17</v>
      </c>
      <c r="C15" s="34" t="str">
        <f>'[1]9'!C12</f>
        <v>Puskesmas Karangawen I</v>
      </c>
      <c r="D15" s="41">
        <v>42301</v>
      </c>
      <c r="E15" s="42">
        <f t="shared" si="0"/>
        <v>1142.127</v>
      </c>
      <c r="F15" s="42">
        <f>20%*$F$40/1000*'[1]42'!F14</f>
        <v>417.45360000000005</v>
      </c>
      <c r="G15" s="43">
        <v>869</v>
      </c>
      <c r="H15" s="44">
        <f t="shared" si="1"/>
        <v>76.086109513215263</v>
      </c>
      <c r="I15" s="42">
        <v>303</v>
      </c>
      <c r="J15" s="44">
        <f t="shared" si="2"/>
        <v>72.582916999637789</v>
      </c>
      <c r="K15" s="43">
        <v>310</v>
      </c>
      <c r="L15" s="44">
        <f t="shared" si="3"/>
        <v>35.673187571921751</v>
      </c>
      <c r="M15" s="43">
        <v>303</v>
      </c>
      <c r="N15" s="44">
        <f t="shared" si="4"/>
        <v>100</v>
      </c>
      <c r="O15" s="43">
        <v>149</v>
      </c>
      <c r="P15" s="44">
        <f t="shared" si="5"/>
        <v>49.174917491749177</v>
      </c>
    </row>
    <row r="16" spans="1:16" x14ac:dyDescent="0.25">
      <c r="A16" s="32"/>
      <c r="B16" s="40" t="s">
        <v>17</v>
      </c>
      <c r="C16" s="34" t="str">
        <f>'[1]9'!C13</f>
        <v>Puskesmas Karangawen II</v>
      </c>
      <c r="D16" s="41">
        <v>49832</v>
      </c>
      <c r="E16" s="42">
        <f t="shared" si="0"/>
        <v>1345.4639999999999</v>
      </c>
      <c r="F16" s="42">
        <f>20%*$F$40/1000*'[1]42'!F15</f>
        <v>595.49520000000007</v>
      </c>
      <c r="G16" s="43">
        <v>1258</v>
      </c>
      <c r="H16" s="44">
        <f t="shared" si="1"/>
        <v>93.49934297758989</v>
      </c>
      <c r="I16" s="42">
        <v>408</v>
      </c>
      <c r="J16" s="44">
        <f t="shared" si="2"/>
        <v>68.514406161460244</v>
      </c>
      <c r="K16" s="43">
        <v>455</v>
      </c>
      <c r="L16" s="44">
        <f t="shared" si="3"/>
        <v>36.168521462639106</v>
      </c>
      <c r="M16" s="43">
        <v>408</v>
      </c>
      <c r="N16" s="44">
        <f t="shared" si="4"/>
        <v>100</v>
      </c>
      <c r="O16" s="43">
        <v>194</v>
      </c>
      <c r="P16" s="44">
        <f t="shared" si="5"/>
        <v>47.549019607843135</v>
      </c>
    </row>
    <row r="17" spans="1:16" x14ac:dyDescent="0.25">
      <c r="A17" s="32">
        <v>3</v>
      </c>
      <c r="B17" s="33" t="s">
        <v>18</v>
      </c>
      <c r="C17" s="34" t="str">
        <f>'[1]9'!C14</f>
        <v>Puskesmas Guntur I</v>
      </c>
      <c r="D17" s="41">
        <v>41861</v>
      </c>
      <c r="E17" s="42">
        <f t="shared" si="0"/>
        <v>1130.2470000000001</v>
      </c>
      <c r="F17" s="42">
        <f>20%*$F$40/1000*'[1]42'!F16</f>
        <v>549.29880000000014</v>
      </c>
      <c r="G17" s="43">
        <v>998</v>
      </c>
      <c r="H17" s="44">
        <f t="shared" si="1"/>
        <v>88.299283254014384</v>
      </c>
      <c r="I17" s="42">
        <v>322</v>
      </c>
      <c r="J17" s="44">
        <f t="shared" si="2"/>
        <v>58.620189958543499</v>
      </c>
      <c r="K17" s="43">
        <v>330</v>
      </c>
      <c r="L17" s="44">
        <f t="shared" si="3"/>
        <v>33.06613226452906</v>
      </c>
      <c r="M17" s="43">
        <v>322</v>
      </c>
      <c r="N17" s="44">
        <f t="shared" si="4"/>
        <v>100</v>
      </c>
      <c r="O17" s="43">
        <v>0</v>
      </c>
      <c r="P17" s="44">
        <f t="shared" si="5"/>
        <v>0</v>
      </c>
    </row>
    <row r="18" spans="1:16" x14ac:dyDescent="0.25">
      <c r="A18" s="32"/>
      <c r="B18" s="40" t="s">
        <v>18</v>
      </c>
      <c r="C18" s="34" t="str">
        <f>'[1]9'!C15</f>
        <v>Puskesmas Guntur II</v>
      </c>
      <c r="D18" s="41">
        <v>37006</v>
      </c>
      <c r="E18" s="42">
        <f t="shared" si="0"/>
        <v>999.16200000000003</v>
      </c>
      <c r="F18" s="42">
        <f>20%*$F$40/1000*'[1]42'!F17</f>
        <v>415.76760000000007</v>
      </c>
      <c r="G18" s="43">
        <v>860</v>
      </c>
      <c r="H18" s="44">
        <f t="shared" si="1"/>
        <v>86.072128443635762</v>
      </c>
      <c r="I18" s="42">
        <v>369</v>
      </c>
      <c r="J18" s="44">
        <f t="shared" si="2"/>
        <v>88.751504446233881</v>
      </c>
      <c r="K18" s="43">
        <v>389</v>
      </c>
      <c r="L18" s="44">
        <f t="shared" si="3"/>
        <v>45.232558139534888</v>
      </c>
      <c r="M18" s="43">
        <v>369</v>
      </c>
      <c r="N18" s="44">
        <f t="shared" si="4"/>
        <v>100</v>
      </c>
      <c r="O18" s="43">
        <v>0</v>
      </c>
      <c r="P18" s="44">
        <f t="shared" si="5"/>
        <v>0</v>
      </c>
    </row>
    <row r="19" spans="1:16" x14ac:dyDescent="0.25">
      <c r="A19" s="32">
        <v>4</v>
      </c>
      <c r="B19" s="33" t="s">
        <v>19</v>
      </c>
      <c r="C19" s="34" t="str">
        <f>'[1]9'!C16</f>
        <v>Puskesmas Sayung I</v>
      </c>
      <c r="D19" s="41">
        <v>58328</v>
      </c>
      <c r="E19" s="42">
        <f t="shared" si="0"/>
        <v>1574.856</v>
      </c>
      <c r="F19" s="42">
        <f>20%*$F$40/1000*'[1]42'!F18</f>
        <v>570.71100000000013</v>
      </c>
      <c r="G19" s="43">
        <v>301</v>
      </c>
      <c r="H19" s="44">
        <f t="shared" si="1"/>
        <v>19.112858572466308</v>
      </c>
      <c r="I19" s="42">
        <v>164</v>
      </c>
      <c r="J19" s="44">
        <f t="shared" si="2"/>
        <v>28.736085339164653</v>
      </c>
      <c r="K19" s="43">
        <v>135</v>
      </c>
      <c r="L19" s="44">
        <f t="shared" si="3"/>
        <v>44.85049833887043</v>
      </c>
      <c r="M19" s="43">
        <v>164</v>
      </c>
      <c r="N19" s="44">
        <f t="shared" si="4"/>
        <v>100</v>
      </c>
      <c r="O19" s="43">
        <v>0</v>
      </c>
      <c r="P19" s="44">
        <f t="shared" si="5"/>
        <v>0</v>
      </c>
    </row>
    <row r="20" spans="1:16" x14ac:dyDescent="0.25">
      <c r="A20" s="32"/>
      <c r="B20" s="40" t="s">
        <v>19</v>
      </c>
      <c r="C20" s="34" t="str">
        <f>'[1]9'!C17</f>
        <v>Puskesmas Sayung II</v>
      </c>
      <c r="D20" s="41">
        <v>50408</v>
      </c>
      <c r="E20" s="42">
        <f t="shared" si="0"/>
        <v>1361.0160000000001</v>
      </c>
      <c r="F20" s="42">
        <f>20%*$F$40/1000*'[1]42'!F19</f>
        <v>647.25540000000012</v>
      </c>
      <c r="G20" s="43">
        <v>756</v>
      </c>
      <c r="H20" s="44">
        <f t="shared" si="1"/>
        <v>55.546738612918581</v>
      </c>
      <c r="I20" s="42">
        <v>486</v>
      </c>
      <c r="J20" s="44">
        <f t="shared" si="2"/>
        <v>75.086279697318844</v>
      </c>
      <c r="K20" s="43">
        <v>508</v>
      </c>
      <c r="L20" s="44">
        <f t="shared" si="3"/>
        <v>67.195767195767203</v>
      </c>
      <c r="M20" s="43">
        <v>486</v>
      </c>
      <c r="N20" s="44">
        <f t="shared" si="4"/>
        <v>100</v>
      </c>
      <c r="O20" s="43">
        <v>0</v>
      </c>
      <c r="P20" s="44">
        <f t="shared" si="5"/>
        <v>0</v>
      </c>
    </row>
    <row r="21" spans="1:16" x14ac:dyDescent="0.25">
      <c r="A21" s="32">
        <v>5</v>
      </c>
      <c r="B21" s="33" t="s">
        <v>20</v>
      </c>
      <c r="C21" s="34" t="str">
        <f>'[1]9'!C18</f>
        <v>Puskesmas Karang Tengah</v>
      </c>
      <c r="D21" s="45">
        <v>64314</v>
      </c>
      <c r="E21" s="42">
        <f t="shared" si="0"/>
        <v>1736.4780000000001</v>
      </c>
      <c r="F21" s="42">
        <f>20%*$F$40/1000*'[1]42'!F20</f>
        <v>813.32640000000015</v>
      </c>
      <c r="G21" s="43">
        <v>2011</v>
      </c>
      <c r="H21" s="44">
        <f t="shared" si="1"/>
        <v>115.8091262889596</v>
      </c>
      <c r="I21" s="42">
        <v>511</v>
      </c>
      <c r="J21" s="44">
        <f t="shared" si="2"/>
        <v>62.828404438857497</v>
      </c>
      <c r="K21" s="43">
        <v>523</v>
      </c>
      <c r="L21" s="44">
        <f t="shared" si="3"/>
        <v>26.006961710591746</v>
      </c>
      <c r="M21" s="43">
        <v>511</v>
      </c>
      <c r="N21" s="44">
        <f t="shared" si="4"/>
        <v>100</v>
      </c>
      <c r="O21" s="43">
        <v>0</v>
      </c>
      <c r="P21" s="44">
        <f t="shared" si="5"/>
        <v>0</v>
      </c>
    </row>
    <row r="22" spans="1:16" x14ac:dyDescent="0.25">
      <c r="A22" s="32">
        <v>6</v>
      </c>
      <c r="B22" s="33" t="s">
        <v>21</v>
      </c>
      <c r="C22" s="34" t="str">
        <f>'[1]9'!C19</f>
        <v>Puskesmas Bonang I</v>
      </c>
      <c r="D22" s="41">
        <v>58286</v>
      </c>
      <c r="E22" s="42">
        <f t="shared" si="0"/>
        <v>1573.722</v>
      </c>
      <c r="F22" s="42">
        <f>20%*$F$40/1000*'[1]42'!F21</f>
        <v>738.80520000000013</v>
      </c>
      <c r="G22" s="43">
        <v>364</v>
      </c>
      <c r="H22" s="44">
        <f t="shared" si="1"/>
        <v>23.129879356074326</v>
      </c>
      <c r="I22" s="42">
        <v>123</v>
      </c>
      <c r="J22" s="44">
        <f t="shared" si="2"/>
        <v>16.648502203287141</v>
      </c>
      <c r="K22" s="43">
        <v>118</v>
      </c>
      <c r="L22" s="44">
        <f t="shared" si="3"/>
        <v>32.417582417582416</v>
      </c>
      <c r="M22" s="43">
        <v>123</v>
      </c>
      <c r="N22" s="44">
        <f t="shared" si="4"/>
        <v>100</v>
      </c>
      <c r="O22" s="43">
        <v>0</v>
      </c>
      <c r="P22" s="44">
        <f t="shared" si="5"/>
        <v>0</v>
      </c>
    </row>
    <row r="23" spans="1:16" x14ac:dyDescent="0.25">
      <c r="A23" s="32"/>
      <c r="B23" s="40" t="s">
        <v>21</v>
      </c>
      <c r="C23" s="34" t="str">
        <f>'[1]9'!C20</f>
        <v>Puskesmas Bonang II</v>
      </c>
      <c r="D23" s="41">
        <v>45769</v>
      </c>
      <c r="E23" s="42">
        <f t="shared" si="0"/>
        <v>1235.7629999999999</v>
      </c>
      <c r="F23" s="42">
        <f>20%*$F$40/1000*'[1]42'!F22</f>
        <v>557.89740000000006</v>
      </c>
      <c r="G23" s="43">
        <v>291</v>
      </c>
      <c r="H23" s="44">
        <f t="shared" si="1"/>
        <v>23.548204631470597</v>
      </c>
      <c r="I23" s="42">
        <v>176</v>
      </c>
      <c r="J23" s="44">
        <f t="shared" si="2"/>
        <v>31.547019218945987</v>
      </c>
      <c r="K23" s="43">
        <v>146</v>
      </c>
      <c r="L23" s="44">
        <f t="shared" si="3"/>
        <v>50.171821305841924</v>
      </c>
      <c r="M23" s="43">
        <v>176</v>
      </c>
      <c r="N23" s="44">
        <f t="shared" si="4"/>
        <v>100</v>
      </c>
      <c r="O23" s="43">
        <v>76</v>
      </c>
      <c r="P23" s="44">
        <f t="shared" si="5"/>
        <v>43.18181818181818</v>
      </c>
    </row>
    <row r="24" spans="1:16" x14ac:dyDescent="0.25">
      <c r="A24" s="32">
        <v>7</v>
      </c>
      <c r="B24" s="33" t="s">
        <v>22</v>
      </c>
      <c r="C24" s="34" t="str">
        <f>'[1]9'!C21</f>
        <v>Puskesmas Demak I</v>
      </c>
      <c r="D24" s="41">
        <v>31741</v>
      </c>
      <c r="E24" s="42">
        <f t="shared" si="0"/>
        <v>857.00699999999995</v>
      </c>
      <c r="F24" s="42">
        <f>20%*$F$40/1000*'[1]42'!F23</f>
        <v>383.05920000000009</v>
      </c>
      <c r="G24" s="43">
        <v>483</v>
      </c>
      <c r="H24" s="44">
        <f t="shared" si="1"/>
        <v>56.358932890863201</v>
      </c>
      <c r="I24" s="42">
        <v>147</v>
      </c>
      <c r="J24" s="44">
        <f t="shared" si="2"/>
        <v>38.375269410054628</v>
      </c>
      <c r="K24" s="43">
        <v>105</v>
      </c>
      <c r="L24" s="44">
        <f t="shared" si="3"/>
        <v>21.739130434782609</v>
      </c>
      <c r="M24" s="43">
        <v>147</v>
      </c>
      <c r="N24" s="44">
        <f t="shared" si="4"/>
        <v>100</v>
      </c>
      <c r="O24" s="43">
        <v>125</v>
      </c>
      <c r="P24" s="44">
        <f t="shared" si="5"/>
        <v>85.034013605442169</v>
      </c>
    </row>
    <row r="25" spans="1:16" x14ac:dyDescent="0.25">
      <c r="A25" s="32"/>
      <c r="B25" s="40" t="s">
        <v>22</v>
      </c>
      <c r="C25" s="34" t="str">
        <f>'[1]9'!C22</f>
        <v>Puskesmas Demak II</v>
      </c>
      <c r="D25" s="41">
        <v>37298</v>
      </c>
      <c r="E25" s="42">
        <f t="shared" si="0"/>
        <v>1007.0459999999999</v>
      </c>
      <c r="F25" s="42">
        <f>20%*$F$40/1000*'[1]42'!F24</f>
        <v>360.29820000000007</v>
      </c>
      <c r="G25" s="43">
        <v>1287</v>
      </c>
      <c r="H25" s="44">
        <f t="shared" si="1"/>
        <v>127.79952455002058</v>
      </c>
      <c r="I25" s="42">
        <v>408</v>
      </c>
      <c r="J25" s="44">
        <f t="shared" si="2"/>
        <v>113.2395332532885</v>
      </c>
      <c r="K25" s="43">
        <v>428</v>
      </c>
      <c r="L25" s="44">
        <f t="shared" si="3"/>
        <v>33.255633255633256</v>
      </c>
      <c r="M25" s="43">
        <v>408</v>
      </c>
      <c r="N25" s="44">
        <f t="shared" si="4"/>
        <v>100</v>
      </c>
      <c r="O25" s="43">
        <v>91</v>
      </c>
      <c r="P25" s="44">
        <f t="shared" si="5"/>
        <v>22.303921568627452</v>
      </c>
    </row>
    <row r="26" spans="1:16" x14ac:dyDescent="0.25">
      <c r="A26" s="32"/>
      <c r="B26" s="40" t="s">
        <v>22</v>
      </c>
      <c r="C26" s="34" t="str">
        <f>'[1]9'!C23</f>
        <v>Puskesmas Demak III</v>
      </c>
      <c r="D26" s="41">
        <v>33274</v>
      </c>
      <c r="E26" s="42">
        <f t="shared" si="0"/>
        <v>898.39800000000002</v>
      </c>
      <c r="F26" s="42">
        <f>20%*$F$40/1000*'[1]42'!F25</f>
        <v>433.63920000000007</v>
      </c>
      <c r="G26" s="43">
        <v>181</v>
      </c>
      <c r="H26" s="44">
        <f t="shared" si="1"/>
        <v>20.146972722557262</v>
      </c>
      <c r="I26" s="42">
        <v>95</v>
      </c>
      <c r="J26" s="44">
        <f t="shared" si="2"/>
        <v>21.907613518335054</v>
      </c>
      <c r="K26" s="43">
        <v>86</v>
      </c>
      <c r="L26" s="44">
        <f t="shared" si="3"/>
        <v>47.513812154696133</v>
      </c>
      <c r="M26" s="43">
        <v>95</v>
      </c>
      <c r="N26" s="44">
        <f t="shared" si="4"/>
        <v>100</v>
      </c>
      <c r="O26" s="43">
        <v>90</v>
      </c>
      <c r="P26" s="44">
        <f t="shared" si="5"/>
        <v>94.73684210526315</v>
      </c>
    </row>
    <row r="27" spans="1:16" x14ac:dyDescent="0.25">
      <c r="A27" s="32">
        <v>8</v>
      </c>
      <c r="B27" s="33" t="s">
        <v>23</v>
      </c>
      <c r="C27" s="34" t="str">
        <f>'[1]9'!C24</f>
        <v>Puskesmas Wonosalam I</v>
      </c>
      <c r="D27" s="41">
        <v>45369</v>
      </c>
      <c r="E27" s="42">
        <f t="shared" si="0"/>
        <v>1224.963</v>
      </c>
      <c r="F27" s="42">
        <f>20%*$F$40/1000*'[1]42'!F26</f>
        <v>535.13640000000009</v>
      </c>
      <c r="G27" s="43">
        <v>597</v>
      </c>
      <c r="H27" s="44">
        <f t="shared" si="1"/>
        <v>48.73616590868459</v>
      </c>
      <c r="I27" s="42">
        <v>193</v>
      </c>
      <c r="J27" s="44">
        <f t="shared" si="2"/>
        <v>36.065571319760714</v>
      </c>
      <c r="K27" s="43">
        <v>200</v>
      </c>
      <c r="L27" s="44">
        <f t="shared" si="3"/>
        <v>33.500837520938028</v>
      </c>
      <c r="M27" s="43">
        <v>193</v>
      </c>
      <c r="N27" s="44">
        <f t="shared" si="4"/>
        <v>100</v>
      </c>
      <c r="O27" s="43">
        <v>0</v>
      </c>
      <c r="P27" s="44">
        <f t="shared" si="5"/>
        <v>0</v>
      </c>
    </row>
    <row r="28" spans="1:16" x14ac:dyDescent="0.25">
      <c r="A28" s="32"/>
      <c r="B28" s="40" t="s">
        <v>23</v>
      </c>
      <c r="C28" s="34" t="str">
        <f>'[1]9'!C25</f>
        <v>Puskesmas Wonosalam II</v>
      </c>
      <c r="D28" s="41">
        <v>32666</v>
      </c>
      <c r="E28" s="42">
        <f t="shared" si="0"/>
        <v>881.98199999999997</v>
      </c>
      <c r="F28" s="42">
        <f>20%*$F$40/1000*'[1]42'!F27</f>
        <v>391.82640000000009</v>
      </c>
      <c r="G28" s="43">
        <v>1037</v>
      </c>
      <c r="H28" s="44">
        <f t="shared" si="1"/>
        <v>117.576095657281</v>
      </c>
      <c r="I28" s="42">
        <v>288</v>
      </c>
      <c r="J28" s="44">
        <f t="shared" si="2"/>
        <v>73.501938613630912</v>
      </c>
      <c r="K28" s="43">
        <v>298</v>
      </c>
      <c r="L28" s="44">
        <f t="shared" si="3"/>
        <v>28.736740597878494</v>
      </c>
      <c r="M28" s="43">
        <v>288</v>
      </c>
      <c r="N28" s="44">
        <f t="shared" si="4"/>
        <v>100</v>
      </c>
      <c r="O28" s="43">
        <v>195</v>
      </c>
      <c r="P28" s="44">
        <f t="shared" si="5"/>
        <v>67.708333333333343</v>
      </c>
    </row>
    <row r="29" spans="1:16" x14ac:dyDescent="0.25">
      <c r="A29" s="32">
        <v>9</v>
      </c>
      <c r="B29" s="33" t="s">
        <v>24</v>
      </c>
      <c r="C29" s="34" t="str">
        <f>'[1]9'!C26</f>
        <v>Puskesmas Dempet</v>
      </c>
      <c r="D29" s="45">
        <v>54153</v>
      </c>
      <c r="E29" s="42">
        <f t="shared" si="0"/>
        <v>1462.1310000000001</v>
      </c>
      <c r="F29" s="42">
        <f>20%*$F$40/1000*'[1]42'!F28</f>
        <v>595.83240000000012</v>
      </c>
      <c r="G29" s="43">
        <v>388</v>
      </c>
      <c r="H29" s="44">
        <f t="shared" si="1"/>
        <v>26.536609920725297</v>
      </c>
      <c r="I29" s="42">
        <v>183</v>
      </c>
      <c r="J29" s="44">
        <f t="shared" si="2"/>
        <v>30.713334823685312</v>
      </c>
      <c r="K29" s="43">
        <v>183</v>
      </c>
      <c r="L29" s="44">
        <f t="shared" si="3"/>
        <v>47.164948453608247</v>
      </c>
      <c r="M29" s="43">
        <v>183</v>
      </c>
      <c r="N29" s="44">
        <f t="shared" si="4"/>
        <v>100</v>
      </c>
      <c r="O29" s="43">
        <v>0</v>
      </c>
      <c r="P29" s="44">
        <f t="shared" si="5"/>
        <v>0</v>
      </c>
    </row>
    <row r="30" spans="1:16" x14ac:dyDescent="0.25">
      <c r="A30" s="32">
        <v>10</v>
      </c>
      <c r="B30" s="33" t="s">
        <v>25</v>
      </c>
      <c r="C30" s="34" t="str">
        <f>'[1]9'!C27</f>
        <v xml:space="preserve">Puskesmas Kebonagung </v>
      </c>
      <c r="D30" s="45">
        <v>41211</v>
      </c>
      <c r="E30" s="42">
        <f t="shared" si="0"/>
        <v>1112.6969999999999</v>
      </c>
      <c r="F30" s="42">
        <f>20%*$F$40/1000*'[1]42'!F29</f>
        <v>450.33060000000006</v>
      </c>
      <c r="G30" s="43">
        <v>1529</v>
      </c>
      <c r="H30" s="44">
        <f t="shared" si="1"/>
        <v>137.41386918451295</v>
      </c>
      <c r="I30" s="42">
        <v>600</v>
      </c>
      <c r="J30" s="44">
        <f t="shared" si="2"/>
        <v>133.23544968962798</v>
      </c>
      <c r="K30" s="43">
        <v>601</v>
      </c>
      <c r="L30" s="44">
        <f t="shared" si="3"/>
        <v>39.306736429038587</v>
      </c>
      <c r="M30" s="43">
        <v>600</v>
      </c>
      <c r="N30" s="44">
        <f t="shared" si="4"/>
        <v>100</v>
      </c>
      <c r="O30" s="43">
        <v>0</v>
      </c>
      <c r="P30" s="44">
        <f t="shared" si="5"/>
        <v>0</v>
      </c>
    </row>
    <row r="31" spans="1:16" x14ac:dyDescent="0.25">
      <c r="A31" s="32">
        <v>11</v>
      </c>
      <c r="B31" s="33" t="s">
        <v>26</v>
      </c>
      <c r="C31" s="34" t="str">
        <f>'[1]9'!C28</f>
        <v>Puskesmas Gajah I</v>
      </c>
      <c r="D31" s="41">
        <v>25496</v>
      </c>
      <c r="E31" s="42">
        <f t="shared" si="0"/>
        <v>688.39199999999994</v>
      </c>
      <c r="F31" s="42">
        <f>20%*$F$40/1000*'[1]42'!F30</f>
        <v>336.35700000000003</v>
      </c>
      <c r="G31" s="43">
        <v>278</v>
      </c>
      <c r="H31" s="44">
        <f t="shared" si="1"/>
        <v>40.383967274459906</v>
      </c>
      <c r="I31" s="42">
        <v>97</v>
      </c>
      <c r="J31" s="44">
        <f t="shared" si="2"/>
        <v>28.838406811810067</v>
      </c>
      <c r="K31" s="43">
        <v>73</v>
      </c>
      <c r="L31" s="44">
        <f t="shared" si="3"/>
        <v>26.258992805755394</v>
      </c>
      <c r="M31" s="43">
        <v>97</v>
      </c>
      <c r="N31" s="44">
        <f t="shared" si="4"/>
        <v>100</v>
      </c>
      <c r="O31" s="43">
        <v>0</v>
      </c>
      <c r="P31" s="44">
        <f t="shared" si="5"/>
        <v>0</v>
      </c>
    </row>
    <row r="32" spans="1:16" x14ac:dyDescent="0.25">
      <c r="A32" s="32"/>
      <c r="B32" s="40" t="s">
        <v>26</v>
      </c>
      <c r="C32" s="34" t="str">
        <f>'[1]9'!C29</f>
        <v>Puskesmas Gajah II</v>
      </c>
      <c r="D32" s="41">
        <v>18381</v>
      </c>
      <c r="E32" s="42">
        <f t="shared" si="0"/>
        <v>496.28699999999998</v>
      </c>
      <c r="F32" s="42">
        <f>20%*$F$40/1000*'[1]42'!F31</f>
        <v>265.88220000000007</v>
      </c>
      <c r="G32" s="43">
        <v>1022</v>
      </c>
      <c r="H32" s="44">
        <f t="shared" si="1"/>
        <v>205.92923046543632</v>
      </c>
      <c r="I32" s="42">
        <v>433</v>
      </c>
      <c r="J32" s="44">
        <f t="shared" si="2"/>
        <v>162.85407597800827</v>
      </c>
      <c r="K32" s="43">
        <v>425</v>
      </c>
      <c r="L32" s="44">
        <f t="shared" si="3"/>
        <v>41.585127201565555</v>
      </c>
      <c r="M32" s="43">
        <v>433</v>
      </c>
      <c r="N32" s="44">
        <f t="shared" si="4"/>
        <v>100</v>
      </c>
      <c r="O32" s="43">
        <v>143</v>
      </c>
      <c r="P32" s="44">
        <f t="shared" si="5"/>
        <v>33.02540415704388</v>
      </c>
    </row>
    <row r="33" spans="1:16" x14ac:dyDescent="0.25">
      <c r="A33" s="32">
        <v>12</v>
      </c>
      <c r="B33" s="33" t="s">
        <v>27</v>
      </c>
      <c r="C33" s="34" t="str">
        <f>'[1]9'!C30</f>
        <v>Puskesmas Karanganyar I</v>
      </c>
      <c r="D33" s="41">
        <v>31559</v>
      </c>
      <c r="E33" s="42">
        <f t="shared" si="0"/>
        <v>852.09299999999996</v>
      </c>
      <c r="F33" s="42">
        <f>20%*$F$40/1000*'[1]42'!F32</f>
        <v>325.73520000000008</v>
      </c>
      <c r="G33" s="43">
        <v>368</v>
      </c>
      <c r="H33" s="44">
        <f t="shared" si="1"/>
        <v>43.187774104469817</v>
      </c>
      <c r="I33" s="42">
        <v>228</v>
      </c>
      <c r="J33" s="44">
        <f t="shared" si="2"/>
        <v>69.995505551748778</v>
      </c>
      <c r="K33" s="43">
        <v>235</v>
      </c>
      <c r="L33" s="44">
        <f t="shared" si="3"/>
        <v>63.858695652173914</v>
      </c>
      <c r="M33" s="43">
        <v>228</v>
      </c>
      <c r="N33" s="44">
        <f t="shared" si="4"/>
        <v>100</v>
      </c>
      <c r="O33" s="43">
        <v>0</v>
      </c>
      <c r="P33" s="44">
        <f t="shared" si="5"/>
        <v>0</v>
      </c>
    </row>
    <row r="34" spans="1:16" x14ac:dyDescent="0.25">
      <c r="A34" s="32"/>
      <c r="B34" s="40" t="s">
        <v>27</v>
      </c>
      <c r="C34" s="34" t="str">
        <f>'[1]9'!C31</f>
        <v>Puskesmas Karanganyar II</v>
      </c>
      <c r="D34" s="41">
        <v>39967</v>
      </c>
      <c r="E34" s="42">
        <f t="shared" si="0"/>
        <v>1079.1089999999999</v>
      </c>
      <c r="F34" s="42">
        <f>20%*$F$40/1000*'[1]42'!F33</f>
        <v>468.87660000000005</v>
      </c>
      <c r="G34" s="43">
        <v>1315</v>
      </c>
      <c r="H34" s="44">
        <f t="shared" si="1"/>
        <v>121.85979358897016</v>
      </c>
      <c r="I34" s="42">
        <v>427</v>
      </c>
      <c r="J34" s="44">
        <f t="shared" si="2"/>
        <v>91.068737488712372</v>
      </c>
      <c r="K34" s="43">
        <v>447</v>
      </c>
      <c r="L34" s="44">
        <f t="shared" si="3"/>
        <v>33.99239543726236</v>
      </c>
      <c r="M34" s="43">
        <v>427</v>
      </c>
      <c r="N34" s="44">
        <f t="shared" si="4"/>
        <v>100</v>
      </c>
      <c r="O34" s="43">
        <v>0</v>
      </c>
      <c r="P34" s="44">
        <f t="shared" si="5"/>
        <v>0</v>
      </c>
    </row>
    <row r="35" spans="1:16" x14ac:dyDescent="0.25">
      <c r="A35" s="32">
        <v>13</v>
      </c>
      <c r="B35" s="33" t="s">
        <v>28</v>
      </c>
      <c r="C35" s="34" t="str">
        <f>'[1]9'!C32</f>
        <v>Puskesmas Mijen I</v>
      </c>
      <c r="D35" s="41">
        <v>27486</v>
      </c>
      <c r="E35" s="42">
        <f t="shared" si="0"/>
        <v>742.12199999999996</v>
      </c>
      <c r="F35" s="42">
        <f>20%*$F$40/1000*'[1]42'!F34</f>
        <v>307.52640000000002</v>
      </c>
      <c r="G35" s="43">
        <v>293</v>
      </c>
      <c r="H35" s="44">
        <f t="shared" si="1"/>
        <v>39.481379072443616</v>
      </c>
      <c r="I35" s="42">
        <v>114</v>
      </c>
      <c r="J35" s="44">
        <f t="shared" si="2"/>
        <v>37.069988137603794</v>
      </c>
      <c r="K35" s="43">
        <v>104</v>
      </c>
      <c r="L35" s="44">
        <f t="shared" si="3"/>
        <v>35.494880546075088</v>
      </c>
      <c r="M35" s="43">
        <v>114</v>
      </c>
      <c r="N35" s="44">
        <f t="shared" si="4"/>
        <v>100</v>
      </c>
      <c r="O35" s="43">
        <v>100</v>
      </c>
      <c r="P35" s="44">
        <f t="shared" si="5"/>
        <v>87.719298245614027</v>
      </c>
    </row>
    <row r="36" spans="1:16" x14ac:dyDescent="0.25">
      <c r="A36" s="32"/>
      <c r="B36" s="40" t="s">
        <v>28</v>
      </c>
      <c r="C36" s="34" t="str">
        <f>'[1]9'!C33</f>
        <v>Puskesmas Mijen II</v>
      </c>
      <c r="D36" s="41">
        <v>23877</v>
      </c>
      <c r="E36" s="42">
        <f t="shared" si="0"/>
        <v>644.67899999999997</v>
      </c>
      <c r="F36" s="42">
        <f>20%*$F$40/1000*'[1]42'!F35</f>
        <v>335.17680000000007</v>
      </c>
      <c r="G36" s="43">
        <v>712</v>
      </c>
      <c r="H36" s="44">
        <f t="shared" si="1"/>
        <v>110.44256133672728</v>
      </c>
      <c r="I36" s="42">
        <v>326</v>
      </c>
      <c r="J36" s="44">
        <f t="shared" si="2"/>
        <v>97.26210167290813</v>
      </c>
      <c r="K36" s="43">
        <v>333</v>
      </c>
      <c r="L36" s="44">
        <f t="shared" si="3"/>
        <v>46.769662921348313</v>
      </c>
      <c r="M36" s="43">
        <v>326</v>
      </c>
      <c r="N36" s="44">
        <f t="shared" si="4"/>
        <v>100</v>
      </c>
      <c r="O36" s="43">
        <v>0</v>
      </c>
      <c r="P36" s="44">
        <f t="shared" si="5"/>
        <v>0</v>
      </c>
    </row>
    <row r="37" spans="1:16" x14ac:dyDescent="0.25">
      <c r="A37" s="32">
        <v>14</v>
      </c>
      <c r="B37" s="33" t="s">
        <v>29</v>
      </c>
      <c r="C37" s="34" t="str">
        <f>'[1]9'!C34</f>
        <v>Puskesmas Wedung I</v>
      </c>
      <c r="D37" s="41">
        <v>42289</v>
      </c>
      <c r="E37" s="42">
        <f t="shared" si="0"/>
        <v>1141.8029999999999</v>
      </c>
      <c r="F37" s="42">
        <f>20%*$F$40/1000*'[1]42'!F36</f>
        <v>620.95380000000011</v>
      </c>
      <c r="G37" s="43">
        <v>177</v>
      </c>
      <c r="H37" s="44">
        <f t="shared" si="1"/>
        <v>15.501798471365028</v>
      </c>
      <c r="I37" s="42">
        <v>116</v>
      </c>
      <c r="J37" s="44">
        <f t="shared" si="2"/>
        <v>18.680938903989311</v>
      </c>
      <c r="K37" s="43">
        <v>93</v>
      </c>
      <c r="L37" s="44">
        <f t="shared" si="3"/>
        <v>52.542372881355938</v>
      </c>
      <c r="M37" s="43">
        <v>116</v>
      </c>
      <c r="N37" s="44">
        <f t="shared" si="4"/>
        <v>100</v>
      </c>
      <c r="O37" s="43">
        <v>0</v>
      </c>
      <c r="P37" s="44">
        <f t="shared" si="5"/>
        <v>0</v>
      </c>
    </row>
    <row r="38" spans="1:16" x14ac:dyDescent="0.25">
      <c r="A38" s="32"/>
      <c r="B38" s="40" t="s">
        <v>29</v>
      </c>
      <c r="C38" s="34" t="str">
        <f>'[1]9'!C35</f>
        <v>Puskesmas Wedung II</v>
      </c>
      <c r="D38" s="46">
        <v>30940</v>
      </c>
      <c r="E38" s="42">
        <f t="shared" si="0"/>
        <v>835.38</v>
      </c>
      <c r="F38" s="42">
        <f>20%*$F$40/1000*'[1]42'!F37</f>
        <v>447.12720000000007</v>
      </c>
      <c r="G38" s="47">
        <v>2004</v>
      </c>
      <c r="H38" s="48">
        <f t="shared" si="1"/>
        <v>239.89082812612224</v>
      </c>
      <c r="I38" s="49">
        <v>868</v>
      </c>
      <c r="J38" s="48">
        <f t="shared" si="2"/>
        <v>194.12820333900507</v>
      </c>
      <c r="K38" s="47">
        <v>860</v>
      </c>
      <c r="L38" s="48">
        <f t="shared" si="3"/>
        <v>42.914171656686626</v>
      </c>
      <c r="M38" s="47">
        <v>868</v>
      </c>
      <c r="N38" s="44">
        <f t="shared" si="4"/>
        <v>100</v>
      </c>
      <c r="O38" s="43">
        <v>217</v>
      </c>
      <c r="P38" s="44">
        <f t="shared" si="5"/>
        <v>25</v>
      </c>
    </row>
    <row r="39" spans="1:16" ht="15.75" x14ac:dyDescent="0.25">
      <c r="A39" s="50" t="s">
        <v>30</v>
      </c>
      <c r="B39" s="51"/>
      <c r="C39" s="52"/>
      <c r="D39" s="53">
        <f>SUM(D12:D38)</f>
        <v>1162805</v>
      </c>
      <c r="E39" s="53">
        <f>SUM(E12:E38)</f>
        <v>31395.735000000004</v>
      </c>
      <c r="F39" s="53">
        <f>SUM(F12:F38)</f>
        <v>13464.733199999997</v>
      </c>
      <c r="G39" s="54">
        <f>SUM(G12:G38)</f>
        <v>21618</v>
      </c>
      <c r="H39" s="55">
        <f t="shared" si="1"/>
        <v>68.856486398550615</v>
      </c>
      <c r="I39" s="53">
        <f>SUM(I12:I38)</f>
        <v>8179</v>
      </c>
      <c r="J39" s="55">
        <f t="shared" si="2"/>
        <v>60.743869770847013</v>
      </c>
      <c r="K39" s="54">
        <f>SUM(K12:K38)</f>
        <v>8194</v>
      </c>
      <c r="L39" s="55">
        <f>K39/G39*100</f>
        <v>37.903598852807846</v>
      </c>
      <c r="M39" s="54">
        <f>SUM(M12:M38)</f>
        <v>8179</v>
      </c>
      <c r="N39" s="55">
        <f>M39/I39*100</f>
        <v>100</v>
      </c>
      <c r="O39" s="54">
        <f>SUM(O12:O38)</f>
        <v>1525</v>
      </c>
      <c r="P39" s="55">
        <f>O39/I39*100</f>
        <v>18.645311162733829</v>
      </c>
    </row>
    <row r="40" spans="1:16" ht="16.5" thickBot="1" x14ac:dyDescent="0.3">
      <c r="A40" s="56" t="s">
        <v>31</v>
      </c>
      <c r="B40" s="57"/>
      <c r="C40" s="57"/>
      <c r="D40" s="57"/>
      <c r="E40" s="58">
        <v>270</v>
      </c>
      <c r="F40" s="58">
        <v>843</v>
      </c>
      <c r="G40" s="59"/>
      <c r="H40" s="60"/>
      <c r="I40" s="59"/>
      <c r="J40" s="60"/>
      <c r="K40" s="59"/>
      <c r="L40" s="60"/>
      <c r="M40" s="59"/>
      <c r="N40" s="60"/>
      <c r="O40" s="59"/>
      <c r="P40" s="61"/>
    </row>
    <row r="41" spans="1:16" x14ac:dyDescent="0.25">
      <c r="A41" s="2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62" t="s">
        <v>32</v>
      </c>
      <c r="B42" s="6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62" t="s">
        <v>33</v>
      </c>
      <c r="B43" s="63" t="s">
        <v>34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62"/>
      <c r="B44" s="63" t="s">
        <v>35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62"/>
      <c r="B45" s="62" t="s">
        <v>36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2020-08-07T06:17:09Z</dcterms:created>
  <dcterms:modified xsi:type="dcterms:W3CDTF">2020-08-07T06:17:37Z</dcterms:modified>
</cp:coreProperties>
</file>