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 firstSheet="2" activeTab="4"/>
  </bookViews>
  <sheets>
    <sheet name="PRODUKSI PERIKANAN TANGKAP" sheetId="1" r:id="rId1"/>
    <sheet name="REKAP PRODUKSI&amp;NILAI PRO.TPI" sheetId="2" r:id="rId2"/>
    <sheet name="REKAP PRODUKSI PERIKANAN TNGKAP" sheetId="3" r:id="rId3"/>
    <sheet name="PRODUKSI&amp;NILAI PRODUKSI LAUT" sheetId="4" r:id="rId4"/>
    <sheet name="PRODUKSI&amp;NILAI PRODUKSI TPI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S59" i="5" l="1"/>
  <c r="S75" i="5" s="1"/>
  <c r="K11" i="5"/>
  <c r="Q75" i="5"/>
  <c r="N75" i="5"/>
  <c r="K75" i="5"/>
  <c r="H75" i="5"/>
  <c r="S72" i="5"/>
  <c r="R72" i="5"/>
  <c r="E72" i="5"/>
  <c r="S71" i="5"/>
  <c r="R71" i="5"/>
  <c r="E71" i="5"/>
  <c r="R70" i="5"/>
  <c r="S70" i="5"/>
  <c r="E70" i="5"/>
  <c r="S69" i="5"/>
  <c r="R69" i="5"/>
  <c r="E69" i="5"/>
  <c r="S68" i="5"/>
  <c r="R68" i="5"/>
  <c r="E68" i="5"/>
  <c r="S67" i="5"/>
  <c r="R67" i="5"/>
  <c r="E67" i="5"/>
  <c r="S66" i="5"/>
  <c r="R66" i="5"/>
  <c r="E66" i="5"/>
  <c r="S65" i="5"/>
  <c r="R65" i="5"/>
  <c r="E65" i="5"/>
  <c r="S64" i="5"/>
  <c r="R64" i="5"/>
  <c r="E64" i="5"/>
  <c r="S63" i="5"/>
  <c r="R63" i="5"/>
  <c r="E63" i="5"/>
  <c r="R62" i="5"/>
  <c r="S62" i="5"/>
  <c r="E62" i="5"/>
  <c r="P61" i="5"/>
  <c r="S61" i="5" s="1"/>
  <c r="O61" i="5"/>
  <c r="R61" i="5" s="1"/>
  <c r="L61" i="5"/>
  <c r="E61" i="5"/>
  <c r="R60" i="5"/>
  <c r="E60" i="5"/>
  <c r="R59" i="5"/>
  <c r="E59" i="5"/>
  <c r="P58" i="5"/>
  <c r="S58" i="5" s="1"/>
  <c r="O58" i="5"/>
  <c r="M58" i="5"/>
  <c r="L58" i="5"/>
  <c r="R58" i="5" s="1"/>
  <c r="J58" i="5"/>
  <c r="I58" i="5"/>
  <c r="G58" i="5"/>
  <c r="F58" i="5"/>
  <c r="D58" i="5"/>
  <c r="C58" i="5"/>
  <c r="E58" i="5" s="1"/>
  <c r="P75" i="5"/>
  <c r="O75" i="5"/>
  <c r="M75" i="5"/>
  <c r="L75" i="5"/>
  <c r="J75" i="5"/>
  <c r="I75" i="5"/>
  <c r="G75" i="5"/>
  <c r="F75" i="5"/>
  <c r="E57" i="5"/>
  <c r="E75" i="5" s="1"/>
  <c r="C75" i="5"/>
  <c r="W24" i="5"/>
  <c r="T24" i="5"/>
  <c r="Q24" i="5"/>
  <c r="N24" i="5"/>
  <c r="K24" i="5"/>
  <c r="H24" i="5"/>
  <c r="E24" i="5"/>
  <c r="W23" i="5"/>
  <c r="T23" i="5"/>
  <c r="Q23" i="5"/>
  <c r="N23" i="5"/>
  <c r="K23" i="5"/>
  <c r="H23" i="5"/>
  <c r="E23" i="5"/>
  <c r="W22" i="5"/>
  <c r="T22" i="5"/>
  <c r="Q22" i="5"/>
  <c r="N22" i="5"/>
  <c r="K22" i="5"/>
  <c r="H22" i="5"/>
  <c r="E22" i="5"/>
  <c r="W21" i="5"/>
  <c r="T21" i="5"/>
  <c r="Q21" i="5"/>
  <c r="N21" i="5"/>
  <c r="K21" i="5"/>
  <c r="H21" i="5"/>
  <c r="E21" i="5"/>
  <c r="W20" i="5"/>
  <c r="T20" i="5"/>
  <c r="Q20" i="5"/>
  <c r="N20" i="5"/>
  <c r="K20" i="5"/>
  <c r="H20" i="5"/>
  <c r="E20" i="5"/>
  <c r="W19" i="5"/>
  <c r="T19" i="5"/>
  <c r="R19" i="5"/>
  <c r="Q19" i="5"/>
  <c r="N19" i="5"/>
  <c r="J19" i="5"/>
  <c r="K19" i="5" s="1"/>
  <c r="I19" i="5"/>
  <c r="G19" i="5"/>
  <c r="H19" i="5" s="1"/>
  <c r="F19" i="5"/>
  <c r="D19" i="5"/>
  <c r="E19" i="5" s="1"/>
  <c r="C19" i="5"/>
  <c r="W18" i="5"/>
  <c r="T18" i="5"/>
  <c r="Q18" i="5"/>
  <c r="N18" i="5"/>
  <c r="K18" i="5"/>
  <c r="H18" i="5"/>
  <c r="E18" i="5"/>
  <c r="W17" i="5"/>
  <c r="T17" i="5"/>
  <c r="Q17" i="5"/>
  <c r="N17" i="5"/>
  <c r="K17" i="5"/>
  <c r="H17" i="5"/>
  <c r="E17" i="5"/>
  <c r="W16" i="5"/>
  <c r="T16" i="5"/>
  <c r="Q16" i="5"/>
  <c r="N16" i="5"/>
  <c r="K16" i="5"/>
  <c r="H16" i="5"/>
  <c r="E16" i="5"/>
  <c r="W15" i="5"/>
  <c r="T15" i="5"/>
  <c r="Q15" i="5"/>
  <c r="N15" i="5"/>
  <c r="K15" i="5"/>
  <c r="J15" i="5"/>
  <c r="I15" i="5"/>
  <c r="H15" i="5"/>
  <c r="G15" i="5"/>
  <c r="F15" i="5"/>
  <c r="D15" i="5"/>
  <c r="C15" i="5"/>
  <c r="E15" i="5" s="1"/>
  <c r="W14" i="5"/>
  <c r="T14" i="5"/>
  <c r="Q14" i="5"/>
  <c r="N14" i="5"/>
  <c r="J14" i="5"/>
  <c r="K14" i="5" s="1"/>
  <c r="I14" i="5"/>
  <c r="H14" i="5"/>
  <c r="G14" i="5"/>
  <c r="F14" i="5"/>
  <c r="E14" i="5"/>
  <c r="D14" i="5"/>
  <c r="C14" i="5"/>
  <c r="W13" i="5"/>
  <c r="S13" i="5"/>
  <c r="T13" i="5" s="1"/>
  <c r="R13" i="5"/>
  <c r="P13" i="5"/>
  <c r="Q13" i="5" s="1"/>
  <c r="O13" i="5"/>
  <c r="N13" i="5"/>
  <c r="J13" i="5"/>
  <c r="K13" i="5" s="1"/>
  <c r="I13" i="5"/>
  <c r="G13" i="5"/>
  <c r="H13" i="5" s="1"/>
  <c r="F13" i="5"/>
  <c r="E13" i="5"/>
  <c r="D13" i="5"/>
  <c r="C13" i="5"/>
  <c r="W12" i="5"/>
  <c r="S12" i="5"/>
  <c r="R12" i="5"/>
  <c r="T12" i="5" s="1"/>
  <c r="Q12" i="5"/>
  <c r="N12" i="5"/>
  <c r="J12" i="5"/>
  <c r="K12" i="5" s="1"/>
  <c r="I12" i="5"/>
  <c r="G12" i="5"/>
  <c r="H12" i="5" s="1"/>
  <c r="F12" i="5"/>
  <c r="D12" i="5"/>
  <c r="E12" i="5" s="1"/>
  <c r="C12" i="5"/>
  <c r="W11" i="5"/>
  <c r="T11" i="5"/>
  <c r="Q11" i="5"/>
  <c r="N11" i="5"/>
  <c r="H11" i="5"/>
  <c r="E11" i="5"/>
  <c r="W10" i="5"/>
  <c r="T10" i="5"/>
  <c r="S10" i="5"/>
  <c r="R10" i="5"/>
  <c r="Q10" i="5"/>
  <c r="N10" i="5"/>
  <c r="J10" i="5"/>
  <c r="K10" i="5" s="1"/>
  <c r="I10" i="5"/>
  <c r="G10" i="5"/>
  <c r="H10" i="5" s="1"/>
  <c r="F10" i="5"/>
  <c r="D10" i="5"/>
  <c r="E10" i="5" s="1"/>
  <c r="C10" i="5"/>
  <c r="V27" i="5"/>
  <c r="U27" i="5"/>
  <c r="S9" i="5"/>
  <c r="T9" i="5" s="1"/>
  <c r="R9" i="5"/>
  <c r="R27" i="5" s="1"/>
  <c r="Q9" i="5"/>
  <c r="P27" i="5"/>
  <c r="O27" i="5"/>
  <c r="N9" i="5"/>
  <c r="N27" i="5" s="1"/>
  <c r="M27" i="5"/>
  <c r="L27" i="5"/>
  <c r="J9" i="5"/>
  <c r="I9" i="5"/>
  <c r="K9" i="5" s="1"/>
  <c r="G9" i="5"/>
  <c r="H9" i="5" s="1"/>
  <c r="F9" i="5"/>
  <c r="F27" i="5" s="1"/>
  <c r="D9" i="5"/>
  <c r="D27" i="5" s="1"/>
  <c r="C9" i="5"/>
  <c r="C27" i="5" s="1"/>
  <c r="T27" i="5" l="1"/>
  <c r="K27" i="5"/>
  <c r="J27" i="5"/>
  <c r="H27" i="5"/>
  <c r="E9" i="5"/>
  <c r="E27" i="5" s="1"/>
  <c r="G27" i="5"/>
  <c r="D75" i="5"/>
  <c r="W9" i="5"/>
  <c r="I27" i="5"/>
  <c r="R57" i="5"/>
  <c r="R75" i="5" s="1"/>
  <c r="S27" i="5"/>
  <c r="S57" i="5"/>
  <c r="F19" i="4" l="1"/>
  <c r="E19" i="4"/>
  <c r="D19" i="4"/>
  <c r="H19" i="4" s="1"/>
  <c r="J19" i="4" s="1"/>
  <c r="C19" i="4"/>
  <c r="F18" i="4"/>
  <c r="E18" i="4"/>
  <c r="D18" i="4"/>
  <c r="C18" i="4"/>
  <c r="G18" i="4" s="1"/>
  <c r="I18" i="4" s="1"/>
  <c r="F17" i="4"/>
  <c r="E17" i="4"/>
  <c r="D17" i="4"/>
  <c r="H17" i="4" s="1"/>
  <c r="J17" i="4" s="1"/>
  <c r="C17" i="4"/>
  <c r="G17" i="4" s="1"/>
  <c r="I17" i="4" s="1"/>
  <c r="F16" i="4"/>
  <c r="E16" i="4"/>
  <c r="D16" i="4"/>
  <c r="H16" i="4" s="1"/>
  <c r="J16" i="4" s="1"/>
  <c r="C16" i="4"/>
  <c r="G16" i="4" s="1"/>
  <c r="I16" i="4" s="1"/>
  <c r="F15" i="4"/>
  <c r="E15" i="4"/>
  <c r="D15" i="4"/>
  <c r="H15" i="4" s="1"/>
  <c r="J15" i="4" s="1"/>
  <c r="C15" i="4"/>
  <c r="G15" i="4" s="1"/>
  <c r="I15" i="4" s="1"/>
  <c r="F14" i="4"/>
  <c r="E14" i="4"/>
  <c r="D14" i="4"/>
  <c r="H14" i="4" s="1"/>
  <c r="J14" i="4" s="1"/>
  <c r="C14" i="4"/>
  <c r="G14" i="4" s="1"/>
  <c r="I14" i="4" s="1"/>
  <c r="F13" i="4"/>
  <c r="E13" i="4"/>
  <c r="D13" i="4"/>
  <c r="H13" i="4" s="1"/>
  <c r="J13" i="4" s="1"/>
  <c r="C13" i="4"/>
  <c r="G13" i="4" s="1"/>
  <c r="I13" i="4" s="1"/>
  <c r="F12" i="4"/>
  <c r="E12" i="4"/>
  <c r="D12" i="4"/>
  <c r="H12" i="4" s="1"/>
  <c r="J12" i="4" s="1"/>
  <c r="C12" i="4"/>
  <c r="G12" i="4" s="1"/>
  <c r="I12" i="4" s="1"/>
  <c r="F11" i="4"/>
  <c r="E11" i="4"/>
  <c r="D11" i="4"/>
  <c r="H11" i="4" s="1"/>
  <c r="J11" i="4" s="1"/>
  <c r="C11" i="4"/>
  <c r="G11" i="4" s="1"/>
  <c r="I11" i="4" s="1"/>
  <c r="F10" i="4"/>
  <c r="E10" i="4"/>
  <c r="D10" i="4"/>
  <c r="H10" i="4" s="1"/>
  <c r="J10" i="4" s="1"/>
  <c r="C10" i="4"/>
  <c r="G10" i="4" s="1"/>
  <c r="I10" i="4" s="1"/>
  <c r="F9" i="4"/>
  <c r="E9" i="4"/>
  <c r="D9" i="4"/>
  <c r="H9" i="4" s="1"/>
  <c r="J9" i="4" s="1"/>
  <c r="C9" i="4"/>
  <c r="G9" i="4" s="1"/>
  <c r="I9" i="4" s="1"/>
  <c r="F8" i="4"/>
  <c r="E8" i="4"/>
  <c r="D8" i="4"/>
  <c r="H8" i="4" s="1"/>
  <c r="C8" i="4"/>
  <c r="G8" i="4" s="1"/>
  <c r="H18" i="4" l="1"/>
  <c r="J18" i="4" s="1"/>
  <c r="E20" i="4"/>
  <c r="F20" i="4"/>
  <c r="G19" i="4"/>
  <c r="I19" i="4" s="1"/>
  <c r="I8" i="4"/>
  <c r="J8" i="4"/>
  <c r="J20" i="4" s="1"/>
  <c r="H20" i="4"/>
  <c r="C20" i="4"/>
  <c r="D20" i="4"/>
  <c r="G20" i="4" l="1"/>
  <c r="I20" i="4"/>
  <c r="F19" i="3"/>
  <c r="E19" i="3"/>
  <c r="D19" i="3"/>
  <c r="C19" i="3"/>
  <c r="F18" i="3"/>
  <c r="E18" i="3"/>
  <c r="D18" i="3"/>
  <c r="H18" i="3" s="1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G8" i="3" l="1"/>
  <c r="G12" i="3"/>
  <c r="H8" i="3"/>
  <c r="H12" i="3"/>
  <c r="H19" i="3"/>
  <c r="G19" i="3"/>
  <c r="H13" i="3"/>
  <c r="G9" i="3"/>
  <c r="G14" i="3"/>
  <c r="G16" i="3"/>
  <c r="H17" i="3"/>
  <c r="G10" i="3"/>
  <c r="H16" i="3"/>
  <c r="E20" i="3"/>
  <c r="G15" i="3"/>
  <c r="G17" i="3"/>
  <c r="F20" i="3"/>
  <c r="H10" i="3"/>
  <c r="H15" i="3"/>
  <c r="H14" i="3"/>
  <c r="C20" i="3"/>
  <c r="G11" i="3"/>
  <c r="G13" i="3"/>
  <c r="G18" i="3"/>
  <c r="D20" i="3"/>
  <c r="H9" i="3"/>
  <c r="H11" i="3"/>
  <c r="H20" i="3" l="1"/>
  <c r="G20" i="3"/>
  <c r="F19" i="2"/>
  <c r="E19" i="2"/>
  <c r="D19" i="2"/>
  <c r="C19" i="2"/>
  <c r="F18" i="2"/>
  <c r="E18" i="2"/>
  <c r="D18" i="2"/>
  <c r="H18" i="2" s="1"/>
  <c r="C18" i="2"/>
  <c r="F17" i="2"/>
  <c r="E17" i="2"/>
  <c r="D17" i="2"/>
  <c r="C17" i="2"/>
  <c r="F16" i="2"/>
  <c r="E16" i="2"/>
  <c r="D16" i="2"/>
  <c r="C16" i="2"/>
  <c r="F15" i="2"/>
  <c r="E15" i="2"/>
  <c r="D15" i="2"/>
  <c r="H15" i="2" s="1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G9" i="2" l="1"/>
  <c r="G14" i="2"/>
  <c r="G18" i="2"/>
  <c r="G13" i="2"/>
  <c r="G11" i="2"/>
  <c r="H11" i="2"/>
  <c r="H13" i="2"/>
  <c r="C20" i="2"/>
  <c r="G10" i="2"/>
  <c r="H9" i="2"/>
  <c r="G15" i="2"/>
  <c r="H8" i="2"/>
  <c r="H12" i="2"/>
  <c r="G19" i="2"/>
  <c r="E20" i="2"/>
  <c r="G12" i="2"/>
  <c r="G17" i="2"/>
  <c r="F20" i="2"/>
  <c r="H10" i="2"/>
  <c r="H17" i="2"/>
  <c r="G16" i="2"/>
  <c r="H14" i="2"/>
  <c r="H16" i="2"/>
  <c r="H19" i="2"/>
  <c r="G8" i="2"/>
  <c r="D20" i="2"/>
  <c r="J21" i="1"/>
  <c r="I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H10" i="1" l="1"/>
  <c r="L10" i="1" s="1"/>
  <c r="H12" i="1"/>
  <c r="L12" i="1" s="1"/>
  <c r="H20" i="2"/>
  <c r="E21" i="1"/>
  <c r="G10" i="1"/>
  <c r="K10" i="1" s="1"/>
  <c r="G12" i="1"/>
  <c r="K12" i="1" s="1"/>
  <c r="G14" i="1"/>
  <c r="K14" i="1" s="1"/>
  <c r="H14" i="1"/>
  <c r="L14" i="1" s="1"/>
  <c r="H16" i="1"/>
  <c r="L16" i="1" s="1"/>
  <c r="H18" i="1"/>
  <c r="L18" i="1" s="1"/>
  <c r="H20" i="1"/>
  <c r="L20" i="1" s="1"/>
  <c r="F21" i="1"/>
  <c r="C21" i="1"/>
  <c r="G11" i="1"/>
  <c r="K11" i="1" s="1"/>
  <c r="G13" i="1"/>
  <c r="K13" i="1" s="1"/>
  <c r="G15" i="1"/>
  <c r="K15" i="1" s="1"/>
  <c r="G17" i="1"/>
  <c r="K17" i="1" s="1"/>
  <c r="G19" i="1"/>
  <c r="K19" i="1" s="1"/>
  <c r="D21" i="1"/>
  <c r="H11" i="1"/>
  <c r="L11" i="1" s="1"/>
  <c r="H13" i="1"/>
  <c r="L13" i="1" s="1"/>
  <c r="H15" i="1"/>
  <c r="L15" i="1" s="1"/>
  <c r="H17" i="1"/>
  <c r="L17" i="1" s="1"/>
  <c r="H19" i="1"/>
  <c r="L19" i="1" s="1"/>
  <c r="G20" i="2"/>
  <c r="G16" i="1"/>
  <c r="K16" i="1" s="1"/>
  <c r="G18" i="1"/>
  <c r="K18" i="1" s="1"/>
  <c r="G20" i="1"/>
  <c r="K20" i="1" s="1"/>
  <c r="G9" i="1"/>
  <c r="H9" i="1"/>
  <c r="G21" i="1" l="1"/>
  <c r="K9" i="1"/>
  <c r="K21" i="1" s="1"/>
  <c r="H21" i="1"/>
  <c r="L9" i="1"/>
  <c r="L21" i="1" s="1"/>
</calcChain>
</file>

<file path=xl/sharedStrings.xml><?xml version="1.0" encoding="utf-8"?>
<sst xmlns="http://schemas.openxmlformats.org/spreadsheetml/2006/main" count="198" uniqueCount="51">
  <si>
    <t>PRODUKSI PERIKANAN TANGKAP</t>
  </si>
  <si>
    <t>KABUPATEN DEMAK</t>
  </si>
  <si>
    <t>NO</t>
  </si>
  <si>
    <t>BULAN</t>
  </si>
  <si>
    <t>LAUT</t>
  </si>
  <si>
    <t>PERAIRAN UMUM</t>
  </si>
  <si>
    <t>JUMLAH</t>
  </si>
  <si>
    <t>TPI</t>
  </si>
  <si>
    <t xml:space="preserve">DILUAR TPI </t>
  </si>
  <si>
    <t>SUB JUMLAH</t>
  </si>
  <si>
    <t>Kg</t>
  </si>
  <si>
    <t>Rp</t>
  </si>
  <si>
    <t>JANUARI</t>
  </si>
  <si>
    <t>PEBRUARI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</si>
  <si>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</si>
  <si>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</si>
  <si>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</si>
  <si>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</si>
  <si>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</si>
  <si>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</si>
  <si>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</si>
  <si>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</si>
  <si>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</si>
  <si>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</si>
  <si>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TAHUN 2016</t>
  </si>
  <si>
    <t>REKAPAN PRODUKSI DAN NILAI PRODUKSI TPI</t>
  </si>
  <si>
    <t>TPI MORODEMAK</t>
  </si>
  <si>
    <t>TPI WEDUNG</t>
  </si>
  <si>
    <t>REKAP PRODUKSI PERIKANAN TANGKAP</t>
  </si>
  <si>
    <t xml:space="preserve">PRODUKSI DAN NILAI PRODUKSI LAUT </t>
  </si>
  <si>
    <t>DILUAR TPI</t>
  </si>
  <si>
    <t>PRODUKSI DAN NILAI PRODUKSI TPI</t>
  </si>
  <si>
    <t>JENIS IKAN</t>
  </si>
  <si>
    <t>Bawal</t>
  </si>
  <si>
    <t>Kembung</t>
  </si>
  <si>
    <t>Udang</t>
  </si>
  <si>
    <t>Layur</t>
  </si>
  <si>
    <t>Teri</t>
  </si>
  <si>
    <t>Tiga Waja</t>
  </si>
  <si>
    <t>Petek</t>
  </si>
  <si>
    <t>Tongkol</t>
  </si>
  <si>
    <t>Tengiri</t>
  </si>
  <si>
    <t>Kakap</t>
  </si>
  <si>
    <t>Cumi-Cumi</t>
  </si>
  <si>
    <t>Belanak</t>
  </si>
  <si>
    <t>Selar</t>
  </si>
  <si>
    <t>Pari/peh</t>
  </si>
  <si>
    <t>Manyung</t>
  </si>
  <si>
    <t>lain-lain</t>
  </si>
  <si>
    <t>NOPEMBER</t>
  </si>
  <si>
    <t>Songot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</si>
</sst>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left"/>
    </xf>
    <xf numFmtId="43" fontId="0" fillId="0" borderId="7" xfId="0" applyNumberFormat="1" applyBorder="1"/>
    <xf numFmtId="43" fontId="5" fillId="0" borderId="7" xfId="0" applyNumberFormat="1" applyFont="1" applyBorder="1"/>
    <xf numFmtId="43" fontId="6" fillId="0" borderId="7" xfId="0" applyNumberFormat="1" applyFont="1" applyBorder="1"/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5" fillId="0" borderId="8" xfId="1" applyNumberFormat="1" applyFont="1" applyBorder="1" applyAlignment="1">
      <alignment horizontal="center"/>
    </xf>
    <xf numFmtId="4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3" fontId="0" fillId="0" borderId="7" xfId="2" applyFont="1" applyBorder="1"/>
    <xf numFmtId="164" fontId="0" fillId="0" borderId="7" xfId="0" applyNumberFormat="1" applyBorder="1"/>
    <xf numFmtId="41" fontId="5" fillId="0" borderId="8" xfId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43" fontId="0" fillId="0" borderId="7" xfId="2" applyNumberFormat="1" applyFont="1" applyBorder="1"/>
    <xf numFmtId="43" fontId="6" fillId="0" borderId="8" xfId="2" applyFont="1" applyBorder="1"/>
    <xf numFmtId="164" fontId="6" fillId="0" borderId="8" xfId="0" applyNumberFormat="1" applyFont="1" applyBorder="1"/>
    <xf numFmtId="164" fontId="6" fillId="0" borderId="8" xfId="1" applyNumberFormat="1" applyFont="1" applyBorder="1"/>
    <xf numFmtId="43" fontId="6" fillId="0" borderId="7" xfId="2" applyNumberFormat="1" applyFont="1" applyBorder="1"/>
    <xf numFmtId="164" fontId="5" fillId="0" borderId="8" xfId="1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164" fontId="0" fillId="0" borderId="8" xfId="1" applyNumberFormat="1" applyFont="1" applyBorder="1"/>
    <xf numFmtId="0" fontId="0" fillId="0" borderId="8" xfId="0" applyBorder="1"/>
    <xf numFmtId="164" fontId="5" fillId="0" borderId="0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/>
    <xf numFmtId="164" fontId="0" fillId="0" borderId="0" xfId="1" applyNumberFormat="1" applyFont="1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4" xfId="1" applyNumberFormat="1" applyFont="1" applyFill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/YANG%20BELUM/STATISTIK%20DINLUTKAN/Statistik%202016/STATISTIK%20PPID/STATISTIK%20KOMPLI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PI TANGKAP"/>
      <sheetName val="REKAP PROD LAUT UMUM"/>
      <sheetName val="Ikan basah (jenis Ikan)moro"/>
      <sheetName val="Ikan Basah (jernis Ikan)WEDNG"/>
      <sheetName val="REKAP Prod LAUT TPI"/>
      <sheetName val="IKAN BASAH BERD.TPI WEDUNG"/>
      <sheetName val="IKAN BASAH BERD.TPI "/>
      <sheetName val="PROD &amp; NILAI PROD "/>
      <sheetName val="REKAP PROD &amp; NILAI PROD TPI"/>
      <sheetName val="Prod.ikan darat &amp; nilai Kolam"/>
      <sheetName val="Prod.ikan darat &amp; nilai Tambak"/>
      <sheetName val="Penebaran Benih Ikan"/>
      <sheetName val="Alat Penangkap Ikan"/>
      <sheetName val="Jumlah Nelayan"/>
      <sheetName val="Jumlah Perahu Ikan"/>
      <sheetName val="RTP"/>
      <sheetName val="AREL "/>
    </sheetNames>
    <sheetDataSet>
      <sheetData sheetId="0" refreshError="1">
        <row r="9">
          <cell r="G9">
            <v>69746.25</v>
          </cell>
          <cell r="H9">
            <v>863738750</v>
          </cell>
          <cell r="I9">
            <v>197036.88666799999</v>
          </cell>
          <cell r="J9">
            <v>2081726230.2150619</v>
          </cell>
        </row>
        <row r="10">
          <cell r="G10">
            <v>50255</v>
          </cell>
          <cell r="H10">
            <v>715532500</v>
          </cell>
          <cell r="I10">
            <v>251121.37330240002</v>
          </cell>
          <cell r="J10">
            <v>2596430492.2371125</v>
          </cell>
        </row>
        <row r="11">
          <cell r="G11">
            <v>142503.75</v>
          </cell>
          <cell r="H11">
            <v>3229297500</v>
          </cell>
          <cell r="I11">
            <v>215682.36400159998</v>
          </cell>
          <cell r="J11">
            <v>2171598814.1580749</v>
          </cell>
        </row>
        <row r="12">
          <cell r="G12">
            <v>288875</v>
          </cell>
          <cell r="H12">
            <v>2889636250</v>
          </cell>
          <cell r="I12">
            <v>154174.61513439231</v>
          </cell>
          <cell r="J12">
            <v>1504087945.9460125</v>
          </cell>
        </row>
        <row r="13">
          <cell r="G13">
            <v>316523.75</v>
          </cell>
          <cell r="H13">
            <v>3167396250</v>
          </cell>
          <cell r="I13">
            <v>194591.94537693402</v>
          </cell>
          <cell r="J13">
            <v>1955890325.4033785</v>
          </cell>
        </row>
        <row r="14">
          <cell r="G14">
            <v>233760</v>
          </cell>
          <cell r="H14">
            <v>2676350000</v>
          </cell>
          <cell r="I14">
            <v>177426.51816127083</v>
          </cell>
          <cell r="J14">
            <v>1864074325.1352148</v>
          </cell>
        </row>
        <row r="15">
          <cell r="G15">
            <v>87407.5</v>
          </cell>
          <cell r="H15">
            <v>874102500</v>
          </cell>
          <cell r="I15">
            <v>71584.112327370778</v>
          </cell>
          <cell r="J15">
            <v>898310024.38884819</v>
          </cell>
        </row>
        <row r="16">
          <cell r="G16">
            <v>360718.75</v>
          </cell>
          <cell r="H16">
            <v>4286130000</v>
          </cell>
          <cell r="I16">
            <v>99812.416189267242</v>
          </cell>
          <cell r="J16">
            <v>1185185806.8999252</v>
          </cell>
        </row>
        <row r="17">
          <cell r="G17">
            <v>243976.25</v>
          </cell>
          <cell r="H17">
            <v>2889730000</v>
          </cell>
          <cell r="I17">
            <v>69291.590792844741</v>
          </cell>
          <cell r="J17">
            <v>788030281.26661527</v>
          </cell>
        </row>
        <row r="18">
          <cell r="G18">
            <v>272347.5</v>
          </cell>
          <cell r="H18">
            <v>3305412500</v>
          </cell>
          <cell r="I18">
            <v>96921.590942122624</v>
          </cell>
          <cell r="J18">
            <v>1165912883.7011933</v>
          </cell>
        </row>
        <row r="19">
          <cell r="G19">
            <v>282141.25</v>
          </cell>
          <cell r="H19">
            <v>3382283750</v>
          </cell>
          <cell r="I19">
            <v>155213.24369582077</v>
          </cell>
          <cell r="J19">
            <v>1921615200.6621475</v>
          </cell>
        </row>
        <row r="20">
          <cell r="G20">
            <v>71942.5</v>
          </cell>
          <cell r="H20">
            <v>785147500</v>
          </cell>
          <cell r="I20">
            <v>116650.82913054711</v>
          </cell>
          <cell r="J20">
            <v>1374677800.4414315</v>
          </cell>
        </row>
      </sheetData>
      <sheetData sheetId="1" refreshError="1"/>
      <sheetData sheetId="2" refreshError="1">
        <row r="11">
          <cell r="C11">
            <v>1625</v>
          </cell>
          <cell r="D11">
            <v>32500000</v>
          </cell>
          <cell r="E11">
            <v>323</v>
          </cell>
          <cell r="F11">
            <v>6460000</v>
          </cell>
          <cell r="G11">
            <v>2181</v>
          </cell>
          <cell r="H11">
            <v>43620000</v>
          </cell>
          <cell r="M11">
            <v>618</v>
          </cell>
          <cell r="N11">
            <v>12360000</v>
          </cell>
        </row>
        <row r="12">
          <cell r="C12">
            <v>8123</v>
          </cell>
          <cell r="D12">
            <v>105599000</v>
          </cell>
          <cell r="E12">
            <v>24223</v>
          </cell>
          <cell r="F12">
            <v>314899000</v>
          </cell>
          <cell r="G12">
            <v>19554</v>
          </cell>
          <cell r="H12">
            <v>254202000</v>
          </cell>
          <cell r="M12">
            <v>68341</v>
          </cell>
          <cell r="N12">
            <v>888433000</v>
          </cell>
        </row>
        <row r="14">
          <cell r="C14">
            <v>0</v>
          </cell>
          <cell r="D14">
            <v>0</v>
          </cell>
          <cell r="E14">
            <v>1056</v>
          </cell>
          <cell r="F14">
            <v>15840000</v>
          </cell>
          <cell r="G14">
            <v>16157</v>
          </cell>
          <cell r="H14">
            <v>242355000</v>
          </cell>
          <cell r="M14">
            <v>261</v>
          </cell>
          <cell r="N14">
            <v>3915000</v>
          </cell>
        </row>
        <row r="15">
          <cell r="C15">
            <v>28558</v>
          </cell>
          <cell r="D15">
            <v>285604000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249713</v>
          </cell>
          <cell r="L15">
            <v>2497136000</v>
          </cell>
          <cell r="M15">
            <v>111394</v>
          </cell>
          <cell r="N15">
            <v>1113940000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1">
          <cell r="C21">
            <v>8220</v>
          </cell>
          <cell r="D21">
            <v>170263000</v>
          </cell>
          <cell r="E21">
            <v>2406</v>
          </cell>
          <cell r="F21">
            <v>48153000</v>
          </cell>
          <cell r="G21">
            <v>25662</v>
          </cell>
          <cell r="H21">
            <v>547440000</v>
          </cell>
          <cell r="M21">
            <v>3852</v>
          </cell>
        </row>
        <row r="29">
          <cell r="C29">
            <v>48225</v>
          </cell>
          <cell r="D29">
            <v>619897000</v>
          </cell>
          <cell r="E29">
            <v>33905</v>
          </cell>
          <cell r="F29">
            <v>507292000</v>
          </cell>
          <cell r="G29">
            <v>108124</v>
          </cell>
          <cell r="H29">
            <v>2523726000</v>
          </cell>
          <cell r="I29">
            <v>225113</v>
          </cell>
          <cell r="J29">
            <v>2251221000</v>
          </cell>
          <cell r="K29">
            <v>249713</v>
          </cell>
          <cell r="L29">
            <v>2497136000</v>
          </cell>
          <cell r="M29">
            <v>186065</v>
          </cell>
          <cell r="N29">
            <v>2131988000</v>
          </cell>
          <cell r="O29">
            <v>69926</v>
          </cell>
          <cell r="P29">
            <v>699282000</v>
          </cell>
        </row>
        <row r="44">
          <cell r="C44">
            <v>180675</v>
          </cell>
          <cell r="D44">
            <v>2349432000</v>
          </cell>
          <cell r="E44">
            <v>119754</v>
          </cell>
          <cell r="F44">
            <v>1556873000</v>
          </cell>
          <cell r="G44">
            <v>130785</v>
          </cell>
          <cell r="H44">
            <v>1700264000</v>
          </cell>
          <cell r="I44">
            <v>151584</v>
          </cell>
          <cell r="J44">
            <v>1970702000</v>
          </cell>
          <cell r="K44">
            <v>16143</v>
          </cell>
          <cell r="L44">
            <v>209878000</v>
          </cell>
        </row>
        <row r="47">
          <cell r="I47">
            <v>69618</v>
          </cell>
          <cell r="K47">
            <v>38714</v>
          </cell>
          <cell r="L47">
            <v>387176000</v>
          </cell>
        </row>
        <row r="61">
          <cell r="C61">
            <v>286496</v>
          </cell>
          <cell r="D61">
            <v>3407677000</v>
          </cell>
          <cell r="E61">
            <v>192707</v>
          </cell>
          <cell r="F61">
            <v>2285935000</v>
          </cell>
          <cell r="G61">
            <v>213441</v>
          </cell>
          <cell r="H61">
            <v>2596218000</v>
          </cell>
          <cell r="I61">
            <v>221202</v>
          </cell>
          <cell r="J61">
            <v>2656958000</v>
          </cell>
          <cell r="K61">
            <v>54857</v>
          </cell>
          <cell r="L61">
            <v>597054000</v>
          </cell>
        </row>
      </sheetData>
      <sheetData sheetId="3" refreshError="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</row>
        <row r="12">
          <cell r="C12">
            <v>481</v>
          </cell>
          <cell r="D12">
            <v>6253000</v>
          </cell>
          <cell r="E12">
            <v>473</v>
          </cell>
          <cell r="F12">
            <v>6149000</v>
          </cell>
          <cell r="G12">
            <v>432</v>
          </cell>
          <cell r="H12">
            <v>5616000</v>
          </cell>
          <cell r="M12">
            <v>84</v>
          </cell>
          <cell r="N12">
            <v>1092000</v>
          </cell>
        </row>
        <row r="14">
          <cell r="C14">
            <v>1178</v>
          </cell>
          <cell r="D14">
            <v>17670000</v>
          </cell>
          <cell r="E14">
            <v>985</v>
          </cell>
          <cell r="F14">
            <v>14775000</v>
          </cell>
          <cell r="G14">
            <v>984</v>
          </cell>
          <cell r="H14">
            <v>14775000</v>
          </cell>
          <cell r="M14">
            <v>137</v>
          </cell>
          <cell r="N14">
            <v>2055000</v>
          </cell>
        </row>
        <row r="15">
          <cell r="C15">
            <v>840</v>
          </cell>
          <cell r="D15">
            <v>8400000</v>
          </cell>
          <cell r="E15">
            <v>712</v>
          </cell>
          <cell r="F15">
            <v>7120000</v>
          </cell>
          <cell r="G15">
            <v>608</v>
          </cell>
          <cell r="H15">
            <v>6080000</v>
          </cell>
          <cell r="K15">
            <v>357</v>
          </cell>
          <cell r="L15">
            <v>3570000</v>
          </cell>
          <cell r="M15">
            <v>117</v>
          </cell>
          <cell r="N15">
            <v>1170000</v>
          </cell>
        </row>
        <row r="16">
          <cell r="C16">
            <v>1701</v>
          </cell>
          <cell r="D16">
            <v>10206000</v>
          </cell>
          <cell r="E16">
            <v>1096</v>
          </cell>
          <cell r="F16">
            <v>6576000</v>
          </cell>
          <cell r="G16">
            <v>1247</v>
          </cell>
          <cell r="H16">
            <v>7482000</v>
          </cell>
        </row>
        <row r="17">
          <cell r="C17">
            <v>2461</v>
          </cell>
          <cell r="D17">
            <v>10180000</v>
          </cell>
          <cell r="E17">
            <v>1895</v>
          </cell>
          <cell r="F17">
            <v>7580000</v>
          </cell>
          <cell r="G17">
            <v>1664</v>
          </cell>
          <cell r="H17">
            <v>6656000</v>
          </cell>
        </row>
        <row r="21">
          <cell r="C21">
            <v>911</v>
          </cell>
          <cell r="D21">
            <v>18385000</v>
          </cell>
          <cell r="E21">
            <v>1138</v>
          </cell>
          <cell r="F21">
            <v>22934000</v>
          </cell>
          <cell r="G21">
            <v>944</v>
          </cell>
          <cell r="H21">
            <v>19103000</v>
          </cell>
          <cell r="M21">
            <v>119</v>
          </cell>
        </row>
        <row r="29">
          <cell r="C29">
            <v>7572</v>
          </cell>
          <cell r="D29">
            <v>71094000</v>
          </cell>
          <cell r="E29">
            <v>6299</v>
          </cell>
          <cell r="F29">
            <v>65134000</v>
          </cell>
          <cell r="G29">
            <v>5879</v>
          </cell>
          <cell r="H29">
            <v>59712000</v>
          </cell>
          <cell r="I29">
            <v>5987</v>
          </cell>
          <cell r="J29">
            <v>60488000</v>
          </cell>
          <cell r="K29">
            <v>3506</v>
          </cell>
          <cell r="L29">
            <v>36781000</v>
          </cell>
          <cell r="M29">
            <v>943</v>
          </cell>
          <cell r="N29">
            <v>9092000</v>
          </cell>
          <cell r="O29">
            <v>0</v>
          </cell>
          <cell r="P29">
            <v>0</v>
          </cell>
        </row>
        <row r="44">
          <cell r="C44">
            <v>208</v>
          </cell>
          <cell r="D44">
            <v>2704000</v>
          </cell>
          <cell r="E44">
            <v>241</v>
          </cell>
          <cell r="F44">
            <v>3133000</v>
          </cell>
          <cell r="G44">
            <v>311</v>
          </cell>
          <cell r="H44">
            <v>4043000</v>
          </cell>
          <cell r="I44">
            <v>378</v>
          </cell>
          <cell r="J44">
            <v>4914000</v>
          </cell>
          <cell r="K44">
            <v>206</v>
          </cell>
          <cell r="L44">
            <v>2678000</v>
          </cell>
        </row>
        <row r="47">
          <cell r="I47">
            <v>436</v>
          </cell>
          <cell r="K47">
            <v>267</v>
          </cell>
          <cell r="L47">
            <v>2670000</v>
          </cell>
        </row>
        <row r="61">
          <cell r="C61">
            <v>2079</v>
          </cell>
          <cell r="D61">
            <v>21227000</v>
          </cell>
          <cell r="E61">
            <v>2474</v>
          </cell>
          <cell r="F61">
            <v>25849000</v>
          </cell>
          <cell r="G61">
            <v>4437</v>
          </cell>
          <cell r="H61">
            <v>48112000</v>
          </cell>
          <cell r="I61">
            <v>4511</v>
          </cell>
          <cell r="J61">
            <v>48869000</v>
          </cell>
          <cell r="K61">
            <v>2697</v>
          </cell>
          <cell r="L61">
            <v>31064000</v>
          </cell>
        </row>
      </sheetData>
      <sheetData sheetId="4" refreshError="1">
        <row r="8">
          <cell r="C8">
            <v>48225</v>
          </cell>
          <cell r="D8">
            <v>619897000</v>
          </cell>
          <cell r="E8">
            <v>7572</v>
          </cell>
          <cell r="F8">
            <v>71094000</v>
          </cell>
          <cell r="G8">
            <v>13949.25</v>
          </cell>
          <cell r="H8">
            <v>172747750</v>
          </cell>
        </row>
        <row r="9">
          <cell r="C9">
            <v>33905</v>
          </cell>
          <cell r="D9">
            <v>507292000</v>
          </cell>
          <cell r="E9">
            <v>6299</v>
          </cell>
          <cell r="F9">
            <v>65134000</v>
          </cell>
          <cell r="G9">
            <v>10051</v>
          </cell>
          <cell r="H9">
            <v>143106500</v>
          </cell>
        </row>
        <row r="10">
          <cell r="C10">
            <v>108124</v>
          </cell>
          <cell r="D10">
            <v>2523726000</v>
          </cell>
          <cell r="E10">
            <v>5879</v>
          </cell>
          <cell r="F10">
            <v>59712000</v>
          </cell>
          <cell r="G10">
            <v>28500.75</v>
          </cell>
          <cell r="H10">
            <v>645859500</v>
          </cell>
        </row>
        <row r="11">
          <cell r="C11">
            <v>225113</v>
          </cell>
          <cell r="D11">
            <v>2251221000</v>
          </cell>
          <cell r="E11">
            <v>5987</v>
          </cell>
          <cell r="F11">
            <v>60488000</v>
          </cell>
          <cell r="G11">
            <v>57775</v>
          </cell>
          <cell r="H11">
            <v>577927250</v>
          </cell>
        </row>
        <row r="12">
          <cell r="C12">
            <v>249713</v>
          </cell>
          <cell r="D12">
            <v>2497136000</v>
          </cell>
          <cell r="E12">
            <v>3506</v>
          </cell>
          <cell r="F12">
            <v>36781000</v>
          </cell>
          <cell r="G12">
            <v>63304.75</v>
          </cell>
          <cell r="H12">
            <v>633479250</v>
          </cell>
        </row>
        <row r="13">
          <cell r="C13">
            <v>186065</v>
          </cell>
          <cell r="D13">
            <v>2131988000</v>
          </cell>
          <cell r="E13">
            <v>943</v>
          </cell>
          <cell r="F13">
            <v>9092000</v>
          </cell>
          <cell r="G13">
            <v>46752</v>
          </cell>
          <cell r="H13">
            <v>535270000</v>
          </cell>
        </row>
        <row r="14">
          <cell r="C14">
            <v>69926</v>
          </cell>
          <cell r="D14">
            <v>699282000</v>
          </cell>
          <cell r="E14">
            <v>0</v>
          </cell>
          <cell r="F14">
            <v>0</v>
          </cell>
          <cell r="G14">
            <v>17481.5</v>
          </cell>
          <cell r="H14">
            <v>174820500</v>
          </cell>
        </row>
        <row r="15">
          <cell r="C15">
            <v>286496</v>
          </cell>
          <cell r="D15">
            <v>3407677000</v>
          </cell>
          <cell r="E15">
            <v>2079</v>
          </cell>
          <cell r="F15">
            <v>21227000</v>
          </cell>
          <cell r="G15">
            <v>72143.75</v>
          </cell>
          <cell r="H15">
            <v>857226000</v>
          </cell>
        </row>
        <row r="16">
          <cell r="C16">
            <v>192707</v>
          </cell>
          <cell r="D16">
            <v>2285935000</v>
          </cell>
          <cell r="E16">
            <v>2474</v>
          </cell>
          <cell r="F16">
            <v>25849000</v>
          </cell>
          <cell r="G16">
            <v>48795.25</v>
          </cell>
          <cell r="H16">
            <v>577946000</v>
          </cell>
        </row>
        <row r="17">
          <cell r="C17">
            <v>213441</v>
          </cell>
          <cell r="D17">
            <v>2596218000</v>
          </cell>
          <cell r="E17">
            <v>4437</v>
          </cell>
          <cell r="F17">
            <v>48112000</v>
          </cell>
          <cell r="G17">
            <v>54469.5</v>
          </cell>
          <cell r="H17">
            <v>661082500</v>
          </cell>
        </row>
        <row r="18">
          <cell r="C18">
            <v>221202</v>
          </cell>
          <cell r="D18">
            <v>2656958000</v>
          </cell>
          <cell r="E18">
            <v>4511</v>
          </cell>
          <cell r="F18">
            <v>48869000</v>
          </cell>
          <cell r="G18">
            <v>56428.25</v>
          </cell>
          <cell r="H18">
            <v>676456750</v>
          </cell>
        </row>
        <row r="19">
          <cell r="C19">
            <v>54857</v>
          </cell>
          <cell r="D19">
            <v>597054000</v>
          </cell>
          <cell r="E19">
            <v>2697</v>
          </cell>
          <cell r="F19">
            <v>31064000</v>
          </cell>
          <cell r="G19">
            <v>14388.5</v>
          </cell>
          <cell r="H19">
            <v>157029500</v>
          </cell>
        </row>
      </sheetData>
      <sheetData sheetId="5" refreshError="1"/>
      <sheetData sheetId="6" refreshError="1"/>
      <sheetData sheetId="7" refreshError="1"/>
      <sheetData sheetId="8" refreshError="1">
        <row r="8">
          <cell r="G8">
            <v>55797</v>
          </cell>
          <cell r="H8">
            <v>690991000</v>
          </cell>
        </row>
        <row r="9">
          <cell r="G9">
            <v>40204</v>
          </cell>
          <cell r="H9">
            <v>572426000</v>
          </cell>
        </row>
        <row r="10">
          <cell r="G10">
            <v>114003</v>
          </cell>
          <cell r="H10">
            <v>2583438000</v>
          </cell>
        </row>
        <row r="11">
          <cell r="G11">
            <v>231100</v>
          </cell>
          <cell r="H11">
            <v>2311709000</v>
          </cell>
        </row>
        <row r="12">
          <cell r="G12">
            <v>253219</v>
          </cell>
          <cell r="H12">
            <v>2533917000</v>
          </cell>
        </row>
        <row r="13">
          <cell r="G13">
            <v>187008</v>
          </cell>
          <cell r="H13">
            <v>2141080000</v>
          </cell>
        </row>
        <row r="14">
          <cell r="G14">
            <v>69926</v>
          </cell>
          <cell r="H14">
            <v>699282000</v>
          </cell>
        </row>
        <row r="15">
          <cell r="G15">
            <v>288575</v>
          </cell>
          <cell r="H15">
            <v>3428904000</v>
          </cell>
        </row>
        <row r="16">
          <cell r="G16">
            <v>195181</v>
          </cell>
          <cell r="H16">
            <v>2311784000</v>
          </cell>
        </row>
        <row r="17">
          <cell r="G17">
            <v>217878</v>
          </cell>
          <cell r="H17">
            <v>2644330000</v>
          </cell>
        </row>
        <row r="18">
          <cell r="G18">
            <v>225713</v>
          </cell>
          <cell r="H18">
            <v>2705827000</v>
          </cell>
        </row>
        <row r="19">
          <cell r="G19">
            <v>57554</v>
          </cell>
          <cell r="H19">
            <v>628118000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N10" sqref="N10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12.85546875" bestFit="1" customWidth="1"/>
    <col min="4" max="4" width="17.7109375" bestFit="1" customWidth="1"/>
    <col min="5" max="5" width="11.28515625" bestFit="1" customWidth="1"/>
    <col min="6" max="6" width="16.5703125" bestFit="1" customWidth="1"/>
    <col min="7" max="7" width="12.85546875" bestFit="1" customWidth="1"/>
    <col min="8" max="8" width="17.7109375" bestFit="1" customWidth="1"/>
    <col min="9" max="9" width="12.85546875" bestFit="1" customWidth="1"/>
    <col min="10" max="10" width="17.7109375" bestFit="1" customWidth="1"/>
    <col min="11" max="11" width="12.85546875" bestFit="1" customWidth="1"/>
    <col min="12" max="12" width="17.7109375" bestFit="1" customWidth="1"/>
  </cols>
  <sheetData>
    <row r="1" spans="1:12" ht="20.2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25" x14ac:dyDescent="0.3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1" thickBot="1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7.25" thickTop="1" thickBot="1" x14ac:dyDescent="0.3">
      <c r="A5" s="19" t="s">
        <v>2</v>
      </c>
      <c r="B5" s="19" t="s">
        <v>3</v>
      </c>
      <c r="C5" s="14" t="s">
        <v>4</v>
      </c>
      <c r="D5" s="14"/>
      <c r="E5" s="14"/>
      <c r="F5" s="14"/>
      <c r="G5" s="14"/>
      <c r="H5" s="14"/>
      <c r="I5" s="20" t="s">
        <v>5</v>
      </c>
      <c r="J5" s="21"/>
      <c r="K5" s="20" t="s">
        <v>6</v>
      </c>
      <c r="L5" s="21"/>
    </row>
    <row r="6" spans="1:12" ht="17.25" thickTop="1" thickBot="1" x14ac:dyDescent="0.3">
      <c r="A6" s="19"/>
      <c r="B6" s="19"/>
      <c r="C6" s="19" t="s">
        <v>7</v>
      </c>
      <c r="D6" s="19"/>
      <c r="E6" s="14" t="s">
        <v>8</v>
      </c>
      <c r="F6" s="14"/>
      <c r="G6" s="14" t="s">
        <v>9</v>
      </c>
      <c r="H6" s="14"/>
      <c r="I6" s="22"/>
      <c r="J6" s="23"/>
      <c r="K6" s="22"/>
      <c r="L6" s="23"/>
    </row>
    <row r="7" spans="1:12" ht="17.25" thickTop="1" thickBot="1" x14ac:dyDescent="0.3">
      <c r="A7" s="19"/>
      <c r="B7" s="19"/>
      <c r="C7" s="1" t="s">
        <v>10</v>
      </c>
      <c r="D7" s="1" t="s">
        <v>11</v>
      </c>
      <c r="E7" s="1" t="s">
        <v>10</v>
      </c>
      <c r="F7" s="1" t="s">
        <v>11</v>
      </c>
      <c r="G7" s="1" t="s">
        <v>10</v>
      </c>
      <c r="H7" s="1" t="s">
        <v>11</v>
      </c>
      <c r="I7" s="1" t="s">
        <v>10</v>
      </c>
      <c r="J7" s="1" t="s">
        <v>11</v>
      </c>
      <c r="K7" s="1" t="s">
        <v>10</v>
      </c>
      <c r="L7" s="1" t="s">
        <v>11</v>
      </c>
    </row>
    <row r="8" spans="1:12" ht="17.25" thickTop="1" thickBot="1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20.100000000000001" customHeight="1" thickTop="1" x14ac:dyDescent="0.25">
      <c r="A9" s="3">
        <v>1</v>
      </c>
      <c r="B9" s="4" t="s">
        <v>12</v>
      </c>
      <c r="C9" s="5">
        <f>'[1]REKAP PROD &amp; NILAI PROD TPI'!G8</f>
        <v>55797</v>
      </c>
      <c r="D9" s="5">
        <f>'[1]REKAP PROD &amp; NILAI PROD TPI'!H8</f>
        <v>690991000</v>
      </c>
      <c r="E9" s="5">
        <f>SUM('[1]REKAP Prod LAUT TPI'!G8)</f>
        <v>13949.25</v>
      </c>
      <c r="F9" s="5">
        <f>SUM('[1]REKAP Prod LAUT TPI'!H8)</f>
        <v>172747750</v>
      </c>
      <c r="G9" s="6">
        <f>SUM(C9+E9)</f>
        <v>69746.25</v>
      </c>
      <c r="H9" s="6">
        <f>SUM(D9+F9)</f>
        <v>863738750</v>
      </c>
      <c r="I9" s="7">
        <v>197036.88666799999</v>
      </c>
      <c r="J9" s="7">
        <v>2081726230.2150619</v>
      </c>
      <c r="K9" s="5">
        <f>SUM(I9+G9)</f>
        <v>266783.13666800002</v>
      </c>
      <c r="L9" s="5">
        <f>SUM(J9+H9)</f>
        <v>2945464980.2150621</v>
      </c>
    </row>
    <row r="10" spans="1:12" ht="20.100000000000001" customHeight="1" x14ac:dyDescent="0.25">
      <c r="A10" s="8">
        <v>2</v>
      </c>
      <c r="B10" s="9" t="s">
        <v>13</v>
      </c>
      <c r="C10" s="5">
        <f>'[1]REKAP PROD &amp; NILAI PROD TPI'!G9</f>
        <v>40204</v>
      </c>
      <c r="D10" s="5">
        <f>'[1]REKAP PROD &amp; NILAI PROD TPI'!H9</f>
        <v>572426000</v>
      </c>
      <c r="E10" s="5">
        <f>SUM('[1]REKAP Prod LAUT TPI'!G9)</f>
        <v>10051</v>
      </c>
      <c r="F10" s="5">
        <f>SUM('[1]REKAP Prod LAUT TPI'!H9)</f>
        <v>143106500</v>
      </c>
      <c r="G10" s="6">
        <f t="shared" ref="G10:G20" si="0">SUM(C10+E10)</f>
        <v>50255</v>
      </c>
      <c r="H10" s="6">
        <f t="shared" ref="H10:H20" si="1">SUM(D10+F10)</f>
        <v>715532500</v>
      </c>
      <c r="I10" s="7">
        <v>251121.37330240002</v>
      </c>
      <c r="J10" s="7">
        <v>2596430492.2371125</v>
      </c>
      <c r="K10" s="5">
        <f t="shared" ref="K10:K20" si="2">SUM(I10+G10)</f>
        <v>301376.3733024</v>
      </c>
      <c r="L10" s="5">
        <f t="shared" ref="L10:L20" si="3">SUM(J10+H10)</f>
        <v>3311962992.2371125</v>
      </c>
    </row>
    <row r="11" spans="1:12" ht="20.100000000000001" customHeight="1" x14ac:dyDescent="0.25">
      <c r="A11" s="3">
        <v>3</v>
      </c>
      <c r="B11" s="9" t="s">
        <v>14</v>
      </c>
      <c r="C11" s="5">
        <f>'[1]REKAP PROD &amp; NILAI PROD TPI'!G10</f>
        <v>114003</v>
      </c>
      <c r="D11" s="5">
        <f>'[1]REKAP PROD &amp; NILAI PROD TPI'!H10</f>
        <v>2583438000</v>
      </c>
      <c r="E11" s="5">
        <f>SUM('[1]REKAP Prod LAUT TPI'!G10)</f>
        <v>28500.75</v>
      </c>
      <c r="F11" s="5">
        <f>SUM('[1]REKAP Prod LAUT TPI'!H10)</f>
        <v>645859500</v>
      </c>
      <c r="G11" s="6">
        <f t="shared" si="0"/>
        <v>142503.75</v>
      </c>
      <c r="H11" s="6">
        <f t="shared" si="1"/>
        <v>3229297500</v>
      </c>
      <c r="I11" s="7">
        <v>215682.36400159998</v>
      </c>
      <c r="J11" s="7">
        <v>2171598814.1580749</v>
      </c>
      <c r="K11" s="5">
        <f t="shared" si="2"/>
        <v>358186.11400159996</v>
      </c>
      <c r="L11" s="5">
        <f t="shared" si="3"/>
        <v>5400896314.1580753</v>
      </c>
    </row>
    <row r="12" spans="1:12" ht="20.100000000000001" customHeight="1" x14ac:dyDescent="0.25">
      <c r="A12" s="8">
        <v>4</v>
      </c>
      <c r="B12" s="9" t="s">
        <v>15</v>
      </c>
      <c r="C12" s="5">
        <f>'[1]REKAP PROD &amp; NILAI PROD TPI'!G11</f>
        <v>231100</v>
      </c>
      <c r="D12" s="5">
        <f>'[1]REKAP PROD &amp; NILAI PROD TPI'!H11</f>
        <v>2311709000</v>
      </c>
      <c r="E12" s="5">
        <f>SUM('[1]REKAP Prod LAUT TPI'!G11)</f>
        <v>57775</v>
      </c>
      <c r="F12" s="5">
        <f>SUM('[1]REKAP Prod LAUT TPI'!H11)</f>
        <v>577927250</v>
      </c>
      <c r="G12" s="6">
        <f t="shared" si="0"/>
        <v>288875</v>
      </c>
      <c r="H12" s="6">
        <f t="shared" si="1"/>
        <v>2889636250</v>
      </c>
      <c r="I12" s="7">
        <v>154174.61513439231</v>
      </c>
      <c r="J12" s="7">
        <v>1504087945.9460125</v>
      </c>
      <c r="K12" s="5">
        <f t="shared" si="2"/>
        <v>443049.61513439228</v>
      </c>
      <c r="L12" s="5">
        <f t="shared" si="3"/>
        <v>4393724195.9460125</v>
      </c>
    </row>
    <row r="13" spans="1:12" ht="20.100000000000001" customHeight="1" x14ac:dyDescent="0.25">
      <c r="A13" s="3">
        <v>5</v>
      </c>
      <c r="B13" s="9" t="s">
        <v>16</v>
      </c>
      <c r="C13" s="5">
        <f>'[1]REKAP PROD &amp; NILAI PROD TPI'!G12</f>
        <v>253219</v>
      </c>
      <c r="D13" s="5">
        <f>'[1]REKAP PROD &amp; NILAI PROD TPI'!H12</f>
        <v>2533917000</v>
      </c>
      <c r="E13" s="5">
        <f>SUM('[1]REKAP Prod LAUT TPI'!G12)</f>
        <v>63304.75</v>
      </c>
      <c r="F13" s="5">
        <f>SUM('[1]REKAP Prod LAUT TPI'!H12)</f>
        <v>633479250</v>
      </c>
      <c r="G13" s="6">
        <f t="shared" si="0"/>
        <v>316523.75</v>
      </c>
      <c r="H13" s="6">
        <f t="shared" si="1"/>
        <v>3167396250</v>
      </c>
      <c r="I13" s="7">
        <v>194591.94537693402</v>
      </c>
      <c r="J13" s="7">
        <v>1955890325.4033785</v>
      </c>
      <c r="K13" s="5">
        <f t="shared" si="2"/>
        <v>511115.69537693402</v>
      </c>
      <c r="L13" s="5">
        <f t="shared" si="3"/>
        <v>5123286575.4033785</v>
      </c>
    </row>
    <row r="14" spans="1:12" ht="20.100000000000001" customHeight="1" x14ac:dyDescent="0.25">
      <c r="A14" s="8">
        <v>6</v>
      </c>
      <c r="B14" s="9" t="s">
        <v>17</v>
      </c>
      <c r="C14" s="5">
        <f>'[1]REKAP PROD &amp; NILAI PROD TPI'!G13</f>
        <v>187008</v>
      </c>
      <c r="D14" s="5">
        <f>'[1]REKAP PROD &amp; NILAI PROD TPI'!H13</f>
        <v>2141080000</v>
      </c>
      <c r="E14" s="5">
        <f>SUM('[1]REKAP Prod LAUT TPI'!G13)</f>
        <v>46752</v>
      </c>
      <c r="F14" s="5">
        <f>SUM('[1]REKAP Prod LAUT TPI'!H13)</f>
        <v>535270000</v>
      </c>
      <c r="G14" s="6">
        <f t="shared" si="0"/>
        <v>233760</v>
      </c>
      <c r="H14" s="6">
        <f t="shared" si="1"/>
        <v>2676350000</v>
      </c>
      <c r="I14" s="7">
        <v>177426.51816127083</v>
      </c>
      <c r="J14" s="7">
        <v>1864074325.1352148</v>
      </c>
      <c r="K14" s="5">
        <f t="shared" si="2"/>
        <v>411186.51816127083</v>
      </c>
      <c r="L14" s="5">
        <f t="shared" si="3"/>
        <v>4540424325.1352148</v>
      </c>
    </row>
    <row r="15" spans="1:12" ht="20.100000000000001" customHeight="1" x14ac:dyDescent="0.25">
      <c r="A15" s="3">
        <v>7</v>
      </c>
      <c r="B15" s="9" t="s">
        <v>18</v>
      </c>
      <c r="C15" s="5">
        <f>'[1]REKAP PROD &amp; NILAI PROD TPI'!G14</f>
        <v>69926</v>
      </c>
      <c r="D15" s="5">
        <f>'[1]REKAP PROD &amp; NILAI PROD TPI'!H14</f>
        <v>699282000</v>
      </c>
      <c r="E15" s="5">
        <f>SUM('[1]REKAP Prod LAUT TPI'!G14)</f>
        <v>17481.5</v>
      </c>
      <c r="F15" s="5">
        <f>SUM('[1]REKAP Prod LAUT TPI'!H14)</f>
        <v>174820500</v>
      </c>
      <c r="G15" s="6">
        <f t="shared" si="0"/>
        <v>87407.5</v>
      </c>
      <c r="H15" s="6">
        <f t="shared" si="1"/>
        <v>874102500</v>
      </c>
      <c r="I15" s="7">
        <v>71584.112327370778</v>
      </c>
      <c r="J15" s="7">
        <v>898310024.38884819</v>
      </c>
      <c r="K15" s="5">
        <f t="shared" si="2"/>
        <v>158991.61232737079</v>
      </c>
      <c r="L15" s="5">
        <f t="shared" si="3"/>
        <v>1772412524.3888483</v>
      </c>
    </row>
    <row r="16" spans="1:12" ht="20.100000000000001" customHeight="1" x14ac:dyDescent="0.25">
      <c r="A16" s="8">
        <v>8</v>
      </c>
      <c r="B16" s="9" t="s">
        <v>19</v>
      </c>
      <c r="C16" s="5">
        <f>'[1]REKAP PROD &amp; NILAI PROD TPI'!G15</f>
        <v>288575</v>
      </c>
      <c r="D16" s="5">
        <f>'[1]REKAP PROD &amp; NILAI PROD TPI'!H15</f>
        <v>3428904000</v>
      </c>
      <c r="E16" s="5">
        <f>SUM('[1]REKAP Prod LAUT TPI'!G15)</f>
        <v>72143.75</v>
      </c>
      <c r="F16" s="5">
        <f>SUM('[1]REKAP Prod LAUT TPI'!H15)</f>
        <v>857226000</v>
      </c>
      <c r="G16" s="6">
        <f t="shared" si="0"/>
        <v>360718.75</v>
      </c>
      <c r="H16" s="6">
        <f t="shared" si="1"/>
        <v>4286130000</v>
      </c>
      <c r="I16" s="7">
        <v>99812.416189267242</v>
      </c>
      <c r="J16" s="7">
        <v>1185185806.8999252</v>
      </c>
      <c r="K16" s="5">
        <f t="shared" si="2"/>
        <v>460531.16618926724</v>
      </c>
      <c r="L16" s="5">
        <f t="shared" si="3"/>
        <v>5471315806.8999252</v>
      </c>
    </row>
    <row r="17" spans="1:12" ht="20.100000000000001" customHeight="1" x14ac:dyDescent="0.25">
      <c r="A17" s="3">
        <v>9</v>
      </c>
      <c r="B17" s="9" t="s">
        <v>20</v>
      </c>
      <c r="C17" s="5">
        <f>'[1]REKAP PROD &amp; NILAI PROD TPI'!G16</f>
        <v>195181</v>
      </c>
      <c r="D17" s="5">
        <f>'[1]REKAP PROD &amp; NILAI PROD TPI'!H16</f>
        <v>2311784000</v>
      </c>
      <c r="E17" s="5">
        <f>SUM('[1]REKAP Prod LAUT TPI'!G16)</f>
        <v>48795.25</v>
      </c>
      <c r="F17" s="5">
        <f>SUM('[1]REKAP Prod LAUT TPI'!H16)</f>
        <v>577946000</v>
      </c>
      <c r="G17" s="6">
        <f t="shared" si="0"/>
        <v>243976.25</v>
      </c>
      <c r="H17" s="6">
        <f t="shared" si="1"/>
        <v>2889730000</v>
      </c>
      <c r="I17" s="7">
        <v>69291.590792844741</v>
      </c>
      <c r="J17" s="7">
        <v>788030281.26661527</v>
      </c>
      <c r="K17" s="5">
        <f t="shared" si="2"/>
        <v>313267.84079284477</v>
      </c>
      <c r="L17" s="5">
        <f t="shared" si="3"/>
        <v>3677760281.2666154</v>
      </c>
    </row>
    <row r="18" spans="1:12" ht="20.100000000000001" customHeight="1" x14ac:dyDescent="0.25">
      <c r="A18" s="8">
        <v>10</v>
      </c>
      <c r="B18" s="9" t="s">
        <v>21</v>
      </c>
      <c r="C18" s="5">
        <f>'[1]REKAP PROD &amp; NILAI PROD TPI'!G17</f>
        <v>217878</v>
      </c>
      <c r="D18" s="5">
        <f>'[1]REKAP PROD &amp; NILAI PROD TPI'!H17</f>
        <v>2644330000</v>
      </c>
      <c r="E18" s="5">
        <f>SUM('[1]REKAP Prod LAUT TPI'!G17)</f>
        <v>54469.5</v>
      </c>
      <c r="F18" s="5">
        <f>SUM('[1]REKAP Prod LAUT TPI'!H17)</f>
        <v>661082500</v>
      </c>
      <c r="G18" s="6">
        <f t="shared" si="0"/>
        <v>272347.5</v>
      </c>
      <c r="H18" s="6">
        <f t="shared" si="1"/>
        <v>3305412500</v>
      </c>
      <c r="I18" s="7">
        <v>96921.590942122624</v>
      </c>
      <c r="J18" s="7">
        <v>1165912883.7011933</v>
      </c>
      <c r="K18" s="5">
        <f t="shared" si="2"/>
        <v>369269.09094212262</v>
      </c>
      <c r="L18" s="5">
        <f t="shared" si="3"/>
        <v>4471325383.7011929</v>
      </c>
    </row>
    <row r="19" spans="1:12" ht="20.100000000000001" customHeight="1" x14ac:dyDescent="0.25">
      <c r="A19" s="3">
        <v>11</v>
      </c>
      <c r="B19" s="9" t="s">
        <v>22</v>
      </c>
      <c r="C19" s="5">
        <f>'[1]REKAP PROD &amp; NILAI PROD TPI'!G18</f>
        <v>225713</v>
      </c>
      <c r="D19" s="5">
        <f>'[1]REKAP PROD &amp; NILAI PROD TPI'!H18</f>
        <v>2705827000</v>
      </c>
      <c r="E19" s="5">
        <f>SUM('[1]REKAP Prod LAUT TPI'!G18)</f>
        <v>56428.25</v>
      </c>
      <c r="F19" s="5">
        <f>SUM('[1]REKAP Prod LAUT TPI'!H18)</f>
        <v>676456750</v>
      </c>
      <c r="G19" s="6">
        <f t="shared" si="0"/>
        <v>282141.25</v>
      </c>
      <c r="H19" s="6">
        <f t="shared" si="1"/>
        <v>3382283750</v>
      </c>
      <c r="I19" s="7">
        <v>155213.24369582077</v>
      </c>
      <c r="J19" s="7">
        <v>1921615200.6621475</v>
      </c>
      <c r="K19" s="5">
        <f t="shared" si="2"/>
        <v>437354.4936958208</v>
      </c>
      <c r="L19" s="5">
        <f t="shared" si="3"/>
        <v>5303898950.6621475</v>
      </c>
    </row>
    <row r="20" spans="1:12" ht="20.100000000000001" customHeight="1" x14ac:dyDescent="0.25">
      <c r="A20" s="8">
        <v>12</v>
      </c>
      <c r="B20" s="9" t="s">
        <v>23</v>
      </c>
      <c r="C20" s="5">
        <f>'[1]REKAP PROD &amp; NILAI PROD TPI'!G19</f>
        <v>57554</v>
      </c>
      <c r="D20" s="5">
        <f>'[1]REKAP PROD &amp; NILAI PROD TPI'!H19</f>
        <v>628118000</v>
      </c>
      <c r="E20" s="5">
        <f>SUM('[1]REKAP Prod LAUT TPI'!G19)</f>
        <v>14388.5</v>
      </c>
      <c r="F20" s="5">
        <f>SUM('[1]REKAP Prod LAUT TPI'!H19)</f>
        <v>157029500</v>
      </c>
      <c r="G20" s="6">
        <f t="shared" si="0"/>
        <v>71942.5</v>
      </c>
      <c r="H20" s="6">
        <f t="shared" si="1"/>
        <v>785147500</v>
      </c>
      <c r="I20" s="7">
        <v>116650.82913054711</v>
      </c>
      <c r="J20" s="7">
        <v>1374677800.4414315</v>
      </c>
      <c r="K20" s="5">
        <f t="shared" si="2"/>
        <v>188593.32913054712</v>
      </c>
      <c r="L20" s="5">
        <f t="shared" si="3"/>
        <v>2159825300.4414315</v>
      </c>
    </row>
    <row r="21" spans="1:12" ht="20.100000000000001" customHeight="1" x14ac:dyDescent="0.25">
      <c r="A21" s="15" t="s">
        <v>6</v>
      </c>
      <c r="B21" s="16"/>
      <c r="C21" s="10">
        <f t="shared" ref="C21:L21" si="4">SUM(C9:C20)</f>
        <v>1936158</v>
      </c>
      <c r="D21" s="10">
        <f t="shared" si="4"/>
        <v>23251806000</v>
      </c>
      <c r="E21" s="10">
        <f t="shared" si="4"/>
        <v>484039.5</v>
      </c>
      <c r="F21" s="10">
        <f t="shared" si="4"/>
        <v>5812951500</v>
      </c>
      <c r="G21" s="10">
        <f t="shared" si="4"/>
        <v>2420197.5</v>
      </c>
      <c r="H21" s="10">
        <f t="shared" si="4"/>
        <v>29064757500</v>
      </c>
      <c r="I21" s="10">
        <f t="shared" si="4"/>
        <v>1799507.4857225702</v>
      </c>
      <c r="J21" s="10">
        <f t="shared" si="4"/>
        <v>19507540130.455017</v>
      </c>
      <c r="K21" s="10">
        <f t="shared" si="4"/>
        <v>4219704.9857225697</v>
      </c>
      <c r="L21" s="10">
        <f t="shared" si="4"/>
        <v>48572297630.455017</v>
      </c>
    </row>
    <row r="22" spans="1:12" x14ac:dyDescent="0.25">
      <c r="I22" s="11"/>
      <c r="J22" s="11"/>
    </row>
  </sheetData>
  <mergeCells count="13">
    <mergeCell ref="E6:F6"/>
    <mergeCell ref="G6:H6"/>
    <mergeCell ref="A21:B21"/>
    <mergeCell ref="A1:L1"/>
    <mergeCell ref="A2:L2"/>
    <mergeCell ref="A3:L3"/>
    <mergeCell ref="A4:L4"/>
    <mergeCell ref="A5:A7"/>
    <mergeCell ref="B5:B7"/>
    <mergeCell ref="C5:H5"/>
    <mergeCell ref="I5:J6"/>
    <mergeCell ref="K5:L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8" sqref="J8"/>
    </sheetView>
  </sheetViews>
  <sheetFormatPr defaultRowHeight="15" x14ac:dyDescent="0.25"/>
  <cols>
    <col min="2" max="8" width="20.7109375" customWidth="1"/>
  </cols>
  <sheetData>
    <row r="1" spans="1:8" ht="20.25" x14ac:dyDescent="0.3">
      <c r="A1" s="17" t="s">
        <v>25</v>
      </c>
      <c r="B1" s="17"/>
      <c r="C1" s="17"/>
      <c r="D1" s="17"/>
      <c r="E1" s="17"/>
      <c r="F1" s="17"/>
      <c r="G1" s="17"/>
      <c r="H1" s="17"/>
    </row>
    <row r="2" spans="1:8" ht="20.25" x14ac:dyDescent="0.3">
      <c r="A2" s="17" t="s">
        <v>1</v>
      </c>
      <c r="B2" s="17"/>
      <c r="C2" s="17"/>
      <c r="D2" s="17"/>
      <c r="E2" s="17"/>
      <c r="F2" s="17"/>
      <c r="G2" s="17"/>
      <c r="H2" s="17"/>
    </row>
    <row r="3" spans="1:8" ht="20.25" x14ac:dyDescent="0.3">
      <c r="A3" s="17" t="s">
        <v>24</v>
      </c>
      <c r="B3" s="17"/>
      <c r="C3" s="17"/>
      <c r="D3" s="17"/>
      <c r="E3" s="17"/>
      <c r="F3" s="17"/>
      <c r="G3" s="17"/>
      <c r="H3" s="17"/>
    </row>
    <row r="4" spans="1:8" ht="15.75" thickBot="1" x14ac:dyDescent="0.3"/>
    <row r="5" spans="1:8" ht="17.25" thickTop="1" thickBot="1" x14ac:dyDescent="0.3">
      <c r="A5" s="19" t="s">
        <v>2</v>
      </c>
      <c r="B5" s="19" t="s">
        <v>3</v>
      </c>
      <c r="C5" s="14" t="s">
        <v>26</v>
      </c>
      <c r="D5" s="14"/>
      <c r="E5" s="14" t="s">
        <v>27</v>
      </c>
      <c r="F5" s="14"/>
      <c r="G5" s="14" t="s">
        <v>6</v>
      </c>
      <c r="H5" s="14"/>
    </row>
    <row r="6" spans="1:8" ht="17.25" thickTop="1" thickBot="1" x14ac:dyDescent="0.3">
      <c r="A6" s="19"/>
      <c r="B6" s="19"/>
      <c r="C6" s="12" t="s">
        <v>10</v>
      </c>
      <c r="D6" s="12" t="s">
        <v>11</v>
      </c>
      <c r="E6" s="12" t="s">
        <v>10</v>
      </c>
      <c r="F6" s="12" t="s">
        <v>11</v>
      </c>
      <c r="G6" s="12" t="s">
        <v>10</v>
      </c>
      <c r="H6" s="12" t="s">
        <v>11</v>
      </c>
    </row>
    <row r="7" spans="1:8" ht="17.25" thickTop="1" thickBot="1" x14ac:dyDescent="0.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9</v>
      </c>
      <c r="H7" s="24">
        <v>10</v>
      </c>
    </row>
    <row r="8" spans="1:8" ht="16.5" thickTop="1" x14ac:dyDescent="0.25">
      <c r="A8" s="3">
        <v>1</v>
      </c>
      <c r="B8" s="4" t="s">
        <v>12</v>
      </c>
      <c r="C8" s="25">
        <f>'[1]REKAP Prod LAUT TPI'!C8</f>
        <v>48225</v>
      </c>
      <c r="D8" s="26">
        <f>'[1]REKAP Prod LAUT TPI'!D8</f>
        <v>619897000</v>
      </c>
      <c r="E8" s="25">
        <f>'[1]REKAP Prod LAUT TPI'!E8</f>
        <v>7572</v>
      </c>
      <c r="F8" s="26">
        <f>'[1]REKAP Prod LAUT TPI'!F8</f>
        <v>71094000</v>
      </c>
      <c r="G8" s="25">
        <f>SUM(E8+C8)</f>
        <v>55797</v>
      </c>
      <c r="H8" s="26">
        <f>SUM(F8+D8)</f>
        <v>690991000</v>
      </c>
    </row>
    <row r="9" spans="1:8" ht="15.75" x14ac:dyDescent="0.25">
      <c r="A9" s="8">
        <v>2</v>
      </c>
      <c r="B9" s="9" t="s">
        <v>13</v>
      </c>
      <c r="C9" s="25">
        <f>'[1]REKAP Prod LAUT TPI'!C9</f>
        <v>33905</v>
      </c>
      <c r="D9" s="26">
        <f>'[1]REKAP Prod LAUT TPI'!D9</f>
        <v>507292000</v>
      </c>
      <c r="E9" s="25">
        <f>'[1]REKAP Prod LAUT TPI'!E9</f>
        <v>6299</v>
      </c>
      <c r="F9" s="26">
        <f>'[1]REKAP Prod LAUT TPI'!F9</f>
        <v>65134000</v>
      </c>
      <c r="G9" s="25">
        <f t="shared" ref="G9:H19" si="0">SUM(E9+C9)</f>
        <v>40204</v>
      </c>
      <c r="H9" s="26">
        <f t="shared" si="0"/>
        <v>572426000</v>
      </c>
    </row>
    <row r="10" spans="1:8" ht="15.75" x14ac:dyDescent="0.25">
      <c r="A10" s="3">
        <v>3</v>
      </c>
      <c r="B10" s="9" t="s">
        <v>14</v>
      </c>
      <c r="C10" s="25">
        <f>'[1]REKAP Prod LAUT TPI'!C10</f>
        <v>108124</v>
      </c>
      <c r="D10" s="26">
        <f>'[1]REKAP Prod LAUT TPI'!D10</f>
        <v>2523726000</v>
      </c>
      <c r="E10" s="25">
        <f>'[1]REKAP Prod LAUT TPI'!E10</f>
        <v>5879</v>
      </c>
      <c r="F10" s="26">
        <f>'[1]REKAP Prod LAUT TPI'!F10</f>
        <v>59712000</v>
      </c>
      <c r="G10" s="25">
        <f t="shared" si="0"/>
        <v>114003</v>
      </c>
      <c r="H10" s="26">
        <f t="shared" si="0"/>
        <v>2583438000</v>
      </c>
    </row>
    <row r="11" spans="1:8" ht="15.75" x14ac:dyDescent="0.25">
      <c r="A11" s="8">
        <v>4</v>
      </c>
      <c r="B11" s="9" t="s">
        <v>15</v>
      </c>
      <c r="C11" s="25">
        <f>'[1]REKAP Prod LAUT TPI'!C11</f>
        <v>225113</v>
      </c>
      <c r="D11" s="26">
        <f>'[1]REKAP Prod LAUT TPI'!D11</f>
        <v>2251221000</v>
      </c>
      <c r="E11" s="25">
        <f>'[1]REKAP Prod LAUT TPI'!E11</f>
        <v>5987</v>
      </c>
      <c r="F11" s="26">
        <f>'[1]REKAP Prod LAUT TPI'!F11</f>
        <v>60488000</v>
      </c>
      <c r="G11" s="25">
        <f t="shared" si="0"/>
        <v>231100</v>
      </c>
      <c r="H11" s="26">
        <f t="shared" si="0"/>
        <v>2311709000</v>
      </c>
    </row>
    <row r="12" spans="1:8" ht="15.75" x14ac:dyDescent="0.25">
      <c r="A12" s="3">
        <v>5</v>
      </c>
      <c r="B12" s="9" t="s">
        <v>16</v>
      </c>
      <c r="C12" s="25">
        <f>'[1]REKAP Prod LAUT TPI'!C12</f>
        <v>249713</v>
      </c>
      <c r="D12" s="26">
        <f>'[1]REKAP Prod LAUT TPI'!D12</f>
        <v>2497136000</v>
      </c>
      <c r="E12" s="25">
        <f>'[1]REKAP Prod LAUT TPI'!E12</f>
        <v>3506</v>
      </c>
      <c r="F12" s="26">
        <f>'[1]REKAP Prod LAUT TPI'!F12</f>
        <v>36781000</v>
      </c>
      <c r="G12" s="25">
        <f t="shared" si="0"/>
        <v>253219</v>
      </c>
      <c r="H12" s="26">
        <f t="shared" si="0"/>
        <v>2533917000</v>
      </c>
    </row>
    <row r="13" spans="1:8" ht="15.75" x14ac:dyDescent="0.25">
      <c r="A13" s="8">
        <v>6</v>
      </c>
      <c r="B13" s="9" t="s">
        <v>17</v>
      </c>
      <c r="C13" s="25">
        <f>'[1]REKAP Prod LAUT TPI'!C13</f>
        <v>186065</v>
      </c>
      <c r="D13" s="26">
        <f>'[1]REKAP Prod LAUT TPI'!D13</f>
        <v>2131988000</v>
      </c>
      <c r="E13" s="25">
        <f>'[1]REKAP Prod LAUT TPI'!E13</f>
        <v>943</v>
      </c>
      <c r="F13" s="26">
        <f>'[1]REKAP Prod LAUT TPI'!F13</f>
        <v>9092000</v>
      </c>
      <c r="G13" s="25">
        <f t="shared" si="0"/>
        <v>187008</v>
      </c>
      <c r="H13" s="26">
        <f t="shared" si="0"/>
        <v>2141080000</v>
      </c>
    </row>
    <row r="14" spans="1:8" ht="15.75" x14ac:dyDescent="0.25">
      <c r="A14" s="3">
        <v>7</v>
      </c>
      <c r="B14" s="9" t="s">
        <v>18</v>
      </c>
      <c r="C14" s="25">
        <f>'[1]REKAP Prod LAUT TPI'!C14</f>
        <v>69926</v>
      </c>
      <c r="D14" s="26">
        <f>'[1]REKAP Prod LAUT TPI'!D14</f>
        <v>699282000</v>
      </c>
      <c r="E14" s="25">
        <f>'[1]REKAP Prod LAUT TPI'!E14</f>
        <v>0</v>
      </c>
      <c r="F14" s="26">
        <f>'[1]REKAP Prod LAUT TPI'!F14</f>
        <v>0</v>
      </c>
      <c r="G14" s="25">
        <f t="shared" si="0"/>
        <v>69926</v>
      </c>
      <c r="H14" s="26">
        <f t="shared" si="0"/>
        <v>699282000</v>
      </c>
    </row>
    <row r="15" spans="1:8" ht="15.75" x14ac:dyDescent="0.25">
      <c r="A15" s="8">
        <v>8</v>
      </c>
      <c r="B15" s="9" t="s">
        <v>19</v>
      </c>
      <c r="C15" s="25">
        <f>'[1]REKAP Prod LAUT TPI'!C15</f>
        <v>286496</v>
      </c>
      <c r="D15" s="26">
        <f>'[1]REKAP Prod LAUT TPI'!D15</f>
        <v>3407677000</v>
      </c>
      <c r="E15" s="25">
        <f>'[1]REKAP Prod LAUT TPI'!E15</f>
        <v>2079</v>
      </c>
      <c r="F15" s="26">
        <f>'[1]REKAP Prod LAUT TPI'!F15</f>
        <v>21227000</v>
      </c>
      <c r="G15" s="25">
        <f t="shared" si="0"/>
        <v>288575</v>
      </c>
      <c r="H15" s="26">
        <f t="shared" si="0"/>
        <v>3428904000</v>
      </c>
    </row>
    <row r="16" spans="1:8" ht="15.75" x14ac:dyDescent="0.25">
      <c r="A16" s="3">
        <v>9</v>
      </c>
      <c r="B16" s="9" t="s">
        <v>20</v>
      </c>
      <c r="C16" s="25">
        <f>'[1]REKAP Prod LAUT TPI'!C16</f>
        <v>192707</v>
      </c>
      <c r="D16" s="26">
        <f>'[1]REKAP Prod LAUT TPI'!D16</f>
        <v>2285935000</v>
      </c>
      <c r="E16" s="25">
        <f>'[1]REKAP Prod LAUT TPI'!E16</f>
        <v>2474</v>
      </c>
      <c r="F16" s="26">
        <f>'[1]REKAP Prod LAUT TPI'!F16</f>
        <v>25849000</v>
      </c>
      <c r="G16" s="25">
        <f t="shared" si="0"/>
        <v>195181</v>
      </c>
      <c r="H16" s="26">
        <f t="shared" si="0"/>
        <v>2311784000</v>
      </c>
    </row>
    <row r="17" spans="1:8" ht="15.75" x14ac:dyDescent="0.25">
      <c r="A17" s="8">
        <v>10</v>
      </c>
      <c r="B17" s="9" t="s">
        <v>21</v>
      </c>
      <c r="C17" s="25">
        <f>'[1]REKAP Prod LAUT TPI'!C17</f>
        <v>213441</v>
      </c>
      <c r="D17" s="26">
        <f>'[1]REKAP Prod LAUT TPI'!D17</f>
        <v>2596218000</v>
      </c>
      <c r="E17" s="25">
        <f>'[1]REKAP Prod LAUT TPI'!E17</f>
        <v>4437</v>
      </c>
      <c r="F17" s="26">
        <f>'[1]REKAP Prod LAUT TPI'!F17</f>
        <v>48112000</v>
      </c>
      <c r="G17" s="25">
        <f t="shared" si="0"/>
        <v>217878</v>
      </c>
      <c r="H17" s="26">
        <f t="shared" si="0"/>
        <v>2644330000</v>
      </c>
    </row>
    <row r="18" spans="1:8" ht="15.75" x14ac:dyDescent="0.25">
      <c r="A18" s="3">
        <v>11</v>
      </c>
      <c r="B18" s="9" t="s">
        <v>22</v>
      </c>
      <c r="C18" s="25">
        <f>'[1]REKAP Prod LAUT TPI'!C18</f>
        <v>221202</v>
      </c>
      <c r="D18" s="26">
        <f>'[1]REKAP Prod LAUT TPI'!D18</f>
        <v>2656958000</v>
      </c>
      <c r="E18" s="25">
        <f>'[1]REKAP Prod LAUT TPI'!E18</f>
        <v>4511</v>
      </c>
      <c r="F18" s="26">
        <f>'[1]REKAP Prod LAUT TPI'!F18</f>
        <v>48869000</v>
      </c>
      <c r="G18" s="25">
        <f t="shared" si="0"/>
        <v>225713</v>
      </c>
      <c r="H18" s="26">
        <f t="shared" si="0"/>
        <v>2705827000</v>
      </c>
    </row>
    <row r="19" spans="1:8" ht="15.75" x14ac:dyDescent="0.25">
      <c r="A19" s="8">
        <v>12</v>
      </c>
      <c r="B19" s="9" t="s">
        <v>23</v>
      </c>
      <c r="C19" s="25">
        <f>'[1]REKAP Prod LAUT TPI'!C19</f>
        <v>54857</v>
      </c>
      <c r="D19" s="26">
        <f>'[1]REKAP Prod LAUT TPI'!D19</f>
        <v>597054000</v>
      </c>
      <c r="E19" s="25">
        <f>'[1]REKAP Prod LAUT TPI'!E19</f>
        <v>2697</v>
      </c>
      <c r="F19" s="26">
        <f>'[1]REKAP Prod LAUT TPI'!F19</f>
        <v>31064000</v>
      </c>
      <c r="G19" s="25">
        <f t="shared" si="0"/>
        <v>57554</v>
      </c>
      <c r="H19" s="26">
        <f t="shared" si="0"/>
        <v>628118000</v>
      </c>
    </row>
    <row r="20" spans="1:8" ht="15.75" x14ac:dyDescent="0.25">
      <c r="A20" s="15" t="s">
        <v>6</v>
      </c>
      <c r="B20" s="16"/>
      <c r="C20" s="27">
        <f t="shared" ref="C20:H20" si="1">SUM(C8:C19)</f>
        <v>1889774</v>
      </c>
      <c r="D20" s="27">
        <f t="shared" si="1"/>
        <v>22774384000</v>
      </c>
      <c r="E20" s="27">
        <f t="shared" si="1"/>
        <v>46384</v>
      </c>
      <c r="F20" s="27">
        <f t="shared" si="1"/>
        <v>477422000</v>
      </c>
      <c r="G20" s="27">
        <f t="shared" si="1"/>
        <v>1936158</v>
      </c>
      <c r="H20" s="27">
        <f t="shared" si="1"/>
        <v>23251806000</v>
      </c>
    </row>
  </sheetData>
  <mergeCells count="9">
    <mergeCell ref="A20:B20"/>
    <mergeCell ref="A1:H1"/>
    <mergeCell ref="A2:H2"/>
    <mergeCell ref="A3:H3"/>
    <mergeCell ref="A5:A6"/>
    <mergeCell ref="B5:B6"/>
    <mergeCell ref="C5:D5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8" sqref="K8"/>
    </sheetView>
  </sheetViews>
  <sheetFormatPr defaultRowHeight="15" x14ac:dyDescent="0.25"/>
  <cols>
    <col min="2" max="8" width="20.7109375" customWidth="1"/>
  </cols>
  <sheetData>
    <row r="1" spans="1:8" ht="20.25" x14ac:dyDescent="0.3">
      <c r="A1" s="17" t="s">
        <v>28</v>
      </c>
      <c r="B1" s="17"/>
      <c r="C1" s="17"/>
      <c r="D1" s="17"/>
      <c r="E1" s="17"/>
      <c r="F1" s="17"/>
      <c r="G1" s="17"/>
      <c r="H1" s="17"/>
    </row>
    <row r="2" spans="1:8" ht="20.25" x14ac:dyDescent="0.3">
      <c r="A2" s="17" t="s">
        <v>1</v>
      </c>
      <c r="B2" s="17"/>
      <c r="C2" s="17"/>
      <c r="D2" s="17"/>
      <c r="E2" s="17"/>
      <c r="F2" s="17"/>
      <c r="G2" s="17"/>
      <c r="H2" s="17"/>
    </row>
    <row r="3" spans="1:8" ht="20.25" x14ac:dyDescent="0.3">
      <c r="A3" s="17" t="s">
        <v>24</v>
      </c>
      <c r="B3" s="17"/>
      <c r="C3" s="17"/>
      <c r="D3" s="17"/>
      <c r="E3" s="17"/>
      <c r="F3" s="17"/>
      <c r="G3" s="17"/>
      <c r="H3" s="17"/>
    </row>
    <row r="4" spans="1:8" ht="15.75" thickBot="1" x14ac:dyDescent="0.3"/>
    <row r="5" spans="1:8" ht="17.25" thickTop="1" thickBot="1" x14ac:dyDescent="0.3">
      <c r="A5" s="19" t="s">
        <v>2</v>
      </c>
      <c r="B5" s="19" t="s">
        <v>3</v>
      </c>
      <c r="C5" s="14" t="s">
        <v>4</v>
      </c>
      <c r="D5" s="14"/>
      <c r="E5" s="28" t="s">
        <v>5</v>
      </c>
      <c r="F5" s="28"/>
      <c r="G5" s="14" t="s">
        <v>6</v>
      </c>
      <c r="H5" s="14"/>
    </row>
    <row r="6" spans="1:8" ht="17.25" thickTop="1" thickBot="1" x14ac:dyDescent="0.3">
      <c r="A6" s="19"/>
      <c r="B6" s="19"/>
      <c r="C6" s="12" t="s">
        <v>10</v>
      </c>
      <c r="D6" s="12" t="s">
        <v>11</v>
      </c>
      <c r="E6" s="29" t="s">
        <v>10</v>
      </c>
      <c r="F6" s="29" t="s">
        <v>11</v>
      </c>
      <c r="G6" s="12" t="s">
        <v>10</v>
      </c>
      <c r="H6" s="12" t="s">
        <v>11</v>
      </c>
    </row>
    <row r="7" spans="1:8" ht="17.25" thickTop="1" thickBot="1" x14ac:dyDescent="0.3">
      <c r="A7" s="24">
        <v>1</v>
      </c>
      <c r="B7" s="24">
        <v>2</v>
      </c>
      <c r="C7" s="24">
        <v>3</v>
      </c>
      <c r="D7" s="24">
        <v>4</v>
      </c>
      <c r="E7" s="30">
        <v>5</v>
      </c>
      <c r="F7" s="30">
        <v>6</v>
      </c>
      <c r="G7" s="24">
        <v>9</v>
      </c>
      <c r="H7" s="24">
        <v>10</v>
      </c>
    </row>
    <row r="8" spans="1:8" ht="16.5" thickTop="1" x14ac:dyDescent="0.25">
      <c r="A8" s="3">
        <v>1</v>
      </c>
      <c r="B8" s="4" t="s">
        <v>12</v>
      </c>
      <c r="C8" s="6">
        <f>'[1]PROD PI TANGKAP'!G9</f>
        <v>69746.25</v>
      </c>
      <c r="D8" s="6">
        <f>'[1]PROD PI TANGKAP'!H9</f>
        <v>863738750</v>
      </c>
      <c r="E8" s="7">
        <f>'[1]PROD PI TANGKAP'!I9</f>
        <v>197036.88666799999</v>
      </c>
      <c r="F8" s="7">
        <f>'[1]PROD PI TANGKAP'!J9</f>
        <v>2081726230.2150619</v>
      </c>
      <c r="G8" s="5">
        <f>SUM(E8+C8)</f>
        <v>266783.13666800002</v>
      </c>
      <c r="H8" s="5">
        <f>SUM(F8+D8)</f>
        <v>2945464980.2150621</v>
      </c>
    </row>
    <row r="9" spans="1:8" ht="15.75" x14ac:dyDescent="0.25">
      <c r="A9" s="8">
        <v>2</v>
      </c>
      <c r="B9" s="9" t="s">
        <v>13</v>
      </c>
      <c r="C9" s="6">
        <f>'[1]PROD PI TANGKAP'!G10</f>
        <v>50255</v>
      </c>
      <c r="D9" s="6">
        <f>'[1]PROD PI TANGKAP'!H10</f>
        <v>715532500</v>
      </c>
      <c r="E9" s="7">
        <f>'[1]PROD PI TANGKAP'!I10</f>
        <v>251121.37330240002</v>
      </c>
      <c r="F9" s="7">
        <f>'[1]PROD PI TANGKAP'!J10</f>
        <v>2596430492.2371125</v>
      </c>
      <c r="G9" s="5">
        <f t="shared" ref="G9:H19" si="0">SUM(E9+C9)</f>
        <v>301376.3733024</v>
      </c>
      <c r="H9" s="5">
        <f t="shared" si="0"/>
        <v>3311962992.2371125</v>
      </c>
    </row>
    <row r="10" spans="1:8" ht="15.75" x14ac:dyDescent="0.25">
      <c r="A10" s="3">
        <v>3</v>
      </c>
      <c r="B10" s="9" t="s">
        <v>14</v>
      </c>
      <c r="C10" s="6">
        <f>'[1]PROD PI TANGKAP'!G11</f>
        <v>142503.75</v>
      </c>
      <c r="D10" s="6">
        <f>'[1]PROD PI TANGKAP'!H11</f>
        <v>3229297500</v>
      </c>
      <c r="E10" s="7">
        <f>'[1]PROD PI TANGKAP'!I11</f>
        <v>215682.36400159998</v>
      </c>
      <c r="F10" s="7">
        <f>'[1]PROD PI TANGKAP'!J11</f>
        <v>2171598814.1580749</v>
      </c>
      <c r="G10" s="5">
        <f t="shared" si="0"/>
        <v>358186.11400159996</v>
      </c>
      <c r="H10" s="5">
        <f t="shared" si="0"/>
        <v>5400896314.1580753</v>
      </c>
    </row>
    <row r="11" spans="1:8" ht="15.75" x14ac:dyDescent="0.25">
      <c r="A11" s="8">
        <v>4</v>
      </c>
      <c r="B11" s="9" t="s">
        <v>15</v>
      </c>
      <c r="C11" s="6">
        <f>'[1]PROD PI TANGKAP'!G12</f>
        <v>288875</v>
      </c>
      <c r="D11" s="6">
        <f>'[1]PROD PI TANGKAP'!H12</f>
        <v>2889636250</v>
      </c>
      <c r="E11" s="7">
        <f>'[1]PROD PI TANGKAP'!I12</f>
        <v>154174.61513439231</v>
      </c>
      <c r="F11" s="7">
        <f>'[1]PROD PI TANGKAP'!J12</f>
        <v>1504087945.9460125</v>
      </c>
      <c r="G11" s="5">
        <f t="shared" si="0"/>
        <v>443049.61513439228</v>
      </c>
      <c r="H11" s="5">
        <f t="shared" si="0"/>
        <v>4393724195.9460125</v>
      </c>
    </row>
    <row r="12" spans="1:8" ht="15.75" x14ac:dyDescent="0.25">
      <c r="A12" s="3">
        <v>5</v>
      </c>
      <c r="B12" s="9" t="s">
        <v>16</v>
      </c>
      <c r="C12" s="6">
        <f>'[1]PROD PI TANGKAP'!G13</f>
        <v>316523.75</v>
      </c>
      <c r="D12" s="6">
        <f>'[1]PROD PI TANGKAP'!H13</f>
        <v>3167396250</v>
      </c>
      <c r="E12" s="7">
        <f>'[1]PROD PI TANGKAP'!I13</f>
        <v>194591.94537693402</v>
      </c>
      <c r="F12" s="7">
        <f>'[1]PROD PI TANGKAP'!J13</f>
        <v>1955890325.4033785</v>
      </c>
      <c r="G12" s="5">
        <f t="shared" si="0"/>
        <v>511115.69537693402</v>
      </c>
      <c r="H12" s="5">
        <f t="shared" si="0"/>
        <v>5123286575.4033785</v>
      </c>
    </row>
    <row r="13" spans="1:8" ht="15.75" x14ac:dyDescent="0.25">
      <c r="A13" s="8">
        <v>6</v>
      </c>
      <c r="B13" s="9" t="s">
        <v>17</v>
      </c>
      <c r="C13" s="6">
        <f>'[1]PROD PI TANGKAP'!G14</f>
        <v>233760</v>
      </c>
      <c r="D13" s="6">
        <f>'[1]PROD PI TANGKAP'!H14</f>
        <v>2676350000</v>
      </c>
      <c r="E13" s="7">
        <f>'[1]PROD PI TANGKAP'!I14</f>
        <v>177426.51816127083</v>
      </c>
      <c r="F13" s="7">
        <f>'[1]PROD PI TANGKAP'!J14</f>
        <v>1864074325.1352148</v>
      </c>
      <c r="G13" s="5">
        <f t="shared" si="0"/>
        <v>411186.51816127083</v>
      </c>
      <c r="H13" s="5">
        <f t="shared" si="0"/>
        <v>4540424325.1352148</v>
      </c>
    </row>
    <row r="14" spans="1:8" ht="15.75" x14ac:dyDescent="0.25">
      <c r="A14" s="3">
        <v>7</v>
      </c>
      <c r="B14" s="9" t="s">
        <v>18</v>
      </c>
      <c r="C14" s="6">
        <f>'[1]PROD PI TANGKAP'!G15</f>
        <v>87407.5</v>
      </c>
      <c r="D14" s="6">
        <f>'[1]PROD PI TANGKAP'!H15</f>
        <v>874102500</v>
      </c>
      <c r="E14" s="7">
        <f>'[1]PROD PI TANGKAP'!I15</f>
        <v>71584.112327370778</v>
      </c>
      <c r="F14" s="7">
        <f>'[1]PROD PI TANGKAP'!J15</f>
        <v>898310024.38884819</v>
      </c>
      <c r="G14" s="5">
        <f t="shared" si="0"/>
        <v>158991.61232737079</v>
      </c>
      <c r="H14" s="5">
        <f t="shared" si="0"/>
        <v>1772412524.3888483</v>
      </c>
    </row>
    <row r="15" spans="1:8" ht="15.75" x14ac:dyDescent="0.25">
      <c r="A15" s="8">
        <v>8</v>
      </c>
      <c r="B15" s="9" t="s">
        <v>19</v>
      </c>
      <c r="C15" s="6">
        <f>'[1]PROD PI TANGKAP'!G16</f>
        <v>360718.75</v>
      </c>
      <c r="D15" s="6">
        <f>'[1]PROD PI TANGKAP'!H16</f>
        <v>4286130000</v>
      </c>
      <c r="E15" s="7">
        <f>'[1]PROD PI TANGKAP'!I16</f>
        <v>99812.416189267242</v>
      </c>
      <c r="F15" s="7">
        <f>'[1]PROD PI TANGKAP'!J16</f>
        <v>1185185806.8999252</v>
      </c>
      <c r="G15" s="5">
        <f t="shared" si="0"/>
        <v>460531.16618926724</v>
      </c>
      <c r="H15" s="5">
        <f t="shared" si="0"/>
        <v>5471315806.8999252</v>
      </c>
    </row>
    <row r="16" spans="1:8" ht="15.75" x14ac:dyDescent="0.25">
      <c r="A16" s="3">
        <v>9</v>
      </c>
      <c r="B16" s="9" t="s">
        <v>20</v>
      </c>
      <c r="C16" s="6">
        <f>'[1]PROD PI TANGKAP'!G17</f>
        <v>243976.25</v>
      </c>
      <c r="D16" s="6">
        <f>'[1]PROD PI TANGKAP'!H17</f>
        <v>2889730000</v>
      </c>
      <c r="E16" s="7">
        <f>'[1]PROD PI TANGKAP'!I17</f>
        <v>69291.590792844741</v>
      </c>
      <c r="F16" s="7">
        <f>'[1]PROD PI TANGKAP'!J17</f>
        <v>788030281.26661527</v>
      </c>
      <c r="G16" s="5">
        <f t="shared" si="0"/>
        <v>313267.84079284477</v>
      </c>
      <c r="H16" s="5">
        <f t="shared" si="0"/>
        <v>3677760281.2666154</v>
      </c>
    </row>
    <row r="17" spans="1:8" ht="15.75" x14ac:dyDescent="0.25">
      <c r="A17" s="8">
        <v>10</v>
      </c>
      <c r="B17" s="9" t="s">
        <v>21</v>
      </c>
      <c r="C17" s="6">
        <f>'[1]PROD PI TANGKAP'!G18</f>
        <v>272347.5</v>
      </c>
      <c r="D17" s="6">
        <f>'[1]PROD PI TANGKAP'!H18</f>
        <v>3305412500</v>
      </c>
      <c r="E17" s="7">
        <f>'[1]PROD PI TANGKAP'!I18</f>
        <v>96921.590942122624</v>
      </c>
      <c r="F17" s="7">
        <f>'[1]PROD PI TANGKAP'!J18</f>
        <v>1165912883.7011933</v>
      </c>
      <c r="G17" s="5">
        <f t="shared" si="0"/>
        <v>369269.09094212262</v>
      </c>
      <c r="H17" s="5">
        <f t="shared" si="0"/>
        <v>4471325383.7011929</v>
      </c>
    </row>
    <row r="18" spans="1:8" ht="15.75" x14ac:dyDescent="0.25">
      <c r="A18" s="3">
        <v>11</v>
      </c>
      <c r="B18" s="9" t="s">
        <v>22</v>
      </c>
      <c r="C18" s="6">
        <f>'[1]PROD PI TANGKAP'!G19</f>
        <v>282141.25</v>
      </c>
      <c r="D18" s="6">
        <f>'[1]PROD PI TANGKAP'!H19</f>
        <v>3382283750</v>
      </c>
      <c r="E18" s="7">
        <f>'[1]PROD PI TANGKAP'!I19</f>
        <v>155213.24369582077</v>
      </c>
      <c r="F18" s="7">
        <f>'[1]PROD PI TANGKAP'!J19</f>
        <v>1921615200.6621475</v>
      </c>
      <c r="G18" s="5">
        <f t="shared" si="0"/>
        <v>437354.4936958208</v>
      </c>
      <c r="H18" s="5">
        <f t="shared" si="0"/>
        <v>5303898950.6621475</v>
      </c>
    </row>
    <row r="19" spans="1:8" ht="15.75" x14ac:dyDescent="0.25">
      <c r="A19" s="8">
        <v>12</v>
      </c>
      <c r="B19" s="9" t="s">
        <v>23</v>
      </c>
      <c r="C19" s="6">
        <f>'[1]PROD PI TANGKAP'!G20</f>
        <v>71942.5</v>
      </c>
      <c r="D19" s="6">
        <f>'[1]PROD PI TANGKAP'!H20</f>
        <v>785147500</v>
      </c>
      <c r="E19" s="7">
        <f>'[1]PROD PI TANGKAP'!I20</f>
        <v>116650.82913054711</v>
      </c>
      <c r="F19" s="7">
        <f>'[1]PROD PI TANGKAP'!J20</f>
        <v>1374677800.4414315</v>
      </c>
      <c r="G19" s="5">
        <f t="shared" si="0"/>
        <v>188593.32913054712</v>
      </c>
      <c r="H19" s="5">
        <f t="shared" si="0"/>
        <v>2159825300.4414315</v>
      </c>
    </row>
    <row r="20" spans="1:8" ht="15.75" x14ac:dyDescent="0.25">
      <c r="A20" s="31" t="s">
        <v>6</v>
      </c>
      <c r="B20" s="32"/>
      <c r="C20" s="10">
        <f t="shared" ref="C20:H20" si="1">SUM(C8:C19)</f>
        <v>2420197.5</v>
      </c>
      <c r="D20" s="10">
        <f t="shared" si="1"/>
        <v>29064757500</v>
      </c>
      <c r="E20" s="10">
        <f t="shared" si="1"/>
        <v>1799507.4857225702</v>
      </c>
      <c r="F20" s="10">
        <f t="shared" si="1"/>
        <v>19507540130.455017</v>
      </c>
      <c r="G20" s="10">
        <f t="shared" si="1"/>
        <v>4219704.9857225697</v>
      </c>
      <c r="H20" s="10">
        <f t="shared" si="1"/>
        <v>48572297630.455017</v>
      </c>
    </row>
  </sheetData>
  <mergeCells count="9">
    <mergeCell ref="B5:B6"/>
    <mergeCell ref="C5:D5"/>
    <mergeCell ref="E5:F5"/>
    <mergeCell ref="G5:H5"/>
    <mergeCell ref="A20:B20"/>
    <mergeCell ref="A1:H1"/>
    <mergeCell ref="A2:H2"/>
    <mergeCell ref="A3:H3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3" sqref="D23"/>
    </sheetView>
  </sheetViews>
  <sheetFormatPr defaultRowHeight="15" x14ac:dyDescent="0.25"/>
  <cols>
    <col min="2" max="3" width="15.7109375" customWidth="1"/>
    <col min="4" max="4" width="18.42578125" customWidth="1"/>
    <col min="5" max="7" width="15.7109375" customWidth="1"/>
    <col min="8" max="8" width="18" customWidth="1"/>
    <col min="9" max="9" width="15.7109375" customWidth="1"/>
    <col min="10" max="10" width="20.140625" customWidth="1"/>
  </cols>
  <sheetData>
    <row r="1" spans="1:10" ht="20.25" x14ac:dyDescent="0.3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25" x14ac:dyDescent="0.3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/>
    <row r="5" spans="1:10" ht="17.25" thickTop="1" thickBot="1" x14ac:dyDescent="0.3">
      <c r="A5" s="19" t="s">
        <v>2</v>
      </c>
      <c r="B5" s="19" t="s">
        <v>3</v>
      </c>
      <c r="C5" s="14" t="s">
        <v>26</v>
      </c>
      <c r="D5" s="14"/>
      <c r="E5" s="14" t="s">
        <v>27</v>
      </c>
      <c r="F5" s="14"/>
      <c r="G5" s="14" t="s">
        <v>30</v>
      </c>
      <c r="H5" s="14"/>
      <c r="I5" s="14" t="s">
        <v>6</v>
      </c>
      <c r="J5" s="14"/>
    </row>
    <row r="6" spans="1:10" ht="17.25" thickTop="1" thickBot="1" x14ac:dyDescent="0.3">
      <c r="A6" s="19"/>
      <c r="B6" s="19"/>
      <c r="C6" s="12" t="s">
        <v>10</v>
      </c>
      <c r="D6" s="12" t="s">
        <v>11</v>
      </c>
      <c r="E6" s="12" t="s">
        <v>10</v>
      </c>
      <c r="F6" s="12" t="s">
        <v>11</v>
      </c>
      <c r="G6" s="12" t="s">
        <v>10</v>
      </c>
      <c r="H6" s="12" t="s">
        <v>11</v>
      </c>
      <c r="I6" s="12" t="s">
        <v>10</v>
      </c>
      <c r="J6" s="12" t="s">
        <v>11</v>
      </c>
    </row>
    <row r="7" spans="1:10" ht="17.25" thickTop="1" thickBot="1" x14ac:dyDescent="0.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6.5" thickTop="1" x14ac:dyDescent="0.25">
      <c r="A8" s="3">
        <v>1</v>
      </c>
      <c r="B8" s="4" t="s">
        <v>12</v>
      </c>
      <c r="C8" s="25">
        <f>SUM('[1]Ikan basah (jenis Ikan)moro'!C29)</f>
        <v>48225</v>
      </c>
      <c r="D8" s="26">
        <f>SUM('[1]Ikan basah (jenis Ikan)moro'!D29)</f>
        <v>619897000</v>
      </c>
      <c r="E8" s="33">
        <f>'[1]Ikan Basah (jernis Ikan)WEDNG'!C29</f>
        <v>7572</v>
      </c>
      <c r="F8" s="5">
        <f>'[1]Ikan Basah (jernis Ikan)WEDNG'!D29</f>
        <v>71094000</v>
      </c>
      <c r="G8" s="5">
        <f>SUM(C8+E8)*25/100</f>
        <v>13949.25</v>
      </c>
      <c r="H8" s="5">
        <f>SUM(D8+F8)*25/100</f>
        <v>172747750</v>
      </c>
      <c r="I8" s="5">
        <f>SUM(G8+E8+C8)</f>
        <v>69746.25</v>
      </c>
      <c r="J8" s="5">
        <f>SUM(H8+F8+D8)</f>
        <v>863738750</v>
      </c>
    </row>
    <row r="9" spans="1:10" ht="15.75" x14ac:dyDescent="0.25">
      <c r="A9" s="8">
        <v>2</v>
      </c>
      <c r="B9" s="9" t="s">
        <v>13</v>
      </c>
      <c r="C9" s="25">
        <f>SUM('[1]Ikan basah (jenis Ikan)moro'!E29)</f>
        <v>33905</v>
      </c>
      <c r="D9" s="26">
        <f>SUM('[1]Ikan basah (jenis Ikan)moro'!F29)</f>
        <v>507292000</v>
      </c>
      <c r="E9" s="33">
        <f>'[1]Ikan Basah (jernis Ikan)WEDNG'!E29</f>
        <v>6299</v>
      </c>
      <c r="F9" s="5">
        <f>'[1]Ikan Basah (jernis Ikan)WEDNG'!F29</f>
        <v>65134000</v>
      </c>
      <c r="G9" s="5">
        <f t="shared" ref="G9:G19" si="0">SUM(C9+E9)*25/100</f>
        <v>10051</v>
      </c>
      <c r="H9" s="5">
        <f t="shared" ref="H9:H19" si="1">SUM(D9+F9)*25/100</f>
        <v>143106500</v>
      </c>
      <c r="I9" s="5">
        <f t="shared" ref="I9:J19" si="2">SUM(G9+E9+C9)</f>
        <v>50255</v>
      </c>
      <c r="J9" s="5">
        <f t="shared" si="2"/>
        <v>715532500</v>
      </c>
    </row>
    <row r="10" spans="1:10" ht="15.75" x14ac:dyDescent="0.25">
      <c r="A10" s="3">
        <v>3</v>
      </c>
      <c r="B10" s="9" t="s">
        <v>14</v>
      </c>
      <c r="C10" s="25">
        <f>SUM('[1]Ikan basah (jenis Ikan)moro'!G29)</f>
        <v>108124</v>
      </c>
      <c r="D10" s="26">
        <f>SUM('[1]Ikan basah (jenis Ikan)moro'!H29)</f>
        <v>2523726000</v>
      </c>
      <c r="E10" s="33">
        <f>'[1]Ikan Basah (jernis Ikan)WEDNG'!G29</f>
        <v>5879</v>
      </c>
      <c r="F10" s="5">
        <f>'[1]Ikan Basah (jernis Ikan)WEDNG'!H29</f>
        <v>59712000</v>
      </c>
      <c r="G10" s="5">
        <f t="shared" si="0"/>
        <v>28500.75</v>
      </c>
      <c r="H10" s="5">
        <f t="shared" si="1"/>
        <v>645859500</v>
      </c>
      <c r="I10" s="5">
        <f t="shared" si="2"/>
        <v>142503.75</v>
      </c>
      <c r="J10" s="5">
        <f t="shared" si="2"/>
        <v>3229297500</v>
      </c>
    </row>
    <row r="11" spans="1:10" ht="15.75" x14ac:dyDescent="0.25">
      <c r="A11" s="8">
        <v>4</v>
      </c>
      <c r="B11" s="9" t="s">
        <v>15</v>
      </c>
      <c r="C11" s="25">
        <f>SUM('[1]Ikan basah (jenis Ikan)moro'!I29)</f>
        <v>225113</v>
      </c>
      <c r="D11" s="26">
        <f>SUM('[1]Ikan basah (jenis Ikan)moro'!J29)</f>
        <v>2251221000</v>
      </c>
      <c r="E11" s="33">
        <f>'[1]Ikan Basah (jernis Ikan)WEDNG'!I29</f>
        <v>5987</v>
      </c>
      <c r="F11" s="5">
        <f>'[1]Ikan Basah (jernis Ikan)WEDNG'!J29</f>
        <v>60488000</v>
      </c>
      <c r="G11" s="5">
        <f t="shared" si="0"/>
        <v>57775</v>
      </c>
      <c r="H11" s="5">
        <f t="shared" si="1"/>
        <v>577927250</v>
      </c>
      <c r="I11" s="5">
        <f t="shared" si="2"/>
        <v>288875</v>
      </c>
      <c r="J11" s="5">
        <f t="shared" si="2"/>
        <v>2889636250</v>
      </c>
    </row>
    <row r="12" spans="1:10" ht="15.75" x14ac:dyDescent="0.25">
      <c r="A12" s="3">
        <v>5</v>
      </c>
      <c r="B12" s="9" t="s">
        <v>16</v>
      </c>
      <c r="C12" s="25">
        <f>SUM('[1]Ikan basah (jenis Ikan)moro'!K29)</f>
        <v>249713</v>
      </c>
      <c r="D12" s="26">
        <f>SUM('[1]Ikan basah (jenis Ikan)moro'!L29)</f>
        <v>2497136000</v>
      </c>
      <c r="E12" s="33">
        <f>'[1]Ikan Basah (jernis Ikan)WEDNG'!K29</f>
        <v>3506</v>
      </c>
      <c r="F12" s="5">
        <f>SUM('[1]Ikan Basah (jernis Ikan)WEDNG'!L29)</f>
        <v>36781000</v>
      </c>
      <c r="G12" s="5">
        <f t="shared" si="0"/>
        <v>63304.75</v>
      </c>
      <c r="H12" s="5">
        <f t="shared" si="1"/>
        <v>633479250</v>
      </c>
      <c r="I12" s="5">
        <f t="shared" si="2"/>
        <v>316523.75</v>
      </c>
      <c r="J12" s="5">
        <f t="shared" si="2"/>
        <v>3167396250</v>
      </c>
    </row>
    <row r="13" spans="1:10" ht="15.75" x14ac:dyDescent="0.25">
      <c r="A13" s="8">
        <v>6</v>
      </c>
      <c r="B13" s="9" t="s">
        <v>17</v>
      </c>
      <c r="C13" s="34">
        <f>SUM('[1]Ikan basah (jenis Ikan)moro'!M29)</f>
        <v>186065</v>
      </c>
      <c r="D13" s="35">
        <f>SUM('[1]Ikan basah (jenis Ikan)moro'!N29)</f>
        <v>2131988000</v>
      </c>
      <c r="E13" s="34">
        <f>'[1]Ikan Basah (jernis Ikan)WEDNG'!M29</f>
        <v>943</v>
      </c>
      <c r="F13" s="36">
        <f>'[1]Ikan Basah (jernis Ikan)WEDNG'!N29</f>
        <v>9092000</v>
      </c>
      <c r="G13" s="5">
        <f t="shared" si="0"/>
        <v>46752</v>
      </c>
      <c r="H13" s="5">
        <f t="shared" si="1"/>
        <v>535270000</v>
      </c>
      <c r="I13" s="5">
        <f t="shared" si="2"/>
        <v>233760</v>
      </c>
      <c r="J13" s="5">
        <f t="shared" si="2"/>
        <v>2676350000</v>
      </c>
    </row>
    <row r="14" spans="1:10" ht="15.75" x14ac:dyDescent="0.25">
      <c r="A14" s="3">
        <v>7</v>
      </c>
      <c r="B14" s="9" t="s">
        <v>18</v>
      </c>
      <c r="C14" s="25">
        <f>SUM('[1]Ikan basah (jenis Ikan)moro'!O29)</f>
        <v>69926</v>
      </c>
      <c r="D14" s="26">
        <f>SUM('[1]Ikan basah (jenis Ikan)moro'!P29)</f>
        <v>699282000</v>
      </c>
      <c r="E14" s="33">
        <f>SUM('[1]Ikan Basah (jernis Ikan)WEDNG'!O29)</f>
        <v>0</v>
      </c>
      <c r="F14" s="5">
        <f>SUM('[1]Ikan Basah (jernis Ikan)WEDNG'!P29)</f>
        <v>0</v>
      </c>
      <c r="G14" s="5">
        <f t="shared" si="0"/>
        <v>17481.5</v>
      </c>
      <c r="H14" s="5">
        <f t="shared" si="1"/>
        <v>174820500</v>
      </c>
      <c r="I14" s="5">
        <f t="shared" si="2"/>
        <v>87407.5</v>
      </c>
      <c r="J14" s="5">
        <f t="shared" si="2"/>
        <v>874102500</v>
      </c>
    </row>
    <row r="15" spans="1:10" ht="15.75" x14ac:dyDescent="0.25">
      <c r="A15" s="8">
        <v>8</v>
      </c>
      <c r="B15" s="9" t="s">
        <v>19</v>
      </c>
      <c r="C15" s="25">
        <f>SUM('[1]Ikan basah (jenis Ikan)moro'!C61)</f>
        <v>286496</v>
      </c>
      <c r="D15" s="26">
        <f>SUM('[1]Ikan basah (jenis Ikan)moro'!D61)</f>
        <v>3407677000</v>
      </c>
      <c r="E15" s="37">
        <f>'[1]Ikan Basah (jernis Ikan)WEDNG'!C61</f>
        <v>2079</v>
      </c>
      <c r="F15" s="5">
        <f>'[1]Ikan Basah (jernis Ikan)WEDNG'!D61</f>
        <v>21227000</v>
      </c>
      <c r="G15" s="5">
        <f t="shared" si="0"/>
        <v>72143.75</v>
      </c>
      <c r="H15" s="5">
        <f t="shared" si="1"/>
        <v>857226000</v>
      </c>
      <c r="I15" s="5">
        <f t="shared" si="2"/>
        <v>360718.75</v>
      </c>
      <c r="J15" s="5">
        <f t="shared" si="2"/>
        <v>4286130000</v>
      </c>
    </row>
    <row r="16" spans="1:10" ht="15.75" x14ac:dyDescent="0.25">
      <c r="A16" s="3">
        <v>9</v>
      </c>
      <c r="B16" s="9" t="s">
        <v>20</v>
      </c>
      <c r="C16" s="25">
        <f>SUM('[1]Ikan basah (jenis Ikan)moro'!E61)</f>
        <v>192707</v>
      </c>
      <c r="D16" s="26">
        <f>SUM('[1]Ikan basah (jenis Ikan)moro'!F61)</f>
        <v>2285935000</v>
      </c>
      <c r="E16" s="33">
        <f>'[1]Ikan Basah (jernis Ikan)WEDNG'!E61</f>
        <v>2474</v>
      </c>
      <c r="F16" s="5">
        <f>'[1]Ikan Basah (jernis Ikan)WEDNG'!F61</f>
        <v>25849000</v>
      </c>
      <c r="G16" s="5">
        <f t="shared" si="0"/>
        <v>48795.25</v>
      </c>
      <c r="H16" s="5">
        <f t="shared" si="1"/>
        <v>577946000</v>
      </c>
      <c r="I16" s="5">
        <f t="shared" si="2"/>
        <v>243976.25</v>
      </c>
      <c r="J16" s="5">
        <f t="shared" si="2"/>
        <v>2889730000</v>
      </c>
    </row>
    <row r="17" spans="1:10" ht="15.75" x14ac:dyDescent="0.25">
      <c r="A17" s="8">
        <v>10</v>
      </c>
      <c r="B17" s="9" t="s">
        <v>21</v>
      </c>
      <c r="C17" s="25">
        <f>SUM('[1]Ikan basah (jenis Ikan)moro'!G61)</f>
        <v>213441</v>
      </c>
      <c r="D17" s="26">
        <f>SUM('[1]Ikan basah (jenis Ikan)moro'!H61)</f>
        <v>2596218000</v>
      </c>
      <c r="E17" s="33">
        <f>SUM('[1]Ikan Basah (jernis Ikan)WEDNG'!G61)</f>
        <v>4437</v>
      </c>
      <c r="F17" s="5">
        <f>SUM('[1]Ikan Basah (jernis Ikan)WEDNG'!H61)</f>
        <v>48112000</v>
      </c>
      <c r="G17" s="5">
        <f t="shared" si="0"/>
        <v>54469.5</v>
      </c>
      <c r="H17" s="5">
        <f t="shared" si="1"/>
        <v>661082500</v>
      </c>
      <c r="I17" s="5">
        <f t="shared" si="2"/>
        <v>272347.5</v>
      </c>
      <c r="J17" s="5">
        <f t="shared" si="2"/>
        <v>3305412500</v>
      </c>
    </row>
    <row r="18" spans="1:10" ht="15.75" x14ac:dyDescent="0.25">
      <c r="A18" s="3">
        <v>11</v>
      </c>
      <c r="B18" s="9" t="s">
        <v>22</v>
      </c>
      <c r="C18" s="25">
        <f>'[1]Ikan basah (jenis Ikan)moro'!I61</f>
        <v>221202</v>
      </c>
      <c r="D18" s="26">
        <f>'[1]Ikan basah (jenis Ikan)moro'!J61</f>
        <v>2656958000</v>
      </c>
      <c r="E18" s="33">
        <f>'[1]Ikan Basah (jernis Ikan)WEDNG'!I61</f>
        <v>4511</v>
      </c>
      <c r="F18" s="5">
        <f>'[1]Ikan Basah (jernis Ikan)WEDNG'!J61</f>
        <v>48869000</v>
      </c>
      <c r="G18" s="5">
        <f t="shared" si="0"/>
        <v>56428.25</v>
      </c>
      <c r="H18" s="5">
        <f t="shared" si="1"/>
        <v>676456750</v>
      </c>
      <c r="I18" s="5">
        <f t="shared" si="2"/>
        <v>282141.25</v>
      </c>
      <c r="J18" s="5">
        <f t="shared" si="2"/>
        <v>3382283750</v>
      </c>
    </row>
    <row r="19" spans="1:10" ht="15.75" x14ac:dyDescent="0.25">
      <c r="A19" s="8">
        <v>12</v>
      </c>
      <c r="B19" s="9" t="s">
        <v>23</v>
      </c>
      <c r="C19" s="25">
        <f>'[1]Ikan basah (jenis Ikan)moro'!K61</f>
        <v>54857</v>
      </c>
      <c r="D19" s="26">
        <f>'[1]Ikan basah (jenis Ikan)moro'!L61</f>
        <v>597054000</v>
      </c>
      <c r="E19" s="33">
        <f>'[1]Ikan Basah (jernis Ikan)WEDNG'!K61</f>
        <v>2697</v>
      </c>
      <c r="F19" s="5">
        <f>'[1]Ikan Basah (jernis Ikan)WEDNG'!L61</f>
        <v>31064000</v>
      </c>
      <c r="G19" s="5">
        <f t="shared" si="0"/>
        <v>14388.5</v>
      </c>
      <c r="H19" s="5">
        <f t="shared" si="1"/>
        <v>157029500</v>
      </c>
      <c r="I19" s="5">
        <f t="shared" si="2"/>
        <v>71942.5</v>
      </c>
      <c r="J19" s="5">
        <f t="shared" si="2"/>
        <v>785147500</v>
      </c>
    </row>
    <row r="20" spans="1:10" ht="15.75" x14ac:dyDescent="0.25">
      <c r="A20" s="15" t="s">
        <v>6</v>
      </c>
      <c r="B20" s="16"/>
      <c r="C20" s="38">
        <f t="shared" ref="C20:H20" si="3">SUM(C8:C19)</f>
        <v>1889774</v>
      </c>
      <c r="D20" s="38">
        <f t="shared" si="3"/>
        <v>22774384000</v>
      </c>
      <c r="E20" s="38">
        <f>SUM(E8:E19)</f>
        <v>46384</v>
      </c>
      <c r="F20" s="38">
        <f t="shared" si="3"/>
        <v>477422000</v>
      </c>
      <c r="G20" s="38">
        <f t="shared" si="3"/>
        <v>484039.5</v>
      </c>
      <c r="H20" s="38">
        <f t="shared" si="3"/>
        <v>5812951500</v>
      </c>
      <c r="I20" s="38">
        <f>SUM(I8:I19)</f>
        <v>2420197.5</v>
      </c>
      <c r="J20" s="38">
        <f>SUM(J8:J19)</f>
        <v>29064757500</v>
      </c>
    </row>
  </sheetData>
  <mergeCells count="10">
    <mergeCell ref="A20:B20"/>
    <mergeCell ref="A1:J1"/>
    <mergeCell ref="A2:J2"/>
    <mergeCell ref="A3:J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topLeftCell="K51" workbookViewId="0">
      <selection activeCell="S60" sqref="S60"/>
    </sheetView>
  </sheetViews>
  <sheetFormatPr defaultRowHeight="15" x14ac:dyDescent="0.25"/>
  <cols>
    <col min="1" max="1" width="5.28515625" customWidth="1"/>
    <col min="2" max="2" width="11.7109375" customWidth="1"/>
    <col min="3" max="4" width="20.7109375" customWidth="1"/>
    <col min="5" max="5" width="20.7109375" hidden="1" customWidth="1"/>
    <col min="6" max="7" width="20.7109375" customWidth="1"/>
    <col min="8" max="8" width="0.140625" customWidth="1"/>
    <col min="9" max="9" width="20.7109375" customWidth="1"/>
    <col min="10" max="10" width="21.140625" customWidth="1"/>
    <col min="11" max="11" width="0.140625" customWidth="1"/>
    <col min="12" max="13" width="20.7109375" customWidth="1"/>
    <col min="14" max="14" width="0.140625" customWidth="1"/>
    <col min="15" max="16" width="20.7109375" customWidth="1"/>
    <col min="17" max="17" width="0.28515625" hidden="1" customWidth="1"/>
    <col min="18" max="19" width="20.7109375" customWidth="1"/>
    <col min="20" max="20" width="20.7109375" hidden="1" customWidth="1"/>
    <col min="21" max="23" width="20.7109375" customWidth="1"/>
  </cols>
  <sheetData>
    <row r="1" spans="1:23" ht="20.25" x14ac:dyDescent="0.3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3"/>
    </row>
    <row r="2" spans="1:23" ht="20.25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3"/>
    </row>
    <row r="3" spans="1:23" ht="20.25" x14ac:dyDescent="0.3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3"/>
    </row>
    <row r="4" spans="1:23" ht="15.75" thickBot="1" x14ac:dyDescent="0.3"/>
    <row r="5" spans="1:23" ht="17.25" thickTop="1" thickBot="1" x14ac:dyDescent="0.3">
      <c r="A5" s="19" t="s">
        <v>2</v>
      </c>
      <c r="B5" s="19" t="s">
        <v>32</v>
      </c>
      <c r="C5" s="14" t="s">
        <v>12</v>
      </c>
      <c r="D5" s="14"/>
      <c r="E5" s="12"/>
      <c r="F5" s="39" t="s">
        <v>13</v>
      </c>
      <c r="G5" s="40"/>
      <c r="H5" s="12"/>
      <c r="I5" s="14" t="s">
        <v>14</v>
      </c>
      <c r="J5" s="14"/>
      <c r="K5" s="12"/>
      <c r="L5" s="14" t="s">
        <v>15</v>
      </c>
      <c r="M5" s="14"/>
      <c r="N5" s="12"/>
      <c r="O5" s="14" t="s">
        <v>16</v>
      </c>
      <c r="P5" s="14"/>
      <c r="Q5" s="12"/>
      <c r="R5" s="14" t="s">
        <v>17</v>
      </c>
      <c r="S5" s="14"/>
      <c r="T5" s="12"/>
      <c r="U5" s="14" t="s">
        <v>18</v>
      </c>
      <c r="V5" s="14"/>
      <c r="W5" s="41"/>
    </row>
    <row r="6" spans="1:23" ht="17.25" thickTop="1" thickBot="1" x14ac:dyDescent="0.3">
      <c r="A6" s="19"/>
      <c r="B6" s="19"/>
      <c r="C6" s="12" t="s">
        <v>10</v>
      </c>
      <c r="D6" s="12" t="s">
        <v>11</v>
      </c>
      <c r="E6" s="12"/>
      <c r="F6" s="12" t="s">
        <v>10</v>
      </c>
      <c r="G6" s="12" t="s">
        <v>11</v>
      </c>
      <c r="H6" s="12"/>
      <c r="I6" s="12" t="s">
        <v>10</v>
      </c>
      <c r="J6" s="12" t="s">
        <v>11</v>
      </c>
      <c r="K6" s="12"/>
      <c r="L6" s="12" t="s">
        <v>10</v>
      </c>
      <c r="M6" s="12" t="s">
        <v>11</v>
      </c>
      <c r="N6" s="12"/>
      <c r="O6" s="12" t="s">
        <v>10</v>
      </c>
      <c r="P6" s="12" t="s">
        <v>11</v>
      </c>
      <c r="Q6" s="12"/>
      <c r="R6" s="12" t="s">
        <v>10</v>
      </c>
      <c r="S6" s="12" t="s">
        <v>11</v>
      </c>
      <c r="T6" s="12"/>
      <c r="U6" s="12" t="s">
        <v>10</v>
      </c>
      <c r="V6" s="12" t="s">
        <v>11</v>
      </c>
      <c r="W6" s="41"/>
    </row>
    <row r="7" spans="1:23" ht="17.25" thickTop="1" thickBot="1" x14ac:dyDescent="0.3">
      <c r="A7" s="24">
        <v>1</v>
      </c>
      <c r="B7" s="24">
        <v>2</v>
      </c>
      <c r="C7" s="24">
        <v>3</v>
      </c>
      <c r="D7" s="24">
        <v>4</v>
      </c>
      <c r="E7" s="24"/>
      <c r="F7" s="24">
        <v>5</v>
      </c>
      <c r="G7" s="24">
        <v>6</v>
      </c>
      <c r="H7" s="24"/>
      <c r="I7" s="24">
        <v>7</v>
      </c>
      <c r="J7" s="24">
        <v>8</v>
      </c>
      <c r="K7" s="24"/>
      <c r="L7" s="24">
        <v>9</v>
      </c>
      <c r="M7" s="24">
        <v>10</v>
      </c>
      <c r="N7" s="24"/>
      <c r="O7" s="24">
        <v>11</v>
      </c>
      <c r="P7" s="24">
        <v>12</v>
      </c>
      <c r="Q7" s="24"/>
      <c r="R7" s="24">
        <v>13</v>
      </c>
      <c r="S7" s="24">
        <v>14</v>
      </c>
      <c r="T7" s="24"/>
      <c r="U7" s="24">
        <v>15</v>
      </c>
      <c r="V7" s="24">
        <v>16</v>
      </c>
      <c r="W7" s="42"/>
    </row>
    <row r="8" spans="1:23" ht="16.5" thickTop="1" x14ac:dyDescent="0.25">
      <c r="A8" s="3"/>
      <c r="B8" s="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</row>
    <row r="9" spans="1:23" ht="15.75" x14ac:dyDescent="0.25">
      <c r="A9" s="8">
        <v>1</v>
      </c>
      <c r="B9" s="9" t="s">
        <v>33</v>
      </c>
      <c r="C9" s="45">
        <f>SUM('[1]Ikan basah (jenis Ikan)moro'!C11+'[1]Ikan Basah (jernis Ikan)WEDNG'!C11)</f>
        <v>1625</v>
      </c>
      <c r="D9" s="45">
        <f>SUM('[1]Ikan basah (jenis Ikan)moro'!D11+'[1]Ikan Basah (jernis Ikan)WEDNG'!D11)</f>
        <v>32500000</v>
      </c>
      <c r="E9" s="45">
        <f>SUM(D9/C9)</f>
        <v>20000</v>
      </c>
      <c r="F9" s="45">
        <f>SUM('[1]Ikan basah (jenis Ikan)moro'!E11+'[1]Ikan Basah (jernis Ikan)WEDNG'!E11)</f>
        <v>323</v>
      </c>
      <c r="G9" s="45">
        <f>SUM('[1]Ikan basah (jenis Ikan)moro'!F11+'[1]Ikan Basah (jernis Ikan)WEDNG'!F11)</f>
        <v>6460000</v>
      </c>
      <c r="H9" s="45">
        <f>SUM(G9/F9)</f>
        <v>20000</v>
      </c>
      <c r="I9" s="45">
        <f>SUM('[1]Ikan basah (jenis Ikan)moro'!G11+'[1]Ikan Basah (jernis Ikan)WEDNG'!G11)</f>
        <v>2181</v>
      </c>
      <c r="J9" s="45">
        <f>SUM('[1]Ikan basah (jenis Ikan)moro'!H11+'[1]Ikan Basah (jernis Ikan)WEDNG'!H11)</f>
        <v>43620000</v>
      </c>
      <c r="K9" s="45">
        <f>SUM(J9/I9)</f>
        <v>20000</v>
      </c>
      <c r="L9" s="45">
        <v>0</v>
      </c>
      <c r="M9" s="45">
        <v>0</v>
      </c>
      <c r="N9" s="45" t="e">
        <f>SUM(M9/L9)</f>
        <v>#DIV/0!</v>
      </c>
      <c r="O9" s="45">
        <v>0</v>
      </c>
      <c r="P9" s="45">
        <v>0</v>
      </c>
      <c r="Q9" s="45" t="e">
        <f>SUM(P9/O9)</f>
        <v>#DIV/0!</v>
      </c>
      <c r="R9" s="45">
        <f>SUM('[1]Ikan basah (jenis Ikan)moro'!M11+'[1]Ikan Basah (jernis Ikan)WEDNG'!M11)</f>
        <v>618</v>
      </c>
      <c r="S9" s="45">
        <f>SUM('[1]Ikan basah (jenis Ikan)moro'!N11+'[1]Ikan Basah (jernis Ikan)WEDNG'!N11)</f>
        <v>12360000</v>
      </c>
      <c r="T9" s="45">
        <f>SUM(S9/R9)</f>
        <v>20000</v>
      </c>
      <c r="U9" s="45">
        <v>0</v>
      </c>
      <c r="V9" s="45">
        <v>0</v>
      </c>
      <c r="W9" s="45" t="e">
        <f>SUM(V9/U9)</f>
        <v>#DIV/0!</v>
      </c>
    </row>
    <row r="10" spans="1:23" ht="15.75" x14ac:dyDescent="0.25">
      <c r="A10" s="3">
        <v>2</v>
      </c>
      <c r="B10" s="9" t="s">
        <v>34</v>
      </c>
      <c r="C10" s="45">
        <f>SUM('[1]Ikan basah (jenis Ikan)moro'!C12+'[1]Ikan Basah (jernis Ikan)WEDNG'!C12)</f>
        <v>8604</v>
      </c>
      <c r="D10" s="45">
        <f>SUM('[1]Ikan basah (jenis Ikan)moro'!D12+'[1]Ikan Basah (jernis Ikan)WEDNG'!D12)</f>
        <v>111852000</v>
      </c>
      <c r="E10" s="45">
        <f t="shared" ref="E10:E24" si="0">SUM(D10/C10)</f>
        <v>13000</v>
      </c>
      <c r="F10" s="45">
        <f>SUM('[1]Ikan basah (jenis Ikan)moro'!E12+'[1]Ikan Basah (jernis Ikan)WEDNG'!E12)</f>
        <v>24696</v>
      </c>
      <c r="G10" s="45">
        <f>SUM('[1]Ikan basah (jenis Ikan)moro'!F12+'[1]Ikan Basah (jernis Ikan)WEDNG'!F12)</f>
        <v>321048000</v>
      </c>
      <c r="H10" s="45">
        <f t="shared" ref="H10:H24" si="1">SUM(G10/F10)</f>
        <v>13000</v>
      </c>
      <c r="I10" s="45">
        <f>SUM('[1]Ikan basah (jenis Ikan)moro'!G12+'[1]Ikan Basah (jernis Ikan)WEDNG'!G12)</f>
        <v>19986</v>
      </c>
      <c r="J10" s="45">
        <f>SUM('[1]Ikan basah (jenis Ikan)moro'!H12+'[1]Ikan Basah (jernis Ikan)WEDNG'!H12)</f>
        <v>259818000</v>
      </c>
      <c r="K10" s="45">
        <f t="shared" ref="K10:K24" si="2">SUM(J10/I10)</f>
        <v>13000</v>
      </c>
      <c r="L10" s="45">
        <v>492</v>
      </c>
      <c r="M10" s="45">
        <v>6396000</v>
      </c>
      <c r="N10" s="45">
        <f t="shared" ref="N10:N24" si="3">SUM(M10/L10)</f>
        <v>13000</v>
      </c>
      <c r="O10" s="45">
        <v>233</v>
      </c>
      <c r="P10" s="45">
        <v>3029000</v>
      </c>
      <c r="Q10" s="45">
        <f>SUM(P10/O10)</f>
        <v>13000</v>
      </c>
      <c r="R10" s="45">
        <f>SUM('[1]Ikan basah (jenis Ikan)moro'!M12+'[1]Ikan Basah (jernis Ikan)WEDNG'!M12)</f>
        <v>68425</v>
      </c>
      <c r="S10" s="45">
        <f>SUM('[1]Ikan basah (jenis Ikan)moro'!N12+'[1]Ikan Basah (jernis Ikan)WEDNG'!N12)</f>
        <v>889525000</v>
      </c>
      <c r="T10" s="45">
        <f t="shared" ref="T10:T24" si="4">SUM(S10/R10)</f>
        <v>13000</v>
      </c>
      <c r="U10" s="45">
        <v>0</v>
      </c>
      <c r="V10" s="45">
        <v>0</v>
      </c>
      <c r="W10" s="45" t="e">
        <f t="shared" ref="W10:W24" si="5">SUM(V10/U10)</f>
        <v>#DIV/0!</v>
      </c>
    </row>
    <row r="11" spans="1:23" ht="15.75" x14ac:dyDescent="0.25">
      <c r="A11" s="8">
        <v>3</v>
      </c>
      <c r="B11" s="9" t="s">
        <v>35</v>
      </c>
      <c r="C11" s="45">
        <v>230</v>
      </c>
      <c r="D11" s="45">
        <v>9200000</v>
      </c>
      <c r="E11" s="45">
        <f t="shared" si="0"/>
        <v>40000</v>
      </c>
      <c r="F11" s="45">
        <v>1956</v>
      </c>
      <c r="G11" s="45">
        <v>78240000</v>
      </c>
      <c r="H11" s="45">
        <f t="shared" si="1"/>
        <v>40000</v>
      </c>
      <c r="I11" s="45">
        <v>32872</v>
      </c>
      <c r="J11" s="45">
        <v>1314880000</v>
      </c>
      <c r="K11" s="45">
        <f t="shared" si="2"/>
        <v>40000</v>
      </c>
      <c r="L11" s="45">
        <v>0</v>
      </c>
      <c r="M11" s="45">
        <v>0</v>
      </c>
      <c r="N11" s="45" t="e">
        <f t="shared" si="3"/>
        <v>#DIV/0!</v>
      </c>
      <c r="O11" s="45">
        <v>0</v>
      </c>
      <c r="P11" s="45">
        <v>0</v>
      </c>
      <c r="Q11" s="45" t="e">
        <f t="shared" ref="Q11:Q24" si="6">SUM(P11/O11)</f>
        <v>#DIV/0!</v>
      </c>
      <c r="R11" s="45">
        <v>0</v>
      </c>
      <c r="S11" s="45">
        <v>0</v>
      </c>
      <c r="T11" s="45" t="e">
        <f t="shared" si="4"/>
        <v>#DIV/0!</v>
      </c>
      <c r="U11" s="45">
        <v>0</v>
      </c>
      <c r="V11" s="45">
        <v>0</v>
      </c>
      <c r="W11" s="45" t="e">
        <f t="shared" si="5"/>
        <v>#DIV/0!</v>
      </c>
    </row>
    <row r="12" spans="1:23" ht="15.75" x14ac:dyDescent="0.25">
      <c r="A12" s="8">
        <v>4</v>
      </c>
      <c r="B12" s="9" t="s">
        <v>36</v>
      </c>
      <c r="C12" s="45">
        <f>SUM('[1]Ikan basah (jenis Ikan)moro'!C14+'[1]Ikan Basah (jernis Ikan)WEDNG'!C14)</f>
        <v>1178</v>
      </c>
      <c r="D12" s="45">
        <f>SUM('[1]Ikan basah (jenis Ikan)moro'!D14+'[1]Ikan Basah (jernis Ikan)WEDNG'!D14)</f>
        <v>17670000</v>
      </c>
      <c r="E12" s="45">
        <f t="shared" si="0"/>
        <v>15000</v>
      </c>
      <c r="F12" s="45">
        <f>SUM('[1]Ikan basah (jenis Ikan)moro'!E14+'[1]Ikan Basah (jernis Ikan)WEDNG'!E14)</f>
        <v>2041</v>
      </c>
      <c r="G12" s="45">
        <f>SUM('[1]Ikan basah (jenis Ikan)moro'!F14+'[1]Ikan Basah (jernis Ikan)WEDNG'!F14)</f>
        <v>30615000</v>
      </c>
      <c r="H12" s="45">
        <f t="shared" si="1"/>
        <v>15000</v>
      </c>
      <c r="I12" s="45">
        <f>SUM('[1]Ikan basah (jenis Ikan)moro'!G14+'[1]Ikan Basah (jernis Ikan)WEDNG'!G14)</f>
        <v>17141</v>
      </c>
      <c r="J12" s="45">
        <f>SUM('[1]Ikan basah (jenis Ikan)moro'!H14+'[1]Ikan Basah (jernis Ikan)WEDNG'!H14)</f>
        <v>257130000</v>
      </c>
      <c r="K12" s="45">
        <f t="shared" si="2"/>
        <v>15000.875094801937</v>
      </c>
      <c r="L12" s="45">
        <v>839</v>
      </c>
      <c r="M12" s="45">
        <v>12585000</v>
      </c>
      <c r="N12" s="45">
        <f t="shared" si="3"/>
        <v>15000</v>
      </c>
      <c r="O12" s="45">
        <v>401</v>
      </c>
      <c r="P12" s="45">
        <v>6015000</v>
      </c>
      <c r="Q12" s="45">
        <f t="shared" si="6"/>
        <v>15000</v>
      </c>
      <c r="R12" s="45">
        <f>SUM('[1]Ikan basah (jenis Ikan)moro'!M14+'[1]Ikan Basah (jernis Ikan)WEDNG'!M14)</f>
        <v>398</v>
      </c>
      <c r="S12" s="45">
        <f>SUM('[1]Ikan basah (jenis Ikan)moro'!N14+'[1]Ikan Basah (jernis Ikan)WEDNG'!N14)</f>
        <v>5970000</v>
      </c>
      <c r="T12" s="45">
        <f t="shared" si="4"/>
        <v>15000</v>
      </c>
      <c r="U12" s="45">
        <v>0</v>
      </c>
      <c r="V12" s="45">
        <v>0</v>
      </c>
      <c r="W12" s="45" t="e">
        <f t="shared" si="5"/>
        <v>#DIV/0!</v>
      </c>
    </row>
    <row r="13" spans="1:23" ht="15.75" x14ac:dyDescent="0.25">
      <c r="A13" s="3">
        <v>5</v>
      </c>
      <c r="B13" s="9" t="s">
        <v>37</v>
      </c>
      <c r="C13" s="45">
        <f>SUM('[1]Ikan basah (jenis Ikan)moro'!C15+'[1]Ikan Basah (jernis Ikan)WEDNG'!C15)</f>
        <v>29398</v>
      </c>
      <c r="D13" s="45">
        <f>SUM('[1]Ikan basah (jenis Ikan)moro'!D15+'[1]Ikan Basah (jernis Ikan)WEDNG'!D15)</f>
        <v>294004000</v>
      </c>
      <c r="E13" s="45">
        <f t="shared" si="0"/>
        <v>10000.816382066807</v>
      </c>
      <c r="F13" s="45">
        <f>SUM('[1]Ikan basah (jenis Ikan)moro'!E15+'[1]Ikan Basah (jernis Ikan)WEDNG'!E15)</f>
        <v>712</v>
      </c>
      <c r="G13" s="45">
        <f>SUM('[1]Ikan basah (jenis Ikan)moro'!F15+'[1]Ikan Basah (jernis Ikan)WEDNG'!F15)</f>
        <v>7120000</v>
      </c>
      <c r="H13" s="45">
        <f t="shared" si="1"/>
        <v>10000</v>
      </c>
      <c r="I13" s="45">
        <f>SUM('[1]Ikan basah (jenis Ikan)moro'!G15+'[1]Ikan Basah (jernis Ikan)WEDNG'!G15)</f>
        <v>608</v>
      </c>
      <c r="J13" s="45">
        <f>SUM('[1]Ikan basah (jenis Ikan)moro'!H15+'[1]Ikan Basah (jernis Ikan)WEDNG'!H15)</f>
        <v>6080000</v>
      </c>
      <c r="K13" s="45">
        <f t="shared" si="2"/>
        <v>10000</v>
      </c>
      <c r="L13" s="45">
        <v>225723</v>
      </c>
      <c r="M13" s="45">
        <v>2257321000</v>
      </c>
      <c r="N13" s="45">
        <f t="shared" si="3"/>
        <v>10000.403148992349</v>
      </c>
      <c r="O13" s="45">
        <f>SUM('[1]Ikan basah (jenis Ikan)moro'!K15+'[1]Ikan Basah (jernis Ikan)WEDNG'!K15)</f>
        <v>250070</v>
      </c>
      <c r="P13" s="45">
        <f>SUM('[1]Ikan basah (jenis Ikan)moro'!L15+'[1]Ikan Basah (jernis Ikan)WEDNG'!L15)</f>
        <v>2500706000</v>
      </c>
      <c r="Q13" s="45">
        <f t="shared" si="6"/>
        <v>10000.02399328188</v>
      </c>
      <c r="R13" s="45">
        <f>SUM('[1]Ikan basah (jenis Ikan)moro'!M15+'[1]Ikan Basah (jernis Ikan)WEDNG'!M15)</f>
        <v>111511</v>
      </c>
      <c r="S13" s="45">
        <f>SUM('[1]Ikan basah (jenis Ikan)moro'!N15+'[1]Ikan Basah (jernis Ikan)WEDNG'!N15)</f>
        <v>1115110000</v>
      </c>
      <c r="T13" s="45">
        <f t="shared" si="4"/>
        <v>10000</v>
      </c>
      <c r="U13" s="45">
        <v>69926</v>
      </c>
      <c r="V13" s="45">
        <v>699282000</v>
      </c>
      <c r="W13" s="45">
        <f t="shared" si="5"/>
        <v>10000.314618310786</v>
      </c>
    </row>
    <row r="14" spans="1:23" ht="15.75" x14ac:dyDescent="0.25">
      <c r="A14" s="8">
        <v>6</v>
      </c>
      <c r="B14" s="9" t="s">
        <v>38</v>
      </c>
      <c r="C14" s="45">
        <f>SUM('[1]Ikan basah (jenis Ikan)moro'!C16+'[1]Ikan Basah (jernis Ikan)WEDNG'!C16)</f>
        <v>1701</v>
      </c>
      <c r="D14" s="45">
        <f>SUM('[1]Ikan basah (jenis Ikan)moro'!D16+'[1]Ikan Basah (jernis Ikan)WEDNG'!D16)</f>
        <v>10206000</v>
      </c>
      <c r="E14" s="45">
        <f t="shared" si="0"/>
        <v>6000</v>
      </c>
      <c r="F14" s="45">
        <f>SUM('[1]Ikan basah (jenis Ikan)moro'!E16+'[1]Ikan Basah (jernis Ikan)WEDNG'!E16)</f>
        <v>1096</v>
      </c>
      <c r="G14" s="45">
        <f>SUM('[1]Ikan basah (jenis Ikan)moro'!F16+'[1]Ikan Basah (jernis Ikan)WEDNG'!F16)</f>
        <v>6576000</v>
      </c>
      <c r="H14" s="45">
        <f t="shared" si="1"/>
        <v>6000</v>
      </c>
      <c r="I14" s="45">
        <f>SUM('[1]Ikan basah (jenis Ikan)moro'!G16+'[1]Ikan Basah (jernis Ikan)WEDNG'!G16)</f>
        <v>1247</v>
      </c>
      <c r="J14" s="45">
        <f>SUM('[1]Ikan basah (jenis Ikan)moro'!H16+'[1]Ikan Basah (jernis Ikan)WEDNG'!H16)</f>
        <v>7482000</v>
      </c>
      <c r="K14" s="45">
        <f t="shared" si="2"/>
        <v>6000</v>
      </c>
      <c r="L14" s="45">
        <v>1208</v>
      </c>
      <c r="M14" s="45">
        <v>7248000</v>
      </c>
      <c r="N14" s="45">
        <f t="shared" si="3"/>
        <v>6000</v>
      </c>
      <c r="O14" s="45">
        <v>702</v>
      </c>
      <c r="P14" s="45">
        <v>4212000</v>
      </c>
      <c r="Q14" s="45">
        <f t="shared" si="6"/>
        <v>6000</v>
      </c>
      <c r="R14" s="45">
        <v>217</v>
      </c>
      <c r="S14" s="45">
        <v>1302000</v>
      </c>
      <c r="T14" s="45">
        <f t="shared" si="4"/>
        <v>6000</v>
      </c>
      <c r="U14" s="45">
        <v>0</v>
      </c>
      <c r="V14" s="45">
        <v>0</v>
      </c>
      <c r="W14" s="45" t="e">
        <f t="shared" si="5"/>
        <v>#DIV/0!</v>
      </c>
    </row>
    <row r="15" spans="1:23" ht="15.75" x14ac:dyDescent="0.25">
      <c r="A15" s="3">
        <v>7</v>
      </c>
      <c r="B15" s="9" t="s">
        <v>39</v>
      </c>
      <c r="C15" s="45">
        <f>SUM('[1]Ikan basah (jenis Ikan)moro'!C17+'[1]Ikan Basah (jernis Ikan)WEDNG'!C17)</f>
        <v>2461</v>
      </c>
      <c r="D15" s="45">
        <f>SUM('[1]Ikan basah (jenis Ikan)moro'!D17+'[1]Ikan Basah (jernis Ikan)WEDNG'!D17)</f>
        <v>10180000</v>
      </c>
      <c r="E15" s="45">
        <f t="shared" si="0"/>
        <v>4136.5298659081673</v>
      </c>
      <c r="F15" s="45">
        <f>SUM('[1]Ikan basah (jenis Ikan)moro'!E17+'[1]Ikan Basah (jernis Ikan)WEDNG'!E17)</f>
        <v>1895</v>
      </c>
      <c r="G15" s="45">
        <f>SUM('[1]Ikan basah (jenis Ikan)moro'!F17+'[1]Ikan Basah (jernis Ikan)WEDNG'!F17)</f>
        <v>7580000</v>
      </c>
      <c r="H15" s="45">
        <f t="shared" si="1"/>
        <v>4000</v>
      </c>
      <c r="I15" s="45">
        <f>SUM('[1]Ikan basah (jenis Ikan)moro'!G17+'[1]Ikan Basah (jernis Ikan)WEDNG'!G17)</f>
        <v>1664</v>
      </c>
      <c r="J15" s="45">
        <f>SUM('[1]Ikan basah (jenis Ikan)moro'!H17+'[1]Ikan Basah (jernis Ikan)WEDNG'!H17)</f>
        <v>6656000</v>
      </c>
      <c r="K15" s="45">
        <f t="shared" si="2"/>
        <v>4000</v>
      </c>
      <c r="L15" s="45">
        <v>1795</v>
      </c>
      <c r="M15" s="45">
        <v>7180000</v>
      </c>
      <c r="N15" s="45">
        <f t="shared" si="3"/>
        <v>4000</v>
      </c>
      <c r="O15" s="45">
        <v>1025</v>
      </c>
      <c r="P15" s="45">
        <v>4100000</v>
      </c>
      <c r="Q15" s="45">
        <f t="shared" si="6"/>
        <v>4000</v>
      </c>
      <c r="R15" s="45">
        <v>269</v>
      </c>
      <c r="S15" s="45">
        <v>1076000</v>
      </c>
      <c r="T15" s="45">
        <f t="shared" si="4"/>
        <v>4000</v>
      </c>
      <c r="U15" s="45">
        <v>0</v>
      </c>
      <c r="V15" s="45">
        <v>0</v>
      </c>
      <c r="W15" s="45" t="e">
        <f t="shared" si="5"/>
        <v>#DIV/0!</v>
      </c>
    </row>
    <row r="16" spans="1:23" ht="15.75" x14ac:dyDescent="0.25">
      <c r="A16" s="8">
        <v>8</v>
      </c>
      <c r="B16" s="9" t="s">
        <v>40</v>
      </c>
      <c r="C16" s="45">
        <v>1312</v>
      </c>
      <c r="D16" s="45">
        <v>13120000</v>
      </c>
      <c r="E16" s="45">
        <f t="shared" si="0"/>
        <v>10000</v>
      </c>
      <c r="F16" s="45">
        <v>3611</v>
      </c>
      <c r="G16" s="45">
        <v>36110000</v>
      </c>
      <c r="H16" s="45">
        <f t="shared" si="1"/>
        <v>10000</v>
      </c>
      <c r="I16" s="45">
        <v>7525</v>
      </c>
      <c r="J16" s="45">
        <v>75250000</v>
      </c>
      <c r="K16" s="45">
        <f t="shared" si="2"/>
        <v>10000</v>
      </c>
      <c r="L16" s="45">
        <v>0</v>
      </c>
      <c r="M16" s="45">
        <v>0</v>
      </c>
      <c r="N16" s="45" t="e">
        <f t="shared" si="3"/>
        <v>#DIV/0!</v>
      </c>
      <c r="O16" s="45">
        <v>0</v>
      </c>
      <c r="P16" s="45">
        <v>0</v>
      </c>
      <c r="Q16" s="45" t="e">
        <f t="shared" si="6"/>
        <v>#DIV/0!</v>
      </c>
      <c r="R16" s="45">
        <v>0</v>
      </c>
      <c r="S16" s="45">
        <v>0</v>
      </c>
      <c r="T16" s="45" t="e">
        <f t="shared" si="4"/>
        <v>#DIV/0!</v>
      </c>
      <c r="U16" s="45">
        <v>0</v>
      </c>
      <c r="V16" s="45">
        <v>0</v>
      </c>
      <c r="W16" s="45" t="e">
        <f t="shared" si="5"/>
        <v>#DIV/0!</v>
      </c>
    </row>
    <row r="17" spans="1:23" ht="15.75" x14ac:dyDescent="0.25">
      <c r="A17" s="8">
        <v>9</v>
      </c>
      <c r="B17" s="9" t="s">
        <v>41</v>
      </c>
      <c r="C17" s="45">
        <v>157</v>
      </c>
      <c r="D17" s="45">
        <v>3611000</v>
      </c>
      <c r="E17" s="45">
        <f t="shared" si="0"/>
        <v>23000</v>
      </c>
      <c r="F17" s="45">
        <v>330</v>
      </c>
      <c r="G17" s="45">
        <v>7590000</v>
      </c>
      <c r="H17" s="45">
        <f t="shared" si="1"/>
        <v>23000</v>
      </c>
      <c r="I17" s="45">
        <v>4173</v>
      </c>
      <c r="J17" s="45">
        <v>45979000</v>
      </c>
      <c r="K17" s="45">
        <f t="shared" si="2"/>
        <v>11018.212317277737</v>
      </c>
      <c r="L17" s="45">
        <v>0</v>
      </c>
      <c r="M17" s="45">
        <v>0</v>
      </c>
      <c r="N17" s="45" t="e">
        <f t="shared" si="3"/>
        <v>#DIV/0!</v>
      </c>
      <c r="O17" s="45">
        <v>0</v>
      </c>
      <c r="P17" s="45">
        <v>0</v>
      </c>
      <c r="Q17" s="45" t="e">
        <f t="shared" si="6"/>
        <v>#DIV/0!</v>
      </c>
      <c r="R17" s="45">
        <v>1599</v>
      </c>
      <c r="S17" s="45">
        <v>36777000</v>
      </c>
      <c r="T17" s="45">
        <f t="shared" si="4"/>
        <v>23000</v>
      </c>
      <c r="U17" s="45">
        <v>0</v>
      </c>
      <c r="V17" s="45">
        <v>0</v>
      </c>
      <c r="W17" s="45" t="e">
        <f t="shared" si="5"/>
        <v>#DIV/0!</v>
      </c>
    </row>
    <row r="18" spans="1:23" ht="15.75" x14ac:dyDescent="0.25">
      <c r="A18" s="3">
        <v>10</v>
      </c>
      <c r="B18" s="9" t="s">
        <v>42</v>
      </c>
      <c r="C18" s="45">
        <v>0</v>
      </c>
      <c r="D18" s="45">
        <v>0</v>
      </c>
      <c r="E18" s="45" t="e">
        <f t="shared" si="0"/>
        <v>#DIV/0!</v>
      </c>
      <c r="F18" s="45">
        <v>0</v>
      </c>
      <c r="G18" s="45">
        <v>0</v>
      </c>
      <c r="H18" s="45" t="e">
        <f t="shared" si="1"/>
        <v>#DIV/0!</v>
      </c>
      <c r="I18" s="45">
        <v>0</v>
      </c>
      <c r="J18" s="45">
        <v>0</v>
      </c>
      <c r="K18" s="45" t="e">
        <f t="shared" si="2"/>
        <v>#DIV/0!</v>
      </c>
      <c r="L18" s="45">
        <v>0</v>
      </c>
      <c r="M18" s="45">
        <v>0</v>
      </c>
      <c r="N18" s="45" t="e">
        <f t="shared" si="3"/>
        <v>#DIV/0!</v>
      </c>
      <c r="O18" s="45">
        <v>0</v>
      </c>
      <c r="P18" s="45">
        <v>0</v>
      </c>
      <c r="Q18" s="45" t="e">
        <f t="shared" si="6"/>
        <v>#DIV/0!</v>
      </c>
      <c r="R18" s="45">
        <v>0</v>
      </c>
      <c r="S18" s="45">
        <v>0</v>
      </c>
      <c r="T18" s="45" t="e">
        <f t="shared" si="4"/>
        <v>#DIV/0!</v>
      </c>
      <c r="U18" s="45">
        <v>0</v>
      </c>
      <c r="V18" s="45">
        <v>0</v>
      </c>
      <c r="W18" s="45" t="e">
        <f t="shared" si="5"/>
        <v>#DIV/0!</v>
      </c>
    </row>
    <row r="19" spans="1:23" ht="15.75" x14ac:dyDescent="0.25">
      <c r="A19" s="8">
        <v>11</v>
      </c>
      <c r="B19" s="9" t="s">
        <v>43</v>
      </c>
      <c r="C19" s="45">
        <f>SUM('[1]Ikan basah (jenis Ikan)moro'!C21+'[1]Ikan Basah (jernis Ikan)WEDNG'!C21)</f>
        <v>9131</v>
      </c>
      <c r="D19" s="45">
        <f>SUM('[1]Ikan basah (jenis Ikan)moro'!D21+'[1]Ikan Basah (jernis Ikan)WEDNG'!D21)</f>
        <v>188648000</v>
      </c>
      <c r="E19" s="45">
        <f t="shared" si="0"/>
        <v>20660.168656226044</v>
      </c>
      <c r="F19" s="45">
        <f>SUM('[1]Ikan basah (jenis Ikan)moro'!E21+'[1]Ikan Basah (jernis Ikan)WEDNG'!E21)</f>
        <v>3544</v>
      </c>
      <c r="G19" s="45">
        <f>SUM('[1]Ikan basah (jenis Ikan)moro'!F21+'[1]Ikan Basah (jernis Ikan)WEDNG'!F21)</f>
        <v>71087000</v>
      </c>
      <c r="H19" s="45">
        <f t="shared" si="1"/>
        <v>20058.408577878105</v>
      </c>
      <c r="I19" s="45">
        <f>SUM('[1]Ikan basah (jenis Ikan)moro'!G21+'[1]Ikan Basah (jernis Ikan)WEDNG'!G21)</f>
        <v>26606</v>
      </c>
      <c r="J19" s="45">
        <f>SUM('[1]Ikan basah (jenis Ikan)moro'!H21+'[1]Ikan Basah (jernis Ikan)WEDNG'!H21)</f>
        <v>566543000</v>
      </c>
      <c r="K19" s="45">
        <f t="shared" si="2"/>
        <v>21293.805908441704</v>
      </c>
      <c r="L19" s="45">
        <v>1043</v>
      </c>
      <c r="M19" s="45">
        <v>20979000</v>
      </c>
      <c r="N19" s="45">
        <f t="shared" si="3"/>
        <v>20114.093959731545</v>
      </c>
      <c r="O19" s="45">
        <v>788</v>
      </c>
      <c r="P19" s="45">
        <v>15855000</v>
      </c>
      <c r="Q19" s="45">
        <f t="shared" si="6"/>
        <v>20120.558375634519</v>
      </c>
      <c r="R19" s="45">
        <f>SUM('[1]Ikan basah (jenis Ikan)moro'!M21+'[1]Ikan Basah (jernis Ikan)WEDNG'!M21)</f>
        <v>3971</v>
      </c>
      <c r="S19" s="45">
        <v>78960000</v>
      </c>
      <c r="T19" s="45">
        <f t="shared" si="4"/>
        <v>19884.160161168471</v>
      </c>
      <c r="U19" s="45">
        <v>0</v>
      </c>
      <c r="V19" s="45">
        <v>0</v>
      </c>
      <c r="W19" s="45" t="e">
        <f t="shared" si="5"/>
        <v>#DIV/0!</v>
      </c>
    </row>
    <row r="20" spans="1:23" ht="15.75" x14ac:dyDescent="0.25">
      <c r="A20" s="3">
        <v>12</v>
      </c>
      <c r="B20" s="9" t="s">
        <v>44</v>
      </c>
      <c r="C20" s="45">
        <v>0</v>
      </c>
      <c r="D20" s="45">
        <v>0</v>
      </c>
      <c r="E20" s="45" t="e">
        <f t="shared" si="0"/>
        <v>#DIV/0!</v>
      </c>
      <c r="F20" s="45">
        <v>0</v>
      </c>
      <c r="G20" s="45">
        <v>0</v>
      </c>
      <c r="H20" s="45" t="e">
        <f t="shared" si="1"/>
        <v>#DIV/0!</v>
      </c>
      <c r="I20" s="45">
        <v>0</v>
      </c>
      <c r="J20" s="45">
        <v>0</v>
      </c>
      <c r="K20" s="45" t="e">
        <f t="shared" si="2"/>
        <v>#DIV/0!</v>
      </c>
      <c r="L20" s="45">
        <v>0</v>
      </c>
      <c r="M20" s="45">
        <v>0</v>
      </c>
      <c r="N20" s="45" t="e">
        <f t="shared" si="3"/>
        <v>#DIV/0!</v>
      </c>
      <c r="O20" s="45">
        <v>0</v>
      </c>
      <c r="P20" s="45">
        <v>0</v>
      </c>
      <c r="Q20" s="45" t="e">
        <f>SUM(P20/O20)</f>
        <v>#DIV/0!</v>
      </c>
      <c r="R20" s="45">
        <v>0</v>
      </c>
      <c r="S20" s="45">
        <v>0</v>
      </c>
      <c r="T20" s="45" t="e">
        <f t="shared" si="4"/>
        <v>#DIV/0!</v>
      </c>
      <c r="U20" s="45">
        <v>0</v>
      </c>
      <c r="V20" s="45">
        <v>0</v>
      </c>
      <c r="W20" s="45" t="e">
        <f t="shared" si="5"/>
        <v>#DIV/0!</v>
      </c>
    </row>
    <row r="21" spans="1:23" ht="15.75" x14ac:dyDescent="0.25">
      <c r="A21" s="8">
        <v>13</v>
      </c>
      <c r="B21" s="9" t="s">
        <v>45</v>
      </c>
      <c r="C21" s="45">
        <v>0</v>
      </c>
      <c r="D21" s="45">
        <v>0</v>
      </c>
      <c r="E21" s="45" t="e">
        <f t="shared" si="0"/>
        <v>#DIV/0!</v>
      </c>
      <c r="F21" s="45">
        <v>0</v>
      </c>
      <c r="G21" s="45">
        <v>0</v>
      </c>
      <c r="H21" s="45" t="e">
        <f t="shared" si="1"/>
        <v>#DIV/0!</v>
      </c>
      <c r="I21" s="45">
        <v>0</v>
      </c>
      <c r="J21" s="45">
        <v>0</v>
      </c>
      <c r="K21" s="45" t="e">
        <f t="shared" si="2"/>
        <v>#DIV/0!</v>
      </c>
      <c r="L21" s="45">
        <v>0</v>
      </c>
      <c r="M21" s="45">
        <v>0</v>
      </c>
      <c r="N21" s="45" t="e">
        <f t="shared" si="3"/>
        <v>#DIV/0!</v>
      </c>
      <c r="O21" s="45">
        <v>0</v>
      </c>
      <c r="P21" s="45">
        <v>0</v>
      </c>
      <c r="Q21" s="45" t="e">
        <f t="shared" si="6"/>
        <v>#DIV/0!</v>
      </c>
      <c r="R21" s="45">
        <v>0</v>
      </c>
      <c r="S21" s="45">
        <v>0</v>
      </c>
      <c r="T21" s="45" t="e">
        <f t="shared" si="4"/>
        <v>#DIV/0!</v>
      </c>
      <c r="U21" s="45">
        <v>0</v>
      </c>
      <c r="V21" s="45">
        <v>0</v>
      </c>
      <c r="W21" s="45" t="e">
        <f t="shared" si="5"/>
        <v>#DIV/0!</v>
      </c>
    </row>
    <row r="22" spans="1:23" ht="15.75" x14ac:dyDescent="0.25">
      <c r="A22" s="3">
        <v>14</v>
      </c>
      <c r="B22" s="9" t="s">
        <v>46</v>
      </c>
      <c r="C22" s="45">
        <v>0</v>
      </c>
      <c r="D22" s="45">
        <v>0</v>
      </c>
      <c r="E22" s="45" t="e">
        <f t="shared" si="0"/>
        <v>#DIV/0!</v>
      </c>
      <c r="F22" s="45">
        <v>0</v>
      </c>
      <c r="G22" s="45">
        <v>0</v>
      </c>
      <c r="H22" s="45" t="e">
        <f t="shared" si="1"/>
        <v>#DIV/0!</v>
      </c>
      <c r="I22" s="45">
        <v>0</v>
      </c>
      <c r="J22" s="45">
        <v>0</v>
      </c>
      <c r="K22" s="45" t="e">
        <f t="shared" si="2"/>
        <v>#DIV/0!</v>
      </c>
      <c r="L22" s="45">
        <v>0</v>
      </c>
      <c r="M22" s="45">
        <v>0</v>
      </c>
      <c r="N22" s="45" t="e">
        <f t="shared" si="3"/>
        <v>#DIV/0!</v>
      </c>
      <c r="O22" s="45">
        <v>0</v>
      </c>
      <c r="P22" s="45">
        <v>0</v>
      </c>
      <c r="Q22" s="45" t="e">
        <f t="shared" si="6"/>
        <v>#DIV/0!</v>
      </c>
      <c r="R22" s="45">
        <v>0</v>
      </c>
      <c r="S22" s="45">
        <v>0</v>
      </c>
      <c r="T22" s="45" t="e">
        <f t="shared" si="4"/>
        <v>#DIV/0!</v>
      </c>
      <c r="U22" s="45">
        <v>0</v>
      </c>
      <c r="V22" s="45">
        <v>0</v>
      </c>
      <c r="W22" s="45" t="e">
        <f t="shared" si="5"/>
        <v>#DIV/0!</v>
      </c>
    </row>
    <row r="23" spans="1:23" ht="15.75" x14ac:dyDescent="0.25">
      <c r="A23" s="8">
        <v>15</v>
      </c>
      <c r="B23" s="9" t="s">
        <v>47</v>
      </c>
      <c r="C23" s="45">
        <v>0</v>
      </c>
      <c r="D23" s="45">
        <v>0</v>
      </c>
      <c r="E23" s="45" t="e">
        <f t="shared" si="0"/>
        <v>#DIV/0!</v>
      </c>
      <c r="F23" s="45">
        <v>0</v>
      </c>
      <c r="G23" s="45">
        <v>0</v>
      </c>
      <c r="H23" s="45" t="e">
        <f t="shared" si="1"/>
        <v>#DIV/0!</v>
      </c>
      <c r="I23" s="45">
        <v>0</v>
      </c>
      <c r="J23" s="45">
        <v>0</v>
      </c>
      <c r="K23" s="45" t="e">
        <f t="shared" si="2"/>
        <v>#DIV/0!</v>
      </c>
      <c r="L23" s="45">
        <v>0</v>
      </c>
      <c r="M23" s="45">
        <v>0</v>
      </c>
      <c r="N23" s="45" t="e">
        <f t="shared" si="3"/>
        <v>#DIV/0!</v>
      </c>
      <c r="O23" s="45">
        <v>0</v>
      </c>
      <c r="P23" s="45">
        <v>0</v>
      </c>
      <c r="Q23" s="45" t="e">
        <f t="shared" si="6"/>
        <v>#DIV/0!</v>
      </c>
      <c r="R23" s="45">
        <v>0</v>
      </c>
      <c r="S23" s="45">
        <v>0</v>
      </c>
      <c r="T23" s="45" t="e">
        <f t="shared" si="4"/>
        <v>#DIV/0!</v>
      </c>
      <c r="U23" s="45">
        <v>0</v>
      </c>
      <c r="V23" s="45">
        <v>0</v>
      </c>
      <c r="W23" s="45" t="e">
        <f t="shared" si="5"/>
        <v>#DIV/0!</v>
      </c>
    </row>
    <row r="24" spans="1:23" ht="15.75" x14ac:dyDescent="0.25">
      <c r="A24" s="3">
        <v>16</v>
      </c>
      <c r="B24" s="9" t="s">
        <v>48</v>
      </c>
      <c r="C24" s="45">
        <v>0</v>
      </c>
      <c r="D24" s="45">
        <v>0</v>
      </c>
      <c r="E24" s="45" t="e">
        <f t="shared" si="0"/>
        <v>#DIV/0!</v>
      </c>
      <c r="F24" s="45">
        <v>0</v>
      </c>
      <c r="G24" s="45">
        <v>0</v>
      </c>
      <c r="H24" s="45" t="e">
        <f t="shared" si="1"/>
        <v>#DIV/0!</v>
      </c>
      <c r="I24" s="45">
        <v>0</v>
      </c>
      <c r="J24" s="45">
        <v>0</v>
      </c>
      <c r="K24" s="45" t="e">
        <f t="shared" si="2"/>
        <v>#DIV/0!</v>
      </c>
      <c r="L24" s="45">
        <v>0</v>
      </c>
      <c r="M24" s="45">
        <v>0</v>
      </c>
      <c r="N24" s="45" t="e">
        <f t="shared" si="3"/>
        <v>#DIV/0!</v>
      </c>
      <c r="O24" s="45">
        <v>0</v>
      </c>
      <c r="P24" s="45">
        <v>0</v>
      </c>
      <c r="Q24" s="45" t="e">
        <f t="shared" si="6"/>
        <v>#DIV/0!</v>
      </c>
      <c r="R24" s="45">
        <v>0</v>
      </c>
      <c r="S24" s="45">
        <v>0</v>
      </c>
      <c r="T24" s="45" t="e">
        <f t="shared" si="4"/>
        <v>#DIV/0!</v>
      </c>
      <c r="U24" s="45">
        <v>0</v>
      </c>
      <c r="V24" s="45">
        <v>0</v>
      </c>
      <c r="W24" s="45" t="e">
        <f t="shared" si="5"/>
        <v>#DIV/0!</v>
      </c>
    </row>
    <row r="25" spans="1:23" ht="15.75" x14ac:dyDescent="0.25">
      <c r="A25" s="3"/>
      <c r="B25" s="9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4"/>
    </row>
    <row r="26" spans="1:23" ht="15.75" x14ac:dyDescent="0.25">
      <c r="A26" s="8"/>
      <c r="B26" s="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4"/>
    </row>
    <row r="27" spans="1:23" ht="15.75" x14ac:dyDescent="0.25">
      <c r="A27" s="31" t="s">
        <v>6</v>
      </c>
      <c r="B27" s="32"/>
      <c r="C27" s="10">
        <f t="shared" ref="C27:P27" si="7">SUM(C9:C26)</f>
        <v>55797</v>
      </c>
      <c r="D27" s="10">
        <f t="shared" si="7"/>
        <v>690991000</v>
      </c>
      <c r="E27" s="10" t="e">
        <f t="shared" si="7"/>
        <v>#DIV/0!</v>
      </c>
      <c r="F27" s="10">
        <f t="shared" si="7"/>
        <v>40204</v>
      </c>
      <c r="G27" s="10">
        <f t="shared" si="7"/>
        <v>572426000</v>
      </c>
      <c r="H27" s="10" t="e">
        <f t="shared" si="7"/>
        <v>#DIV/0!</v>
      </c>
      <c r="I27" s="10">
        <f t="shared" si="7"/>
        <v>114003</v>
      </c>
      <c r="J27" s="10">
        <f t="shared" si="7"/>
        <v>2583438000</v>
      </c>
      <c r="K27" s="10" t="e">
        <f t="shared" si="7"/>
        <v>#DIV/0!</v>
      </c>
      <c r="L27" s="10">
        <f t="shared" si="7"/>
        <v>231100</v>
      </c>
      <c r="M27" s="10">
        <f t="shared" si="7"/>
        <v>2311709000</v>
      </c>
      <c r="N27" s="10" t="e">
        <f t="shared" si="7"/>
        <v>#DIV/0!</v>
      </c>
      <c r="O27" s="10">
        <f t="shared" si="7"/>
        <v>253219</v>
      </c>
      <c r="P27" s="10">
        <f t="shared" si="7"/>
        <v>2533917000</v>
      </c>
      <c r="Q27" s="10"/>
      <c r="R27" s="10">
        <f>SUM(R9:R26)</f>
        <v>187008</v>
      </c>
      <c r="S27" s="10">
        <f>SUM(S9:S26)</f>
        <v>2141080000</v>
      </c>
      <c r="T27" s="10" t="e">
        <f>SUM(T9:T26)</f>
        <v>#DIV/0!</v>
      </c>
      <c r="U27" s="10">
        <f>SUM(U9:U26)</f>
        <v>69926</v>
      </c>
      <c r="V27" s="10">
        <f>SUM(V9:V26)</f>
        <v>699282000</v>
      </c>
      <c r="W27" s="47"/>
    </row>
    <row r="52" spans="1:23" ht="15.75" thickBot="1" x14ac:dyDescent="0.3"/>
    <row r="53" spans="1:23" ht="17.25" thickTop="1" thickBot="1" x14ac:dyDescent="0.3">
      <c r="A53" s="19" t="s">
        <v>2</v>
      </c>
      <c r="B53" s="19" t="s">
        <v>3</v>
      </c>
      <c r="C53" s="14" t="s">
        <v>19</v>
      </c>
      <c r="D53" s="14"/>
      <c r="E53" s="12"/>
      <c r="F53" s="14" t="s">
        <v>20</v>
      </c>
      <c r="G53" s="14"/>
      <c r="H53" s="12"/>
      <c r="I53" s="14" t="s">
        <v>21</v>
      </c>
      <c r="J53" s="14"/>
      <c r="K53" s="12"/>
      <c r="L53" s="14" t="s">
        <v>49</v>
      </c>
      <c r="M53" s="14"/>
      <c r="N53" s="12"/>
      <c r="O53" s="14" t="s">
        <v>23</v>
      </c>
      <c r="P53" s="39"/>
      <c r="Q53" s="48"/>
      <c r="R53" s="14" t="s">
        <v>6</v>
      </c>
      <c r="S53" s="14"/>
      <c r="T53" s="41"/>
      <c r="U53" s="49"/>
      <c r="V53" s="49"/>
      <c r="W53" s="41"/>
    </row>
    <row r="54" spans="1:23" ht="17.25" thickTop="1" thickBot="1" x14ac:dyDescent="0.3">
      <c r="A54" s="19"/>
      <c r="B54" s="19"/>
      <c r="C54" s="12" t="s">
        <v>10</v>
      </c>
      <c r="D54" s="12" t="s">
        <v>11</v>
      </c>
      <c r="E54" s="12"/>
      <c r="F54" s="12" t="s">
        <v>10</v>
      </c>
      <c r="G54" s="12" t="s">
        <v>11</v>
      </c>
      <c r="H54" s="12"/>
      <c r="I54" s="12" t="s">
        <v>10</v>
      </c>
      <c r="J54" s="12" t="s">
        <v>11</v>
      </c>
      <c r="K54" s="12"/>
      <c r="L54" s="12" t="s">
        <v>10</v>
      </c>
      <c r="M54" s="12" t="s">
        <v>11</v>
      </c>
      <c r="N54" s="12"/>
      <c r="O54" s="12" t="s">
        <v>10</v>
      </c>
      <c r="P54" s="48" t="s">
        <v>11</v>
      </c>
      <c r="Q54" s="48"/>
      <c r="R54" s="12" t="s">
        <v>10</v>
      </c>
      <c r="S54" s="12" t="s">
        <v>11</v>
      </c>
      <c r="T54" s="41"/>
      <c r="U54" s="41"/>
      <c r="V54" s="41"/>
      <c r="W54" s="41"/>
    </row>
    <row r="55" spans="1:23" ht="17.25" thickTop="1" thickBot="1" x14ac:dyDescent="0.3">
      <c r="A55" s="24">
        <v>1</v>
      </c>
      <c r="B55" s="24">
        <v>2</v>
      </c>
      <c r="C55" s="24">
        <v>17</v>
      </c>
      <c r="D55" s="24">
        <v>18</v>
      </c>
      <c r="E55" s="24"/>
      <c r="F55" s="24">
        <v>19</v>
      </c>
      <c r="G55" s="24">
        <v>20</v>
      </c>
      <c r="H55" s="24"/>
      <c r="I55" s="24">
        <v>21</v>
      </c>
      <c r="J55" s="24">
        <v>22</v>
      </c>
      <c r="K55" s="24"/>
      <c r="L55" s="24">
        <v>23</v>
      </c>
      <c r="M55" s="24">
        <v>24</v>
      </c>
      <c r="N55" s="24"/>
      <c r="O55" s="24">
        <v>25</v>
      </c>
      <c r="P55" s="24">
        <v>26</v>
      </c>
      <c r="Q55" s="24"/>
      <c r="R55" s="24">
        <v>27</v>
      </c>
      <c r="S55" s="24">
        <v>28</v>
      </c>
      <c r="T55" s="42"/>
      <c r="U55" s="42"/>
      <c r="V55" s="42"/>
      <c r="W55" s="42"/>
    </row>
    <row r="56" spans="1:23" ht="16.5" thickTop="1" x14ac:dyDescent="0.25">
      <c r="A56" s="3"/>
      <c r="B56" s="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50"/>
      <c r="Q56" s="50"/>
      <c r="R56" s="43"/>
      <c r="S56" s="43"/>
      <c r="T56" s="44"/>
      <c r="U56" s="44"/>
      <c r="V56" s="44"/>
      <c r="W56" s="44"/>
    </row>
    <row r="57" spans="1:23" ht="15.75" x14ac:dyDescent="0.25">
      <c r="A57" s="8">
        <v>1</v>
      </c>
      <c r="B57" s="9" t="s">
        <v>33</v>
      </c>
      <c r="C57" s="45">
        <v>0</v>
      </c>
      <c r="D57" s="45">
        <v>0</v>
      </c>
      <c r="E57" s="45" t="e">
        <f>SUM(D57/C57)</f>
        <v>#DIV/0!</v>
      </c>
      <c r="F57" s="45">
        <v>0</v>
      </c>
      <c r="G57" s="45">
        <v>0</v>
      </c>
      <c r="H57" s="45"/>
      <c r="I57" s="45">
        <v>0</v>
      </c>
      <c r="J57" s="45">
        <v>0</v>
      </c>
      <c r="K57" s="45"/>
      <c r="L57" s="45">
        <v>0</v>
      </c>
      <c r="M57" s="45">
        <v>0</v>
      </c>
      <c r="N57" s="45"/>
      <c r="O57" s="45">
        <v>0</v>
      </c>
      <c r="P57" s="45">
        <v>0</v>
      </c>
      <c r="Q57" s="45"/>
      <c r="R57" s="45">
        <f t="shared" ref="R57:S72" si="8">SUM(O57+L57+I57+F57+C57+U9+R9+O9+L9+I9+F9+C9)</f>
        <v>4747</v>
      </c>
      <c r="S57" s="45">
        <f t="shared" si="8"/>
        <v>94940000</v>
      </c>
      <c r="T57" s="51"/>
      <c r="U57" s="44"/>
      <c r="V57" s="44"/>
      <c r="W57" s="44"/>
    </row>
    <row r="58" spans="1:23" ht="15.75" x14ac:dyDescent="0.25">
      <c r="A58" s="3">
        <v>2</v>
      </c>
      <c r="B58" s="9" t="s">
        <v>34</v>
      </c>
      <c r="C58" s="45">
        <f>SUM('[1]Ikan basah (jenis Ikan)moro'!C44+'[1]Ikan Basah (jernis Ikan)WEDNG'!C44)</f>
        <v>180883</v>
      </c>
      <c r="D58" s="45">
        <f>SUM('[1]Ikan basah (jenis Ikan)moro'!D44+'[1]Ikan Basah (jernis Ikan)WEDNG'!D44)</f>
        <v>2352136000</v>
      </c>
      <c r="E58" s="45">
        <f t="shared" ref="E58:E72" si="9">SUM(D58/C58)</f>
        <v>13003.63218212878</v>
      </c>
      <c r="F58" s="45">
        <f>SUM('[1]Ikan basah (jenis Ikan)moro'!E44+'[1]Ikan Basah (jernis Ikan)WEDNG'!E44)</f>
        <v>119995</v>
      </c>
      <c r="G58" s="45">
        <f>SUM('[1]Ikan basah (jenis Ikan)moro'!F44+'[1]Ikan Basah (jernis Ikan)WEDNG'!F44)</f>
        <v>1560006000</v>
      </c>
      <c r="H58" s="45"/>
      <c r="I58" s="45">
        <f>SUM('[1]Ikan basah (jenis Ikan)moro'!G44+'[1]Ikan Basah (jernis Ikan)WEDNG'!G44)</f>
        <v>131096</v>
      </c>
      <c r="J58" s="45">
        <f>SUM('[1]Ikan basah (jenis Ikan)moro'!H44+'[1]Ikan Basah (jernis Ikan)WEDNG'!H44)</f>
        <v>1704307000</v>
      </c>
      <c r="K58" s="45"/>
      <c r="L58" s="45">
        <f>SUM('[1]Ikan basah (jenis Ikan)moro'!I44+'[1]Ikan Basah (jernis Ikan)WEDNG'!I44)</f>
        <v>151962</v>
      </c>
      <c r="M58" s="45">
        <f>SUM('[1]Ikan basah (jenis Ikan)moro'!J44+'[1]Ikan Basah (jernis Ikan)WEDNG'!J44)</f>
        <v>1975616000</v>
      </c>
      <c r="N58" s="45"/>
      <c r="O58" s="45">
        <f>SUM('[1]Ikan basah (jenis Ikan)moro'!K44+'[1]Ikan Basah (jernis Ikan)WEDNG'!K44)</f>
        <v>16349</v>
      </c>
      <c r="P58" s="45">
        <f>SUM('[1]Ikan basah (jenis Ikan)moro'!L44+'[1]Ikan Basah (jernis Ikan)WEDNG'!L44)</f>
        <v>212556000</v>
      </c>
      <c r="Q58" s="45"/>
      <c r="R58" s="45">
        <f t="shared" si="8"/>
        <v>722721</v>
      </c>
      <c r="S58" s="45">
        <f t="shared" si="8"/>
        <v>9396289000</v>
      </c>
      <c r="T58" s="51"/>
      <c r="U58" s="44"/>
      <c r="V58" s="44"/>
      <c r="W58" s="44"/>
    </row>
    <row r="59" spans="1:23" ht="15.75" x14ac:dyDescent="0.25">
      <c r="A59" s="8">
        <v>3</v>
      </c>
      <c r="B59" s="9" t="s">
        <v>35</v>
      </c>
      <c r="C59" s="45">
        <v>0</v>
      </c>
      <c r="D59" s="45">
        <v>0</v>
      </c>
      <c r="E59" s="45" t="e">
        <f t="shared" si="9"/>
        <v>#DIV/0!</v>
      </c>
      <c r="F59" s="45">
        <v>0</v>
      </c>
      <c r="G59" s="45">
        <v>0</v>
      </c>
      <c r="H59" s="45"/>
      <c r="I59" s="45">
        <v>0</v>
      </c>
      <c r="J59" s="45">
        <v>0</v>
      </c>
      <c r="K59" s="45"/>
      <c r="L59" s="45">
        <v>0</v>
      </c>
      <c r="M59" s="45">
        <v>0</v>
      </c>
      <c r="N59" s="45"/>
      <c r="O59" s="45">
        <v>0</v>
      </c>
      <c r="P59" s="57">
        <v>0</v>
      </c>
      <c r="Q59" s="45"/>
      <c r="R59" s="45">
        <f t="shared" si="8"/>
        <v>35058</v>
      </c>
      <c r="S59" s="45">
        <f>SUM(D11+G11+J11+M11+P11+S11+V11+D59+G59+J59+M59+P59)</f>
        <v>1402320000</v>
      </c>
      <c r="T59" s="51"/>
      <c r="U59" s="44"/>
      <c r="V59" s="44"/>
      <c r="W59" s="44"/>
    </row>
    <row r="60" spans="1:23" ht="15.75" x14ac:dyDescent="0.25">
      <c r="A60" s="8">
        <v>4</v>
      </c>
      <c r="B60" s="9" t="s">
        <v>36</v>
      </c>
      <c r="C60" s="45">
        <v>174</v>
      </c>
      <c r="D60" s="45">
        <v>2610000</v>
      </c>
      <c r="E60" s="45">
        <f t="shared" si="9"/>
        <v>15000</v>
      </c>
      <c r="F60" s="45">
        <v>308</v>
      </c>
      <c r="G60" s="45">
        <v>4620000</v>
      </c>
      <c r="H60" s="45"/>
      <c r="I60" s="45">
        <v>463</v>
      </c>
      <c r="J60" s="45">
        <v>6945000</v>
      </c>
      <c r="K60" s="45"/>
      <c r="L60" s="45">
        <v>581</v>
      </c>
      <c r="M60" s="45">
        <v>8715000</v>
      </c>
      <c r="N60" s="45"/>
      <c r="O60" s="45">
        <v>172</v>
      </c>
      <c r="P60" s="45">
        <v>2580000</v>
      </c>
      <c r="Q60" s="45"/>
      <c r="R60" s="45">
        <f t="shared" si="8"/>
        <v>23696</v>
      </c>
      <c r="S60" s="45">
        <v>355455000</v>
      </c>
      <c r="T60" s="51"/>
      <c r="U60" s="44"/>
      <c r="V60" s="44"/>
      <c r="W60" s="44"/>
    </row>
    <row r="61" spans="1:23" ht="15.75" x14ac:dyDescent="0.25">
      <c r="A61" s="3">
        <v>5</v>
      </c>
      <c r="B61" s="9" t="s">
        <v>37</v>
      </c>
      <c r="C61" s="45">
        <v>247</v>
      </c>
      <c r="D61" s="45">
        <v>2470000</v>
      </c>
      <c r="E61" s="45">
        <f t="shared" si="9"/>
        <v>10000</v>
      </c>
      <c r="F61" s="45">
        <v>297</v>
      </c>
      <c r="G61" s="45">
        <v>2970000</v>
      </c>
      <c r="H61" s="45"/>
      <c r="I61" s="45">
        <v>513</v>
      </c>
      <c r="J61" s="45">
        <v>5130000</v>
      </c>
      <c r="K61" s="45"/>
      <c r="L61" s="45">
        <f>SUM('[1]Ikan basah (jenis Ikan)moro'!I47+'[1]Ikan Basah (jernis Ikan)WEDNG'!I47)</f>
        <v>70054</v>
      </c>
      <c r="M61" s="45">
        <v>690616000</v>
      </c>
      <c r="N61" s="45"/>
      <c r="O61" s="45">
        <f>SUM('[1]Ikan basah (jenis Ikan)moro'!K47+'[1]Ikan Basah (jernis Ikan)WEDNG'!K47)</f>
        <v>38981</v>
      </c>
      <c r="P61" s="45">
        <f>SUM('[1]Ikan basah (jenis Ikan)moro'!L47+'[1]Ikan Basah (jernis Ikan)WEDNG'!L47)</f>
        <v>389846000</v>
      </c>
      <c r="Q61" s="45"/>
      <c r="R61" s="45">
        <f t="shared" si="8"/>
        <v>798040</v>
      </c>
      <c r="S61" s="45">
        <f t="shared" si="8"/>
        <v>7970655000</v>
      </c>
      <c r="T61" s="51"/>
      <c r="U61" s="44"/>
      <c r="V61" s="44"/>
      <c r="W61" s="44"/>
    </row>
    <row r="62" spans="1:23" ht="15.75" x14ac:dyDescent="0.25">
      <c r="A62" s="8">
        <v>6</v>
      </c>
      <c r="B62" s="9" t="s">
        <v>38</v>
      </c>
      <c r="C62" s="45">
        <v>455</v>
      </c>
      <c r="D62" s="45">
        <v>2730000</v>
      </c>
      <c r="E62" s="45">
        <f t="shared" si="9"/>
        <v>6000</v>
      </c>
      <c r="F62" s="45">
        <v>480</v>
      </c>
      <c r="G62" s="45">
        <v>2880000</v>
      </c>
      <c r="H62" s="45"/>
      <c r="I62" s="45">
        <v>867</v>
      </c>
      <c r="J62" s="45">
        <v>5202000</v>
      </c>
      <c r="K62" s="45"/>
      <c r="L62" s="45">
        <v>850</v>
      </c>
      <c r="M62" s="45">
        <v>5100000</v>
      </c>
      <c r="N62" s="45"/>
      <c r="O62" s="45">
        <v>462</v>
      </c>
      <c r="P62" s="45">
        <v>2772000</v>
      </c>
      <c r="Q62" s="45"/>
      <c r="R62" s="45">
        <f t="shared" si="8"/>
        <v>9285</v>
      </c>
      <c r="S62" s="45">
        <f t="shared" si="8"/>
        <v>55710000</v>
      </c>
      <c r="T62" s="51"/>
      <c r="U62" s="44"/>
      <c r="V62" s="44"/>
      <c r="W62" s="44"/>
    </row>
    <row r="63" spans="1:23" ht="15.75" x14ac:dyDescent="0.25">
      <c r="A63" s="3">
        <v>7</v>
      </c>
      <c r="B63" s="9" t="s">
        <v>39</v>
      </c>
      <c r="C63" s="45">
        <v>577</v>
      </c>
      <c r="D63" s="45">
        <v>2308000</v>
      </c>
      <c r="E63" s="45">
        <f t="shared" si="9"/>
        <v>4000</v>
      </c>
      <c r="F63" s="45">
        <v>672</v>
      </c>
      <c r="G63" s="45">
        <v>2688000</v>
      </c>
      <c r="H63" s="45"/>
      <c r="I63" s="45">
        <v>1186</v>
      </c>
      <c r="J63" s="45">
        <v>4744000</v>
      </c>
      <c r="K63" s="45"/>
      <c r="L63" s="45">
        <v>1230</v>
      </c>
      <c r="M63" s="45">
        <v>4920000</v>
      </c>
      <c r="N63" s="45"/>
      <c r="O63" s="45">
        <v>719</v>
      </c>
      <c r="P63" s="45">
        <v>2876000</v>
      </c>
      <c r="Q63" s="45"/>
      <c r="R63" s="45">
        <f t="shared" si="8"/>
        <v>13493</v>
      </c>
      <c r="S63" s="45">
        <f t="shared" si="8"/>
        <v>54308000</v>
      </c>
      <c r="T63" s="51"/>
      <c r="U63" s="44"/>
      <c r="V63" s="44"/>
      <c r="W63" s="44"/>
    </row>
    <row r="64" spans="1:23" ht="15.75" x14ac:dyDescent="0.25">
      <c r="A64" s="8">
        <v>8</v>
      </c>
      <c r="B64" s="9" t="s">
        <v>40</v>
      </c>
      <c r="C64" s="45">
        <v>105821</v>
      </c>
      <c r="D64" s="45">
        <v>1058245000</v>
      </c>
      <c r="E64" s="45">
        <f t="shared" si="9"/>
        <v>10000.330747205186</v>
      </c>
      <c r="F64" s="45">
        <v>72953</v>
      </c>
      <c r="G64" s="45">
        <v>729062000</v>
      </c>
      <c r="H64" s="45"/>
      <c r="I64" s="45">
        <v>82656</v>
      </c>
      <c r="J64" s="45">
        <v>895954000</v>
      </c>
      <c r="K64" s="45"/>
      <c r="L64" s="45">
        <v>0</v>
      </c>
      <c r="M64" s="45">
        <v>0</v>
      </c>
      <c r="N64" s="45"/>
      <c r="O64" s="45">
        <v>0</v>
      </c>
      <c r="P64" s="45">
        <v>0</v>
      </c>
      <c r="Q64" s="45"/>
      <c r="R64" s="45">
        <f t="shared" si="8"/>
        <v>273878</v>
      </c>
      <c r="S64" s="45">
        <f t="shared" si="8"/>
        <v>2807741000</v>
      </c>
      <c r="T64" s="51"/>
      <c r="U64" s="44"/>
      <c r="V64" s="44"/>
      <c r="W64" s="44"/>
    </row>
    <row r="65" spans="1:23" ht="15.75" x14ac:dyDescent="0.25">
      <c r="A65" s="8">
        <v>9</v>
      </c>
      <c r="B65" s="9" t="s">
        <v>41</v>
      </c>
      <c r="C65" s="45">
        <v>0</v>
      </c>
      <c r="D65" s="45">
        <v>0</v>
      </c>
      <c r="E65" s="45" t="e">
        <f t="shared" si="9"/>
        <v>#DIV/0!</v>
      </c>
      <c r="F65" s="45">
        <v>0</v>
      </c>
      <c r="G65" s="45">
        <v>0</v>
      </c>
      <c r="H65" s="45"/>
      <c r="I65" s="45">
        <v>0</v>
      </c>
      <c r="J65" s="45">
        <v>0</v>
      </c>
      <c r="K65" s="45"/>
      <c r="L65" s="45">
        <v>0</v>
      </c>
      <c r="M65" s="45">
        <v>0</v>
      </c>
      <c r="N65" s="45"/>
      <c r="O65" s="45">
        <v>0</v>
      </c>
      <c r="P65" s="45">
        <v>0</v>
      </c>
      <c r="Q65" s="45"/>
      <c r="R65" s="45">
        <f t="shared" si="8"/>
        <v>6259</v>
      </c>
      <c r="S65" s="45">
        <f t="shared" si="8"/>
        <v>93957000</v>
      </c>
      <c r="T65" s="51"/>
      <c r="U65" s="44"/>
      <c r="V65" s="44"/>
      <c r="W65" s="44"/>
    </row>
    <row r="66" spans="1:23" ht="15.75" x14ac:dyDescent="0.25">
      <c r="A66" s="3">
        <v>10</v>
      </c>
      <c r="B66" s="9" t="s">
        <v>42</v>
      </c>
      <c r="C66" s="45">
        <v>0</v>
      </c>
      <c r="D66" s="45">
        <v>0</v>
      </c>
      <c r="E66" s="45" t="e">
        <f t="shared" si="9"/>
        <v>#DIV/0!</v>
      </c>
      <c r="F66" s="45">
        <v>0</v>
      </c>
      <c r="G66" s="45">
        <v>0</v>
      </c>
      <c r="H66" s="45"/>
      <c r="I66" s="45">
        <v>0</v>
      </c>
      <c r="J66" s="45">
        <v>0</v>
      </c>
      <c r="K66" s="45"/>
      <c r="L66" s="45">
        <v>0</v>
      </c>
      <c r="M66" s="45">
        <v>0</v>
      </c>
      <c r="N66" s="45"/>
      <c r="O66" s="45">
        <v>0</v>
      </c>
      <c r="P66" s="45">
        <v>0</v>
      </c>
      <c r="Q66" s="45"/>
      <c r="R66" s="45">
        <f t="shared" si="8"/>
        <v>0</v>
      </c>
      <c r="S66" s="45">
        <f t="shared" si="8"/>
        <v>0</v>
      </c>
      <c r="T66" s="51"/>
      <c r="U66" s="44"/>
      <c r="V66" s="44"/>
      <c r="W66" s="44"/>
    </row>
    <row r="67" spans="1:23" ht="15.75" x14ac:dyDescent="0.25">
      <c r="A67" s="8">
        <v>11</v>
      </c>
      <c r="B67" s="9" t="s">
        <v>43</v>
      </c>
      <c r="C67" s="45">
        <v>418</v>
      </c>
      <c r="D67" s="45">
        <v>8405000</v>
      </c>
      <c r="E67" s="45">
        <f t="shared" si="9"/>
        <v>20107.655502392343</v>
      </c>
      <c r="F67" s="45">
        <v>476</v>
      </c>
      <c r="G67" s="45">
        <v>9558000</v>
      </c>
      <c r="H67" s="45"/>
      <c r="I67" s="45">
        <v>1097</v>
      </c>
      <c r="J67" s="45">
        <v>22048000</v>
      </c>
      <c r="K67" s="45"/>
      <c r="L67" s="45">
        <v>1036</v>
      </c>
      <c r="M67" s="45">
        <v>20860000</v>
      </c>
      <c r="N67" s="45"/>
      <c r="O67" s="45">
        <v>871</v>
      </c>
      <c r="P67" s="45">
        <v>17488000</v>
      </c>
      <c r="Q67" s="45"/>
      <c r="R67" s="45">
        <f t="shared" si="8"/>
        <v>48981</v>
      </c>
      <c r="S67" s="45">
        <f t="shared" si="8"/>
        <v>1020431000</v>
      </c>
      <c r="T67" s="51"/>
      <c r="U67" s="44"/>
      <c r="V67" s="44"/>
      <c r="W67" s="44"/>
    </row>
    <row r="68" spans="1:23" ht="15.75" x14ac:dyDescent="0.25">
      <c r="A68" s="3">
        <v>12</v>
      </c>
      <c r="B68" s="9" t="s">
        <v>44</v>
      </c>
      <c r="C68" s="45">
        <v>0</v>
      </c>
      <c r="D68" s="45">
        <v>0</v>
      </c>
      <c r="E68" s="45" t="e">
        <f t="shared" si="9"/>
        <v>#DIV/0!</v>
      </c>
      <c r="F68" s="45">
        <v>0</v>
      </c>
      <c r="G68" s="45">
        <v>0</v>
      </c>
      <c r="H68" s="45"/>
      <c r="I68" s="45">
        <v>0</v>
      </c>
      <c r="J68" s="45">
        <v>0</v>
      </c>
      <c r="K68" s="45"/>
      <c r="L68" s="45">
        <v>0</v>
      </c>
      <c r="M68" s="45">
        <v>0</v>
      </c>
      <c r="N68" s="45"/>
      <c r="O68" s="45">
        <v>0</v>
      </c>
      <c r="P68" s="45">
        <v>0</v>
      </c>
      <c r="Q68" s="45"/>
      <c r="R68" s="45">
        <f t="shared" si="8"/>
        <v>0</v>
      </c>
      <c r="S68" s="45">
        <f t="shared" si="8"/>
        <v>0</v>
      </c>
      <c r="T68" s="51"/>
      <c r="U68" s="44"/>
      <c r="V68" s="44"/>
      <c r="W68" s="44"/>
    </row>
    <row r="69" spans="1:23" ht="15.75" x14ac:dyDescent="0.25">
      <c r="A69" s="8">
        <v>13</v>
      </c>
      <c r="B69" s="9" t="s">
        <v>45</v>
      </c>
      <c r="C69" s="45">
        <v>0</v>
      </c>
      <c r="D69" s="45">
        <v>0</v>
      </c>
      <c r="E69" s="45" t="e">
        <f t="shared" si="9"/>
        <v>#DIV/0!</v>
      </c>
      <c r="F69" s="45">
        <v>0</v>
      </c>
      <c r="G69" s="45">
        <v>0</v>
      </c>
      <c r="H69" s="45"/>
      <c r="I69" s="45">
        <v>0</v>
      </c>
      <c r="J69" s="45">
        <v>0</v>
      </c>
      <c r="K69" s="45"/>
      <c r="L69" s="45">
        <v>0</v>
      </c>
      <c r="M69" s="45">
        <v>0</v>
      </c>
      <c r="N69" s="45"/>
      <c r="O69" s="45">
        <v>0</v>
      </c>
      <c r="P69" s="45">
        <v>0</v>
      </c>
      <c r="Q69" s="45"/>
      <c r="R69" s="45">
        <f t="shared" si="8"/>
        <v>0</v>
      </c>
      <c r="S69" s="45">
        <f t="shared" si="8"/>
        <v>0</v>
      </c>
      <c r="T69" s="51"/>
      <c r="U69" s="44"/>
      <c r="V69" s="44"/>
      <c r="W69" s="44"/>
    </row>
    <row r="70" spans="1:23" ht="15.75" x14ac:dyDescent="0.25">
      <c r="A70" s="3">
        <v>14</v>
      </c>
      <c r="B70" s="9" t="s">
        <v>50</v>
      </c>
      <c r="C70" s="45">
        <v>0</v>
      </c>
      <c r="D70" s="45">
        <v>0</v>
      </c>
      <c r="E70" s="45" t="e">
        <f t="shared" si="9"/>
        <v>#DIV/0!</v>
      </c>
      <c r="F70" s="45">
        <v>0</v>
      </c>
      <c r="G70" s="45">
        <v>0</v>
      </c>
      <c r="H70" s="45"/>
      <c r="I70" s="45">
        <v>0</v>
      </c>
      <c r="J70" s="45">
        <v>0</v>
      </c>
      <c r="K70" s="45"/>
      <c r="L70" s="45">
        <v>0</v>
      </c>
      <c r="M70" s="45">
        <v>0</v>
      </c>
      <c r="N70" s="45"/>
      <c r="O70" s="45">
        <v>0</v>
      </c>
      <c r="P70" s="45">
        <v>0</v>
      </c>
      <c r="Q70" s="45"/>
      <c r="R70" s="45">
        <f t="shared" si="8"/>
        <v>0</v>
      </c>
      <c r="S70" s="45">
        <f t="shared" si="8"/>
        <v>0</v>
      </c>
      <c r="T70" s="51"/>
      <c r="U70" s="44"/>
      <c r="V70" s="44"/>
      <c r="W70" s="44"/>
    </row>
    <row r="71" spans="1:23" ht="15.75" x14ac:dyDescent="0.25">
      <c r="A71" s="8">
        <v>15</v>
      </c>
      <c r="B71" s="9" t="s">
        <v>47</v>
      </c>
      <c r="C71" s="45">
        <v>0</v>
      </c>
      <c r="D71" s="45">
        <v>0</v>
      </c>
      <c r="E71" s="45" t="e">
        <f t="shared" si="9"/>
        <v>#DIV/0!</v>
      </c>
      <c r="F71" s="45">
        <v>0</v>
      </c>
      <c r="G71" s="45">
        <v>0</v>
      </c>
      <c r="H71" s="45"/>
      <c r="I71" s="45">
        <v>0</v>
      </c>
      <c r="J71" s="45">
        <v>0</v>
      </c>
      <c r="K71" s="45"/>
      <c r="L71" s="45">
        <v>0</v>
      </c>
      <c r="M71" s="45">
        <v>0</v>
      </c>
      <c r="N71" s="45"/>
      <c r="O71" s="45">
        <v>0</v>
      </c>
      <c r="P71" s="45">
        <v>0</v>
      </c>
      <c r="Q71" s="45"/>
      <c r="R71" s="45">
        <f t="shared" si="8"/>
        <v>0</v>
      </c>
      <c r="S71" s="45">
        <f t="shared" si="8"/>
        <v>0</v>
      </c>
      <c r="T71" s="51"/>
      <c r="U71" s="44"/>
      <c r="V71" s="44"/>
      <c r="W71" s="44"/>
    </row>
    <row r="72" spans="1:23" ht="15.75" x14ac:dyDescent="0.25">
      <c r="A72" s="3">
        <v>16</v>
      </c>
      <c r="B72" s="9" t="s">
        <v>48</v>
      </c>
      <c r="C72" s="45">
        <v>0</v>
      </c>
      <c r="D72" s="45">
        <v>0</v>
      </c>
      <c r="E72" s="45" t="e">
        <f t="shared" si="9"/>
        <v>#DIV/0!</v>
      </c>
      <c r="F72" s="45">
        <v>0</v>
      </c>
      <c r="G72" s="45">
        <v>0</v>
      </c>
      <c r="H72" s="45"/>
      <c r="I72" s="45">
        <v>0</v>
      </c>
      <c r="J72" s="45">
        <v>0</v>
      </c>
      <c r="K72" s="45"/>
      <c r="L72" s="45">
        <v>0</v>
      </c>
      <c r="M72" s="45">
        <v>0</v>
      </c>
      <c r="N72" s="45"/>
      <c r="O72" s="45">
        <v>0</v>
      </c>
      <c r="P72" s="45">
        <v>0</v>
      </c>
      <c r="Q72" s="45"/>
      <c r="R72" s="45">
        <f t="shared" si="8"/>
        <v>0</v>
      </c>
      <c r="S72" s="45">
        <f t="shared" si="8"/>
        <v>0</v>
      </c>
      <c r="T72" s="51"/>
      <c r="U72" s="44"/>
      <c r="V72" s="44"/>
      <c r="W72" s="44"/>
    </row>
    <row r="73" spans="1:23" ht="15.75" x14ac:dyDescent="0.25">
      <c r="A73" s="3"/>
      <c r="B73" s="9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52"/>
      <c r="Q73" s="52"/>
      <c r="R73" s="46"/>
      <c r="S73" s="46"/>
      <c r="T73" s="44"/>
      <c r="U73" s="44"/>
      <c r="V73" s="44"/>
      <c r="W73" s="44"/>
    </row>
    <row r="74" spans="1:23" ht="15.75" x14ac:dyDescent="0.25">
      <c r="A74" s="8"/>
      <c r="B74" s="9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52"/>
      <c r="Q74" s="52"/>
      <c r="R74" s="46"/>
      <c r="S74" s="46"/>
      <c r="T74" s="44"/>
      <c r="U74" s="44"/>
      <c r="V74" s="44"/>
      <c r="W74" s="44"/>
    </row>
    <row r="75" spans="1:23" ht="15.75" x14ac:dyDescent="0.25">
      <c r="A75" s="53" t="s">
        <v>6</v>
      </c>
      <c r="B75" s="54"/>
      <c r="C75" s="10">
        <f t="shared" ref="C75:S75" si="10">SUM(C57:C74)</f>
        <v>288575</v>
      </c>
      <c r="D75" s="10">
        <f t="shared" si="10"/>
        <v>3428904000</v>
      </c>
      <c r="E75" s="10" t="e">
        <f t="shared" si="10"/>
        <v>#DIV/0!</v>
      </c>
      <c r="F75" s="10">
        <f t="shared" si="10"/>
        <v>195181</v>
      </c>
      <c r="G75" s="10">
        <f t="shared" si="10"/>
        <v>2311784000</v>
      </c>
      <c r="H75" s="10">
        <f t="shared" si="10"/>
        <v>0</v>
      </c>
      <c r="I75" s="10">
        <f t="shared" si="10"/>
        <v>217878</v>
      </c>
      <c r="J75" s="10">
        <f t="shared" si="10"/>
        <v>2644330000</v>
      </c>
      <c r="K75" s="10">
        <f t="shared" si="10"/>
        <v>0</v>
      </c>
      <c r="L75" s="10">
        <f t="shared" si="10"/>
        <v>225713</v>
      </c>
      <c r="M75" s="10">
        <f t="shared" si="10"/>
        <v>2705827000</v>
      </c>
      <c r="N75" s="10">
        <f t="shared" si="10"/>
        <v>0</v>
      </c>
      <c r="O75" s="10">
        <f t="shared" si="10"/>
        <v>57554</v>
      </c>
      <c r="P75" s="10">
        <f t="shared" si="10"/>
        <v>628118000</v>
      </c>
      <c r="Q75" s="10">
        <f t="shared" si="10"/>
        <v>0</v>
      </c>
      <c r="R75" s="10">
        <f t="shared" si="10"/>
        <v>1936158</v>
      </c>
      <c r="S75" s="10">
        <f>SUM(S57:S74)</f>
        <v>23251806000</v>
      </c>
      <c r="T75" s="55"/>
      <c r="U75" s="56"/>
      <c r="V75" s="56"/>
      <c r="W75" s="56"/>
    </row>
  </sheetData>
  <mergeCells count="23">
    <mergeCell ref="R53:S53"/>
    <mergeCell ref="U53:V53"/>
    <mergeCell ref="A75:B75"/>
    <mergeCell ref="R5:S5"/>
    <mergeCell ref="U5:V5"/>
    <mergeCell ref="A27:B27"/>
    <mergeCell ref="A53:A54"/>
    <mergeCell ref="B53:B54"/>
    <mergeCell ref="C53:D53"/>
    <mergeCell ref="F53:G53"/>
    <mergeCell ref="I53:J53"/>
    <mergeCell ref="L53:M53"/>
    <mergeCell ref="O53:P53"/>
    <mergeCell ref="A1:V1"/>
    <mergeCell ref="A2:V2"/>
    <mergeCell ref="A3:V3"/>
    <mergeCell ref="A5:A6"/>
    <mergeCell ref="B5:B6"/>
    <mergeCell ref="C5:D5"/>
    <mergeCell ref="F5:G5"/>
    <mergeCell ref="I5:J5"/>
    <mergeCell ref="L5:M5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PRODUKSI PERIKANAN TANGKAP</vt:lpstr>
      <vt:lpstr>REKAP PRODUKSI&amp;NILAI PRO.TPI</vt:lpstr>
      <vt:lpstr>REKAP PRODUKSI PERIKANAN TNGKAP</vt:lpstr>
      <vt:lpstr>PRODUKSI&amp;NILAI PRODUKSI LAUT</vt:lpstr>
      <vt:lpstr>PRODUKSI&amp;NILAI PRODUKSI TPI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win8.1</cp:lastModifiedBy>
  <dcterms:created xsi:type="dcterms:W3CDTF">2019-09-08T12:25:00Z</dcterms:created>
  <dcterms:modified xsi:type="dcterms:W3CDTF">2019-09-09T07:31:59Z</dcterms:modified>
</cp:coreProperties>
</file>