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AD726C9B-09C5-4214-BD82-F6B38C086CE8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92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1" l="1"/>
  <c r="D19" i="11"/>
  <c r="I18" i="11"/>
  <c r="H18" i="11"/>
  <c r="G18" i="11"/>
  <c r="F18" i="11"/>
  <c r="C18" i="11"/>
  <c r="J18" i="11" s="1"/>
  <c r="I17" i="11"/>
  <c r="J17" i="11" s="1"/>
  <c r="H17" i="11"/>
  <c r="G17" i="11"/>
  <c r="F17" i="11"/>
  <c r="C17" i="11"/>
  <c r="I16" i="11"/>
  <c r="H16" i="11"/>
  <c r="G16" i="11"/>
  <c r="F16" i="11"/>
  <c r="C16" i="11"/>
  <c r="I15" i="11"/>
  <c r="H15" i="11"/>
  <c r="G15" i="11"/>
  <c r="F15" i="11"/>
  <c r="C15" i="11"/>
  <c r="J15" i="11" s="1"/>
  <c r="I14" i="11"/>
  <c r="H14" i="11"/>
  <c r="G14" i="11"/>
  <c r="F14" i="11"/>
  <c r="C14" i="11"/>
  <c r="I13" i="11"/>
  <c r="H13" i="11"/>
  <c r="G13" i="11"/>
  <c r="F13" i="11"/>
  <c r="C13" i="11"/>
  <c r="I12" i="11"/>
  <c r="H12" i="11"/>
  <c r="G12" i="11"/>
  <c r="F12" i="11"/>
  <c r="C12" i="11"/>
  <c r="I11" i="11"/>
  <c r="H11" i="11"/>
  <c r="G11" i="11"/>
  <c r="F11" i="11"/>
  <c r="C11" i="11"/>
  <c r="I10" i="11"/>
  <c r="H10" i="11"/>
  <c r="G10" i="11"/>
  <c r="F10" i="11"/>
  <c r="C10" i="11"/>
  <c r="J10" i="11" s="1"/>
  <c r="I9" i="11"/>
  <c r="J9" i="11" s="1"/>
  <c r="H9" i="11"/>
  <c r="G9" i="11"/>
  <c r="F9" i="11"/>
  <c r="C9" i="11"/>
  <c r="I8" i="11"/>
  <c r="H8" i="11"/>
  <c r="G8" i="11"/>
  <c r="F8" i="11"/>
  <c r="C8" i="11"/>
  <c r="I7" i="11"/>
  <c r="H7" i="11"/>
  <c r="G7" i="11"/>
  <c r="F7" i="11"/>
  <c r="C7" i="11"/>
  <c r="J7" i="11" s="1"/>
  <c r="I6" i="11"/>
  <c r="H6" i="11"/>
  <c r="G6" i="11"/>
  <c r="F6" i="11"/>
  <c r="C6" i="11"/>
  <c r="I5" i="11"/>
  <c r="H5" i="11"/>
  <c r="G5" i="11"/>
  <c r="F5" i="11"/>
  <c r="C5" i="11"/>
  <c r="J8" i="11" l="1"/>
  <c r="H19" i="11"/>
  <c r="J13" i="11"/>
  <c r="J16" i="11"/>
  <c r="J6" i="11"/>
  <c r="J12" i="11"/>
  <c r="J14" i="11"/>
  <c r="I19" i="11"/>
  <c r="J11" i="11"/>
  <c r="G19" i="11"/>
  <c r="F19" i="11"/>
  <c r="J5" i="11"/>
  <c r="C19" i="11"/>
  <c r="J19" i="11" l="1"/>
</calcChain>
</file>

<file path=xl/sharedStrings.xml><?xml version="1.0" encoding="utf-8"?>
<sst xmlns="http://schemas.openxmlformats.org/spreadsheetml/2006/main" count="29" uniqueCount="28">
  <si>
    <t>KECAMATAN</t>
  </si>
  <si>
    <t>TRI WULAN 1 TAHUN 2025</t>
  </si>
  <si>
    <t>JUMLAH</t>
  </si>
  <si>
    <t>TOTAL</t>
  </si>
  <si>
    <t>Jumlah pemberian Alat Kontrasepsi Ulang menurut alat kontrasepsi</t>
  </si>
  <si>
    <t>NO</t>
  </si>
  <si>
    <t>IUD</t>
  </si>
  <si>
    <t>MOW</t>
  </si>
  <si>
    <t>MOP</t>
  </si>
  <si>
    <t>KONDOM</t>
  </si>
  <si>
    <t>IMPLANT</t>
  </si>
  <si>
    <t>SUNTIK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</si>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</sst>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10AC-10D1-4AEE-A1D3-C6CA5D58A3B3}">
  <dimension ref="A1:K33"/>
  <sheetViews>
    <sheetView tabSelected="1" workbookViewId="0">
      <selection activeCell="L8" sqref="L8"/>
    </sheetView>
  </sheetViews>
  <sheetFormatPr defaultColWidth="12.6328125" defaultRowHeight="14.5" x14ac:dyDescent="0.35"/>
  <cols>
    <col min="1" max="1" width="5.26953125" customWidth="1"/>
    <col min="2" max="2" width="14.90625" customWidth="1"/>
  </cols>
  <sheetData>
    <row r="1" spans="1:10" x14ac:dyDescent="0.35">
      <c r="A1" s="12" t="s">
        <v>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x14ac:dyDescent="0.35">
      <c r="A4" s="3" t="s">
        <v>5</v>
      </c>
      <c r="B4" s="3" t="s">
        <v>0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4" t="s">
        <v>2</v>
      </c>
    </row>
    <row r="5" spans="1:10" x14ac:dyDescent="0.35">
      <c r="A5" s="4">
        <v>1</v>
      </c>
      <c r="B5" s="5" t="s">
        <v>13</v>
      </c>
      <c r="C5" s="4">
        <f>7+4+1</f>
        <v>12</v>
      </c>
      <c r="D5" s="6">
        <v>0</v>
      </c>
      <c r="E5" s="6">
        <v>0</v>
      </c>
      <c r="F5" s="6">
        <f>13+25+16</f>
        <v>54</v>
      </c>
      <c r="G5" s="6">
        <f>30+45+12</f>
        <v>87</v>
      </c>
      <c r="H5" s="6">
        <f>775+716+619</f>
        <v>2110</v>
      </c>
      <c r="I5" s="6">
        <f>23+39+36</f>
        <v>98</v>
      </c>
      <c r="J5" s="4">
        <f t="shared" ref="J5:J19" si="0">SUM(C5:I5)</f>
        <v>2361</v>
      </c>
    </row>
    <row r="6" spans="1:10" x14ac:dyDescent="0.35">
      <c r="A6" s="4">
        <v>2</v>
      </c>
      <c r="B6" s="5" t="s">
        <v>14</v>
      </c>
      <c r="C6" s="7">
        <f>1+2</f>
        <v>3</v>
      </c>
      <c r="D6" s="6">
        <v>0</v>
      </c>
      <c r="E6" s="6">
        <v>0</v>
      </c>
      <c r="F6" s="8">
        <f>24+32+12</f>
        <v>68</v>
      </c>
      <c r="G6" s="8">
        <f>13+36+33</f>
        <v>82</v>
      </c>
      <c r="H6" s="8">
        <f>768+668+568</f>
        <v>2004</v>
      </c>
      <c r="I6" s="8">
        <f>64+69+101</f>
        <v>234</v>
      </c>
      <c r="J6" s="4">
        <f t="shared" si="0"/>
        <v>2391</v>
      </c>
    </row>
    <row r="7" spans="1:10" x14ac:dyDescent="0.35">
      <c r="A7" s="4">
        <v>3</v>
      </c>
      <c r="B7" s="5" t="s">
        <v>15</v>
      </c>
      <c r="C7" s="7">
        <f>0+2</f>
        <v>2</v>
      </c>
      <c r="D7" s="6">
        <v>0</v>
      </c>
      <c r="E7" s="6">
        <v>0</v>
      </c>
      <c r="F7" s="8">
        <f>5+7+7</f>
        <v>19</v>
      </c>
      <c r="G7" s="8">
        <f>7+36+5</f>
        <v>48</v>
      </c>
      <c r="H7" s="8">
        <f>559+304+325</f>
        <v>1188</v>
      </c>
      <c r="I7" s="8">
        <f>31+71+49</f>
        <v>151</v>
      </c>
      <c r="J7" s="4">
        <f t="shared" si="0"/>
        <v>1408</v>
      </c>
    </row>
    <row r="8" spans="1:10" x14ac:dyDescent="0.35">
      <c r="A8" s="4">
        <v>4</v>
      </c>
      <c r="B8" s="5" t="s">
        <v>16</v>
      </c>
      <c r="C8" s="7">
        <f>0+0</f>
        <v>0</v>
      </c>
      <c r="D8" s="6">
        <v>0</v>
      </c>
      <c r="E8" s="6">
        <v>0</v>
      </c>
      <c r="F8" s="8">
        <f>12+20+10</f>
        <v>42</v>
      </c>
      <c r="G8" s="8">
        <f>4+33+0</f>
        <v>37</v>
      </c>
      <c r="H8" s="8">
        <f>207+168+207</f>
        <v>582</v>
      </c>
      <c r="I8" s="8">
        <f>21+20+11</f>
        <v>52</v>
      </c>
      <c r="J8" s="4">
        <f t="shared" si="0"/>
        <v>713</v>
      </c>
    </row>
    <row r="9" spans="1:10" x14ac:dyDescent="0.35">
      <c r="A9" s="4">
        <v>5</v>
      </c>
      <c r="B9" s="5" t="s">
        <v>17</v>
      </c>
      <c r="C9" s="7">
        <f>1+3</f>
        <v>4</v>
      </c>
      <c r="D9" s="6">
        <v>0</v>
      </c>
      <c r="E9" s="6">
        <v>0</v>
      </c>
      <c r="F9" s="8">
        <f>2+0+6</f>
        <v>8</v>
      </c>
      <c r="G9" s="8">
        <f>2+19+1</f>
        <v>22</v>
      </c>
      <c r="H9" s="8">
        <f>432+139+198</f>
        <v>769</v>
      </c>
      <c r="I9" s="8">
        <f>3+4+16</f>
        <v>23</v>
      </c>
      <c r="J9" s="4">
        <f t="shared" si="0"/>
        <v>826</v>
      </c>
    </row>
    <row r="10" spans="1:10" x14ac:dyDescent="0.35">
      <c r="A10" s="4">
        <v>6</v>
      </c>
      <c r="B10" s="5" t="s">
        <v>18</v>
      </c>
      <c r="C10" s="7">
        <f>1+2</f>
        <v>3</v>
      </c>
      <c r="D10" s="6">
        <v>0</v>
      </c>
      <c r="E10" s="6">
        <v>0</v>
      </c>
      <c r="F10" s="8">
        <f>8+5+9</f>
        <v>22</v>
      </c>
      <c r="G10" s="8">
        <f>0+37+3</f>
        <v>40</v>
      </c>
      <c r="H10" s="8">
        <f>243+227+261</f>
        <v>731</v>
      </c>
      <c r="I10" s="8">
        <f>37+56+93</f>
        <v>186</v>
      </c>
      <c r="J10" s="4">
        <f t="shared" si="0"/>
        <v>982</v>
      </c>
    </row>
    <row r="11" spans="1:10" x14ac:dyDescent="0.35">
      <c r="A11" s="4">
        <v>7</v>
      </c>
      <c r="B11" s="5" t="s">
        <v>19</v>
      </c>
      <c r="C11" s="7">
        <f>0+0</f>
        <v>0</v>
      </c>
      <c r="D11" s="6">
        <v>0</v>
      </c>
      <c r="E11" s="6">
        <v>0</v>
      </c>
      <c r="F11" s="8">
        <f>0+0+0</f>
        <v>0</v>
      </c>
      <c r="G11" s="8">
        <f>0+23+1</f>
        <v>24</v>
      </c>
      <c r="H11" s="9">
        <f>606+545+459</f>
        <v>1610</v>
      </c>
      <c r="I11" s="8">
        <f>43+227+218</f>
        <v>488</v>
      </c>
      <c r="J11" s="4">
        <f t="shared" si="0"/>
        <v>2122</v>
      </c>
    </row>
    <row r="12" spans="1:10" x14ac:dyDescent="0.35">
      <c r="A12" s="4">
        <v>8</v>
      </c>
      <c r="B12" s="5" t="s">
        <v>20</v>
      </c>
      <c r="C12" s="7">
        <f>0+0</f>
        <v>0</v>
      </c>
      <c r="D12" s="6">
        <v>0</v>
      </c>
      <c r="E12" s="6">
        <v>0</v>
      </c>
      <c r="F12" s="8">
        <f>148+2+5</f>
        <v>155</v>
      </c>
      <c r="G12" s="8">
        <f>0+21+0</f>
        <v>21</v>
      </c>
      <c r="H12" s="8">
        <f>686+648+255</f>
        <v>1589</v>
      </c>
      <c r="I12" s="8">
        <f>10+200+10</f>
        <v>220</v>
      </c>
      <c r="J12" s="4">
        <f t="shared" si="0"/>
        <v>1985</v>
      </c>
    </row>
    <row r="13" spans="1:10" x14ac:dyDescent="0.35">
      <c r="A13" s="4">
        <v>9</v>
      </c>
      <c r="B13" s="5" t="s">
        <v>21</v>
      </c>
      <c r="C13" s="7">
        <f>0+4</f>
        <v>4</v>
      </c>
      <c r="D13" s="6">
        <v>0</v>
      </c>
      <c r="E13" s="6">
        <v>0</v>
      </c>
      <c r="F13" s="8">
        <f>0+0+5</f>
        <v>5</v>
      </c>
      <c r="G13" s="8">
        <f>0+6+17</f>
        <v>23</v>
      </c>
      <c r="H13" s="8">
        <f>260+208+261</f>
        <v>729</v>
      </c>
      <c r="I13" s="8">
        <f>24+10+8</f>
        <v>42</v>
      </c>
      <c r="J13" s="4">
        <f t="shared" si="0"/>
        <v>803</v>
      </c>
    </row>
    <row r="14" spans="1:10" x14ac:dyDescent="0.35">
      <c r="A14" s="4">
        <v>10</v>
      </c>
      <c r="B14" s="5" t="s">
        <v>22</v>
      </c>
      <c r="C14" s="7">
        <f>2+3</f>
        <v>5</v>
      </c>
      <c r="D14" s="6">
        <v>0</v>
      </c>
      <c r="E14" s="6">
        <v>0</v>
      </c>
      <c r="F14" s="8">
        <f>0+8+2</f>
        <v>10</v>
      </c>
      <c r="G14" s="8">
        <f>3+22+0</f>
        <v>25</v>
      </c>
      <c r="H14" s="8">
        <f>364+207+247</f>
        <v>818</v>
      </c>
      <c r="I14" s="8">
        <f>33+36+53</f>
        <v>122</v>
      </c>
      <c r="J14" s="4">
        <f t="shared" si="0"/>
        <v>980</v>
      </c>
    </row>
    <row r="15" spans="1:10" x14ac:dyDescent="0.35">
      <c r="A15" s="4">
        <v>11</v>
      </c>
      <c r="B15" s="5" t="s">
        <v>23</v>
      </c>
      <c r="C15" s="7">
        <f>0+3</f>
        <v>3</v>
      </c>
      <c r="D15" s="6">
        <v>0</v>
      </c>
      <c r="E15" s="6">
        <v>0</v>
      </c>
      <c r="F15" s="8">
        <f>7+7+1</f>
        <v>15</v>
      </c>
      <c r="G15" s="8">
        <f>7+46+1</f>
        <v>54</v>
      </c>
      <c r="H15" s="8">
        <f>227+191+141</f>
        <v>559</v>
      </c>
      <c r="I15" s="8">
        <f>7+13+6</f>
        <v>26</v>
      </c>
      <c r="J15" s="4">
        <f t="shared" si="0"/>
        <v>657</v>
      </c>
    </row>
    <row r="16" spans="1:10" x14ac:dyDescent="0.35">
      <c r="A16" s="4">
        <v>12</v>
      </c>
      <c r="B16" s="5" t="s">
        <v>24</v>
      </c>
      <c r="C16" s="7">
        <f>0+2</f>
        <v>2</v>
      </c>
      <c r="D16" s="6">
        <v>0</v>
      </c>
      <c r="E16" s="6">
        <v>0</v>
      </c>
      <c r="F16" s="8">
        <f>6+10+1</f>
        <v>17</v>
      </c>
      <c r="G16" s="8">
        <f>2+48+1</f>
        <v>51</v>
      </c>
      <c r="H16" s="8">
        <f>248+302+209</f>
        <v>759</v>
      </c>
      <c r="I16" s="8">
        <f>59+42+38</f>
        <v>139</v>
      </c>
      <c r="J16" s="4">
        <f t="shared" si="0"/>
        <v>968</v>
      </c>
    </row>
    <row r="17" spans="1:11" x14ac:dyDescent="0.35">
      <c r="A17" s="4">
        <v>13</v>
      </c>
      <c r="B17" s="5" t="s">
        <v>25</v>
      </c>
      <c r="C17" s="7">
        <f>11+2</f>
        <v>13</v>
      </c>
      <c r="D17" s="6">
        <v>0</v>
      </c>
      <c r="E17" s="6">
        <v>0</v>
      </c>
      <c r="F17" s="8">
        <f>80+132+6</f>
        <v>218</v>
      </c>
      <c r="G17" s="8">
        <f>16+34+2</f>
        <v>52</v>
      </c>
      <c r="H17" s="8">
        <f>700+171+172</f>
        <v>1043</v>
      </c>
      <c r="I17" s="8">
        <f>45+16+56</f>
        <v>117</v>
      </c>
      <c r="J17" s="4">
        <f t="shared" si="0"/>
        <v>1443</v>
      </c>
    </row>
    <row r="18" spans="1:11" ht="15.75" customHeight="1" x14ac:dyDescent="0.35">
      <c r="A18" s="4">
        <v>14</v>
      </c>
      <c r="B18" s="5" t="s">
        <v>26</v>
      </c>
      <c r="C18" s="7">
        <f>1+0</f>
        <v>1</v>
      </c>
      <c r="D18" s="6">
        <v>0</v>
      </c>
      <c r="E18" s="6">
        <v>0</v>
      </c>
      <c r="F18" s="8">
        <f>1+2+1</f>
        <v>4</v>
      </c>
      <c r="G18" s="8">
        <f>8+49+0</f>
        <v>57</v>
      </c>
      <c r="H18" s="8">
        <f>428+419+382</f>
        <v>1229</v>
      </c>
      <c r="I18" s="8">
        <f>23+24+37</f>
        <v>84</v>
      </c>
      <c r="J18" s="4">
        <f t="shared" si="0"/>
        <v>1375</v>
      </c>
    </row>
    <row r="19" spans="1:11" ht="15.75" customHeight="1" x14ac:dyDescent="0.35">
      <c r="A19" s="5"/>
      <c r="B19" s="10" t="s">
        <v>3</v>
      </c>
      <c r="C19" s="3">
        <f t="shared" ref="C19:I19" si="1">SUM(C5:C18)</f>
        <v>52</v>
      </c>
      <c r="D19" s="3">
        <f t="shared" si="1"/>
        <v>0</v>
      </c>
      <c r="E19" s="3">
        <f t="shared" si="1"/>
        <v>0</v>
      </c>
      <c r="F19" s="3">
        <f t="shared" si="1"/>
        <v>637</v>
      </c>
      <c r="G19" s="3">
        <f t="shared" si="1"/>
        <v>623</v>
      </c>
      <c r="H19" s="3">
        <f t="shared" si="1"/>
        <v>15720</v>
      </c>
      <c r="I19" s="3">
        <f t="shared" si="1"/>
        <v>1982</v>
      </c>
      <c r="J19" s="3">
        <f t="shared" si="0"/>
        <v>19014</v>
      </c>
    </row>
    <row r="20" spans="1:11" ht="15.75" customHeight="1" x14ac:dyDescent="0.35"/>
    <row r="21" spans="1:11" ht="15.75" customHeight="1" x14ac:dyDescent="0.35"/>
    <row r="22" spans="1:11" ht="15.75" customHeight="1" x14ac:dyDescent="0.35"/>
    <row r="23" spans="1:11" ht="15.75" customHeight="1" x14ac:dyDescent="0.35"/>
    <row r="24" spans="1:11" ht="15.75" customHeight="1" x14ac:dyDescent="0.35"/>
    <row r="25" spans="1:11" ht="15.75" customHeight="1" x14ac:dyDescent="0.35"/>
    <row r="26" spans="1:11" ht="15.75" customHeight="1" x14ac:dyDescent="0.35"/>
    <row r="27" spans="1:11" ht="15.75" customHeight="1" x14ac:dyDescent="0.35"/>
    <row r="28" spans="1:11" ht="15.75" customHeight="1" x14ac:dyDescent="0.35"/>
    <row r="29" spans="1:11" ht="15.75" customHeight="1" x14ac:dyDescent="0.35"/>
    <row r="30" spans="1:11" ht="15.75" customHeight="1" x14ac:dyDescent="0.35"/>
    <row r="31" spans="1:11" ht="15.75" customHeight="1" x14ac:dyDescent="0.35">
      <c r="K31" s="11" t="s">
        <v>27</v>
      </c>
    </row>
    <row r="32" spans="1:11" ht="15.75" customHeight="1" x14ac:dyDescent="0.35"/>
    <row r="33" spans="8:8" x14ac:dyDescent="0.35">
      <c r="H33" s="1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2025-06-17T00:52:02Z</dcterms:modified>
</cp:coreProperties>
</file>