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32954A3D-4424-4196-9080-32B5A4F2A8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92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" i="11" l="1"/>
  <c r="H18" i="11"/>
  <c r="G18" i="11"/>
  <c r="F18" i="11"/>
  <c r="C18" i="11"/>
  <c r="I17" i="11"/>
  <c r="H17" i="11"/>
  <c r="G17" i="11"/>
  <c r="F17" i="11"/>
  <c r="C17" i="11"/>
  <c r="I16" i="11"/>
  <c r="H16" i="11"/>
  <c r="G16" i="11"/>
  <c r="C16" i="11"/>
  <c r="I15" i="11"/>
  <c r="H15" i="11"/>
  <c r="G15" i="11"/>
  <c r="F15" i="11"/>
  <c r="C15" i="11"/>
  <c r="I14" i="11"/>
  <c r="H14" i="11"/>
  <c r="G14" i="11"/>
  <c r="F14" i="11"/>
  <c r="C14" i="11"/>
  <c r="I13" i="11"/>
  <c r="H13" i="11"/>
  <c r="G13" i="11"/>
  <c r="F13" i="11"/>
  <c r="C13" i="11"/>
  <c r="I12" i="11"/>
  <c r="H12" i="11"/>
  <c r="G12" i="11"/>
  <c r="F12" i="11"/>
  <c r="C12" i="11"/>
  <c r="I11" i="11"/>
  <c r="H11" i="11"/>
  <c r="G11" i="11"/>
  <c r="F11" i="11"/>
  <c r="C11" i="11"/>
  <c r="I10" i="11"/>
  <c r="H10" i="11"/>
  <c r="G10" i="11"/>
  <c r="F10" i="11"/>
  <c r="C10" i="11"/>
  <c r="I9" i="11"/>
  <c r="H9" i="11"/>
  <c r="G9" i="11"/>
  <c r="F9" i="11"/>
  <c r="C9" i="11"/>
  <c r="I8" i="11"/>
  <c r="H8" i="11"/>
  <c r="G8" i="11"/>
  <c r="F8" i="11"/>
  <c r="C8" i="11"/>
  <c r="I7" i="11"/>
  <c r="H7" i="11"/>
  <c r="G7" i="11"/>
  <c r="F7" i="11"/>
  <c r="C7" i="11"/>
  <c r="I6" i="11"/>
  <c r="H6" i="11"/>
  <c r="G6" i="11"/>
  <c r="F6" i="11"/>
  <c r="C6" i="11"/>
  <c r="I5" i="11"/>
  <c r="H5" i="11"/>
  <c r="G5" i="11"/>
  <c r="F5" i="11"/>
  <c r="C5" i="11"/>
  <c r="H19" i="11" l="1"/>
  <c r="E19" i="11"/>
  <c r="D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I19" i="11"/>
  <c r="J6" i="11"/>
  <c r="G19" i="11"/>
  <c r="F19" i="11"/>
  <c r="C19" i="11"/>
  <c r="J19" i="11" l="1"/>
  <c r="J5" i="11"/>
</calcChain>
</file>

<file path=xl/sharedStrings.xml><?xml version="1.0" encoding="utf-8"?>
<sst xmlns="http://schemas.openxmlformats.org/spreadsheetml/2006/main" count="28" uniqueCount="28">
  <si>
    <t>KECAMATAN</t>
  </si>
  <si>
    <t>JUMLAH</t>
  </si>
  <si>
    <t>TOTAL</t>
  </si>
  <si>
    <t>Jumlah pemberian Alat Kontrasepsi Ulang menurut alat kontrasepsi</t>
  </si>
  <si>
    <t>NO</t>
  </si>
  <si>
    <t>IUD</t>
  </si>
  <si>
    <t>MOW</t>
  </si>
  <si>
    <t>MOP</t>
  </si>
  <si>
    <t>KONDOM</t>
  </si>
  <si>
    <t>IMPLANT</t>
  </si>
  <si>
    <t>SUNTIK</t>
  </si>
  <si>
    <t>PIL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</si>
  <si>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</si>
  <si>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</si>
  <si>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</si>
  <si>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</si>
  <si>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</si>
  <si>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</si>
  <si>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</si>
  <si>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</si>
  <si>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</si>
  <si>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</si>
  <si>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</si>
  <si>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</si>
  <si>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</si>
  <si>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</si>
  <si>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 xml:space="preserve">  </t>
  </si>
  <si>
    <t>TRIWULAN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</si>
</sst>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N9" sqref="N9"/>
    </sheetView>
  </sheetViews>
  <sheetFormatPr defaultColWidth="12.6328125" defaultRowHeight="14.5" x14ac:dyDescent="0.35"/>
  <cols>
    <col min="1" max="1" width="5.26953125" customWidth="1"/>
    <col min="2" max="2" width="14.90625" customWidth="1"/>
    <col min="3" max="3" width="3.81640625" bestFit="1" customWidth="1"/>
    <col min="4" max="4" width="5.54296875" bestFit="1" customWidth="1"/>
    <col min="5" max="5" width="5" bestFit="1" customWidth="1"/>
    <col min="6" max="6" width="9.08984375" bestFit="1" customWidth="1"/>
    <col min="7" max="7" width="8.7265625" bestFit="1" customWidth="1"/>
    <col min="8" max="8" width="7.453125" bestFit="1" customWidth="1"/>
    <col min="9" max="9" width="7.1796875" customWidth="1"/>
    <col min="10" max="10" width="7.81640625" bestFit="1" customWidth="1"/>
  </cols>
  <sheetData>
    <row r="1" spans="1:10" x14ac:dyDescent="0.35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35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 x14ac:dyDescent="0.4">
      <c r="A3" s="1"/>
      <c r="B3" s="1"/>
      <c r="C3" s="1"/>
      <c r="D3" s="1"/>
      <c r="E3" s="1"/>
      <c r="F3" s="1"/>
      <c r="G3" s="1"/>
      <c r="H3" s="1"/>
      <c r="I3" s="1"/>
    </row>
    <row r="4" spans="1:10" x14ac:dyDescent="0.35">
      <c r="A4" s="2" t="s">
        <v>4</v>
      </c>
      <c r="B4" s="14" t="s">
        <v>0</v>
      </c>
      <c r="C4" s="12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8" t="s">
        <v>1</v>
      </c>
    </row>
    <row r="5" spans="1:10" x14ac:dyDescent="0.35">
      <c r="A5" s="2">
        <v>1</v>
      </c>
      <c r="B5" s="7" t="s">
        <v>12</v>
      </c>
      <c r="C5" s="9">
        <f>7+4+1+2+8+3</f>
        <v>25</v>
      </c>
      <c r="D5" s="4">
        <v>0</v>
      </c>
      <c r="E5" s="4">
        <v>0</v>
      </c>
      <c r="F5" s="4">
        <f>13+25+16+20+30+19</f>
        <v>123</v>
      </c>
      <c r="G5" s="4">
        <f>30+45+12+47+22+23</f>
        <v>179</v>
      </c>
      <c r="H5" s="4">
        <f>775+716+619+681+647+536</f>
        <v>3974</v>
      </c>
      <c r="I5" s="4">
        <f>23+39+36+33+41+43</f>
        <v>215</v>
      </c>
      <c r="J5" s="10">
        <f t="shared" ref="J5:J19" si="0">SUM(C5:I5)</f>
        <v>4516</v>
      </c>
    </row>
    <row r="6" spans="1:10" x14ac:dyDescent="0.35">
      <c r="A6" s="2">
        <v>2</v>
      </c>
      <c r="B6" s="7" t="s">
        <v>13</v>
      </c>
      <c r="C6" s="11">
        <f>1+2+2+2</f>
        <v>7</v>
      </c>
      <c r="D6" s="4">
        <v>0</v>
      </c>
      <c r="E6" s="4">
        <v>0</v>
      </c>
      <c r="F6" s="5">
        <f>24+32+12+26+22+22</f>
        <v>138</v>
      </c>
      <c r="G6" s="5">
        <f>13+36+33+17+14+26</f>
        <v>139</v>
      </c>
      <c r="H6" s="5">
        <f>768+668+568+615+564+722</f>
        <v>3905</v>
      </c>
      <c r="I6" s="5">
        <f>64+69+101+90+65+82</f>
        <v>471</v>
      </c>
      <c r="J6" s="10">
        <f t="shared" si="0"/>
        <v>4660</v>
      </c>
    </row>
    <row r="7" spans="1:10" x14ac:dyDescent="0.35">
      <c r="A7" s="2">
        <v>3</v>
      </c>
      <c r="B7" s="7" t="s">
        <v>14</v>
      </c>
      <c r="C7" s="11">
        <f>0+2</f>
        <v>2</v>
      </c>
      <c r="D7" s="4">
        <v>0</v>
      </c>
      <c r="E7" s="4">
        <v>0</v>
      </c>
      <c r="F7" s="5">
        <f>5+7+7+8+6+7</f>
        <v>40</v>
      </c>
      <c r="G7" s="5">
        <f>7+36+5+31+24+25</f>
        <v>128</v>
      </c>
      <c r="H7" s="5">
        <f>559+304+325+345+486+494</f>
        <v>2513</v>
      </c>
      <c r="I7" s="5">
        <f>31+71+49+49+41+63</f>
        <v>304</v>
      </c>
      <c r="J7" s="10">
        <f t="shared" si="0"/>
        <v>2987</v>
      </c>
    </row>
    <row r="8" spans="1:10" x14ac:dyDescent="0.35">
      <c r="A8" s="2">
        <v>4</v>
      </c>
      <c r="B8" s="7" t="s">
        <v>15</v>
      </c>
      <c r="C8" s="11">
        <f>0+0+2+3</f>
        <v>5</v>
      </c>
      <c r="D8" s="4">
        <v>0</v>
      </c>
      <c r="E8" s="4">
        <v>0</v>
      </c>
      <c r="F8" s="5">
        <f>12+20+10+20+2</f>
        <v>64</v>
      </c>
      <c r="G8" s="5">
        <f>4+33+0+18+13+12</f>
        <v>80</v>
      </c>
      <c r="H8" s="5">
        <f>207+168+207+182+168+74</f>
        <v>1006</v>
      </c>
      <c r="I8" s="5">
        <f>21+20+11+20+37+10</f>
        <v>119</v>
      </c>
      <c r="J8" s="10">
        <f t="shared" si="0"/>
        <v>1274</v>
      </c>
    </row>
    <row r="9" spans="1:10" x14ac:dyDescent="0.35">
      <c r="A9" s="2">
        <v>5</v>
      </c>
      <c r="B9" s="7" t="s">
        <v>16</v>
      </c>
      <c r="C9" s="11">
        <f>1+3+2+7+4</f>
        <v>17</v>
      </c>
      <c r="D9" s="4">
        <v>0</v>
      </c>
      <c r="E9" s="4">
        <v>0</v>
      </c>
      <c r="F9" s="5">
        <f>2+0+6+60+15+5</f>
        <v>88</v>
      </c>
      <c r="G9" s="5">
        <f>2+19+1+5+13+11</f>
        <v>51</v>
      </c>
      <c r="H9" s="5">
        <f>432+139+198+284+313+326</f>
        <v>1692</v>
      </c>
      <c r="I9" s="5">
        <f>3+4+16+10+8+12</f>
        <v>53</v>
      </c>
      <c r="J9" s="10">
        <f t="shared" si="0"/>
        <v>1901</v>
      </c>
    </row>
    <row r="10" spans="1:10" x14ac:dyDescent="0.35">
      <c r="A10" s="2">
        <v>6</v>
      </c>
      <c r="B10" s="7" t="s">
        <v>17</v>
      </c>
      <c r="C10" s="11">
        <f>1+2</f>
        <v>3</v>
      </c>
      <c r="D10" s="4">
        <v>0</v>
      </c>
      <c r="E10" s="4">
        <v>0</v>
      </c>
      <c r="F10" s="5">
        <f>8+5+9+9+13+15</f>
        <v>59</v>
      </c>
      <c r="G10" s="5">
        <f>0+37+3+14+11+7</f>
        <v>72</v>
      </c>
      <c r="H10" s="5">
        <f>243+227+261+193+173+231</f>
        <v>1328</v>
      </c>
      <c r="I10" s="5">
        <f>37+56+93+88+113+100</f>
        <v>487</v>
      </c>
      <c r="J10" s="10">
        <f t="shared" si="0"/>
        <v>1949</v>
      </c>
    </row>
    <row r="11" spans="1:10" x14ac:dyDescent="0.35">
      <c r="A11" s="2">
        <v>7</v>
      </c>
      <c r="B11" s="7" t="s">
        <v>18</v>
      </c>
      <c r="C11" s="11">
        <f>0+0+1</f>
        <v>1</v>
      </c>
      <c r="D11" s="4">
        <v>0</v>
      </c>
      <c r="E11" s="4">
        <v>0</v>
      </c>
      <c r="F11" s="5">
        <f>0+0+0</f>
        <v>0</v>
      </c>
      <c r="G11" s="5">
        <f>0+23+1+18+21+9</f>
        <v>72</v>
      </c>
      <c r="H11" s="6">
        <f>606+545+459+566+669+560</f>
        <v>3405</v>
      </c>
      <c r="I11" s="5">
        <f>43+227+218+212+100+130</f>
        <v>930</v>
      </c>
      <c r="J11" s="10">
        <f t="shared" si="0"/>
        <v>4408</v>
      </c>
    </row>
    <row r="12" spans="1:10" x14ac:dyDescent="0.35">
      <c r="A12" s="2">
        <v>8</v>
      </c>
      <c r="B12" s="7" t="s">
        <v>19</v>
      </c>
      <c r="C12" s="11">
        <f>0+0</f>
        <v>0</v>
      </c>
      <c r="D12" s="4">
        <v>0</v>
      </c>
      <c r="E12" s="4">
        <v>0</v>
      </c>
      <c r="F12" s="5">
        <f>148+2+5+17+28+5</f>
        <v>205</v>
      </c>
      <c r="G12" s="5">
        <f>0+21+0+30+33+18</f>
        <v>102</v>
      </c>
      <c r="H12" s="5">
        <f>686+648+255+143+553+375</f>
        <v>2660</v>
      </c>
      <c r="I12" s="5">
        <f>10+200+10+17+56+38</f>
        <v>331</v>
      </c>
      <c r="J12" s="10">
        <f t="shared" si="0"/>
        <v>3298</v>
      </c>
    </row>
    <row r="13" spans="1:10" x14ac:dyDescent="0.35">
      <c r="A13" s="2">
        <v>9</v>
      </c>
      <c r="B13" s="7" t="s">
        <v>20</v>
      </c>
      <c r="C13" s="11">
        <f>0+4+2</f>
        <v>6</v>
      </c>
      <c r="D13" s="4">
        <v>0</v>
      </c>
      <c r="E13" s="4">
        <v>0</v>
      </c>
      <c r="F13" s="5">
        <f>0+0+5+5</f>
        <v>10</v>
      </c>
      <c r="G13" s="5">
        <f>0+6+17+13</f>
        <v>36</v>
      </c>
      <c r="H13" s="5">
        <f>260+208+261+221+132</f>
        <v>1082</v>
      </c>
      <c r="I13" s="5">
        <f>24+10+8+3+25</f>
        <v>70</v>
      </c>
      <c r="J13" s="10">
        <f t="shared" si="0"/>
        <v>1204</v>
      </c>
    </row>
    <row r="14" spans="1:10" x14ac:dyDescent="0.35">
      <c r="A14" s="2">
        <v>10</v>
      </c>
      <c r="B14" s="7" t="s">
        <v>21</v>
      </c>
      <c r="C14" s="11">
        <f>2+3+1+2</f>
        <v>8</v>
      </c>
      <c r="D14" s="4">
        <v>0</v>
      </c>
      <c r="E14" s="4">
        <v>0</v>
      </c>
      <c r="F14" s="5">
        <f>0+8+2+2+6+2</f>
        <v>20</v>
      </c>
      <c r="G14" s="5">
        <f>3+22+0+11+7+8</f>
        <v>51</v>
      </c>
      <c r="H14" s="5">
        <f>364+207+247+360+187+398</f>
        <v>1763</v>
      </c>
      <c r="I14" s="5">
        <f>33+36+53+46+23+20</f>
        <v>211</v>
      </c>
      <c r="J14" s="10">
        <f t="shared" si="0"/>
        <v>2053</v>
      </c>
    </row>
    <row r="15" spans="1:10" x14ac:dyDescent="0.35">
      <c r="A15" s="2">
        <v>11</v>
      </c>
      <c r="B15" s="7" t="s">
        <v>22</v>
      </c>
      <c r="C15" s="11">
        <f>0+3+1</f>
        <v>4</v>
      </c>
      <c r="D15" s="4">
        <v>0</v>
      </c>
      <c r="E15" s="4">
        <v>0</v>
      </c>
      <c r="F15" s="5">
        <f>7+7+1+8+11+9</f>
        <v>43</v>
      </c>
      <c r="G15" s="5">
        <f>7+46+1+3+17+8</f>
        <v>82</v>
      </c>
      <c r="H15" s="5">
        <f>227+191+141+257+136+141</f>
        <v>1093</v>
      </c>
      <c r="I15" s="5">
        <f>7+13+6+32+14+13</f>
        <v>85</v>
      </c>
      <c r="J15" s="10">
        <f t="shared" si="0"/>
        <v>1307</v>
      </c>
    </row>
    <row r="16" spans="1:10" x14ac:dyDescent="0.35">
      <c r="A16" s="2">
        <v>12</v>
      </c>
      <c r="B16" s="7" t="s">
        <v>23</v>
      </c>
      <c r="C16" s="11">
        <f>0+2+4+11+4</f>
        <v>21</v>
      </c>
      <c r="D16" s="4">
        <v>0</v>
      </c>
      <c r="E16" s="4">
        <v>0</v>
      </c>
      <c r="F16" s="5">
        <v>28</v>
      </c>
      <c r="G16" s="5">
        <f>2+48+1+25+38+24</f>
        <v>138</v>
      </c>
      <c r="H16" s="5">
        <f>248+302+209+268+360+195</f>
        <v>1582</v>
      </c>
      <c r="I16" s="5">
        <f>59+42+38+30+28+20</f>
        <v>217</v>
      </c>
      <c r="J16" s="10">
        <f t="shared" si="0"/>
        <v>1986</v>
      </c>
    </row>
    <row r="17" spans="1:10" x14ac:dyDescent="0.35">
      <c r="A17" s="2">
        <v>13</v>
      </c>
      <c r="B17" s="7" t="s">
        <v>24</v>
      </c>
      <c r="C17" s="11">
        <f>11+2+1+3</f>
        <v>17</v>
      </c>
      <c r="D17" s="4">
        <v>0</v>
      </c>
      <c r="E17" s="4">
        <v>0</v>
      </c>
      <c r="F17" s="5">
        <f>80+132+6+14+30+11</f>
        <v>273</v>
      </c>
      <c r="G17" s="5">
        <f>16+34+2+18+10+11</f>
        <v>91</v>
      </c>
      <c r="H17" s="5">
        <f>700+171+172+44+142+104</f>
        <v>1333</v>
      </c>
      <c r="I17" s="5">
        <f>45+16+56+4+101+61</f>
        <v>283</v>
      </c>
      <c r="J17" s="10">
        <f t="shared" si="0"/>
        <v>1997</v>
      </c>
    </row>
    <row r="18" spans="1:10" ht="15.75" customHeight="1" x14ac:dyDescent="0.35">
      <c r="A18" s="2">
        <v>14</v>
      </c>
      <c r="B18" s="7" t="s">
        <v>25</v>
      </c>
      <c r="C18" s="11">
        <f>1+0</f>
        <v>1</v>
      </c>
      <c r="D18" s="4">
        <v>0</v>
      </c>
      <c r="E18" s="4">
        <v>0</v>
      </c>
      <c r="F18" s="5">
        <f>1+2+1</f>
        <v>4</v>
      </c>
      <c r="G18" s="5">
        <f>8+49+0+29+19+10</f>
        <v>115</v>
      </c>
      <c r="H18" s="5">
        <f>428+419+382+395+314+267</f>
        <v>2205</v>
      </c>
      <c r="I18" s="5">
        <f>23+24+37+18+36+44</f>
        <v>182</v>
      </c>
      <c r="J18" s="10">
        <f t="shared" si="0"/>
        <v>2507</v>
      </c>
    </row>
    <row r="19" spans="1:10" ht="15.75" customHeight="1" thickBot="1" x14ac:dyDescent="0.4">
      <c r="A19" s="3"/>
      <c r="B19" s="7" t="s">
        <v>2</v>
      </c>
      <c r="C19" s="15">
        <f t="shared" ref="C19:I19" si="1">SUM(C5:C18)</f>
        <v>117</v>
      </c>
      <c r="D19" s="16">
        <f t="shared" si="1"/>
        <v>0</v>
      </c>
      <c r="E19" s="16">
        <f t="shared" si="1"/>
        <v>0</v>
      </c>
      <c r="F19" s="16">
        <f t="shared" si="1"/>
        <v>1095</v>
      </c>
      <c r="G19" s="16">
        <f t="shared" si="1"/>
        <v>1336</v>
      </c>
      <c r="H19" s="16">
        <f t="shared" si="1"/>
        <v>29541</v>
      </c>
      <c r="I19" s="16">
        <f t="shared" si="1"/>
        <v>3958</v>
      </c>
      <c r="J19" s="17">
        <f t="shared" si="0"/>
        <v>36047</v>
      </c>
    </row>
    <row r="20" spans="1:10" ht="15.75" customHeight="1" x14ac:dyDescent="0.35"/>
    <row r="21" spans="1:10" ht="15.75" customHeight="1" x14ac:dyDescent="0.35"/>
    <row r="22" spans="1:10" ht="15.75" customHeight="1" x14ac:dyDescent="0.35"/>
    <row r="23" spans="1:10" ht="15.75" customHeight="1" x14ac:dyDescent="0.35"/>
    <row r="24" spans="1:10" ht="15.75" customHeight="1" x14ac:dyDescent="0.35"/>
    <row r="25" spans="1:10" ht="15.75" customHeight="1" x14ac:dyDescent="0.35"/>
    <row r="26" spans="1:10" ht="15.75" customHeight="1" x14ac:dyDescent="0.35"/>
    <row r="27" spans="1:10" ht="15.75" customHeight="1" x14ac:dyDescent="0.35"/>
    <row r="28" spans="1:10" ht="15.75" customHeight="1" x14ac:dyDescent="0.35"/>
    <row r="29" spans="1:10" ht="15.75" customHeight="1" x14ac:dyDescent="0.35"/>
    <row r="30" spans="1:10" ht="15.75" customHeight="1" x14ac:dyDescent="0.35"/>
    <row r="31" spans="1:10" ht="15.75" customHeight="1" x14ac:dyDescent="0.35"/>
    <row r="32" spans="1:10" ht="15.75" customHeight="1" x14ac:dyDescent="0.35"/>
    <row r="33" spans="8:8" x14ac:dyDescent="0.35">
      <c r="H33" s="1" t="s">
        <v>26</v>
      </c>
    </row>
  </sheetData>
  <mergeCells count="2">
    <mergeCell ref="A1:J1"/>
    <mergeCell ref="A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2025-09-03T01:42:41Z</dcterms:modified>
</cp:coreProperties>
</file>