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" i="1" l="1"/>
  <c r="T38" i="1"/>
  <c r="R38" i="1"/>
  <c r="S38" i="1" s="1"/>
  <c r="P38" i="1"/>
  <c r="Q38" i="1" s="1"/>
  <c r="N38" i="1"/>
  <c r="O38" i="1" s="1"/>
  <c r="L38" i="1"/>
  <c r="M38" i="1" s="1"/>
  <c r="J38" i="1"/>
  <c r="K38" i="1" s="1"/>
  <c r="H38" i="1"/>
  <c r="G38" i="1"/>
  <c r="F38" i="1"/>
  <c r="E38" i="1"/>
  <c r="D38" i="1"/>
  <c r="Y37" i="1"/>
  <c r="X37" i="1"/>
  <c r="W37" i="1"/>
  <c r="V37" i="1"/>
  <c r="Z37" i="1" s="1"/>
  <c r="AA37" i="1" s="1"/>
  <c r="T37" i="1"/>
  <c r="S37" i="1"/>
  <c r="Q37" i="1"/>
  <c r="O37" i="1"/>
  <c r="N37" i="1"/>
  <c r="M37" i="1"/>
  <c r="K37" i="1"/>
  <c r="I37" i="1"/>
  <c r="AC37" i="1" s="1"/>
  <c r="F37" i="1"/>
  <c r="C37" i="1"/>
  <c r="Y36" i="1"/>
  <c r="X36" i="1"/>
  <c r="W36" i="1"/>
  <c r="V36" i="1"/>
  <c r="Z36" i="1" s="1"/>
  <c r="AA36" i="1" s="1"/>
  <c r="T36" i="1"/>
  <c r="S36" i="1"/>
  <c r="Q36" i="1"/>
  <c r="O36" i="1"/>
  <c r="N36" i="1"/>
  <c r="M36" i="1"/>
  <c r="K36" i="1"/>
  <c r="I36" i="1"/>
  <c r="AC36" i="1" s="1"/>
  <c r="F36" i="1"/>
  <c r="C36" i="1"/>
  <c r="Y35" i="1"/>
  <c r="X35" i="1"/>
  <c r="W35" i="1"/>
  <c r="V35" i="1"/>
  <c r="Z35" i="1" s="1"/>
  <c r="AA35" i="1" s="1"/>
  <c r="T35" i="1"/>
  <c r="S35" i="1"/>
  <c r="Q35" i="1"/>
  <c r="O35" i="1"/>
  <c r="N35" i="1"/>
  <c r="M35" i="1"/>
  <c r="K35" i="1"/>
  <c r="I35" i="1"/>
  <c r="AC35" i="1" s="1"/>
  <c r="F35" i="1"/>
  <c r="C35" i="1"/>
  <c r="Y34" i="1"/>
  <c r="X34" i="1"/>
  <c r="W34" i="1"/>
  <c r="V34" i="1"/>
  <c r="Z34" i="1" s="1"/>
  <c r="AA34" i="1" s="1"/>
  <c r="T34" i="1"/>
  <c r="S34" i="1"/>
  <c r="Q34" i="1"/>
  <c r="O34" i="1"/>
  <c r="N34" i="1"/>
  <c r="M34" i="1"/>
  <c r="K34" i="1"/>
  <c r="I34" i="1"/>
  <c r="AC34" i="1" s="1"/>
  <c r="F34" i="1"/>
  <c r="C34" i="1"/>
  <c r="Y33" i="1"/>
  <c r="X33" i="1"/>
  <c r="W33" i="1"/>
  <c r="V33" i="1"/>
  <c r="Z33" i="1" s="1"/>
  <c r="AA33" i="1" s="1"/>
  <c r="T33" i="1"/>
  <c r="S33" i="1"/>
  <c r="Q33" i="1"/>
  <c r="O33" i="1"/>
  <c r="N33" i="1"/>
  <c r="M33" i="1"/>
  <c r="K33" i="1"/>
  <c r="I33" i="1"/>
  <c r="AC33" i="1" s="1"/>
  <c r="F33" i="1"/>
  <c r="C33" i="1"/>
  <c r="Y32" i="1"/>
  <c r="X32" i="1"/>
  <c r="W32" i="1"/>
  <c r="V32" i="1"/>
  <c r="Z32" i="1" s="1"/>
  <c r="AA32" i="1" s="1"/>
  <c r="T32" i="1"/>
  <c r="S32" i="1"/>
  <c r="Q32" i="1"/>
  <c r="O32" i="1"/>
  <c r="N32" i="1"/>
  <c r="M32" i="1"/>
  <c r="K32" i="1"/>
  <c r="I32" i="1"/>
  <c r="AC32" i="1" s="1"/>
  <c r="F32" i="1"/>
  <c r="C32" i="1"/>
  <c r="Y31" i="1"/>
  <c r="X31" i="1"/>
  <c r="W31" i="1"/>
  <c r="V31" i="1"/>
  <c r="Z31" i="1" s="1"/>
  <c r="AA31" i="1" s="1"/>
  <c r="T31" i="1"/>
  <c r="S31" i="1"/>
  <c r="Q31" i="1"/>
  <c r="O31" i="1"/>
  <c r="N31" i="1"/>
  <c r="M31" i="1"/>
  <c r="K31" i="1"/>
  <c r="I31" i="1"/>
  <c r="AC31" i="1" s="1"/>
  <c r="F31" i="1"/>
  <c r="C31" i="1"/>
  <c r="Y30" i="1"/>
  <c r="X30" i="1"/>
  <c r="W30" i="1"/>
  <c r="V30" i="1"/>
  <c r="Z30" i="1" s="1"/>
  <c r="AA30" i="1" s="1"/>
  <c r="T30" i="1"/>
  <c r="S30" i="1"/>
  <c r="Q30" i="1"/>
  <c r="O30" i="1"/>
  <c r="N30" i="1"/>
  <c r="M30" i="1"/>
  <c r="K30" i="1"/>
  <c r="I30" i="1"/>
  <c r="AC30" i="1" s="1"/>
  <c r="F30" i="1"/>
  <c r="C30" i="1"/>
  <c r="Y29" i="1"/>
  <c r="X29" i="1"/>
  <c r="W29" i="1"/>
  <c r="V29" i="1"/>
  <c r="Z29" i="1" s="1"/>
  <c r="AA29" i="1" s="1"/>
  <c r="T29" i="1"/>
  <c r="S29" i="1"/>
  <c r="Q29" i="1"/>
  <c r="O29" i="1"/>
  <c r="N29" i="1"/>
  <c r="M29" i="1"/>
  <c r="K29" i="1"/>
  <c r="I29" i="1"/>
  <c r="AC29" i="1" s="1"/>
  <c r="F29" i="1"/>
  <c r="C29" i="1"/>
  <c r="Y28" i="1"/>
  <c r="X28" i="1"/>
  <c r="W28" i="1"/>
  <c r="V28" i="1"/>
  <c r="Z28" i="1" s="1"/>
  <c r="AA28" i="1" s="1"/>
  <c r="T28" i="1"/>
  <c r="S28" i="1"/>
  <c r="Q28" i="1"/>
  <c r="O28" i="1"/>
  <c r="N28" i="1"/>
  <c r="M28" i="1"/>
  <c r="K28" i="1"/>
  <c r="I28" i="1"/>
  <c r="AC28" i="1" s="1"/>
  <c r="F28" i="1"/>
  <c r="C28" i="1"/>
  <c r="Y27" i="1"/>
  <c r="X27" i="1"/>
  <c r="W27" i="1"/>
  <c r="V27" i="1"/>
  <c r="Z27" i="1" s="1"/>
  <c r="AA27" i="1" s="1"/>
  <c r="T27" i="1"/>
  <c r="S27" i="1"/>
  <c r="Q27" i="1"/>
  <c r="O27" i="1"/>
  <c r="N27" i="1"/>
  <c r="M27" i="1"/>
  <c r="K27" i="1"/>
  <c r="I27" i="1"/>
  <c r="AC27" i="1" s="1"/>
  <c r="F27" i="1"/>
  <c r="C27" i="1"/>
  <c r="Y26" i="1"/>
  <c r="X26" i="1"/>
  <c r="W26" i="1"/>
  <c r="V26" i="1"/>
  <c r="Z26" i="1" s="1"/>
  <c r="AA26" i="1" s="1"/>
  <c r="T26" i="1"/>
  <c r="S26" i="1"/>
  <c r="Q26" i="1"/>
  <c r="O26" i="1"/>
  <c r="N26" i="1"/>
  <c r="M26" i="1"/>
  <c r="K26" i="1"/>
  <c r="I26" i="1"/>
  <c r="AC26" i="1" s="1"/>
  <c r="F26" i="1"/>
  <c r="C26" i="1"/>
  <c r="Y25" i="1"/>
  <c r="X25" i="1"/>
  <c r="W25" i="1"/>
  <c r="V25" i="1"/>
  <c r="Z25" i="1" s="1"/>
  <c r="AA25" i="1" s="1"/>
  <c r="T25" i="1"/>
  <c r="S25" i="1"/>
  <c r="Q25" i="1"/>
  <c r="O25" i="1"/>
  <c r="N25" i="1"/>
  <c r="M25" i="1"/>
  <c r="K25" i="1"/>
  <c r="I25" i="1"/>
  <c r="AC25" i="1" s="1"/>
  <c r="F25" i="1"/>
  <c r="C25" i="1"/>
  <c r="Y24" i="1"/>
  <c r="X24" i="1"/>
  <c r="W24" i="1"/>
  <c r="V24" i="1"/>
  <c r="Z24" i="1" s="1"/>
  <c r="AA24" i="1" s="1"/>
  <c r="T24" i="1"/>
  <c r="S24" i="1"/>
  <c r="Q24" i="1"/>
  <c r="O24" i="1"/>
  <c r="N24" i="1"/>
  <c r="M24" i="1"/>
  <c r="K24" i="1"/>
  <c r="I24" i="1"/>
  <c r="AC24" i="1" s="1"/>
  <c r="F24" i="1"/>
  <c r="C24" i="1"/>
  <c r="Y23" i="1"/>
  <c r="X23" i="1"/>
  <c r="W23" i="1"/>
  <c r="V23" i="1"/>
  <c r="Z23" i="1" s="1"/>
  <c r="AA23" i="1" s="1"/>
  <c r="T23" i="1"/>
  <c r="S23" i="1"/>
  <c r="Q23" i="1"/>
  <c r="O23" i="1"/>
  <c r="N23" i="1"/>
  <c r="M23" i="1"/>
  <c r="K23" i="1"/>
  <c r="I23" i="1"/>
  <c r="AC23" i="1" s="1"/>
  <c r="F23" i="1"/>
  <c r="C23" i="1"/>
  <c r="Y22" i="1"/>
  <c r="X22" i="1"/>
  <c r="W22" i="1"/>
  <c r="V22" i="1"/>
  <c r="Z22" i="1" s="1"/>
  <c r="AA22" i="1" s="1"/>
  <c r="T22" i="1"/>
  <c r="S22" i="1"/>
  <c r="Q22" i="1"/>
  <c r="O22" i="1"/>
  <c r="N22" i="1"/>
  <c r="M22" i="1"/>
  <c r="K22" i="1"/>
  <c r="I22" i="1"/>
  <c r="AC22" i="1" s="1"/>
  <c r="F22" i="1"/>
  <c r="C22" i="1"/>
  <c r="Y21" i="1"/>
  <c r="X21" i="1"/>
  <c r="W21" i="1"/>
  <c r="V21" i="1"/>
  <c r="Z21" i="1" s="1"/>
  <c r="AA21" i="1" s="1"/>
  <c r="T21" i="1"/>
  <c r="S21" i="1"/>
  <c r="Q21" i="1"/>
  <c r="O21" i="1"/>
  <c r="N21" i="1"/>
  <c r="M21" i="1"/>
  <c r="K21" i="1"/>
  <c r="I21" i="1"/>
  <c r="AC21" i="1" s="1"/>
  <c r="F21" i="1"/>
  <c r="C21" i="1"/>
  <c r="Y20" i="1"/>
  <c r="X20" i="1"/>
  <c r="W20" i="1"/>
  <c r="V20" i="1"/>
  <c r="Z20" i="1" s="1"/>
  <c r="AA20" i="1" s="1"/>
  <c r="T20" i="1"/>
  <c r="S20" i="1"/>
  <c r="Q20" i="1"/>
  <c r="O20" i="1"/>
  <c r="N20" i="1"/>
  <c r="M20" i="1"/>
  <c r="K20" i="1"/>
  <c r="I20" i="1"/>
  <c r="AC20" i="1" s="1"/>
  <c r="F20" i="1"/>
  <c r="C20" i="1"/>
  <c r="Y19" i="1"/>
  <c r="X19" i="1"/>
  <c r="W19" i="1"/>
  <c r="V19" i="1"/>
  <c r="Z19" i="1" s="1"/>
  <c r="AA19" i="1" s="1"/>
  <c r="T19" i="1"/>
  <c r="S19" i="1"/>
  <c r="Q19" i="1"/>
  <c r="O19" i="1"/>
  <c r="N19" i="1"/>
  <c r="M19" i="1"/>
  <c r="K19" i="1"/>
  <c r="I19" i="1"/>
  <c r="AC19" i="1" s="1"/>
  <c r="F19" i="1"/>
  <c r="C19" i="1"/>
  <c r="Y18" i="1"/>
  <c r="X18" i="1"/>
  <c r="W18" i="1"/>
  <c r="V18" i="1"/>
  <c r="Z18" i="1" s="1"/>
  <c r="AA18" i="1" s="1"/>
  <c r="T18" i="1"/>
  <c r="S18" i="1"/>
  <c r="Q18" i="1"/>
  <c r="O18" i="1"/>
  <c r="N18" i="1"/>
  <c r="M18" i="1"/>
  <c r="K18" i="1"/>
  <c r="I18" i="1"/>
  <c r="AC18" i="1" s="1"/>
  <c r="F18" i="1"/>
  <c r="C18" i="1"/>
  <c r="Y17" i="1"/>
  <c r="X17" i="1"/>
  <c r="W17" i="1"/>
  <c r="V17" i="1"/>
  <c r="Z17" i="1" s="1"/>
  <c r="AA17" i="1" s="1"/>
  <c r="T17" i="1"/>
  <c r="S17" i="1"/>
  <c r="Q17" i="1"/>
  <c r="O17" i="1"/>
  <c r="N17" i="1"/>
  <c r="M17" i="1"/>
  <c r="K17" i="1"/>
  <c r="I17" i="1"/>
  <c r="AC17" i="1" s="1"/>
  <c r="F17" i="1"/>
  <c r="C17" i="1"/>
  <c r="Y16" i="1"/>
  <c r="X16" i="1"/>
  <c r="W16" i="1"/>
  <c r="V16" i="1"/>
  <c r="Z16" i="1" s="1"/>
  <c r="AA16" i="1" s="1"/>
  <c r="T16" i="1"/>
  <c r="S16" i="1"/>
  <c r="Q16" i="1"/>
  <c r="O16" i="1"/>
  <c r="N16" i="1"/>
  <c r="M16" i="1"/>
  <c r="K16" i="1"/>
  <c r="I16" i="1"/>
  <c r="AC16" i="1" s="1"/>
  <c r="F16" i="1"/>
  <c r="C16" i="1"/>
  <c r="Y15" i="1"/>
  <c r="X15" i="1"/>
  <c r="W15" i="1"/>
  <c r="V15" i="1"/>
  <c r="Z15" i="1" s="1"/>
  <c r="AA15" i="1" s="1"/>
  <c r="T15" i="1"/>
  <c r="S15" i="1"/>
  <c r="Q15" i="1"/>
  <c r="O15" i="1"/>
  <c r="N15" i="1"/>
  <c r="M15" i="1"/>
  <c r="K15" i="1"/>
  <c r="I15" i="1"/>
  <c r="AC15" i="1" s="1"/>
  <c r="F15" i="1"/>
  <c r="C15" i="1"/>
  <c r="Y14" i="1"/>
  <c r="X14" i="1"/>
  <c r="W14" i="1"/>
  <c r="V14" i="1"/>
  <c r="Z14" i="1" s="1"/>
  <c r="AA14" i="1" s="1"/>
  <c r="T14" i="1"/>
  <c r="S14" i="1"/>
  <c r="Q14" i="1"/>
  <c r="O14" i="1"/>
  <c r="N14" i="1"/>
  <c r="M14" i="1"/>
  <c r="K14" i="1"/>
  <c r="I14" i="1"/>
  <c r="AC14" i="1" s="1"/>
  <c r="F14" i="1"/>
  <c r="C14" i="1"/>
  <c r="Y13" i="1"/>
  <c r="X13" i="1"/>
  <c r="W13" i="1"/>
  <c r="V13" i="1"/>
  <c r="Z13" i="1" s="1"/>
  <c r="AA13" i="1" s="1"/>
  <c r="T13" i="1"/>
  <c r="S13" i="1"/>
  <c r="Q13" i="1"/>
  <c r="O13" i="1"/>
  <c r="N13" i="1"/>
  <c r="M13" i="1"/>
  <c r="K13" i="1"/>
  <c r="I13" i="1"/>
  <c r="AC13" i="1" s="1"/>
  <c r="F13" i="1"/>
  <c r="C13" i="1"/>
  <c r="Y12" i="1"/>
  <c r="X12" i="1"/>
  <c r="W12" i="1"/>
  <c r="V12" i="1"/>
  <c r="Z12" i="1" s="1"/>
  <c r="AA12" i="1" s="1"/>
  <c r="T12" i="1"/>
  <c r="S12" i="1"/>
  <c r="Q12" i="1"/>
  <c r="O12" i="1"/>
  <c r="N12" i="1"/>
  <c r="M12" i="1"/>
  <c r="K12" i="1"/>
  <c r="I12" i="1"/>
  <c r="AC12" i="1" s="1"/>
  <c r="F12" i="1"/>
  <c r="C12" i="1"/>
  <c r="Y11" i="1"/>
  <c r="X11" i="1"/>
  <c r="W11" i="1"/>
  <c r="V11" i="1"/>
  <c r="Z11" i="1" s="1"/>
  <c r="AA11" i="1" s="1"/>
  <c r="T11" i="1"/>
  <c r="S11" i="1"/>
  <c r="Q11" i="1"/>
  <c r="O11" i="1"/>
  <c r="N11" i="1"/>
  <c r="M11" i="1"/>
  <c r="K11" i="1"/>
  <c r="I11" i="1"/>
  <c r="F11" i="1"/>
  <c r="C11" i="1"/>
  <c r="N5" i="1"/>
  <c r="M5" i="1"/>
  <c r="N4" i="1"/>
  <c r="M4" i="1"/>
  <c r="I38" i="1" l="1"/>
  <c r="U38" i="1" s="1"/>
  <c r="AC11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V38" i="1"/>
  <c r="X38" i="1"/>
  <c r="Y38" i="1" s="1"/>
  <c r="W38" i="1" l="1"/>
  <c r="Z38" i="1"/>
  <c r="AA38" i="1" s="1"/>
  <c r="AC38" i="1"/>
</calcChain>
</file>

<file path=xl/sharedStrings.xml><?xml version="1.0" encoding="utf-8"?>
<sst xmlns="http://schemas.openxmlformats.org/spreadsheetml/2006/main" count="79" uniqueCount="39">
  <si>
    <t>TABEL 52</t>
  </si>
  <si>
    <t>ANGKA KESEMBUHAN DAN PENGOBATAN LENGKAP SERTA KEBERHASILAN PENGOBATAN TUBERKULOSIS MENURUT JENIS KELAMIN, KECAMATAN, DAN PUSKESMAS</t>
  </si>
  <si>
    <t>NO</t>
  </si>
  <si>
    <t>KECAMATAN</t>
  </si>
  <si>
    <t>PUSKESMAS</t>
  </si>
  <si>
    <r>
      <t>JUMLAH KASUS TUBERKULOSIS PARU TERKONFIRMASI BAKTERIOLOGIS YANG TERDAFTAR DAN DIOBATI</t>
    </r>
    <r>
      <rPr>
        <vertAlign val="superscript"/>
        <sz val="12"/>
        <rFont val="Arial"/>
        <family val="2"/>
      </rPr>
      <t>*)</t>
    </r>
  </si>
  <si>
    <r>
      <t>JUMLAH SEMUA KASUS TUBERKULOSIS TERDAFTAR DAN DIOBATI</t>
    </r>
    <r>
      <rPr>
        <vertAlign val="superscript"/>
        <sz val="12"/>
        <rFont val="Arial"/>
        <family val="2"/>
      </rPr>
      <t>*)</t>
    </r>
  </si>
  <si>
    <r>
      <t>ANGKA KESEMBUHAN</t>
    </r>
    <r>
      <rPr>
        <i/>
        <sz val="12"/>
        <rFont val="Arial"/>
        <family val="2"/>
      </rPr>
      <t xml:space="preserve"> (CURE RATE)</t>
    </r>
    <r>
      <rPr>
        <sz val="12"/>
        <rFont val="Arial"/>
        <family val="2"/>
      </rPr>
      <t xml:space="preserve"> TUBERKULOSIS PARU TERKONFIRMASI BAKTERIOLOGIS</t>
    </r>
  </si>
  <si>
    <r>
      <t xml:space="preserve">ANGKA PENGOBATAN LENGKAP 
</t>
    </r>
    <r>
      <rPr>
        <i/>
        <sz val="12"/>
        <rFont val="Arial"/>
        <family val="2"/>
      </rPr>
      <t>(COMPLETE RATE) SEMUA KASUS TUBERKULOSIS</t>
    </r>
  </si>
  <si>
    <r>
      <t xml:space="preserve">ANGKA KEBERHASILAN PENGOBATAN </t>
    </r>
    <r>
      <rPr>
        <i/>
        <sz val="12"/>
        <rFont val="Arial"/>
        <family val="2"/>
      </rPr>
      <t xml:space="preserve">(SUCCESS RATE/SR) </t>
    </r>
    <r>
      <rPr>
        <sz val="12"/>
        <rFont val="Arial"/>
        <family val="2"/>
      </rPr>
      <t>SEMUA KASUS TUBERKULOSIS</t>
    </r>
  </si>
  <si>
    <t>JUMLAH KEMATIAN SELAMA PENGOBATAN TUBERKULOSIS</t>
  </si>
  <si>
    <t>LAKI-LAKI</t>
  </si>
  <si>
    <t>PEREMPUAN</t>
  </si>
  <si>
    <t>LAKI-LAKI + PEREMPUAN</t>
  </si>
  <si>
    <t>L</t>
  </si>
  <si>
    <t>P</t>
  </si>
  <si>
    <t>L + P</t>
  </si>
  <si>
    <t>JUMLAH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</si>
  <si>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</si>
  <si>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</si>
  <si>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</si>
  <si>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</si>
  <si>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</si>
  <si>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</si>
  <si>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</si>
  <si>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</si>
  <si>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</si>
  <si>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</si>
  <si>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</si>
  <si>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</si>
  <si>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</si>
  <si>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</si>
  <si>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</si>
  <si>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</si>
  <si>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</si>
  <si>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</si>
  <si>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>*) Kasus Tuberkulosis terdaftar dan diobati berdasarkan kohort yang sama dari kasus yang dinilai kesembuhan dan pengobatan lengkap</t>
  </si>
  <si>
    <t xml:space="preserve">   Jumlah pasien adalah seluruh pasien Tuberkulosis yang ada di wilayah kerja puskesmas tersebut termasuk pasien yang ditemukan di RS, BBKPM/BPKPM/BP4, Lembaga Pemasyarakatan, </t>
  </si>
  <si>
    <t xml:space="preserve">   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</si>
</sst>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"/>
    <numFmt numFmtId="165" formatCode="#,##0.0_);\(#,##0.0\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7" fontId="1" fillId="0" borderId="16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37" fontId="1" fillId="0" borderId="8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7" fontId="1" fillId="0" borderId="16" xfId="1" applyNumberFormat="1" applyFont="1" applyBorder="1" applyAlignment="1">
      <alignment horizontal="right" vertical="center"/>
    </xf>
    <xf numFmtId="164" fontId="1" fillId="0" borderId="8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37" fontId="1" fillId="0" borderId="8" xfId="1" applyNumberFormat="1" applyFont="1" applyBorder="1" applyAlignment="1">
      <alignment horizontal="right" vertical="center"/>
    </xf>
    <xf numFmtId="37" fontId="1" fillId="0" borderId="14" xfId="1" applyNumberFormat="1" applyFont="1" applyBorder="1" applyAlignment="1">
      <alignment vertical="center"/>
    </xf>
    <xf numFmtId="37" fontId="1" fillId="0" borderId="14" xfId="1" applyNumberFormat="1" applyFont="1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37" fontId="9" fillId="0" borderId="21" xfId="1" applyNumberFormat="1" applyFont="1" applyBorder="1" applyAlignment="1">
      <alignment vertical="center"/>
    </xf>
    <xf numFmtId="164" fontId="9" fillId="0" borderId="21" xfId="1" applyNumberFormat="1" applyFont="1" applyBorder="1" applyAlignment="1">
      <alignment vertical="center"/>
    </xf>
    <xf numFmtId="164" fontId="9" fillId="0" borderId="20" xfId="1" applyNumberFormat="1" applyFont="1" applyBorder="1" applyAlignment="1">
      <alignment vertical="center"/>
    </xf>
    <xf numFmtId="3" fontId="9" fillId="0" borderId="21" xfId="1" applyNumberFormat="1" applyFont="1" applyBorder="1" applyAlignment="1">
      <alignment vertical="center"/>
    </xf>
    <xf numFmtId="37" fontId="9" fillId="0" borderId="21" xfId="1" applyNumberFormat="1" applyFont="1" applyBorder="1" applyAlignment="1">
      <alignment horizontal="right" vertical="center"/>
    </xf>
    <xf numFmtId="164" fontId="9" fillId="0" borderId="21" xfId="1" applyNumberFormat="1" applyFont="1" applyBorder="1" applyAlignment="1">
      <alignment horizontal="right" vertical="center"/>
    </xf>
    <xf numFmtId="165" fontId="1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workbookViewId="0">
      <selection activeCell="A13" sqref="A13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9" width="9.7109375" hidden="1" customWidth="1"/>
    <col min="10" max="15" width="9.7109375" customWidth="1"/>
    <col min="16" max="20" width="9.7109375" hidden="1" customWidth="1"/>
    <col min="21" max="21" width="9.5703125" hidden="1" customWidth="1"/>
    <col min="22" max="27" width="9.7109375" customWidth="1"/>
    <col min="28" max="29" width="9.7109375" hidden="1" customWidth="1"/>
  </cols>
  <sheetData>
    <row r="1" spans="1:2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6.5" x14ac:dyDescent="0.25">
      <c r="A4" s="4"/>
      <c r="B4" s="4"/>
      <c r="C4" s="4"/>
      <c r="D4" s="4"/>
      <c r="E4" s="5"/>
      <c r="F4" s="5"/>
      <c r="G4" s="4"/>
      <c r="H4" s="4"/>
      <c r="I4" s="4"/>
      <c r="J4" s="4"/>
      <c r="K4" s="4"/>
      <c r="L4" s="4"/>
      <c r="M4" s="6" t="str">
        <f>'[1]1'!E5</f>
        <v>KABUPATEN/KOTA</v>
      </c>
      <c r="N4" s="5" t="str">
        <f>'[1]1'!F5</f>
        <v>DEMAK</v>
      </c>
      <c r="O4" s="4"/>
      <c r="P4" s="4"/>
      <c r="Q4" s="4"/>
      <c r="R4" s="4"/>
      <c r="S4" s="4"/>
      <c r="T4" s="4"/>
      <c r="U4" s="4"/>
      <c r="V4" s="7"/>
      <c r="W4" s="7"/>
      <c r="X4" s="7"/>
      <c r="Y4" s="4"/>
      <c r="Z4" s="4"/>
      <c r="AA4" s="4"/>
      <c r="AB4" s="4"/>
      <c r="AC4" s="4"/>
    </row>
    <row r="5" spans="1:29" ht="16.5" x14ac:dyDescent="0.25">
      <c r="A5" s="4"/>
      <c r="B5" s="4"/>
      <c r="C5" s="4"/>
      <c r="D5" s="4"/>
      <c r="E5" s="5"/>
      <c r="F5" s="5"/>
      <c r="G5" s="4"/>
      <c r="H5" s="4"/>
      <c r="I5" s="4"/>
      <c r="J5" s="4"/>
      <c r="K5" s="4"/>
      <c r="L5" s="4"/>
      <c r="M5" s="6" t="str">
        <f>'[1]1'!E6</f>
        <v xml:space="preserve">TAHUN </v>
      </c>
      <c r="N5" s="5">
        <f>'[1]1'!F6</f>
        <v>2019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.75" thickBot="1" x14ac:dyDescent="0.3">
      <c r="A6" s="46"/>
      <c r="B6" s="46"/>
      <c r="C6" s="46"/>
      <c r="D6" s="8"/>
      <c r="E6" s="8"/>
      <c r="F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47" t="s">
        <v>2</v>
      </c>
      <c r="B7" s="47" t="s">
        <v>3</v>
      </c>
      <c r="C7" s="47" t="s">
        <v>4</v>
      </c>
      <c r="D7" s="40" t="s">
        <v>5</v>
      </c>
      <c r="E7" s="41"/>
      <c r="F7" s="42"/>
      <c r="G7" s="40" t="s">
        <v>6</v>
      </c>
      <c r="H7" s="41"/>
      <c r="I7" s="42"/>
      <c r="J7" s="57" t="s">
        <v>7</v>
      </c>
      <c r="K7" s="58"/>
      <c r="L7" s="58"/>
      <c r="M7" s="58"/>
      <c r="N7" s="58"/>
      <c r="O7" s="59"/>
      <c r="P7" s="57" t="s">
        <v>8</v>
      </c>
      <c r="Q7" s="58"/>
      <c r="R7" s="59"/>
      <c r="S7" s="58"/>
      <c r="T7" s="58"/>
      <c r="U7" s="59"/>
      <c r="V7" s="50" t="s">
        <v>9</v>
      </c>
      <c r="W7" s="60"/>
      <c r="X7" s="60"/>
      <c r="Y7" s="60"/>
      <c r="Z7" s="60"/>
      <c r="AA7" s="51"/>
      <c r="AB7" s="50" t="s">
        <v>10</v>
      </c>
      <c r="AC7" s="51"/>
    </row>
    <row r="8" spans="1:29" x14ac:dyDescent="0.25">
      <c r="A8" s="48"/>
      <c r="B8" s="48"/>
      <c r="C8" s="48"/>
      <c r="D8" s="43"/>
      <c r="E8" s="44"/>
      <c r="F8" s="45"/>
      <c r="G8" s="43"/>
      <c r="H8" s="44"/>
      <c r="I8" s="45"/>
      <c r="J8" s="54" t="s">
        <v>11</v>
      </c>
      <c r="K8" s="54"/>
      <c r="L8" s="54" t="s">
        <v>12</v>
      </c>
      <c r="M8" s="54"/>
      <c r="N8" s="55" t="s">
        <v>13</v>
      </c>
      <c r="O8" s="55"/>
      <c r="P8" s="54" t="s">
        <v>11</v>
      </c>
      <c r="Q8" s="54"/>
      <c r="R8" s="54" t="s">
        <v>12</v>
      </c>
      <c r="S8" s="56"/>
      <c r="T8" s="55" t="s">
        <v>13</v>
      </c>
      <c r="U8" s="55"/>
      <c r="V8" s="54" t="s">
        <v>11</v>
      </c>
      <c r="W8" s="54"/>
      <c r="X8" s="54" t="s">
        <v>12</v>
      </c>
      <c r="Y8" s="56"/>
      <c r="Z8" s="55" t="s">
        <v>13</v>
      </c>
      <c r="AA8" s="55"/>
      <c r="AB8" s="52"/>
      <c r="AC8" s="53"/>
    </row>
    <row r="9" spans="1:29" x14ac:dyDescent="0.25">
      <c r="A9" s="49"/>
      <c r="B9" s="49"/>
      <c r="C9" s="49"/>
      <c r="D9" s="9" t="s">
        <v>14</v>
      </c>
      <c r="E9" s="9" t="s">
        <v>15</v>
      </c>
      <c r="F9" s="9" t="s">
        <v>16</v>
      </c>
      <c r="G9" s="9" t="s">
        <v>14</v>
      </c>
      <c r="H9" s="9" t="s">
        <v>15</v>
      </c>
      <c r="I9" s="9" t="s">
        <v>16</v>
      </c>
      <c r="J9" s="10" t="s">
        <v>17</v>
      </c>
      <c r="K9" s="10" t="s">
        <v>18</v>
      </c>
      <c r="L9" s="10" t="s">
        <v>17</v>
      </c>
      <c r="M9" s="10" t="s">
        <v>18</v>
      </c>
      <c r="N9" s="10" t="s">
        <v>17</v>
      </c>
      <c r="O9" s="11" t="s">
        <v>18</v>
      </c>
      <c r="P9" s="10" t="s">
        <v>17</v>
      </c>
      <c r="Q9" s="10" t="s">
        <v>18</v>
      </c>
      <c r="R9" s="10" t="s">
        <v>17</v>
      </c>
      <c r="S9" s="12" t="s">
        <v>18</v>
      </c>
      <c r="T9" s="10" t="s">
        <v>17</v>
      </c>
      <c r="U9" s="11" t="s">
        <v>18</v>
      </c>
      <c r="V9" s="10" t="s">
        <v>17</v>
      </c>
      <c r="W9" s="10" t="s">
        <v>18</v>
      </c>
      <c r="X9" s="10" t="s">
        <v>17</v>
      </c>
      <c r="Y9" s="10" t="s">
        <v>18</v>
      </c>
      <c r="Z9" s="10" t="s">
        <v>17</v>
      </c>
      <c r="AA9" s="10" t="s">
        <v>18</v>
      </c>
      <c r="AB9" s="10" t="s">
        <v>17</v>
      </c>
      <c r="AC9" s="10" t="s">
        <v>18</v>
      </c>
    </row>
    <row r="10" spans="1:29" x14ac:dyDescent="0.25">
      <c r="A10" s="13">
        <v>1</v>
      </c>
      <c r="B10" s="14">
        <v>2</v>
      </c>
      <c r="C10" s="13">
        <v>3</v>
      </c>
      <c r="D10" s="13">
        <v>4</v>
      </c>
      <c r="E10" s="14">
        <v>5</v>
      </c>
      <c r="F10" s="13">
        <v>6</v>
      </c>
      <c r="G10" s="13">
        <v>7</v>
      </c>
      <c r="H10" s="14">
        <v>8</v>
      </c>
      <c r="I10" s="13">
        <v>9</v>
      </c>
      <c r="J10" s="13">
        <v>10</v>
      </c>
      <c r="K10" s="14">
        <v>11</v>
      </c>
      <c r="L10" s="13">
        <v>12</v>
      </c>
      <c r="M10" s="13">
        <v>13</v>
      </c>
      <c r="N10" s="14">
        <v>14</v>
      </c>
      <c r="O10" s="13">
        <v>15</v>
      </c>
      <c r="P10" s="13">
        <v>16</v>
      </c>
      <c r="Q10" s="14">
        <v>17</v>
      </c>
      <c r="R10" s="13">
        <v>18</v>
      </c>
      <c r="S10" s="13">
        <v>19</v>
      </c>
      <c r="T10" s="14">
        <v>20</v>
      </c>
      <c r="U10" s="13">
        <v>21</v>
      </c>
      <c r="V10" s="13">
        <v>22</v>
      </c>
      <c r="W10" s="14">
        <v>23</v>
      </c>
      <c r="X10" s="13">
        <v>24</v>
      </c>
      <c r="Y10" s="13">
        <v>25</v>
      </c>
      <c r="Z10" s="14">
        <v>26</v>
      </c>
      <c r="AA10" s="13">
        <v>27</v>
      </c>
      <c r="AB10" s="13">
        <v>28</v>
      </c>
      <c r="AC10" s="13">
        <v>29</v>
      </c>
    </row>
    <row r="11" spans="1:29" x14ac:dyDescent="0.25">
      <c r="A11" s="15">
        <v>1</v>
      </c>
      <c r="B11" s="16" t="s">
        <v>19</v>
      </c>
      <c r="C11" s="16" t="str">
        <f>'[1]9'!C9</f>
        <v>Puskesmas Mranggen I</v>
      </c>
      <c r="D11" s="17">
        <v>24</v>
      </c>
      <c r="E11" s="17">
        <v>20</v>
      </c>
      <c r="F11" s="17">
        <f>SUM(D11,E11)</f>
        <v>44</v>
      </c>
      <c r="G11" s="17">
        <v>38</v>
      </c>
      <c r="H11" s="17">
        <v>32</v>
      </c>
      <c r="I11" s="17">
        <f>SUM(G11,H11)</f>
        <v>70</v>
      </c>
      <c r="J11" s="17">
        <v>14</v>
      </c>
      <c r="K11" s="18">
        <f>+J11/D11*100</f>
        <v>58.333333333333336</v>
      </c>
      <c r="L11" s="17">
        <v>9</v>
      </c>
      <c r="M11" s="18">
        <f>+L11/E11*100</f>
        <v>45</v>
      </c>
      <c r="N11" s="19">
        <f>J11+L11</f>
        <v>23</v>
      </c>
      <c r="O11" s="18">
        <f>N11/F11*100</f>
        <v>52.272727272727273</v>
      </c>
      <c r="P11" s="17">
        <v>1</v>
      </c>
      <c r="Q11" s="18">
        <f t="shared" ref="Q11:Q37" si="0">P11/G11*100</f>
        <v>2.6315789473684208</v>
      </c>
      <c r="R11" s="17">
        <v>2</v>
      </c>
      <c r="S11" s="20">
        <f t="shared" ref="S11:S37" si="1">R11/H11*100</f>
        <v>6.25</v>
      </c>
      <c r="T11" s="19">
        <f t="shared" ref="T11:T37" si="2">P11+R11</f>
        <v>3</v>
      </c>
      <c r="U11" s="18">
        <f t="shared" ref="U11:U37" si="3">T11/I11*100</f>
        <v>4.2857142857142856</v>
      </c>
      <c r="V11" s="21">
        <f>J11+P11</f>
        <v>15</v>
      </c>
      <c r="W11" s="18">
        <f>V11/G11*100</f>
        <v>39.473684210526315</v>
      </c>
      <c r="X11" s="21">
        <f>L11+R11</f>
        <v>11</v>
      </c>
      <c r="Y11" s="18">
        <f>X11/H11*100</f>
        <v>34.375</v>
      </c>
      <c r="Z11" s="21">
        <f>V11+X11</f>
        <v>26</v>
      </c>
      <c r="AA11" s="18">
        <f>Z11/I11*100</f>
        <v>37.142857142857146</v>
      </c>
      <c r="AB11" s="22">
        <v>0</v>
      </c>
      <c r="AC11" s="23">
        <f>AB11/I11*100</f>
        <v>0</v>
      </c>
    </row>
    <row r="12" spans="1:29" x14ac:dyDescent="0.25">
      <c r="A12" s="24"/>
      <c r="B12" s="25" t="s">
        <v>19</v>
      </c>
      <c r="C12" s="16" t="str">
        <f>'[1]9'!C10</f>
        <v>Puskesmas Mranggen II</v>
      </c>
      <c r="D12" s="19">
        <v>14</v>
      </c>
      <c r="E12" s="19">
        <v>16</v>
      </c>
      <c r="F12" s="19">
        <f t="shared" ref="F12:F37" si="4">SUM(D12,E12)</f>
        <v>30</v>
      </c>
      <c r="G12" s="19">
        <v>34</v>
      </c>
      <c r="H12" s="19">
        <v>30</v>
      </c>
      <c r="I12" s="19">
        <f t="shared" ref="I12:I37" si="5">SUM(G12,H12)</f>
        <v>64</v>
      </c>
      <c r="J12" s="19">
        <v>5</v>
      </c>
      <c r="K12" s="18">
        <f>+J12/D12*100</f>
        <v>35.714285714285715</v>
      </c>
      <c r="L12" s="19">
        <v>8</v>
      </c>
      <c r="M12" s="18">
        <f t="shared" ref="M12:M37" si="6">+L12/E12*100</f>
        <v>50</v>
      </c>
      <c r="N12" s="19">
        <f t="shared" ref="N12:N37" si="7">J12+L12</f>
        <v>13</v>
      </c>
      <c r="O12" s="18">
        <f t="shared" ref="O12:O37" si="8">N12/F12*100</f>
        <v>43.333333333333336</v>
      </c>
      <c r="P12" s="19">
        <v>0</v>
      </c>
      <c r="Q12" s="18">
        <f t="shared" si="0"/>
        <v>0</v>
      </c>
      <c r="R12" s="19">
        <v>1</v>
      </c>
      <c r="S12" s="20">
        <f>R12/H12*100</f>
        <v>3.3333333333333335</v>
      </c>
      <c r="T12" s="19">
        <f t="shared" si="2"/>
        <v>1</v>
      </c>
      <c r="U12" s="18">
        <f t="shared" si="3"/>
        <v>1.5625</v>
      </c>
      <c r="V12" s="21">
        <f t="shared" ref="V12:V37" si="9">J12+P12</f>
        <v>5</v>
      </c>
      <c r="W12" s="18">
        <f>V12/G12*100</f>
        <v>14.705882352941178</v>
      </c>
      <c r="X12" s="21">
        <f t="shared" ref="X12:X37" si="10">L12+R12</f>
        <v>9</v>
      </c>
      <c r="Y12" s="18">
        <f t="shared" ref="Y12:Y37" si="11">X12/H12*100</f>
        <v>30</v>
      </c>
      <c r="Z12" s="21">
        <f t="shared" ref="Z12:Z37" si="12">V12+X12</f>
        <v>14</v>
      </c>
      <c r="AA12" s="18">
        <f t="shared" ref="AA12:AA37" si="13">Z12/I12*100</f>
        <v>21.875</v>
      </c>
      <c r="AB12" s="26">
        <v>0</v>
      </c>
      <c r="AC12" s="23">
        <f>AB12/I12*100</f>
        <v>0</v>
      </c>
    </row>
    <row r="13" spans="1:29" x14ac:dyDescent="0.25">
      <c r="A13" s="24"/>
      <c r="B13" s="25" t="s">
        <v>19</v>
      </c>
      <c r="C13" s="16" t="str">
        <f>'[1]9'!C11</f>
        <v>Puskesmas Mranggen III</v>
      </c>
      <c r="D13" s="19">
        <v>20</v>
      </c>
      <c r="E13" s="19">
        <v>12</v>
      </c>
      <c r="F13" s="19">
        <f t="shared" si="4"/>
        <v>32</v>
      </c>
      <c r="G13" s="19">
        <v>40</v>
      </c>
      <c r="H13" s="19">
        <v>31</v>
      </c>
      <c r="I13" s="19">
        <f t="shared" si="5"/>
        <v>71</v>
      </c>
      <c r="J13" s="19">
        <v>0</v>
      </c>
      <c r="K13" s="18">
        <f t="shared" ref="K13:K37" si="14">+J13/D13*100</f>
        <v>0</v>
      </c>
      <c r="L13" s="19">
        <v>0</v>
      </c>
      <c r="M13" s="18">
        <f t="shared" si="6"/>
        <v>0</v>
      </c>
      <c r="N13" s="19">
        <f t="shared" si="7"/>
        <v>0</v>
      </c>
      <c r="O13" s="18">
        <f t="shared" si="8"/>
        <v>0</v>
      </c>
      <c r="P13" s="19">
        <v>0</v>
      </c>
      <c r="Q13" s="18">
        <f t="shared" si="0"/>
        <v>0</v>
      </c>
      <c r="R13" s="19">
        <v>0</v>
      </c>
      <c r="S13" s="20">
        <f>R13/H13*100</f>
        <v>0</v>
      </c>
      <c r="T13" s="19">
        <f t="shared" si="2"/>
        <v>0</v>
      </c>
      <c r="U13" s="18">
        <f t="shared" si="3"/>
        <v>0</v>
      </c>
      <c r="V13" s="21">
        <f>J13+P13</f>
        <v>0</v>
      </c>
      <c r="W13" s="18">
        <f t="shared" ref="W13:W37" si="15">V13/G13*100</f>
        <v>0</v>
      </c>
      <c r="X13" s="21">
        <f t="shared" si="10"/>
        <v>0</v>
      </c>
      <c r="Y13" s="18">
        <f t="shared" si="11"/>
        <v>0</v>
      </c>
      <c r="Z13" s="21">
        <f t="shared" si="12"/>
        <v>0</v>
      </c>
      <c r="AA13" s="18">
        <f t="shared" si="13"/>
        <v>0</v>
      </c>
      <c r="AB13" s="26">
        <v>0</v>
      </c>
      <c r="AC13" s="23">
        <f t="shared" ref="AC13:AC37" si="16">AB13/I13*100</f>
        <v>0</v>
      </c>
    </row>
    <row r="14" spans="1:29" x14ac:dyDescent="0.25">
      <c r="A14" s="15">
        <v>2</v>
      </c>
      <c r="B14" s="16" t="s">
        <v>20</v>
      </c>
      <c r="C14" s="16" t="str">
        <f>'[1]9'!C12</f>
        <v>Puskesmas Karangawen I</v>
      </c>
      <c r="D14" s="19">
        <v>9</v>
      </c>
      <c r="E14" s="19">
        <v>5</v>
      </c>
      <c r="F14" s="19">
        <f t="shared" si="4"/>
        <v>14</v>
      </c>
      <c r="G14" s="19">
        <v>29</v>
      </c>
      <c r="H14" s="19">
        <v>17</v>
      </c>
      <c r="I14" s="19">
        <f t="shared" si="5"/>
        <v>46</v>
      </c>
      <c r="J14" s="19">
        <v>0</v>
      </c>
      <c r="K14" s="18">
        <f t="shared" si="14"/>
        <v>0</v>
      </c>
      <c r="L14" s="19">
        <v>0</v>
      </c>
      <c r="M14" s="18">
        <f t="shared" si="6"/>
        <v>0</v>
      </c>
      <c r="N14" s="19">
        <f t="shared" si="7"/>
        <v>0</v>
      </c>
      <c r="O14" s="18">
        <f t="shared" si="8"/>
        <v>0</v>
      </c>
      <c r="P14" s="19">
        <v>0</v>
      </c>
      <c r="Q14" s="18">
        <f t="shared" si="0"/>
        <v>0</v>
      </c>
      <c r="R14" s="19">
        <v>0</v>
      </c>
      <c r="S14" s="20">
        <f t="shared" si="1"/>
        <v>0</v>
      </c>
      <c r="T14" s="19">
        <f t="shared" si="2"/>
        <v>0</v>
      </c>
      <c r="U14" s="18">
        <f t="shared" si="3"/>
        <v>0</v>
      </c>
      <c r="V14" s="21">
        <f t="shared" si="9"/>
        <v>0</v>
      </c>
      <c r="W14" s="18">
        <f t="shared" si="15"/>
        <v>0</v>
      </c>
      <c r="X14" s="21">
        <f t="shared" si="10"/>
        <v>0</v>
      </c>
      <c r="Y14" s="18">
        <f t="shared" si="11"/>
        <v>0</v>
      </c>
      <c r="Z14" s="21">
        <f t="shared" si="12"/>
        <v>0</v>
      </c>
      <c r="AA14" s="18">
        <f t="shared" si="13"/>
        <v>0</v>
      </c>
      <c r="AB14" s="26">
        <v>0</v>
      </c>
      <c r="AC14" s="23">
        <f t="shared" si="16"/>
        <v>0</v>
      </c>
    </row>
    <row r="15" spans="1:29" x14ac:dyDescent="0.25">
      <c r="A15" s="15"/>
      <c r="B15" s="25" t="s">
        <v>20</v>
      </c>
      <c r="C15" s="16" t="str">
        <f>'[1]9'!C13</f>
        <v>Puskesmas Karangawen II</v>
      </c>
      <c r="D15" s="19">
        <v>17</v>
      </c>
      <c r="E15" s="19">
        <v>13</v>
      </c>
      <c r="F15" s="19">
        <f t="shared" si="4"/>
        <v>30</v>
      </c>
      <c r="G15" s="19">
        <v>37</v>
      </c>
      <c r="H15" s="19">
        <v>36</v>
      </c>
      <c r="I15" s="19">
        <f t="shared" si="5"/>
        <v>73</v>
      </c>
      <c r="J15" s="19">
        <v>0</v>
      </c>
      <c r="K15" s="18">
        <f t="shared" si="14"/>
        <v>0</v>
      </c>
      <c r="L15" s="19">
        <v>0</v>
      </c>
      <c r="M15" s="18">
        <f>+L15/E15*100</f>
        <v>0</v>
      </c>
      <c r="N15" s="19">
        <f t="shared" si="7"/>
        <v>0</v>
      </c>
      <c r="O15" s="18">
        <f t="shared" si="8"/>
        <v>0</v>
      </c>
      <c r="P15" s="19">
        <v>0</v>
      </c>
      <c r="Q15" s="18">
        <f t="shared" si="0"/>
        <v>0</v>
      </c>
      <c r="R15" s="19">
        <v>0</v>
      </c>
      <c r="S15" s="20">
        <f t="shared" si="1"/>
        <v>0</v>
      </c>
      <c r="T15" s="19">
        <f t="shared" si="2"/>
        <v>0</v>
      </c>
      <c r="U15" s="18">
        <f t="shared" si="3"/>
        <v>0</v>
      </c>
      <c r="V15" s="21">
        <f t="shared" si="9"/>
        <v>0</v>
      </c>
      <c r="W15" s="18">
        <f t="shared" si="15"/>
        <v>0</v>
      </c>
      <c r="X15" s="21">
        <f t="shared" si="10"/>
        <v>0</v>
      </c>
      <c r="Y15" s="18">
        <f t="shared" si="11"/>
        <v>0</v>
      </c>
      <c r="Z15" s="21">
        <f t="shared" si="12"/>
        <v>0</v>
      </c>
      <c r="AA15" s="18">
        <f t="shared" si="13"/>
        <v>0</v>
      </c>
      <c r="AB15" s="26">
        <v>1</v>
      </c>
      <c r="AC15" s="23">
        <f t="shared" si="16"/>
        <v>1.3698630136986301</v>
      </c>
    </row>
    <row r="16" spans="1:29" x14ac:dyDescent="0.25">
      <c r="A16" s="15">
        <v>3</v>
      </c>
      <c r="B16" s="16" t="s">
        <v>21</v>
      </c>
      <c r="C16" s="16" t="str">
        <f>'[1]9'!C14</f>
        <v>Puskesmas Guntur I</v>
      </c>
      <c r="D16" s="19">
        <v>15</v>
      </c>
      <c r="E16" s="19">
        <v>12</v>
      </c>
      <c r="F16" s="19">
        <f t="shared" si="4"/>
        <v>27</v>
      </c>
      <c r="G16" s="19">
        <v>23</v>
      </c>
      <c r="H16" s="19">
        <v>19</v>
      </c>
      <c r="I16" s="19">
        <f t="shared" si="5"/>
        <v>42</v>
      </c>
      <c r="J16" s="19">
        <v>1</v>
      </c>
      <c r="K16" s="18">
        <f t="shared" si="14"/>
        <v>6.666666666666667</v>
      </c>
      <c r="L16" s="19">
        <v>0</v>
      </c>
      <c r="M16" s="18">
        <f t="shared" si="6"/>
        <v>0</v>
      </c>
      <c r="N16" s="19">
        <f t="shared" si="7"/>
        <v>1</v>
      </c>
      <c r="O16" s="18">
        <f t="shared" si="8"/>
        <v>3.7037037037037033</v>
      </c>
      <c r="P16" s="19">
        <v>0</v>
      </c>
      <c r="Q16" s="18">
        <f t="shared" si="0"/>
        <v>0</v>
      </c>
      <c r="R16" s="19">
        <v>0</v>
      </c>
      <c r="S16" s="20">
        <f t="shared" si="1"/>
        <v>0</v>
      </c>
      <c r="T16" s="19">
        <f t="shared" si="2"/>
        <v>0</v>
      </c>
      <c r="U16" s="18">
        <f t="shared" si="3"/>
        <v>0</v>
      </c>
      <c r="V16" s="21">
        <f t="shared" si="9"/>
        <v>1</v>
      </c>
      <c r="W16" s="18">
        <f t="shared" si="15"/>
        <v>4.3478260869565215</v>
      </c>
      <c r="X16" s="21">
        <f t="shared" si="10"/>
        <v>0</v>
      </c>
      <c r="Y16" s="18">
        <f t="shared" si="11"/>
        <v>0</v>
      </c>
      <c r="Z16" s="21">
        <f t="shared" si="12"/>
        <v>1</v>
      </c>
      <c r="AA16" s="18">
        <f t="shared" si="13"/>
        <v>2.3809523809523809</v>
      </c>
      <c r="AB16" s="26">
        <v>0</v>
      </c>
      <c r="AC16" s="23">
        <f t="shared" si="16"/>
        <v>0</v>
      </c>
    </row>
    <row r="17" spans="1:29" x14ac:dyDescent="0.25">
      <c r="A17" s="15"/>
      <c r="B17" s="25" t="s">
        <v>21</v>
      </c>
      <c r="C17" s="16" t="str">
        <f>'[1]9'!C15</f>
        <v>Puskesmas Guntur II</v>
      </c>
      <c r="D17" s="19">
        <v>13</v>
      </c>
      <c r="E17" s="19">
        <v>14</v>
      </c>
      <c r="F17" s="19">
        <f t="shared" si="4"/>
        <v>27</v>
      </c>
      <c r="G17" s="19">
        <v>20</v>
      </c>
      <c r="H17" s="19">
        <v>20</v>
      </c>
      <c r="I17" s="19">
        <f t="shared" si="5"/>
        <v>40</v>
      </c>
      <c r="J17" s="19">
        <v>0</v>
      </c>
      <c r="K17" s="18">
        <f t="shared" si="14"/>
        <v>0</v>
      </c>
      <c r="L17" s="19">
        <v>0</v>
      </c>
      <c r="M17" s="18">
        <f t="shared" si="6"/>
        <v>0</v>
      </c>
      <c r="N17" s="19">
        <f t="shared" si="7"/>
        <v>0</v>
      </c>
      <c r="O17" s="18">
        <f t="shared" si="8"/>
        <v>0</v>
      </c>
      <c r="P17" s="19">
        <v>0</v>
      </c>
      <c r="Q17" s="18">
        <f t="shared" si="0"/>
        <v>0</v>
      </c>
      <c r="R17" s="19">
        <v>0</v>
      </c>
      <c r="S17" s="20">
        <f t="shared" si="1"/>
        <v>0</v>
      </c>
      <c r="T17" s="19">
        <f t="shared" si="2"/>
        <v>0</v>
      </c>
      <c r="U17" s="18">
        <f t="shared" si="3"/>
        <v>0</v>
      </c>
      <c r="V17" s="21">
        <f t="shared" si="9"/>
        <v>0</v>
      </c>
      <c r="W17" s="18">
        <f t="shared" si="15"/>
        <v>0</v>
      </c>
      <c r="X17" s="21">
        <f t="shared" si="10"/>
        <v>0</v>
      </c>
      <c r="Y17" s="18">
        <f>X17/H17*100</f>
        <v>0</v>
      </c>
      <c r="Z17" s="21">
        <f t="shared" si="12"/>
        <v>0</v>
      </c>
      <c r="AA17" s="18">
        <f t="shared" si="13"/>
        <v>0</v>
      </c>
      <c r="AB17" s="26">
        <v>0</v>
      </c>
      <c r="AC17" s="23">
        <f t="shared" si="16"/>
        <v>0</v>
      </c>
    </row>
    <row r="18" spans="1:29" x14ac:dyDescent="0.25">
      <c r="A18" s="15">
        <v>4</v>
      </c>
      <c r="B18" s="16" t="s">
        <v>22</v>
      </c>
      <c r="C18" s="16" t="str">
        <f>'[1]9'!C16</f>
        <v>Puskesmas Sayung I</v>
      </c>
      <c r="D18" s="19">
        <v>19</v>
      </c>
      <c r="E18" s="19">
        <v>8</v>
      </c>
      <c r="F18" s="19">
        <f t="shared" si="4"/>
        <v>27</v>
      </c>
      <c r="G18" s="19">
        <v>30</v>
      </c>
      <c r="H18" s="19">
        <v>20</v>
      </c>
      <c r="I18" s="19">
        <f t="shared" si="5"/>
        <v>50</v>
      </c>
      <c r="J18" s="19">
        <v>9</v>
      </c>
      <c r="K18" s="18">
        <f t="shared" si="14"/>
        <v>47.368421052631575</v>
      </c>
      <c r="L18" s="19">
        <v>4</v>
      </c>
      <c r="M18" s="18">
        <f t="shared" si="6"/>
        <v>50</v>
      </c>
      <c r="N18" s="19">
        <f t="shared" si="7"/>
        <v>13</v>
      </c>
      <c r="O18" s="18">
        <f t="shared" si="8"/>
        <v>48.148148148148145</v>
      </c>
      <c r="P18" s="19">
        <v>0</v>
      </c>
      <c r="Q18" s="18">
        <f>P18/G18*100</f>
        <v>0</v>
      </c>
      <c r="R18" s="19">
        <v>4</v>
      </c>
      <c r="S18" s="20">
        <f t="shared" si="1"/>
        <v>20</v>
      </c>
      <c r="T18" s="19">
        <f t="shared" si="2"/>
        <v>4</v>
      </c>
      <c r="U18" s="18">
        <f t="shared" si="3"/>
        <v>8</v>
      </c>
      <c r="V18" s="21">
        <f t="shared" si="9"/>
        <v>9</v>
      </c>
      <c r="W18" s="18">
        <f t="shared" si="15"/>
        <v>30</v>
      </c>
      <c r="X18" s="21">
        <f t="shared" si="10"/>
        <v>8</v>
      </c>
      <c r="Y18" s="18">
        <f t="shared" si="11"/>
        <v>40</v>
      </c>
      <c r="Z18" s="21">
        <f t="shared" si="12"/>
        <v>17</v>
      </c>
      <c r="AA18" s="18">
        <f t="shared" si="13"/>
        <v>34</v>
      </c>
      <c r="AB18" s="26">
        <v>0</v>
      </c>
      <c r="AC18" s="23">
        <f t="shared" si="16"/>
        <v>0</v>
      </c>
    </row>
    <row r="19" spans="1:29" x14ac:dyDescent="0.25">
      <c r="A19" s="15"/>
      <c r="B19" s="25" t="s">
        <v>22</v>
      </c>
      <c r="C19" s="16" t="str">
        <f>'[1]9'!C17</f>
        <v>Puskesmas Sayung II</v>
      </c>
      <c r="D19" s="19">
        <v>16</v>
      </c>
      <c r="E19" s="19">
        <v>12</v>
      </c>
      <c r="F19" s="19">
        <f t="shared" si="4"/>
        <v>28</v>
      </c>
      <c r="G19" s="19">
        <v>33</v>
      </c>
      <c r="H19" s="19">
        <v>27</v>
      </c>
      <c r="I19" s="19">
        <f t="shared" si="5"/>
        <v>60</v>
      </c>
      <c r="J19" s="19">
        <v>0</v>
      </c>
      <c r="K19" s="18">
        <f t="shared" si="14"/>
        <v>0</v>
      </c>
      <c r="L19" s="19">
        <v>0</v>
      </c>
      <c r="M19" s="18">
        <f t="shared" si="6"/>
        <v>0</v>
      </c>
      <c r="N19" s="19">
        <f t="shared" si="7"/>
        <v>0</v>
      </c>
      <c r="O19" s="18">
        <f t="shared" si="8"/>
        <v>0</v>
      </c>
      <c r="P19" s="19">
        <v>0</v>
      </c>
      <c r="Q19" s="18">
        <f t="shared" si="0"/>
        <v>0</v>
      </c>
      <c r="R19" s="19">
        <v>0</v>
      </c>
      <c r="S19" s="20">
        <f t="shared" si="1"/>
        <v>0</v>
      </c>
      <c r="T19" s="19">
        <f t="shared" si="2"/>
        <v>0</v>
      </c>
      <c r="U19" s="18">
        <f t="shared" si="3"/>
        <v>0</v>
      </c>
      <c r="V19" s="21">
        <f t="shared" si="9"/>
        <v>0</v>
      </c>
      <c r="W19" s="18">
        <f t="shared" si="15"/>
        <v>0</v>
      </c>
      <c r="X19" s="21">
        <f t="shared" si="10"/>
        <v>0</v>
      </c>
      <c r="Y19" s="18">
        <f t="shared" si="11"/>
        <v>0</v>
      </c>
      <c r="Z19" s="21">
        <f t="shared" si="12"/>
        <v>0</v>
      </c>
      <c r="AA19" s="18">
        <f t="shared" si="13"/>
        <v>0</v>
      </c>
      <c r="AB19" s="26">
        <v>0</v>
      </c>
      <c r="AC19" s="23">
        <f t="shared" si="16"/>
        <v>0</v>
      </c>
    </row>
    <row r="20" spans="1:29" x14ac:dyDescent="0.25">
      <c r="A20" s="15">
        <v>5</v>
      </c>
      <c r="B20" s="16" t="s">
        <v>23</v>
      </c>
      <c r="C20" s="16" t="str">
        <f>'[1]9'!C18</f>
        <v>Puskesmas Karang Tengah</v>
      </c>
      <c r="D20" s="19">
        <v>20</v>
      </c>
      <c r="E20" s="19">
        <v>13</v>
      </c>
      <c r="F20" s="19">
        <f t="shared" si="4"/>
        <v>33</v>
      </c>
      <c r="G20" s="19">
        <v>41</v>
      </c>
      <c r="H20" s="19">
        <v>27</v>
      </c>
      <c r="I20" s="19">
        <f t="shared" si="5"/>
        <v>68</v>
      </c>
      <c r="J20" s="19">
        <v>7</v>
      </c>
      <c r="K20" s="18">
        <f t="shared" si="14"/>
        <v>35</v>
      </c>
      <c r="L20" s="19">
        <v>4</v>
      </c>
      <c r="M20" s="18">
        <f t="shared" si="6"/>
        <v>30.76923076923077</v>
      </c>
      <c r="N20" s="19">
        <f t="shared" si="7"/>
        <v>11</v>
      </c>
      <c r="O20" s="18">
        <f t="shared" si="8"/>
        <v>33.333333333333329</v>
      </c>
      <c r="P20" s="19">
        <v>3</v>
      </c>
      <c r="Q20" s="18">
        <f t="shared" si="0"/>
        <v>7.3170731707317067</v>
      </c>
      <c r="R20" s="19">
        <v>3</v>
      </c>
      <c r="S20" s="20">
        <f t="shared" si="1"/>
        <v>11.111111111111111</v>
      </c>
      <c r="T20" s="19">
        <f t="shared" si="2"/>
        <v>6</v>
      </c>
      <c r="U20" s="18">
        <f t="shared" si="3"/>
        <v>8.8235294117647065</v>
      </c>
      <c r="V20" s="21">
        <f t="shared" si="9"/>
        <v>10</v>
      </c>
      <c r="W20" s="18">
        <f t="shared" si="15"/>
        <v>24.390243902439025</v>
      </c>
      <c r="X20" s="21">
        <f t="shared" si="10"/>
        <v>7</v>
      </c>
      <c r="Y20" s="18">
        <f t="shared" si="11"/>
        <v>25.925925925925924</v>
      </c>
      <c r="Z20" s="21">
        <f t="shared" si="12"/>
        <v>17</v>
      </c>
      <c r="AA20" s="18">
        <f t="shared" si="13"/>
        <v>25</v>
      </c>
      <c r="AB20" s="26">
        <v>3</v>
      </c>
      <c r="AC20" s="23">
        <f t="shared" si="16"/>
        <v>4.4117647058823533</v>
      </c>
    </row>
    <row r="21" spans="1:29" x14ac:dyDescent="0.25">
      <c r="A21" s="15">
        <v>6</v>
      </c>
      <c r="B21" s="16" t="s">
        <v>24</v>
      </c>
      <c r="C21" s="16" t="str">
        <f>'[1]9'!C19</f>
        <v>Puskesmas Bonang I</v>
      </c>
      <c r="D21" s="19">
        <v>31</v>
      </c>
      <c r="E21" s="19">
        <v>23</v>
      </c>
      <c r="F21" s="19">
        <f t="shared" si="4"/>
        <v>54</v>
      </c>
      <c r="G21" s="19">
        <v>38</v>
      </c>
      <c r="H21" s="19">
        <v>30</v>
      </c>
      <c r="I21" s="19">
        <f t="shared" si="5"/>
        <v>68</v>
      </c>
      <c r="J21" s="19">
        <v>0</v>
      </c>
      <c r="K21" s="18">
        <f t="shared" si="14"/>
        <v>0</v>
      </c>
      <c r="L21" s="19">
        <v>0</v>
      </c>
      <c r="M21" s="18">
        <f t="shared" si="6"/>
        <v>0</v>
      </c>
      <c r="N21" s="19">
        <f t="shared" si="7"/>
        <v>0</v>
      </c>
      <c r="O21" s="18">
        <f t="shared" si="8"/>
        <v>0</v>
      </c>
      <c r="P21" s="19">
        <v>0</v>
      </c>
      <c r="Q21" s="18">
        <f t="shared" si="0"/>
        <v>0</v>
      </c>
      <c r="R21" s="19">
        <v>0</v>
      </c>
      <c r="S21" s="20">
        <f t="shared" si="1"/>
        <v>0</v>
      </c>
      <c r="T21" s="19">
        <f t="shared" si="2"/>
        <v>0</v>
      </c>
      <c r="U21" s="18">
        <f t="shared" si="3"/>
        <v>0</v>
      </c>
      <c r="V21" s="21">
        <f t="shared" si="9"/>
        <v>0</v>
      </c>
      <c r="W21" s="18">
        <f t="shared" si="15"/>
        <v>0</v>
      </c>
      <c r="X21" s="21">
        <f t="shared" si="10"/>
        <v>0</v>
      </c>
      <c r="Y21" s="18">
        <f t="shared" si="11"/>
        <v>0</v>
      </c>
      <c r="Z21" s="21">
        <f t="shared" si="12"/>
        <v>0</v>
      </c>
      <c r="AA21" s="18">
        <f t="shared" si="13"/>
        <v>0</v>
      </c>
      <c r="AB21" s="26">
        <v>0</v>
      </c>
      <c r="AC21" s="23">
        <f t="shared" si="16"/>
        <v>0</v>
      </c>
    </row>
    <row r="22" spans="1:29" x14ac:dyDescent="0.25">
      <c r="A22" s="15"/>
      <c r="B22" s="25" t="s">
        <v>24</v>
      </c>
      <c r="C22" s="16" t="str">
        <f>'[1]9'!C20</f>
        <v>Puskesmas Bonang II</v>
      </c>
      <c r="D22" s="19">
        <v>20</v>
      </c>
      <c r="E22" s="19">
        <v>12</v>
      </c>
      <c r="F22" s="19">
        <f>SUM(D22,E22)</f>
        <v>32</v>
      </c>
      <c r="G22" s="19">
        <v>31</v>
      </c>
      <c r="H22" s="19">
        <v>25</v>
      </c>
      <c r="I22" s="19">
        <f t="shared" si="5"/>
        <v>56</v>
      </c>
      <c r="J22" s="19">
        <v>6</v>
      </c>
      <c r="K22" s="18">
        <f t="shared" si="14"/>
        <v>30</v>
      </c>
      <c r="L22" s="19">
        <v>4</v>
      </c>
      <c r="M22" s="18">
        <f t="shared" si="6"/>
        <v>33.333333333333329</v>
      </c>
      <c r="N22" s="19">
        <f t="shared" si="7"/>
        <v>10</v>
      </c>
      <c r="O22" s="18">
        <f>N22/F22*100</f>
        <v>31.25</v>
      </c>
      <c r="P22" s="19">
        <v>2</v>
      </c>
      <c r="Q22" s="18">
        <f>P22/G22*100</f>
        <v>6.4516129032258061</v>
      </c>
      <c r="R22" s="19">
        <v>3</v>
      </c>
      <c r="S22" s="20">
        <f>R22/H22*100</f>
        <v>12</v>
      </c>
      <c r="T22" s="19">
        <f>P22+R22</f>
        <v>5</v>
      </c>
      <c r="U22" s="18">
        <f>T22/I22*100</f>
        <v>8.9285714285714288</v>
      </c>
      <c r="V22" s="21">
        <f t="shared" si="9"/>
        <v>8</v>
      </c>
      <c r="W22" s="18">
        <f t="shared" si="15"/>
        <v>25.806451612903224</v>
      </c>
      <c r="X22" s="21">
        <f t="shared" si="10"/>
        <v>7</v>
      </c>
      <c r="Y22" s="18">
        <f t="shared" si="11"/>
        <v>28.000000000000004</v>
      </c>
      <c r="Z22" s="21">
        <f t="shared" si="12"/>
        <v>15</v>
      </c>
      <c r="AA22" s="18">
        <f t="shared" si="13"/>
        <v>26.785714285714285</v>
      </c>
      <c r="AB22" s="26">
        <v>0</v>
      </c>
      <c r="AC22" s="23">
        <f t="shared" si="16"/>
        <v>0</v>
      </c>
    </row>
    <row r="23" spans="1:29" x14ac:dyDescent="0.25">
      <c r="A23" s="15">
        <v>7</v>
      </c>
      <c r="B23" s="16" t="s">
        <v>25</v>
      </c>
      <c r="C23" s="16" t="str">
        <f>'[1]9'!C21</f>
        <v>Puskesmas Demak I</v>
      </c>
      <c r="D23" s="19">
        <v>33</v>
      </c>
      <c r="E23" s="19">
        <v>30</v>
      </c>
      <c r="F23" s="19">
        <f t="shared" si="4"/>
        <v>63</v>
      </c>
      <c r="G23" s="19">
        <v>45</v>
      </c>
      <c r="H23" s="19">
        <v>36</v>
      </c>
      <c r="I23" s="19">
        <f t="shared" si="5"/>
        <v>81</v>
      </c>
      <c r="J23" s="19">
        <v>1</v>
      </c>
      <c r="K23" s="18">
        <f t="shared" si="14"/>
        <v>3.0303030303030303</v>
      </c>
      <c r="L23" s="19">
        <v>3</v>
      </c>
      <c r="M23" s="18">
        <f t="shared" si="6"/>
        <v>10</v>
      </c>
      <c r="N23" s="19">
        <f t="shared" si="7"/>
        <v>4</v>
      </c>
      <c r="O23" s="18">
        <f t="shared" si="8"/>
        <v>6.3492063492063489</v>
      </c>
      <c r="P23" s="19">
        <v>0</v>
      </c>
      <c r="Q23" s="18">
        <f t="shared" si="0"/>
        <v>0</v>
      </c>
      <c r="R23" s="19">
        <v>0</v>
      </c>
      <c r="S23" s="20">
        <f t="shared" si="1"/>
        <v>0</v>
      </c>
      <c r="T23" s="19">
        <f t="shared" si="2"/>
        <v>0</v>
      </c>
      <c r="U23" s="18">
        <f t="shared" si="3"/>
        <v>0</v>
      </c>
      <c r="V23" s="21">
        <f t="shared" si="9"/>
        <v>1</v>
      </c>
      <c r="W23" s="18">
        <f t="shared" si="15"/>
        <v>2.2222222222222223</v>
      </c>
      <c r="X23" s="21">
        <f t="shared" si="10"/>
        <v>3</v>
      </c>
      <c r="Y23" s="18">
        <f t="shared" si="11"/>
        <v>8.3333333333333321</v>
      </c>
      <c r="Z23" s="21">
        <f t="shared" si="12"/>
        <v>4</v>
      </c>
      <c r="AA23" s="18">
        <f t="shared" si="13"/>
        <v>4.9382716049382713</v>
      </c>
      <c r="AB23" s="26">
        <v>0</v>
      </c>
      <c r="AC23" s="23">
        <f t="shared" si="16"/>
        <v>0</v>
      </c>
    </row>
    <row r="24" spans="1:29" x14ac:dyDescent="0.25">
      <c r="A24" s="15"/>
      <c r="B24" s="25" t="s">
        <v>25</v>
      </c>
      <c r="C24" s="16" t="str">
        <f>'[1]9'!C22</f>
        <v>Puskesmas Demak II</v>
      </c>
      <c r="D24" s="19">
        <v>27</v>
      </c>
      <c r="E24" s="19">
        <v>8</v>
      </c>
      <c r="F24" s="19">
        <f t="shared" si="4"/>
        <v>35</v>
      </c>
      <c r="G24" s="19">
        <v>39</v>
      </c>
      <c r="H24" s="19">
        <v>20</v>
      </c>
      <c r="I24" s="19">
        <f t="shared" si="5"/>
        <v>59</v>
      </c>
      <c r="J24" s="19">
        <v>0</v>
      </c>
      <c r="K24" s="18">
        <f t="shared" si="14"/>
        <v>0</v>
      </c>
      <c r="L24" s="19">
        <v>0</v>
      </c>
      <c r="M24" s="18">
        <f t="shared" si="6"/>
        <v>0</v>
      </c>
      <c r="N24" s="19">
        <f t="shared" si="7"/>
        <v>0</v>
      </c>
      <c r="O24" s="18">
        <f t="shared" si="8"/>
        <v>0</v>
      </c>
      <c r="P24" s="19">
        <v>0</v>
      </c>
      <c r="Q24" s="18">
        <f t="shared" si="0"/>
        <v>0</v>
      </c>
      <c r="R24" s="19">
        <v>0</v>
      </c>
      <c r="S24" s="20">
        <f t="shared" si="1"/>
        <v>0</v>
      </c>
      <c r="T24" s="19">
        <f t="shared" si="2"/>
        <v>0</v>
      </c>
      <c r="U24" s="18">
        <f t="shared" si="3"/>
        <v>0</v>
      </c>
      <c r="V24" s="21">
        <f t="shared" si="9"/>
        <v>0</v>
      </c>
      <c r="W24" s="18">
        <f t="shared" si="15"/>
        <v>0</v>
      </c>
      <c r="X24" s="21">
        <f t="shared" si="10"/>
        <v>0</v>
      </c>
      <c r="Y24" s="18">
        <f t="shared" si="11"/>
        <v>0</v>
      </c>
      <c r="Z24" s="21">
        <f t="shared" si="12"/>
        <v>0</v>
      </c>
      <c r="AA24" s="18">
        <f>Z24/I24*100</f>
        <v>0</v>
      </c>
      <c r="AB24" s="26">
        <v>0</v>
      </c>
      <c r="AC24" s="23">
        <f t="shared" si="16"/>
        <v>0</v>
      </c>
    </row>
    <row r="25" spans="1:29" x14ac:dyDescent="0.25">
      <c r="A25" s="15"/>
      <c r="B25" s="25" t="s">
        <v>25</v>
      </c>
      <c r="C25" s="16" t="str">
        <f>'[1]9'!C23</f>
        <v>Puskesmas Demak III</v>
      </c>
      <c r="D25" s="19">
        <v>14</v>
      </c>
      <c r="E25" s="19">
        <v>10</v>
      </c>
      <c r="F25" s="19">
        <f t="shared" si="4"/>
        <v>24</v>
      </c>
      <c r="G25" s="19">
        <v>22</v>
      </c>
      <c r="H25" s="19">
        <v>17</v>
      </c>
      <c r="I25" s="19">
        <f>SUM(G25,H25)</f>
        <v>39</v>
      </c>
      <c r="J25" s="19">
        <v>0</v>
      </c>
      <c r="K25" s="18">
        <f t="shared" si="14"/>
        <v>0</v>
      </c>
      <c r="L25" s="19">
        <v>0</v>
      </c>
      <c r="M25" s="18">
        <f t="shared" si="6"/>
        <v>0</v>
      </c>
      <c r="N25" s="19">
        <f t="shared" si="7"/>
        <v>0</v>
      </c>
      <c r="O25" s="18">
        <f t="shared" si="8"/>
        <v>0</v>
      </c>
      <c r="P25" s="19">
        <v>0</v>
      </c>
      <c r="Q25" s="18">
        <f t="shared" si="0"/>
        <v>0</v>
      </c>
      <c r="R25" s="19">
        <v>0</v>
      </c>
      <c r="S25" s="20">
        <f t="shared" si="1"/>
        <v>0</v>
      </c>
      <c r="T25" s="19">
        <f t="shared" si="2"/>
        <v>0</v>
      </c>
      <c r="U25" s="18">
        <f>T25/I25*100</f>
        <v>0</v>
      </c>
      <c r="V25" s="21">
        <f t="shared" si="9"/>
        <v>0</v>
      </c>
      <c r="W25" s="18">
        <f t="shared" si="15"/>
        <v>0</v>
      </c>
      <c r="X25" s="21">
        <f t="shared" si="10"/>
        <v>0</v>
      </c>
      <c r="Y25" s="18">
        <f t="shared" si="11"/>
        <v>0</v>
      </c>
      <c r="Z25" s="21">
        <f t="shared" si="12"/>
        <v>0</v>
      </c>
      <c r="AA25" s="18">
        <f t="shared" si="13"/>
        <v>0</v>
      </c>
      <c r="AB25" s="26">
        <v>0</v>
      </c>
      <c r="AC25" s="23">
        <f t="shared" si="16"/>
        <v>0</v>
      </c>
    </row>
    <row r="26" spans="1:29" x14ac:dyDescent="0.25">
      <c r="A26" s="15">
        <v>8</v>
      </c>
      <c r="B26" s="16" t="s">
        <v>26</v>
      </c>
      <c r="C26" s="16" t="str">
        <f>'[1]9'!C24</f>
        <v>Puskesmas Wonosalam I</v>
      </c>
      <c r="D26" s="19">
        <v>6</v>
      </c>
      <c r="E26" s="19">
        <v>6</v>
      </c>
      <c r="F26" s="19">
        <f t="shared" si="4"/>
        <v>12</v>
      </c>
      <c r="G26" s="19">
        <v>33</v>
      </c>
      <c r="H26" s="19">
        <v>23</v>
      </c>
      <c r="I26" s="19">
        <f t="shared" si="5"/>
        <v>56</v>
      </c>
      <c r="J26" s="19">
        <v>3</v>
      </c>
      <c r="K26" s="18">
        <f t="shared" si="14"/>
        <v>50</v>
      </c>
      <c r="L26" s="19">
        <v>2</v>
      </c>
      <c r="M26" s="18">
        <f t="shared" si="6"/>
        <v>33.333333333333329</v>
      </c>
      <c r="N26" s="19">
        <f t="shared" si="7"/>
        <v>5</v>
      </c>
      <c r="O26" s="18">
        <f t="shared" si="8"/>
        <v>41.666666666666671</v>
      </c>
      <c r="P26" s="19">
        <v>6</v>
      </c>
      <c r="Q26" s="18">
        <f t="shared" si="0"/>
        <v>18.181818181818183</v>
      </c>
      <c r="R26" s="19">
        <v>4</v>
      </c>
      <c r="S26" s="20">
        <f t="shared" si="1"/>
        <v>17.391304347826086</v>
      </c>
      <c r="T26" s="19">
        <f t="shared" si="2"/>
        <v>10</v>
      </c>
      <c r="U26" s="18">
        <f t="shared" si="3"/>
        <v>17.857142857142858</v>
      </c>
      <c r="V26" s="21">
        <f t="shared" si="9"/>
        <v>9</v>
      </c>
      <c r="W26" s="18">
        <f t="shared" si="15"/>
        <v>27.27272727272727</v>
      </c>
      <c r="X26" s="21">
        <f t="shared" si="10"/>
        <v>6</v>
      </c>
      <c r="Y26" s="18">
        <f t="shared" si="11"/>
        <v>26.086956521739129</v>
      </c>
      <c r="Z26" s="21">
        <f t="shared" si="12"/>
        <v>15</v>
      </c>
      <c r="AA26" s="18">
        <f t="shared" si="13"/>
        <v>26.785714285714285</v>
      </c>
      <c r="AB26" s="26">
        <v>0</v>
      </c>
      <c r="AC26" s="23">
        <f t="shared" si="16"/>
        <v>0</v>
      </c>
    </row>
    <row r="27" spans="1:29" x14ac:dyDescent="0.25">
      <c r="A27" s="15"/>
      <c r="B27" s="25" t="s">
        <v>26</v>
      </c>
      <c r="C27" s="16" t="str">
        <f>'[1]9'!C25</f>
        <v>Puskesmas Wonosalam II</v>
      </c>
      <c r="D27" s="19">
        <v>22</v>
      </c>
      <c r="E27" s="19">
        <v>22</v>
      </c>
      <c r="F27" s="19">
        <f t="shared" si="4"/>
        <v>44</v>
      </c>
      <c r="G27" s="19">
        <v>31</v>
      </c>
      <c r="H27" s="19">
        <v>32</v>
      </c>
      <c r="I27" s="19">
        <f t="shared" si="5"/>
        <v>63</v>
      </c>
      <c r="J27" s="19">
        <v>0</v>
      </c>
      <c r="K27" s="18">
        <f t="shared" si="14"/>
        <v>0</v>
      </c>
      <c r="L27" s="19">
        <v>0</v>
      </c>
      <c r="M27" s="18">
        <f t="shared" si="6"/>
        <v>0</v>
      </c>
      <c r="N27" s="19">
        <f t="shared" si="7"/>
        <v>0</v>
      </c>
      <c r="O27" s="18">
        <f t="shared" si="8"/>
        <v>0</v>
      </c>
      <c r="P27" s="19">
        <v>0</v>
      </c>
      <c r="Q27" s="18">
        <f t="shared" si="0"/>
        <v>0</v>
      </c>
      <c r="R27" s="19">
        <v>0</v>
      </c>
      <c r="S27" s="20">
        <f t="shared" si="1"/>
        <v>0</v>
      </c>
      <c r="T27" s="19">
        <f t="shared" si="2"/>
        <v>0</v>
      </c>
      <c r="U27" s="18">
        <f t="shared" si="3"/>
        <v>0</v>
      </c>
      <c r="V27" s="21">
        <f t="shared" si="9"/>
        <v>0</v>
      </c>
      <c r="W27" s="18">
        <f t="shared" si="15"/>
        <v>0</v>
      </c>
      <c r="X27" s="21">
        <f t="shared" si="10"/>
        <v>0</v>
      </c>
      <c r="Y27" s="18">
        <f t="shared" si="11"/>
        <v>0</v>
      </c>
      <c r="Z27" s="21">
        <f t="shared" si="12"/>
        <v>0</v>
      </c>
      <c r="AA27" s="18">
        <f t="shared" si="13"/>
        <v>0</v>
      </c>
      <c r="AB27" s="26">
        <v>0</v>
      </c>
      <c r="AC27" s="23">
        <f t="shared" si="16"/>
        <v>0</v>
      </c>
    </row>
    <row r="28" spans="1:29" x14ac:dyDescent="0.25">
      <c r="A28" s="15">
        <v>9</v>
      </c>
      <c r="B28" s="16" t="s">
        <v>27</v>
      </c>
      <c r="C28" s="16" t="str">
        <f>'[1]9'!C26</f>
        <v>Puskesmas Dempet</v>
      </c>
      <c r="D28" s="19">
        <v>29</v>
      </c>
      <c r="E28" s="19">
        <v>13</v>
      </c>
      <c r="F28" s="19">
        <f t="shared" si="4"/>
        <v>42</v>
      </c>
      <c r="G28" s="19">
        <v>40</v>
      </c>
      <c r="H28" s="19">
        <v>19</v>
      </c>
      <c r="I28" s="19">
        <f t="shared" si="5"/>
        <v>59</v>
      </c>
      <c r="J28" s="19">
        <v>0</v>
      </c>
      <c r="K28" s="18">
        <f t="shared" si="14"/>
        <v>0</v>
      </c>
      <c r="L28" s="19">
        <v>0</v>
      </c>
      <c r="M28" s="18">
        <f t="shared" si="6"/>
        <v>0</v>
      </c>
      <c r="N28" s="19">
        <f t="shared" si="7"/>
        <v>0</v>
      </c>
      <c r="O28" s="18">
        <f t="shared" si="8"/>
        <v>0</v>
      </c>
      <c r="P28" s="19">
        <v>0</v>
      </c>
      <c r="Q28" s="18">
        <f t="shared" si="0"/>
        <v>0</v>
      </c>
      <c r="R28" s="19">
        <v>0</v>
      </c>
      <c r="S28" s="20">
        <f t="shared" si="1"/>
        <v>0</v>
      </c>
      <c r="T28" s="19">
        <f t="shared" si="2"/>
        <v>0</v>
      </c>
      <c r="U28" s="18">
        <f t="shared" si="3"/>
        <v>0</v>
      </c>
      <c r="V28" s="21">
        <f t="shared" si="9"/>
        <v>0</v>
      </c>
      <c r="W28" s="18">
        <f t="shared" si="15"/>
        <v>0</v>
      </c>
      <c r="X28" s="21">
        <f t="shared" si="10"/>
        <v>0</v>
      </c>
      <c r="Y28" s="18">
        <f t="shared" si="11"/>
        <v>0</v>
      </c>
      <c r="Z28" s="21">
        <f t="shared" si="12"/>
        <v>0</v>
      </c>
      <c r="AA28" s="18">
        <f t="shared" si="13"/>
        <v>0</v>
      </c>
      <c r="AB28" s="26">
        <v>0</v>
      </c>
      <c r="AC28" s="23">
        <f t="shared" si="16"/>
        <v>0</v>
      </c>
    </row>
    <row r="29" spans="1:29" x14ac:dyDescent="0.25">
      <c r="A29" s="15">
        <v>10</v>
      </c>
      <c r="B29" s="16" t="s">
        <v>28</v>
      </c>
      <c r="C29" s="16" t="str">
        <f>'[1]9'!C27</f>
        <v xml:space="preserve">Puskesmas Kebonagung </v>
      </c>
      <c r="D29" s="19">
        <v>18</v>
      </c>
      <c r="E29" s="19">
        <v>16</v>
      </c>
      <c r="F29" s="19">
        <f t="shared" si="4"/>
        <v>34</v>
      </c>
      <c r="G29" s="19">
        <v>30</v>
      </c>
      <c r="H29" s="19">
        <v>25</v>
      </c>
      <c r="I29" s="19">
        <f t="shared" si="5"/>
        <v>55</v>
      </c>
      <c r="J29" s="19">
        <v>0</v>
      </c>
      <c r="K29" s="18">
        <f t="shared" si="14"/>
        <v>0</v>
      </c>
      <c r="L29" s="19">
        <v>0</v>
      </c>
      <c r="M29" s="18">
        <f t="shared" si="6"/>
        <v>0</v>
      </c>
      <c r="N29" s="19">
        <f t="shared" si="7"/>
        <v>0</v>
      </c>
      <c r="O29" s="18">
        <f t="shared" si="8"/>
        <v>0</v>
      </c>
      <c r="P29" s="19">
        <v>0</v>
      </c>
      <c r="Q29" s="18">
        <f t="shared" si="0"/>
        <v>0</v>
      </c>
      <c r="R29" s="19">
        <v>0</v>
      </c>
      <c r="S29" s="20">
        <f t="shared" si="1"/>
        <v>0</v>
      </c>
      <c r="T29" s="19">
        <f t="shared" si="2"/>
        <v>0</v>
      </c>
      <c r="U29" s="18">
        <f t="shared" si="3"/>
        <v>0</v>
      </c>
      <c r="V29" s="21">
        <f t="shared" si="9"/>
        <v>0</v>
      </c>
      <c r="W29" s="18">
        <f t="shared" si="15"/>
        <v>0</v>
      </c>
      <c r="X29" s="21">
        <f t="shared" si="10"/>
        <v>0</v>
      </c>
      <c r="Y29" s="18">
        <f t="shared" si="11"/>
        <v>0</v>
      </c>
      <c r="Z29" s="21">
        <f t="shared" si="12"/>
        <v>0</v>
      </c>
      <c r="AA29" s="18">
        <f t="shared" si="13"/>
        <v>0</v>
      </c>
      <c r="AB29" s="26">
        <v>0</v>
      </c>
      <c r="AC29" s="23">
        <f t="shared" si="16"/>
        <v>0</v>
      </c>
    </row>
    <row r="30" spans="1:29" x14ac:dyDescent="0.25">
      <c r="A30" s="15">
        <v>11</v>
      </c>
      <c r="B30" s="16" t="s">
        <v>29</v>
      </c>
      <c r="C30" s="16" t="str">
        <f>'[1]9'!C28</f>
        <v>Puskesmas Gajah I</v>
      </c>
      <c r="D30" s="19">
        <v>18</v>
      </c>
      <c r="E30" s="19">
        <v>17</v>
      </c>
      <c r="F30" s="19">
        <f t="shared" si="4"/>
        <v>35</v>
      </c>
      <c r="G30" s="19">
        <v>28</v>
      </c>
      <c r="H30" s="19">
        <v>27</v>
      </c>
      <c r="I30" s="19">
        <f t="shared" si="5"/>
        <v>55</v>
      </c>
      <c r="J30" s="19">
        <v>0</v>
      </c>
      <c r="K30" s="18">
        <f t="shared" si="14"/>
        <v>0</v>
      </c>
      <c r="L30" s="19">
        <v>0</v>
      </c>
      <c r="M30" s="18">
        <f t="shared" si="6"/>
        <v>0</v>
      </c>
      <c r="N30" s="19">
        <f t="shared" si="7"/>
        <v>0</v>
      </c>
      <c r="O30" s="18">
        <f t="shared" si="8"/>
        <v>0</v>
      </c>
      <c r="P30" s="19">
        <v>0</v>
      </c>
      <c r="Q30" s="18">
        <f t="shared" si="0"/>
        <v>0</v>
      </c>
      <c r="R30" s="19">
        <v>0</v>
      </c>
      <c r="S30" s="20">
        <f t="shared" si="1"/>
        <v>0</v>
      </c>
      <c r="T30" s="19">
        <f t="shared" si="2"/>
        <v>0</v>
      </c>
      <c r="U30" s="18">
        <f t="shared" si="3"/>
        <v>0</v>
      </c>
      <c r="V30" s="21">
        <f t="shared" si="9"/>
        <v>0</v>
      </c>
      <c r="W30" s="18">
        <f t="shared" si="15"/>
        <v>0</v>
      </c>
      <c r="X30" s="21">
        <f t="shared" si="10"/>
        <v>0</v>
      </c>
      <c r="Y30" s="18">
        <f t="shared" si="11"/>
        <v>0</v>
      </c>
      <c r="Z30" s="21">
        <f t="shared" si="12"/>
        <v>0</v>
      </c>
      <c r="AA30" s="18">
        <f t="shared" si="13"/>
        <v>0</v>
      </c>
      <c r="AB30" s="26">
        <v>0</v>
      </c>
      <c r="AC30" s="23">
        <f t="shared" si="16"/>
        <v>0</v>
      </c>
    </row>
    <row r="31" spans="1:29" x14ac:dyDescent="0.25">
      <c r="A31" s="15"/>
      <c r="B31" s="25" t="s">
        <v>29</v>
      </c>
      <c r="C31" s="16" t="str">
        <f>'[1]9'!C29</f>
        <v>Puskesmas Gajah II</v>
      </c>
      <c r="D31" s="19">
        <v>3</v>
      </c>
      <c r="E31" s="19">
        <v>4</v>
      </c>
      <c r="F31" s="19">
        <f t="shared" si="4"/>
        <v>7</v>
      </c>
      <c r="G31" s="19">
        <v>20</v>
      </c>
      <c r="H31" s="19">
        <v>18</v>
      </c>
      <c r="I31" s="19">
        <f t="shared" si="5"/>
        <v>38</v>
      </c>
      <c r="J31" s="19">
        <v>0</v>
      </c>
      <c r="K31" s="18">
        <f t="shared" si="14"/>
        <v>0</v>
      </c>
      <c r="L31" s="19">
        <v>0</v>
      </c>
      <c r="M31" s="18">
        <f t="shared" si="6"/>
        <v>0</v>
      </c>
      <c r="N31" s="19">
        <f t="shared" si="7"/>
        <v>0</v>
      </c>
      <c r="O31" s="18">
        <f t="shared" si="8"/>
        <v>0</v>
      </c>
      <c r="P31" s="19">
        <v>0</v>
      </c>
      <c r="Q31" s="18">
        <f t="shared" si="0"/>
        <v>0</v>
      </c>
      <c r="R31" s="19">
        <v>0</v>
      </c>
      <c r="S31" s="20">
        <f t="shared" si="1"/>
        <v>0</v>
      </c>
      <c r="T31" s="19">
        <f t="shared" si="2"/>
        <v>0</v>
      </c>
      <c r="U31" s="18">
        <f t="shared" si="3"/>
        <v>0</v>
      </c>
      <c r="V31" s="21">
        <f t="shared" si="9"/>
        <v>0</v>
      </c>
      <c r="W31" s="18">
        <f t="shared" si="15"/>
        <v>0</v>
      </c>
      <c r="X31" s="21">
        <f t="shared" si="10"/>
        <v>0</v>
      </c>
      <c r="Y31" s="18">
        <f t="shared" si="11"/>
        <v>0</v>
      </c>
      <c r="Z31" s="21">
        <f t="shared" si="12"/>
        <v>0</v>
      </c>
      <c r="AA31" s="18">
        <f t="shared" si="13"/>
        <v>0</v>
      </c>
      <c r="AB31" s="26">
        <v>1</v>
      </c>
      <c r="AC31" s="23">
        <f t="shared" si="16"/>
        <v>2.6315789473684208</v>
      </c>
    </row>
    <row r="32" spans="1:29" x14ac:dyDescent="0.25">
      <c r="A32" s="15">
        <v>12</v>
      </c>
      <c r="B32" s="16" t="s">
        <v>30</v>
      </c>
      <c r="C32" s="16" t="str">
        <f>'[1]9'!C30</f>
        <v>Puskesmas Karanganyar I</v>
      </c>
      <c r="D32" s="19">
        <v>21</v>
      </c>
      <c r="E32" s="19">
        <v>28</v>
      </c>
      <c r="F32" s="19">
        <f t="shared" si="4"/>
        <v>49</v>
      </c>
      <c r="G32" s="19">
        <v>41</v>
      </c>
      <c r="H32" s="19">
        <v>45</v>
      </c>
      <c r="I32" s="19">
        <f t="shared" si="5"/>
        <v>86</v>
      </c>
      <c r="J32" s="19">
        <v>13</v>
      </c>
      <c r="K32" s="18">
        <f t="shared" si="14"/>
        <v>61.904761904761905</v>
      </c>
      <c r="L32" s="19">
        <v>17</v>
      </c>
      <c r="M32" s="18">
        <f t="shared" si="6"/>
        <v>60.714285714285708</v>
      </c>
      <c r="N32" s="19">
        <f t="shared" si="7"/>
        <v>30</v>
      </c>
      <c r="O32" s="18">
        <f t="shared" si="8"/>
        <v>61.224489795918366</v>
      </c>
      <c r="P32" s="19">
        <v>8</v>
      </c>
      <c r="Q32" s="18">
        <f t="shared" si="0"/>
        <v>19.512195121951219</v>
      </c>
      <c r="R32" s="19">
        <v>9</v>
      </c>
      <c r="S32" s="20">
        <f t="shared" si="1"/>
        <v>20</v>
      </c>
      <c r="T32" s="19">
        <f t="shared" si="2"/>
        <v>17</v>
      </c>
      <c r="U32" s="18">
        <f t="shared" si="3"/>
        <v>19.767441860465116</v>
      </c>
      <c r="V32" s="21">
        <f t="shared" si="9"/>
        <v>21</v>
      </c>
      <c r="W32" s="18">
        <f t="shared" si="15"/>
        <v>51.219512195121951</v>
      </c>
      <c r="X32" s="21">
        <f t="shared" si="10"/>
        <v>26</v>
      </c>
      <c r="Y32" s="18">
        <f t="shared" si="11"/>
        <v>57.777777777777771</v>
      </c>
      <c r="Z32" s="21">
        <f t="shared" si="12"/>
        <v>47</v>
      </c>
      <c r="AA32" s="18">
        <f t="shared" si="13"/>
        <v>54.651162790697668</v>
      </c>
      <c r="AB32" s="26">
        <v>0</v>
      </c>
      <c r="AC32" s="23">
        <f t="shared" si="16"/>
        <v>0</v>
      </c>
    </row>
    <row r="33" spans="1:29" x14ac:dyDescent="0.25">
      <c r="A33" s="15"/>
      <c r="B33" s="25" t="s">
        <v>30</v>
      </c>
      <c r="C33" s="16" t="str">
        <f>'[1]9'!C31</f>
        <v>Puskesmas Karanganyar II</v>
      </c>
      <c r="D33" s="19">
        <v>23</v>
      </c>
      <c r="E33" s="19">
        <v>16</v>
      </c>
      <c r="F33" s="19">
        <f t="shared" si="4"/>
        <v>39</v>
      </c>
      <c r="G33" s="19">
        <v>32</v>
      </c>
      <c r="H33" s="19">
        <v>24</v>
      </c>
      <c r="I33" s="19">
        <f t="shared" si="5"/>
        <v>56</v>
      </c>
      <c r="J33" s="19">
        <v>0</v>
      </c>
      <c r="K33" s="18">
        <f t="shared" si="14"/>
        <v>0</v>
      </c>
      <c r="L33" s="19">
        <v>0</v>
      </c>
      <c r="M33" s="18">
        <f t="shared" si="6"/>
        <v>0</v>
      </c>
      <c r="N33" s="19">
        <f t="shared" si="7"/>
        <v>0</v>
      </c>
      <c r="O33" s="18">
        <f t="shared" si="8"/>
        <v>0</v>
      </c>
      <c r="P33" s="19">
        <v>0</v>
      </c>
      <c r="Q33" s="18">
        <f t="shared" si="0"/>
        <v>0</v>
      </c>
      <c r="R33" s="19">
        <v>0</v>
      </c>
      <c r="S33" s="20">
        <f t="shared" si="1"/>
        <v>0</v>
      </c>
      <c r="T33" s="19">
        <f t="shared" si="2"/>
        <v>0</v>
      </c>
      <c r="U33" s="18">
        <f t="shared" si="3"/>
        <v>0</v>
      </c>
      <c r="V33" s="21">
        <f t="shared" si="9"/>
        <v>0</v>
      </c>
      <c r="W33" s="18">
        <f t="shared" si="15"/>
        <v>0</v>
      </c>
      <c r="X33" s="21">
        <f t="shared" si="10"/>
        <v>0</v>
      </c>
      <c r="Y33" s="18">
        <f t="shared" si="11"/>
        <v>0</v>
      </c>
      <c r="Z33" s="21">
        <f t="shared" si="12"/>
        <v>0</v>
      </c>
      <c r="AA33" s="18">
        <f t="shared" si="13"/>
        <v>0</v>
      </c>
      <c r="AB33" s="26">
        <v>0</v>
      </c>
      <c r="AC33" s="23">
        <f t="shared" si="16"/>
        <v>0</v>
      </c>
    </row>
    <row r="34" spans="1:29" x14ac:dyDescent="0.25">
      <c r="A34" s="15">
        <v>13</v>
      </c>
      <c r="B34" s="16" t="s">
        <v>31</v>
      </c>
      <c r="C34" s="16" t="str">
        <f>'[1]9'!C32</f>
        <v>Puskesmas Mijen I</v>
      </c>
      <c r="D34" s="19">
        <v>9</v>
      </c>
      <c r="E34" s="19">
        <v>5</v>
      </c>
      <c r="F34" s="19">
        <f t="shared" si="4"/>
        <v>14</v>
      </c>
      <c r="G34" s="19">
        <v>19</v>
      </c>
      <c r="H34" s="19">
        <v>15</v>
      </c>
      <c r="I34" s="19">
        <f t="shared" si="5"/>
        <v>34</v>
      </c>
      <c r="J34" s="19">
        <v>2</v>
      </c>
      <c r="K34" s="18">
        <f t="shared" si="14"/>
        <v>22.222222222222221</v>
      </c>
      <c r="L34" s="19">
        <v>0</v>
      </c>
      <c r="M34" s="18">
        <f t="shared" si="6"/>
        <v>0</v>
      </c>
      <c r="N34" s="19">
        <f t="shared" si="7"/>
        <v>2</v>
      </c>
      <c r="O34" s="18">
        <f t="shared" si="8"/>
        <v>14.285714285714285</v>
      </c>
      <c r="P34" s="19">
        <v>1</v>
      </c>
      <c r="Q34" s="18">
        <f t="shared" si="0"/>
        <v>5.2631578947368416</v>
      </c>
      <c r="R34" s="19">
        <v>1</v>
      </c>
      <c r="S34" s="20">
        <f t="shared" si="1"/>
        <v>6.666666666666667</v>
      </c>
      <c r="T34" s="19">
        <f t="shared" si="2"/>
        <v>2</v>
      </c>
      <c r="U34" s="18">
        <f t="shared" si="3"/>
        <v>5.8823529411764701</v>
      </c>
      <c r="V34" s="21">
        <f t="shared" si="9"/>
        <v>3</v>
      </c>
      <c r="W34" s="18">
        <f t="shared" si="15"/>
        <v>15.789473684210526</v>
      </c>
      <c r="X34" s="21">
        <f t="shared" si="10"/>
        <v>1</v>
      </c>
      <c r="Y34" s="18">
        <f t="shared" si="11"/>
        <v>6.666666666666667</v>
      </c>
      <c r="Z34" s="21">
        <f t="shared" si="12"/>
        <v>4</v>
      </c>
      <c r="AA34" s="18">
        <f t="shared" si="13"/>
        <v>11.76470588235294</v>
      </c>
      <c r="AB34" s="26">
        <v>0</v>
      </c>
      <c r="AC34" s="23">
        <f t="shared" si="16"/>
        <v>0</v>
      </c>
    </row>
    <row r="35" spans="1:29" x14ac:dyDescent="0.25">
      <c r="A35" s="15"/>
      <c r="B35" s="25" t="s">
        <v>31</v>
      </c>
      <c r="C35" s="16" t="str">
        <f>'[1]9'!C33</f>
        <v>Puskesmas Mijen II</v>
      </c>
      <c r="D35" s="19">
        <v>18</v>
      </c>
      <c r="E35" s="19">
        <v>5</v>
      </c>
      <c r="F35" s="19">
        <f t="shared" si="4"/>
        <v>23</v>
      </c>
      <c r="G35" s="19">
        <v>40</v>
      </c>
      <c r="H35" s="19">
        <v>15</v>
      </c>
      <c r="I35" s="19">
        <f t="shared" si="5"/>
        <v>55</v>
      </c>
      <c r="J35" s="19">
        <v>9</v>
      </c>
      <c r="K35" s="18">
        <f t="shared" si="14"/>
        <v>50</v>
      </c>
      <c r="L35" s="19">
        <v>3</v>
      </c>
      <c r="M35" s="18">
        <f t="shared" si="6"/>
        <v>60</v>
      </c>
      <c r="N35" s="19">
        <f t="shared" si="7"/>
        <v>12</v>
      </c>
      <c r="O35" s="18">
        <f t="shared" si="8"/>
        <v>52.173913043478258</v>
      </c>
      <c r="P35" s="19">
        <v>8</v>
      </c>
      <c r="Q35" s="18">
        <f t="shared" si="0"/>
        <v>20</v>
      </c>
      <c r="R35" s="19">
        <v>3</v>
      </c>
      <c r="S35" s="20">
        <f t="shared" si="1"/>
        <v>20</v>
      </c>
      <c r="T35" s="19">
        <f t="shared" si="2"/>
        <v>11</v>
      </c>
      <c r="U35" s="18">
        <f t="shared" si="3"/>
        <v>20</v>
      </c>
      <c r="V35" s="21">
        <f t="shared" si="9"/>
        <v>17</v>
      </c>
      <c r="W35" s="18">
        <f t="shared" si="15"/>
        <v>42.5</v>
      </c>
      <c r="X35" s="21">
        <f t="shared" si="10"/>
        <v>6</v>
      </c>
      <c r="Y35" s="18">
        <f t="shared" si="11"/>
        <v>40</v>
      </c>
      <c r="Z35" s="21">
        <f t="shared" si="12"/>
        <v>23</v>
      </c>
      <c r="AA35" s="18">
        <f t="shared" si="13"/>
        <v>41.818181818181813</v>
      </c>
      <c r="AB35" s="26">
        <v>1</v>
      </c>
      <c r="AC35" s="23">
        <f t="shared" si="16"/>
        <v>1.8181818181818181</v>
      </c>
    </row>
    <row r="36" spans="1:29" x14ac:dyDescent="0.25">
      <c r="A36" s="15">
        <v>14</v>
      </c>
      <c r="B36" s="16" t="s">
        <v>32</v>
      </c>
      <c r="C36" s="16" t="str">
        <f>'[1]9'!C34</f>
        <v>Puskesmas Wedung I</v>
      </c>
      <c r="D36" s="19">
        <v>21</v>
      </c>
      <c r="E36" s="19">
        <v>17</v>
      </c>
      <c r="F36" s="19">
        <f t="shared" si="4"/>
        <v>38</v>
      </c>
      <c r="G36" s="19">
        <v>59</v>
      </c>
      <c r="H36" s="19">
        <v>52</v>
      </c>
      <c r="I36" s="19">
        <f t="shared" si="5"/>
        <v>111</v>
      </c>
      <c r="J36" s="19">
        <v>12</v>
      </c>
      <c r="K36" s="18">
        <f t="shared" si="14"/>
        <v>57.142857142857139</v>
      </c>
      <c r="L36" s="19">
        <v>5</v>
      </c>
      <c r="M36" s="18">
        <f t="shared" si="6"/>
        <v>29.411764705882355</v>
      </c>
      <c r="N36" s="19">
        <f t="shared" si="7"/>
        <v>17</v>
      </c>
      <c r="O36" s="18">
        <f t="shared" si="8"/>
        <v>44.736842105263158</v>
      </c>
      <c r="P36" s="19">
        <v>13</v>
      </c>
      <c r="Q36" s="18">
        <f t="shared" si="0"/>
        <v>22.033898305084744</v>
      </c>
      <c r="R36" s="19">
        <v>13</v>
      </c>
      <c r="S36" s="20">
        <f t="shared" si="1"/>
        <v>25</v>
      </c>
      <c r="T36" s="19">
        <f t="shared" si="2"/>
        <v>26</v>
      </c>
      <c r="U36" s="18">
        <f t="shared" si="3"/>
        <v>23.423423423423422</v>
      </c>
      <c r="V36" s="21">
        <f t="shared" si="9"/>
        <v>25</v>
      </c>
      <c r="W36" s="18">
        <f t="shared" si="15"/>
        <v>42.372881355932201</v>
      </c>
      <c r="X36" s="21">
        <f t="shared" si="10"/>
        <v>18</v>
      </c>
      <c r="Y36" s="18">
        <f t="shared" si="11"/>
        <v>34.615384615384613</v>
      </c>
      <c r="Z36" s="21">
        <f t="shared" si="12"/>
        <v>43</v>
      </c>
      <c r="AA36" s="18">
        <f t="shared" si="13"/>
        <v>38.738738738738739</v>
      </c>
      <c r="AB36" s="26">
        <v>0</v>
      </c>
      <c r="AC36" s="23">
        <f t="shared" si="16"/>
        <v>0</v>
      </c>
    </row>
    <row r="37" spans="1:29" x14ac:dyDescent="0.25">
      <c r="A37" s="15"/>
      <c r="B37" s="25" t="s">
        <v>32</v>
      </c>
      <c r="C37" s="16" t="str">
        <f>'[1]9'!C35</f>
        <v>Puskesmas Wedung II</v>
      </c>
      <c r="D37" s="27">
        <v>4</v>
      </c>
      <c r="E37" s="27">
        <v>8</v>
      </c>
      <c r="F37" s="19">
        <f t="shared" si="4"/>
        <v>12</v>
      </c>
      <c r="G37" s="27">
        <v>40</v>
      </c>
      <c r="H37" s="27">
        <v>53</v>
      </c>
      <c r="I37" s="19">
        <f t="shared" si="5"/>
        <v>93</v>
      </c>
      <c r="J37" s="27">
        <v>3</v>
      </c>
      <c r="K37" s="18">
        <f t="shared" si="14"/>
        <v>75</v>
      </c>
      <c r="L37" s="27">
        <v>1</v>
      </c>
      <c r="M37" s="18">
        <f t="shared" si="6"/>
        <v>12.5</v>
      </c>
      <c r="N37" s="19">
        <f t="shared" si="7"/>
        <v>4</v>
      </c>
      <c r="O37" s="18">
        <f t="shared" si="8"/>
        <v>33.333333333333329</v>
      </c>
      <c r="P37" s="27">
        <v>8</v>
      </c>
      <c r="Q37" s="18">
        <f t="shared" si="0"/>
        <v>20</v>
      </c>
      <c r="R37" s="27">
        <v>10</v>
      </c>
      <c r="S37" s="20">
        <f t="shared" si="1"/>
        <v>18.867924528301888</v>
      </c>
      <c r="T37" s="19">
        <f t="shared" si="2"/>
        <v>18</v>
      </c>
      <c r="U37" s="18">
        <f t="shared" si="3"/>
        <v>19.35483870967742</v>
      </c>
      <c r="V37" s="21">
        <f t="shared" si="9"/>
        <v>11</v>
      </c>
      <c r="W37" s="18">
        <f t="shared" si="15"/>
        <v>27.500000000000004</v>
      </c>
      <c r="X37" s="21">
        <f t="shared" si="10"/>
        <v>11</v>
      </c>
      <c r="Y37" s="18">
        <f t="shared" si="11"/>
        <v>20.754716981132077</v>
      </c>
      <c r="Z37" s="21">
        <f t="shared" si="12"/>
        <v>22</v>
      </c>
      <c r="AA37" s="18">
        <f t="shared" si="13"/>
        <v>23.655913978494624</v>
      </c>
      <c r="AB37" s="28">
        <v>0</v>
      </c>
      <c r="AC37" s="23">
        <f t="shared" si="16"/>
        <v>0</v>
      </c>
    </row>
    <row r="38" spans="1:29" ht="16.5" thickBot="1" x14ac:dyDescent="0.3">
      <c r="A38" s="29" t="s">
        <v>33</v>
      </c>
      <c r="B38" s="30"/>
      <c r="C38" s="31"/>
      <c r="D38" s="32">
        <f t="shared" ref="D38:J38" si="17">SUM(D11:D37)</f>
        <v>484</v>
      </c>
      <c r="E38" s="32">
        <f>SUM(E11:E37)</f>
        <v>365</v>
      </c>
      <c r="F38" s="32">
        <f t="shared" si="17"/>
        <v>849</v>
      </c>
      <c r="G38" s="32">
        <f t="shared" si="17"/>
        <v>913</v>
      </c>
      <c r="H38" s="32">
        <f t="shared" si="17"/>
        <v>735</v>
      </c>
      <c r="I38" s="32">
        <f t="shared" si="17"/>
        <v>1648</v>
      </c>
      <c r="J38" s="32">
        <f t="shared" si="17"/>
        <v>85</v>
      </c>
      <c r="K38" s="33">
        <f>+J38/D38*100</f>
        <v>17.561983471074381</v>
      </c>
      <c r="L38" s="32">
        <f>SUM(L11:L37)</f>
        <v>60</v>
      </c>
      <c r="M38" s="33">
        <f>+L38/E38*100</f>
        <v>16.43835616438356</v>
      </c>
      <c r="N38" s="32">
        <f>SUM(N11:N37)</f>
        <v>145</v>
      </c>
      <c r="O38" s="33">
        <f>N38/F38*100</f>
        <v>17.078916372202592</v>
      </c>
      <c r="P38" s="32">
        <f>SUM(P11:P37)</f>
        <v>50</v>
      </c>
      <c r="Q38" s="33">
        <f>P38/G38*100</f>
        <v>5.4764512595837891</v>
      </c>
      <c r="R38" s="32">
        <f>SUM(R11:R37)</f>
        <v>53</v>
      </c>
      <c r="S38" s="34">
        <f>R38/H38*100</f>
        <v>7.2108843537414966</v>
      </c>
      <c r="T38" s="32">
        <f>SUM(T11:T37)</f>
        <v>103</v>
      </c>
      <c r="U38" s="33">
        <f>T38/I38*100</f>
        <v>6.25</v>
      </c>
      <c r="V38" s="35">
        <f>J38+P38</f>
        <v>135</v>
      </c>
      <c r="W38" s="33">
        <f>V38/G38*100</f>
        <v>14.786418400876233</v>
      </c>
      <c r="X38" s="35">
        <f>L38+R38</f>
        <v>113</v>
      </c>
      <c r="Y38" s="33">
        <f>X38/H38*100</f>
        <v>15.374149659863946</v>
      </c>
      <c r="Z38" s="35">
        <f>V38+X38</f>
        <v>248</v>
      </c>
      <c r="AA38" s="33">
        <f>Z38/I38*100</f>
        <v>15.048543689320388</v>
      </c>
      <c r="AB38" s="36">
        <f>SUM(AB11:AB37)</f>
        <v>6</v>
      </c>
      <c r="AC38" s="37">
        <f>AB38/I38*100</f>
        <v>0.36407766990291263</v>
      </c>
    </row>
    <row r="39" spans="1:29" x14ac:dyDescent="0.25">
      <c r="A39" s="2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8"/>
      <c r="W39" s="38"/>
      <c r="X39" s="38"/>
      <c r="Y39" s="2"/>
      <c r="Z39" s="2"/>
      <c r="AA39" s="2"/>
      <c r="AB39" s="2"/>
      <c r="AC39" s="2"/>
    </row>
    <row r="40" spans="1:29" x14ac:dyDescent="0.25">
      <c r="A40" s="39" t="s">
        <v>34</v>
      </c>
      <c r="B40" s="3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8" x14ac:dyDescent="0.25">
      <c r="A41" s="39" t="s">
        <v>35</v>
      </c>
      <c r="B41" s="3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9"/>
      <c r="B42" s="39" t="s">
        <v>36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9"/>
      <c r="B43" s="39" t="s">
        <v>37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9"/>
      <c r="B44" s="39" t="s">
        <v>38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</sheetData>
  <mergeCells count="19">
    <mergeCell ref="AB7:AC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J7:O7"/>
    <mergeCell ref="P7:U7"/>
    <mergeCell ref="V7:AA7"/>
    <mergeCell ref="G7:I8"/>
    <mergeCell ref="A6:C6"/>
    <mergeCell ref="A7:A9"/>
    <mergeCell ref="B7:B9"/>
    <mergeCell ref="C7:C9"/>
    <mergeCell ref="D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2020-08-10T01:45:14Z</dcterms:created>
  <dcterms:modified xsi:type="dcterms:W3CDTF">2020-08-10T02:01:02Z</dcterms:modified>
</cp:coreProperties>
</file>