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J39" i="1"/>
  <c r="J45" i="1" s="1"/>
  <c r="G39" i="1"/>
  <c r="E39" i="1"/>
  <c r="F39" i="1" s="1"/>
  <c r="D39" i="1"/>
  <c r="I38" i="1"/>
  <c r="H38" i="1" s="1"/>
  <c r="F38" i="1"/>
  <c r="C38" i="1"/>
  <c r="B38" i="1"/>
  <c r="I37" i="1"/>
  <c r="H37" i="1" s="1"/>
  <c r="C37" i="1"/>
  <c r="B37" i="1"/>
  <c r="I36" i="1"/>
  <c r="F36" i="1" s="1"/>
  <c r="H36" i="1"/>
  <c r="C36" i="1"/>
  <c r="B36" i="1"/>
  <c r="I35" i="1"/>
  <c r="H35" i="1"/>
  <c r="F35" i="1"/>
  <c r="C35" i="1"/>
  <c r="B35" i="1"/>
  <c r="I34" i="1"/>
  <c r="H34" i="1" s="1"/>
  <c r="C34" i="1"/>
  <c r="B34" i="1"/>
  <c r="I33" i="1"/>
  <c r="H33" i="1"/>
  <c r="F33" i="1"/>
  <c r="C33" i="1"/>
  <c r="B33" i="1"/>
  <c r="I32" i="1"/>
  <c r="H32" i="1" s="1"/>
  <c r="F32" i="1"/>
  <c r="C32" i="1"/>
  <c r="B32" i="1"/>
  <c r="I31" i="1"/>
  <c r="F31" i="1" s="1"/>
  <c r="C31" i="1"/>
  <c r="B31" i="1"/>
  <c r="I30" i="1"/>
  <c r="H30" i="1" s="1"/>
  <c r="F30" i="1"/>
  <c r="C30" i="1"/>
  <c r="B30" i="1"/>
  <c r="I29" i="1"/>
  <c r="H29" i="1"/>
  <c r="F29" i="1"/>
  <c r="C29" i="1"/>
  <c r="B29" i="1"/>
  <c r="I28" i="1"/>
  <c r="F28" i="1" s="1"/>
  <c r="H28" i="1"/>
  <c r="C28" i="1"/>
  <c r="B28" i="1"/>
  <c r="I27" i="1"/>
  <c r="H27" i="1"/>
  <c r="F27" i="1"/>
  <c r="C27" i="1"/>
  <c r="B27" i="1"/>
  <c r="I26" i="1"/>
  <c r="H26" i="1" s="1"/>
  <c r="C26" i="1"/>
  <c r="B26" i="1"/>
  <c r="I25" i="1"/>
  <c r="H25" i="1"/>
  <c r="F25" i="1"/>
  <c r="C25" i="1"/>
  <c r="B25" i="1"/>
  <c r="I24" i="1"/>
  <c r="H24" i="1" s="1"/>
  <c r="F24" i="1"/>
  <c r="C24" i="1"/>
  <c r="B24" i="1"/>
  <c r="I23" i="1"/>
  <c r="F23" i="1" s="1"/>
  <c r="C23" i="1"/>
  <c r="B23" i="1"/>
  <c r="I22" i="1"/>
  <c r="H22" i="1" s="1"/>
  <c r="F22" i="1"/>
  <c r="C22" i="1"/>
  <c r="B22" i="1"/>
  <c r="I21" i="1"/>
  <c r="F21" i="1" s="1"/>
  <c r="H21" i="1"/>
  <c r="C21" i="1"/>
  <c r="B21" i="1"/>
  <c r="I20" i="1"/>
  <c r="F20" i="1" s="1"/>
  <c r="H20" i="1"/>
  <c r="C20" i="1"/>
  <c r="B20" i="1"/>
  <c r="I19" i="1"/>
  <c r="H19" i="1"/>
  <c r="F19" i="1"/>
  <c r="C19" i="1"/>
  <c r="B19" i="1"/>
  <c r="I18" i="1"/>
  <c r="H18" i="1" s="1"/>
  <c r="C18" i="1"/>
  <c r="B18" i="1"/>
  <c r="I17" i="1"/>
  <c r="H17" i="1"/>
  <c r="F17" i="1"/>
  <c r="C17" i="1"/>
  <c r="B17" i="1"/>
  <c r="I16" i="1"/>
  <c r="H16" i="1" s="1"/>
  <c r="F16" i="1"/>
  <c r="C16" i="1"/>
  <c r="B16" i="1"/>
  <c r="I15" i="1"/>
  <c r="F15" i="1" s="1"/>
  <c r="C15" i="1"/>
  <c r="B15" i="1"/>
  <c r="I14" i="1"/>
  <c r="H14" i="1" s="1"/>
  <c r="F14" i="1"/>
  <c r="C14" i="1"/>
  <c r="B14" i="1"/>
  <c r="I13" i="1"/>
  <c r="F13" i="1" s="1"/>
  <c r="H13" i="1"/>
  <c r="C13" i="1"/>
  <c r="B13" i="1"/>
  <c r="I12" i="1"/>
  <c r="I39" i="1" s="1"/>
  <c r="H12" i="1"/>
  <c r="C12" i="1"/>
  <c r="B12" i="1"/>
  <c r="F6" i="1"/>
  <c r="E6" i="1"/>
  <c r="F5" i="1"/>
  <c r="E5" i="1"/>
  <c r="I44" i="1" l="1"/>
  <c r="I42" i="1"/>
  <c r="H39" i="1"/>
  <c r="F12" i="1"/>
  <c r="H15" i="1"/>
  <c r="H23" i="1"/>
  <c r="H31" i="1"/>
  <c r="F37" i="1"/>
  <c r="F18" i="1"/>
  <c r="F26" i="1"/>
  <c r="F34" i="1"/>
</calcChain>
</file>

<file path=xl/comments1.xml><?xml version="1.0" encoding="utf-8"?>
<comments xmlns="http://schemas.openxmlformats.org/spreadsheetml/2006/main">
  <authors>
    <author>user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Diisi jumlah terduga tuberkulosis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isi perkiraan jumlah insiden tuberkulosis</t>
        </r>
      </text>
    </comment>
  </commentList>
</comments>
</file>

<file path=xl/sharedStrings.xml><?xml version="1.0" encoding="utf-8"?>
<sst xmlns="http://schemas.openxmlformats.org/spreadsheetml/2006/main" count="27" uniqueCount="25">
  <si>
    <t>TABEL 51</t>
  </si>
  <si>
    <t>JUMLAH TERDUGA TUBERKULOSIS, KASUS TUBERKULOSIS, KASUS TUBERKULOSIS ANAK, CASE NOTIFICATION RATE (CNR) PER 100.000 PENDUDUK</t>
  </si>
  <si>
    <t>DAN CASE DETECTION RATE (CDR)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</si>
  <si>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</si>
  <si>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</si>
  <si>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</si>
  <si>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</si>
  <si>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</si>
  <si>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</si>
  <si>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</si>
  <si>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</si>
  <si>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</si>
  <si>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</si>
  <si>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</si>
  <si>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</si>
  <si>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</si>
  <si>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</si>
  <si>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r>
      <rPr>
        <b/>
        <i/>
        <sz val="12"/>
        <rFont val="Arial"/>
        <family val="2"/>
      </rPr>
      <t xml:space="preserve">CNR SEMUA </t>
    </r>
    <r>
      <rPr>
        <b/>
        <sz val="12"/>
        <rFont val="Arial"/>
        <family val="2"/>
      </rPr>
      <t>KASUS TUBERKULOSIS PER 100.000 PENDUDUK</t>
    </r>
  </si>
  <si>
    <t>PERKIRAAN INSIDEN TUBERKULOSIS (DALAM ABSOLUT) BERDASARKAN MODELING TAHUN 2021</t>
  </si>
  <si>
    <t>CASE DETECTION RATE (%)</t>
  </si>
  <si>
    <t>CAKUPAN PENEMUAN KASUS TUBERKULOSIS ANAK (%)</t>
  </si>
  <si>
    <t>Sumber: P2P (PM)</t>
  </si>
  <si>
    <r>
      <t xml:space="preserve">Keterangan: </t>
    </r>
    <r>
      <rPr>
        <vertAlign val="superscript"/>
        <sz val="12"/>
        <rFont val="Arial"/>
        <family val="2"/>
      </rPr>
      <t/>
    </r>
  </si>
  <si>
    <t xml:space="preserve">Jumlah pasien adalah seluruh pasien Tuberkulosis yang ada di wilayah kerja puskesmas tersebut termasuk pasien yang ditemukan di RS, BBKPM/BPKPM/BP4, Lembaga Pemasyarakatan, </t>
  </si>
  <si>
    <t>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</si>
</sst>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0.0"/>
    <numFmt numFmtId="166" formatCode="_(* #,##0.0_);_(* \(#,##0.0\);_(* &quot;-&quot;_);_(@_)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1" applyNumberFormat="1" applyFont="1" applyBorder="1" applyAlignment="1">
      <alignment horizontal="center" vertical="center"/>
    </xf>
    <xf numFmtId="165" fontId="1" fillId="0" borderId="6" xfId="1" applyNumberFormat="1" applyFont="1" applyBorder="1" applyAlignment="1">
      <alignment horizontal="right" vertical="center"/>
    </xf>
    <xf numFmtId="3" fontId="1" fillId="0" borderId="6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3" fontId="6" fillId="0" borderId="12" xfId="1" applyNumberFormat="1" applyFont="1" applyBorder="1" applyAlignment="1">
      <alignment horizontal="right" vertical="center"/>
    </xf>
    <xf numFmtId="165" fontId="6" fillId="0" borderId="12" xfId="1" applyNumberFormat="1" applyFont="1" applyBorder="1" applyAlignment="1">
      <alignment horizontal="right" vertical="center"/>
    </xf>
    <xf numFmtId="3" fontId="6" fillId="2" borderId="14" xfId="1" applyNumberFormat="1" applyFont="1" applyFill="1" applyBorder="1" applyAlignment="1">
      <alignment horizontal="right" vertical="center"/>
    </xf>
    <xf numFmtId="165" fontId="6" fillId="2" borderId="14" xfId="1" applyNumberFormat="1" applyFont="1" applyFill="1" applyBorder="1" applyAlignment="1">
      <alignment horizontal="right" vertical="center"/>
    </xf>
    <xf numFmtId="3" fontId="6" fillId="2" borderId="8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4" xfId="1" applyNumberFormat="1" applyFont="1" applyBorder="1" applyAlignment="1">
      <alignment horizontal="right" vertical="center"/>
    </xf>
    <xf numFmtId="165" fontId="6" fillId="0" borderId="8" xfId="1" applyNumberFormat="1" applyFont="1" applyBorder="1" applyAlignment="1">
      <alignment horizontal="right" vertical="center"/>
    </xf>
    <xf numFmtId="37" fontId="6" fillId="2" borderId="14" xfId="1" applyNumberFormat="1" applyFont="1" applyFill="1" applyBorder="1" applyAlignment="1">
      <alignment horizontal="right" vertical="center"/>
    </xf>
    <xf numFmtId="0" fontId="6" fillId="2" borderId="14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 vertical="center"/>
    </xf>
    <xf numFmtId="39" fontId="6" fillId="0" borderId="14" xfId="1" applyNumberFormat="1" applyFont="1" applyBorder="1" applyAlignment="1">
      <alignment vertical="center"/>
    </xf>
    <xf numFmtId="39" fontId="6" fillId="0" borderId="14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3" fontId="6" fillId="0" borderId="8" xfId="1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5" fontId="6" fillId="0" borderId="8" xfId="1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5" fontId="6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1" applyNumberFormat="1" applyFont="1" applyAlignment="1">
      <alignment vertical="center"/>
    </xf>
  </cellXfs>
  <cellStyles count="2">
    <cellStyle name="Comma [0] 2 2" xfId="1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>
        <row r="28">
          <cell r="E28">
            <v>1212377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0"/>
  <sheetViews>
    <sheetView tabSelected="1" workbookViewId="0">
      <selection sqref="A1:J50"/>
    </sheetView>
  </sheetViews>
  <sheetFormatPr defaultRowHeight="14.4" x14ac:dyDescent="0.3"/>
  <cols>
    <col min="1" max="1" width="5.6640625" customWidth="1"/>
    <col min="2" max="3" width="22.6640625" customWidth="1"/>
    <col min="4" max="4" width="23.109375" customWidth="1"/>
    <col min="5" max="9" width="16.88671875" customWidth="1"/>
    <col min="10" max="10" width="22" customWidth="1"/>
  </cols>
  <sheetData>
    <row r="1" spans="1:10" ht="1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6.8" x14ac:dyDescent="0.3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6.8" x14ac:dyDescent="0.3">
      <c r="A5" s="4"/>
      <c r="B5" s="4"/>
      <c r="C5" s="4"/>
      <c r="D5" s="4"/>
      <c r="E5" s="5" t="str">
        <f>'[1]1'!F5</f>
        <v>KABUPATEN/KOTA</v>
      </c>
      <c r="F5" s="6" t="str">
        <f>'[1]1'!G5</f>
        <v>DEMAK</v>
      </c>
      <c r="G5" s="4"/>
      <c r="H5" s="4"/>
      <c r="I5" s="5"/>
      <c r="J5" s="5"/>
    </row>
    <row r="6" spans="1:10" ht="16.8" x14ac:dyDescent="0.3">
      <c r="A6" s="4"/>
      <c r="B6" s="4"/>
      <c r="C6" s="4"/>
      <c r="D6" s="4"/>
      <c r="E6" s="5" t="str">
        <f>'[1]1'!F6</f>
        <v xml:space="preserve">TAHUN </v>
      </c>
      <c r="F6" s="6">
        <f>'[1]1'!G6</f>
        <v>2021</v>
      </c>
      <c r="G6" s="4"/>
      <c r="H6" s="4"/>
      <c r="I6" s="5"/>
      <c r="J6" s="5"/>
    </row>
    <row r="7" spans="1:10" ht="15.6" thickBot="1" x14ac:dyDescent="0.35">
      <c r="A7" s="7"/>
      <c r="B7" s="7"/>
      <c r="C7" s="7"/>
      <c r="D7" s="7"/>
      <c r="E7" s="7"/>
      <c r="F7" s="7"/>
      <c r="G7" s="7"/>
      <c r="H7" s="7"/>
      <c r="I7" s="2"/>
      <c r="J7" s="2"/>
    </row>
    <row r="8" spans="1:10" ht="15" x14ac:dyDescent="0.3">
      <c r="A8" s="8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1"/>
      <c r="G8" s="11"/>
      <c r="H8" s="11"/>
      <c r="I8" s="12"/>
      <c r="J8" s="13" t="s">
        <v>8</v>
      </c>
    </row>
    <row r="9" spans="1:10" ht="15" x14ac:dyDescent="0.3">
      <c r="A9" s="14"/>
      <c r="B9" s="14"/>
      <c r="C9" s="14"/>
      <c r="D9" s="15"/>
      <c r="E9" s="16" t="s">
        <v>9</v>
      </c>
      <c r="F9" s="17"/>
      <c r="G9" s="16" t="s">
        <v>10</v>
      </c>
      <c r="H9" s="17"/>
      <c r="I9" s="18" t="s">
        <v>11</v>
      </c>
      <c r="J9" s="19"/>
    </row>
    <row r="10" spans="1:10" ht="15" x14ac:dyDescent="0.3">
      <c r="A10" s="20"/>
      <c r="B10" s="20"/>
      <c r="C10" s="20"/>
      <c r="D10" s="21"/>
      <c r="E10" s="22" t="s">
        <v>12</v>
      </c>
      <c r="F10" s="23" t="s">
        <v>13</v>
      </c>
      <c r="G10" s="22" t="s">
        <v>12</v>
      </c>
      <c r="H10" s="23" t="s">
        <v>13</v>
      </c>
      <c r="I10" s="21"/>
      <c r="J10" s="24"/>
    </row>
    <row r="11" spans="1:10" x14ac:dyDescent="0.3">
      <c r="A11" s="25">
        <v>1</v>
      </c>
      <c r="B11" s="25">
        <v>2</v>
      </c>
      <c r="C11" s="25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</row>
    <row r="12" spans="1:10" ht="15" x14ac:dyDescent="0.3">
      <c r="A12" s="26">
        <v>1</v>
      </c>
      <c r="B12" s="27" t="str">
        <f>'[1]9'!B9</f>
        <v>MRANGGEN</v>
      </c>
      <c r="C12" s="27" t="str">
        <f>'[1]9'!C9</f>
        <v>MRANGGEN I</v>
      </c>
      <c r="D12" s="28">
        <v>333</v>
      </c>
      <c r="E12" s="29">
        <v>12</v>
      </c>
      <c r="F12" s="30">
        <f>E12/I12*100</f>
        <v>60</v>
      </c>
      <c r="G12" s="29">
        <v>8</v>
      </c>
      <c r="H12" s="30">
        <f>G12/I12*100</f>
        <v>40</v>
      </c>
      <c r="I12" s="31">
        <f>SUM(E12,G12)</f>
        <v>20</v>
      </c>
      <c r="J12" s="31">
        <v>0</v>
      </c>
    </row>
    <row r="13" spans="1:10" ht="15" x14ac:dyDescent="0.3">
      <c r="A13" s="26">
        <v>2</v>
      </c>
      <c r="B13" s="27" t="str">
        <f>'[1]9'!B10</f>
        <v>MRANGGEN</v>
      </c>
      <c r="C13" s="27" t="str">
        <f>'[1]9'!C10</f>
        <v>MRANGGEN II</v>
      </c>
      <c r="D13" s="28">
        <v>287</v>
      </c>
      <c r="E13" s="29">
        <v>17</v>
      </c>
      <c r="F13" s="30">
        <f t="shared" ref="F13:F38" si="0">E13/I13*100</f>
        <v>60.714285714285708</v>
      </c>
      <c r="G13" s="29">
        <v>11</v>
      </c>
      <c r="H13" s="30">
        <f t="shared" ref="H13:H38" si="1">G13/I13*100</f>
        <v>39.285714285714285</v>
      </c>
      <c r="I13" s="31">
        <f>SUM(E13,G13)</f>
        <v>28</v>
      </c>
      <c r="J13" s="31">
        <v>0</v>
      </c>
    </row>
    <row r="14" spans="1:10" ht="15" x14ac:dyDescent="0.3">
      <c r="A14" s="26">
        <v>3</v>
      </c>
      <c r="B14" s="27" t="str">
        <f>'[1]9'!B11</f>
        <v>MRANGGEN</v>
      </c>
      <c r="C14" s="27" t="str">
        <f>'[1]9'!C11</f>
        <v>MRANGGEN III</v>
      </c>
      <c r="D14" s="28">
        <v>144</v>
      </c>
      <c r="E14" s="29">
        <v>15</v>
      </c>
      <c r="F14" s="30">
        <f t="shared" si="0"/>
        <v>57.692307692307686</v>
      </c>
      <c r="G14" s="29">
        <v>11</v>
      </c>
      <c r="H14" s="30">
        <f t="shared" si="1"/>
        <v>42.307692307692307</v>
      </c>
      <c r="I14" s="31">
        <f t="shared" ref="I14:I38" si="2">SUM(E14,G14)</f>
        <v>26</v>
      </c>
      <c r="J14" s="31">
        <v>0</v>
      </c>
    </row>
    <row r="15" spans="1:10" ht="15" x14ac:dyDescent="0.3">
      <c r="A15" s="26">
        <v>4</v>
      </c>
      <c r="B15" s="27" t="str">
        <f>'[1]9'!B12</f>
        <v>KARANGAWEN</v>
      </c>
      <c r="C15" s="27" t="str">
        <f>'[1]9'!C12</f>
        <v>KARANGAWEN I</v>
      </c>
      <c r="D15" s="28">
        <v>150</v>
      </c>
      <c r="E15" s="29">
        <v>1</v>
      </c>
      <c r="F15" s="30">
        <f t="shared" si="0"/>
        <v>8.3333333333333321</v>
      </c>
      <c r="G15" s="29">
        <v>11</v>
      </c>
      <c r="H15" s="30">
        <f t="shared" si="1"/>
        <v>91.666666666666657</v>
      </c>
      <c r="I15" s="31">
        <f t="shared" si="2"/>
        <v>12</v>
      </c>
      <c r="J15" s="31">
        <v>3</v>
      </c>
    </row>
    <row r="16" spans="1:10" ht="15" x14ac:dyDescent="0.3">
      <c r="A16" s="26">
        <v>5</v>
      </c>
      <c r="B16" s="27" t="str">
        <f>'[1]9'!B13</f>
        <v>KARANGAWEN</v>
      </c>
      <c r="C16" s="27" t="str">
        <f>'[1]9'!C13</f>
        <v>KARANGAWEN II</v>
      </c>
      <c r="D16" s="28">
        <v>390</v>
      </c>
      <c r="E16" s="29">
        <v>14</v>
      </c>
      <c r="F16" s="30">
        <f t="shared" si="0"/>
        <v>45.161290322580641</v>
      </c>
      <c r="G16" s="29">
        <v>17</v>
      </c>
      <c r="H16" s="30">
        <f t="shared" si="1"/>
        <v>54.838709677419352</v>
      </c>
      <c r="I16" s="31">
        <f t="shared" si="2"/>
        <v>31</v>
      </c>
      <c r="J16" s="31">
        <v>10</v>
      </c>
    </row>
    <row r="17" spans="1:10" ht="15" x14ac:dyDescent="0.3">
      <c r="A17" s="26">
        <v>6</v>
      </c>
      <c r="B17" s="27" t="str">
        <f>'[1]9'!B14</f>
        <v>GUNTUR</v>
      </c>
      <c r="C17" s="27" t="str">
        <f>'[1]9'!C14</f>
        <v>GUNTUR I</v>
      </c>
      <c r="D17" s="28">
        <v>243</v>
      </c>
      <c r="E17" s="29">
        <v>12</v>
      </c>
      <c r="F17" s="30">
        <f t="shared" si="0"/>
        <v>75</v>
      </c>
      <c r="G17" s="29">
        <v>4</v>
      </c>
      <c r="H17" s="30">
        <f t="shared" si="1"/>
        <v>25</v>
      </c>
      <c r="I17" s="31">
        <f t="shared" si="2"/>
        <v>16</v>
      </c>
      <c r="J17" s="31">
        <v>0</v>
      </c>
    </row>
    <row r="18" spans="1:10" ht="15" x14ac:dyDescent="0.3">
      <c r="A18" s="26">
        <v>7</v>
      </c>
      <c r="B18" s="27" t="str">
        <f>'[1]9'!B15</f>
        <v>GUNTUR</v>
      </c>
      <c r="C18" s="27" t="str">
        <f>'[1]9'!C15</f>
        <v>GUNTUR II</v>
      </c>
      <c r="D18" s="28">
        <v>365</v>
      </c>
      <c r="E18" s="29">
        <v>18</v>
      </c>
      <c r="F18" s="30">
        <f>E18/I18*100</f>
        <v>75</v>
      </c>
      <c r="G18" s="29">
        <v>6</v>
      </c>
      <c r="H18" s="30">
        <f t="shared" si="1"/>
        <v>25</v>
      </c>
      <c r="I18" s="31">
        <f t="shared" si="2"/>
        <v>24</v>
      </c>
      <c r="J18" s="31">
        <v>1</v>
      </c>
    </row>
    <row r="19" spans="1:10" ht="15" x14ac:dyDescent="0.3">
      <c r="A19" s="26">
        <v>8</v>
      </c>
      <c r="B19" s="27" t="str">
        <f>'[1]9'!B16</f>
        <v>SAYUNG</v>
      </c>
      <c r="C19" s="27" t="str">
        <f>'[1]9'!C16</f>
        <v>SAYUNG I</v>
      </c>
      <c r="D19" s="28">
        <v>142</v>
      </c>
      <c r="E19" s="29">
        <v>15</v>
      </c>
      <c r="F19" s="30">
        <f t="shared" si="0"/>
        <v>57.692307692307686</v>
      </c>
      <c r="G19" s="29">
        <v>11</v>
      </c>
      <c r="H19" s="30">
        <f t="shared" si="1"/>
        <v>42.307692307692307</v>
      </c>
      <c r="I19" s="31">
        <f t="shared" si="2"/>
        <v>26</v>
      </c>
      <c r="J19" s="31">
        <v>0</v>
      </c>
    </row>
    <row r="20" spans="1:10" ht="15" x14ac:dyDescent="0.3">
      <c r="A20" s="26">
        <v>9</v>
      </c>
      <c r="B20" s="27" t="str">
        <f>'[1]9'!B17</f>
        <v>SAYUNG</v>
      </c>
      <c r="C20" s="27" t="str">
        <f>'[1]9'!C17</f>
        <v>SAYUNG II</v>
      </c>
      <c r="D20" s="28">
        <v>140</v>
      </c>
      <c r="E20" s="29">
        <v>14</v>
      </c>
      <c r="F20" s="30">
        <f t="shared" si="0"/>
        <v>45.161290322580641</v>
      </c>
      <c r="G20" s="29">
        <v>17</v>
      </c>
      <c r="H20" s="30">
        <f t="shared" si="1"/>
        <v>54.838709677419352</v>
      </c>
      <c r="I20" s="31">
        <f t="shared" si="2"/>
        <v>31</v>
      </c>
      <c r="J20" s="31">
        <v>0</v>
      </c>
    </row>
    <row r="21" spans="1:10" ht="15" x14ac:dyDescent="0.3">
      <c r="A21" s="26">
        <v>10</v>
      </c>
      <c r="B21" s="27" t="str">
        <f>'[1]9'!B18</f>
        <v>KARANGTENGAH</v>
      </c>
      <c r="C21" s="27" t="str">
        <f>'[1]9'!C18</f>
        <v>KARANGTENGAH</v>
      </c>
      <c r="D21" s="28">
        <v>155</v>
      </c>
      <c r="E21" s="29">
        <v>27</v>
      </c>
      <c r="F21" s="30">
        <f t="shared" si="0"/>
        <v>57.446808510638306</v>
      </c>
      <c r="G21" s="29">
        <v>20</v>
      </c>
      <c r="H21" s="30">
        <f t="shared" si="1"/>
        <v>42.553191489361701</v>
      </c>
      <c r="I21" s="31">
        <f t="shared" si="2"/>
        <v>47</v>
      </c>
      <c r="J21" s="31">
        <v>2</v>
      </c>
    </row>
    <row r="22" spans="1:10" ht="15" x14ac:dyDescent="0.3">
      <c r="A22" s="26">
        <v>11</v>
      </c>
      <c r="B22" s="27" t="str">
        <f>'[1]9'!B19</f>
        <v>BONANG</v>
      </c>
      <c r="C22" s="27" t="str">
        <f>'[1]9'!C19</f>
        <v>BONANG I</v>
      </c>
      <c r="D22" s="29">
        <v>284</v>
      </c>
      <c r="E22" s="29">
        <v>25</v>
      </c>
      <c r="F22" s="30">
        <f t="shared" si="0"/>
        <v>48.07692307692308</v>
      </c>
      <c r="G22" s="29">
        <v>27</v>
      </c>
      <c r="H22" s="30">
        <f t="shared" si="1"/>
        <v>51.923076923076927</v>
      </c>
      <c r="I22" s="31">
        <f t="shared" si="2"/>
        <v>52</v>
      </c>
      <c r="J22" s="31">
        <v>0</v>
      </c>
    </row>
    <row r="23" spans="1:10" ht="15" x14ac:dyDescent="0.3">
      <c r="A23" s="26">
        <v>12</v>
      </c>
      <c r="B23" s="27" t="str">
        <f>'[1]9'!B20</f>
        <v>BONANG</v>
      </c>
      <c r="C23" s="27" t="str">
        <f>'[1]9'!C20</f>
        <v>BONANG II</v>
      </c>
      <c r="D23" s="28">
        <v>403</v>
      </c>
      <c r="E23" s="29">
        <v>33</v>
      </c>
      <c r="F23" s="30">
        <f t="shared" si="0"/>
        <v>67.346938775510196</v>
      </c>
      <c r="G23" s="29">
        <v>16</v>
      </c>
      <c r="H23" s="30">
        <f t="shared" si="1"/>
        <v>32.653061224489797</v>
      </c>
      <c r="I23" s="31">
        <f t="shared" si="2"/>
        <v>49</v>
      </c>
      <c r="J23" s="31">
        <v>1</v>
      </c>
    </row>
    <row r="24" spans="1:10" ht="15" x14ac:dyDescent="0.3">
      <c r="A24" s="26">
        <v>13</v>
      </c>
      <c r="B24" s="27" t="str">
        <f>'[1]9'!B21</f>
        <v>DEMAK</v>
      </c>
      <c r="C24" s="27" t="str">
        <f>'[1]9'!C21</f>
        <v>DEMAK I</v>
      </c>
      <c r="D24" s="28">
        <v>445</v>
      </c>
      <c r="E24" s="29">
        <v>14</v>
      </c>
      <c r="F24" s="30">
        <f t="shared" si="0"/>
        <v>50</v>
      </c>
      <c r="G24" s="29">
        <v>14</v>
      </c>
      <c r="H24" s="30">
        <f t="shared" si="1"/>
        <v>50</v>
      </c>
      <c r="I24" s="31">
        <f t="shared" si="2"/>
        <v>28</v>
      </c>
      <c r="J24" s="31">
        <v>2</v>
      </c>
    </row>
    <row r="25" spans="1:10" ht="15" x14ac:dyDescent="0.3">
      <c r="A25" s="26">
        <v>14</v>
      </c>
      <c r="B25" s="27" t="str">
        <f>'[1]9'!B22</f>
        <v>DEMAK</v>
      </c>
      <c r="C25" s="27" t="str">
        <f>'[1]9'!C22</f>
        <v>DEMAK II</v>
      </c>
      <c r="D25" s="28">
        <v>379</v>
      </c>
      <c r="E25" s="29">
        <v>20</v>
      </c>
      <c r="F25" s="30">
        <f t="shared" si="0"/>
        <v>64.516129032258064</v>
      </c>
      <c r="G25" s="29">
        <v>11</v>
      </c>
      <c r="H25" s="30">
        <f t="shared" si="1"/>
        <v>35.483870967741936</v>
      </c>
      <c r="I25" s="31">
        <f t="shared" si="2"/>
        <v>31</v>
      </c>
      <c r="J25" s="31">
        <v>0</v>
      </c>
    </row>
    <row r="26" spans="1:10" ht="15" x14ac:dyDescent="0.3">
      <c r="A26" s="26">
        <v>15</v>
      </c>
      <c r="B26" s="27" t="str">
        <f>'[1]9'!B23</f>
        <v>DEMAK</v>
      </c>
      <c r="C26" s="27" t="str">
        <f>'[1]9'!C23</f>
        <v>DEMAK III</v>
      </c>
      <c r="D26" s="28">
        <v>263</v>
      </c>
      <c r="E26" s="29">
        <v>14</v>
      </c>
      <c r="F26" s="30">
        <f t="shared" si="0"/>
        <v>82.35294117647058</v>
      </c>
      <c r="G26" s="29">
        <v>3</v>
      </c>
      <c r="H26" s="30">
        <f t="shared" si="1"/>
        <v>17.647058823529413</v>
      </c>
      <c r="I26" s="31">
        <f t="shared" si="2"/>
        <v>17</v>
      </c>
      <c r="J26" s="31">
        <v>0</v>
      </c>
    </row>
    <row r="27" spans="1:10" ht="15" x14ac:dyDescent="0.3">
      <c r="A27" s="26">
        <v>16</v>
      </c>
      <c r="B27" s="27" t="str">
        <f>'[1]9'!B24</f>
        <v>WONOSALAM</v>
      </c>
      <c r="C27" s="27" t="str">
        <f>'[1]9'!C24</f>
        <v>WONOSALAM I</v>
      </c>
      <c r="D27" s="28">
        <v>180</v>
      </c>
      <c r="E27" s="29">
        <v>20</v>
      </c>
      <c r="F27" s="30">
        <f t="shared" si="0"/>
        <v>74.074074074074076</v>
      </c>
      <c r="G27" s="29">
        <v>7</v>
      </c>
      <c r="H27" s="30">
        <f t="shared" si="1"/>
        <v>25.925925925925924</v>
      </c>
      <c r="I27" s="31">
        <f t="shared" si="2"/>
        <v>27</v>
      </c>
      <c r="J27" s="31">
        <v>5</v>
      </c>
    </row>
    <row r="28" spans="1:10" ht="15" x14ac:dyDescent="0.3">
      <c r="A28" s="26">
        <v>17</v>
      </c>
      <c r="B28" s="27" t="str">
        <f>'[1]9'!B25</f>
        <v>WONOSALAM</v>
      </c>
      <c r="C28" s="27" t="str">
        <f>'[1]9'!C25</f>
        <v>WONOSALAM II</v>
      </c>
      <c r="D28" s="28">
        <v>146</v>
      </c>
      <c r="E28" s="29">
        <v>14</v>
      </c>
      <c r="F28" s="30">
        <f t="shared" si="0"/>
        <v>56.000000000000007</v>
      </c>
      <c r="G28" s="29">
        <v>11</v>
      </c>
      <c r="H28" s="30">
        <f t="shared" si="1"/>
        <v>44</v>
      </c>
      <c r="I28" s="31">
        <f t="shared" si="2"/>
        <v>25</v>
      </c>
      <c r="J28" s="31">
        <v>1</v>
      </c>
    </row>
    <row r="29" spans="1:10" ht="15" x14ac:dyDescent="0.3">
      <c r="A29" s="26">
        <v>18</v>
      </c>
      <c r="B29" s="27" t="str">
        <f>'[1]9'!B26</f>
        <v>DEMPET</v>
      </c>
      <c r="C29" s="27" t="str">
        <f>'[1]9'!C26</f>
        <v>DEMPET</v>
      </c>
      <c r="D29" s="28">
        <v>237</v>
      </c>
      <c r="E29" s="29">
        <v>25</v>
      </c>
      <c r="F29" s="30">
        <f t="shared" si="0"/>
        <v>73.529411764705884</v>
      </c>
      <c r="G29" s="29">
        <v>9</v>
      </c>
      <c r="H29" s="30">
        <f t="shared" si="1"/>
        <v>26.47058823529412</v>
      </c>
      <c r="I29" s="31">
        <f t="shared" si="2"/>
        <v>34</v>
      </c>
      <c r="J29" s="31">
        <v>1</v>
      </c>
    </row>
    <row r="30" spans="1:10" ht="15" x14ac:dyDescent="0.3">
      <c r="A30" s="26">
        <v>19</v>
      </c>
      <c r="B30" s="27" t="str">
        <f>'[1]9'!B27</f>
        <v>KEBONAGUNG</v>
      </c>
      <c r="C30" s="27" t="str">
        <f>'[1]9'!C27</f>
        <v>KEBONAGUNG</v>
      </c>
      <c r="D30" s="28">
        <v>216</v>
      </c>
      <c r="E30" s="29">
        <v>21</v>
      </c>
      <c r="F30" s="30">
        <f t="shared" si="0"/>
        <v>84</v>
      </c>
      <c r="G30" s="29">
        <v>4</v>
      </c>
      <c r="H30" s="30">
        <f t="shared" si="1"/>
        <v>16</v>
      </c>
      <c r="I30" s="31">
        <f t="shared" si="2"/>
        <v>25</v>
      </c>
      <c r="J30" s="31">
        <v>2</v>
      </c>
    </row>
    <row r="31" spans="1:10" ht="15" x14ac:dyDescent="0.3">
      <c r="A31" s="26">
        <v>20</v>
      </c>
      <c r="B31" s="27" t="str">
        <f>'[1]9'!B28</f>
        <v>GAJAH</v>
      </c>
      <c r="C31" s="27" t="str">
        <f>'[1]9'!C28</f>
        <v>GAJAH I</v>
      </c>
      <c r="D31" s="28">
        <v>205</v>
      </c>
      <c r="E31" s="29">
        <v>15</v>
      </c>
      <c r="F31" s="30">
        <f t="shared" si="0"/>
        <v>68.181818181818173</v>
      </c>
      <c r="G31" s="29">
        <v>7</v>
      </c>
      <c r="H31" s="30">
        <f t="shared" si="1"/>
        <v>31.818181818181817</v>
      </c>
      <c r="I31" s="31">
        <f t="shared" si="2"/>
        <v>22</v>
      </c>
      <c r="J31" s="31">
        <v>1</v>
      </c>
    </row>
    <row r="32" spans="1:10" ht="15" x14ac:dyDescent="0.3">
      <c r="A32" s="26">
        <v>21</v>
      </c>
      <c r="B32" s="27" t="str">
        <f>'[1]9'!B29</f>
        <v>GAJAH</v>
      </c>
      <c r="C32" s="27" t="str">
        <f>'[1]9'!C29</f>
        <v>GAJAH II</v>
      </c>
      <c r="D32" s="28">
        <v>130</v>
      </c>
      <c r="E32" s="29">
        <v>8</v>
      </c>
      <c r="F32" s="30">
        <f t="shared" si="0"/>
        <v>40</v>
      </c>
      <c r="G32" s="29">
        <v>12</v>
      </c>
      <c r="H32" s="30">
        <f t="shared" si="1"/>
        <v>60</v>
      </c>
      <c r="I32" s="31">
        <f t="shared" si="2"/>
        <v>20</v>
      </c>
      <c r="J32" s="31">
        <v>0</v>
      </c>
    </row>
    <row r="33" spans="1:10" ht="15" x14ac:dyDescent="0.3">
      <c r="A33" s="26">
        <v>22</v>
      </c>
      <c r="B33" s="27" t="str">
        <f>'[1]9'!B30</f>
        <v>KARANGANYAR</v>
      </c>
      <c r="C33" s="27" t="str">
        <f>'[1]9'!C30</f>
        <v>KARANGANYAR I</v>
      </c>
      <c r="D33" s="28">
        <v>363</v>
      </c>
      <c r="E33" s="29">
        <v>10</v>
      </c>
      <c r="F33" s="30">
        <f t="shared" si="0"/>
        <v>41.666666666666671</v>
      </c>
      <c r="G33" s="29">
        <v>14</v>
      </c>
      <c r="H33" s="30">
        <f t="shared" si="1"/>
        <v>58.333333333333336</v>
      </c>
      <c r="I33" s="31">
        <f t="shared" si="2"/>
        <v>24</v>
      </c>
      <c r="J33" s="31">
        <v>1</v>
      </c>
    </row>
    <row r="34" spans="1:10" ht="15" x14ac:dyDescent="0.3">
      <c r="A34" s="26">
        <v>23</v>
      </c>
      <c r="B34" s="27" t="str">
        <f>'[1]9'!B31</f>
        <v>KARANGANYAR</v>
      </c>
      <c r="C34" s="27" t="str">
        <f>'[1]9'!C31</f>
        <v>KARANGANYAR II</v>
      </c>
      <c r="D34" s="28">
        <v>171</v>
      </c>
      <c r="E34" s="29">
        <v>17</v>
      </c>
      <c r="F34" s="30">
        <f t="shared" si="0"/>
        <v>56.666666666666664</v>
      </c>
      <c r="G34" s="29">
        <v>13</v>
      </c>
      <c r="H34" s="30">
        <f t="shared" si="1"/>
        <v>43.333333333333336</v>
      </c>
      <c r="I34" s="31">
        <f t="shared" si="2"/>
        <v>30</v>
      </c>
      <c r="J34" s="31">
        <v>1</v>
      </c>
    </row>
    <row r="35" spans="1:10" ht="15" x14ac:dyDescent="0.3">
      <c r="A35" s="26">
        <v>24</v>
      </c>
      <c r="B35" s="27" t="str">
        <f>'[1]9'!B32</f>
        <v>MIJEN</v>
      </c>
      <c r="C35" s="27" t="str">
        <f>'[1]9'!C32</f>
        <v>MIJEN I</v>
      </c>
      <c r="D35" s="28">
        <v>145</v>
      </c>
      <c r="E35" s="29">
        <v>7</v>
      </c>
      <c r="F35" s="30">
        <f t="shared" si="0"/>
        <v>63.636363636363633</v>
      </c>
      <c r="G35" s="29">
        <v>4</v>
      </c>
      <c r="H35" s="30">
        <f t="shared" si="1"/>
        <v>36.363636363636367</v>
      </c>
      <c r="I35" s="31">
        <f t="shared" si="2"/>
        <v>11</v>
      </c>
      <c r="J35" s="31">
        <v>1</v>
      </c>
    </row>
    <row r="36" spans="1:10" ht="15" x14ac:dyDescent="0.3">
      <c r="A36" s="26">
        <v>25</v>
      </c>
      <c r="B36" s="27" t="str">
        <f>'[1]9'!B33</f>
        <v>MIJEN</v>
      </c>
      <c r="C36" s="27" t="str">
        <f>'[1]9'!C33</f>
        <v>MIJEN II</v>
      </c>
      <c r="D36" s="28">
        <v>140</v>
      </c>
      <c r="E36" s="29">
        <v>18</v>
      </c>
      <c r="F36" s="30">
        <f t="shared" si="0"/>
        <v>66.666666666666657</v>
      </c>
      <c r="G36" s="29">
        <v>9</v>
      </c>
      <c r="H36" s="30">
        <f t="shared" si="1"/>
        <v>33.333333333333329</v>
      </c>
      <c r="I36" s="31">
        <f t="shared" si="2"/>
        <v>27</v>
      </c>
      <c r="J36" s="31">
        <v>0</v>
      </c>
    </row>
    <row r="37" spans="1:10" ht="15" x14ac:dyDescent="0.3">
      <c r="A37" s="26">
        <v>26</v>
      </c>
      <c r="B37" s="27" t="str">
        <f>'[1]9'!B34</f>
        <v>WEDUNG</v>
      </c>
      <c r="C37" s="27" t="str">
        <f>'[1]9'!C34</f>
        <v>WEDUNG I</v>
      </c>
      <c r="D37" s="28">
        <v>224</v>
      </c>
      <c r="E37" s="29">
        <v>30</v>
      </c>
      <c r="F37" s="30">
        <f t="shared" si="0"/>
        <v>50.847457627118644</v>
      </c>
      <c r="G37" s="29">
        <v>29</v>
      </c>
      <c r="H37" s="30">
        <f t="shared" si="1"/>
        <v>49.152542372881356</v>
      </c>
      <c r="I37" s="31">
        <f t="shared" si="2"/>
        <v>59</v>
      </c>
      <c r="J37" s="31">
        <v>1</v>
      </c>
    </row>
    <row r="38" spans="1:10" ht="15" x14ac:dyDescent="0.3">
      <c r="A38" s="26">
        <v>27</v>
      </c>
      <c r="B38" s="27" t="str">
        <f>'[1]9'!B35</f>
        <v>WEDUNG</v>
      </c>
      <c r="C38" s="27" t="str">
        <f>'[1]9'!C35</f>
        <v>WEDUNG II</v>
      </c>
      <c r="D38" s="28">
        <v>148</v>
      </c>
      <c r="E38" s="29">
        <v>22</v>
      </c>
      <c r="F38" s="30">
        <f t="shared" si="0"/>
        <v>48.888888888888886</v>
      </c>
      <c r="G38" s="29">
        <v>23</v>
      </c>
      <c r="H38" s="30">
        <f t="shared" si="1"/>
        <v>51.111111111111107</v>
      </c>
      <c r="I38" s="31">
        <f t="shared" si="2"/>
        <v>45</v>
      </c>
      <c r="J38" s="31">
        <v>5</v>
      </c>
    </row>
    <row r="39" spans="1:10" ht="15.6" x14ac:dyDescent="0.3">
      <c r="A39" s="32" t="s">
        <v>14</v>
      </c>
      <c r="B39" s="33"/>
      <c r="C39" s="34"/>
      <c r="D39" s="35">
        <f>SUM(D12:D38)</f>
        <v>6428</v>
      </c>
      <c r="E39" s="35">
        <f>SUM(E12:E38)</f>
        <v>458</v>
      </c>
      <c r="F39" s="36">
        <f>E39/I39*100</f>
        <v>58.195679796696318</v>
      </c>
      <c r="G39" s="35">
        <f>SUM(G12:G38)</f>
        <v>329</v>
      </c>
      <c r="H39" s="36">
        <f>G39/I39*100</f>
        <v>41.804320203303682</v>
      </c>
      <c r="I39" s="35">
        <f>SUM(I12:I38)</f>
        <v>787</v>
      </c>
      <c r="J39" s="35">
        <f>SUM(J12:J38)</f>
        <v>38</v>
      </c>
    </row>
    <row r="40" spans="1:10" ht="15.6" x14ac:dyDescent="0.3">
      <c r="A40" s="32" t="s">
        <v>15</v>
      </c>
      <c r="B40" s="33"/>
      <c r="C40" s="33"/>
      <c r="D40" s="35">
        <v>6428</v>
      </c>
      <c r="E40" s="37"/>
      <c r="F40" s="38"/>
      <c r="G40" s="37"/>
      <c r="H40" s="38"/>
      <c r="I40" s="37"/>
      <c r="J40" s="39"/>
    </row>
    <row r="41" spans="1:10" ht="15.6" x14ac:dyDescent="0.3">
      <c r="A41" s="40" t="s">
        <v>16</v>
      </c>
      <c r="B41" s="41"/>
      <c r="C41" s="41"/>
      <c r="D41" s="42"/>
      <c r="E41" s="42"/>
      <c r="F41" s="2"/>
      <c r="G41" s="43">
        <f>D39/D40*100</f>
        <v>100</v>
      </c>
      <c r="H41" s="44"/>
      <c r="I41" s="45"/>
      <c r="J41" s="46"/>
    </row>
    <row r="42" spans="1:10" ht="15.6" x14ac:dyDescent="0.3">
      <c r="A42" s="32" t="s">
        <v>17</v>
      </c>
      <c r="B42" s="33"/>
      <c r="C42" s="33"/>
      <c r="D42" s="47"/>
      <c r="E42" s="48"/>
      <c r="F42" s="48"/>
      <c r="G42" s="48"/>
      <c r="H42" s="48"/>
      <c r="I42" s="49">
        <f>I39/'[1]2'!$E$28*100000</f>
        <v>64.913801565024741</v>
      </c>
      <c r="J42" s="50"/>
    </row>
    <row r="43" spans="1:10" ht="15.6" x14ac:dyDescent="0.3">
      <c r="A43" s="51" t="s">
        <v>18</v>
      </c>
      <c r="B43" s="51"/>
      <c r="C43" s="51"/>
      <c r="D43" s="33"/>
      <c r="E43" s="33"/>
      <c r="F43" s="33"/>
      <c r="G43" s="33"/>
      <c r="H43" s="33"/>
      <c r="I43" s="52">
        <v>2543</v>
      </c>
      <c r="J43" s="50"/>
    </row>
    <row r="44" spans="1:10" ht="15.6" x14ac:dyDescent="0.3">
      <c r="A44" s="53" t="s">
        <v>19</v>
      </c>
      <c r="B44" s="32"/>
      <c r="C44" s="33"/>
      <c r="D44" s="33"/>
      <c r="E44" s="33"/>
      <c r="F44" s="33"/>
      <c r="G44" s="33"/>
      <c r="H44" s="33"/>
      <c r="I44" s="54">
        <f>I39/I43*100</f>
        <v>30.947699567440029</v>
      </c>
      <c r="J44" s="50"/>
    </row>
    <row r="45" spans="1:10" ht="16.2" thickBot="1" x14ac:dyDescent="0.35">
      <c r="A45" s="55" t="s">
        <v>20</v>
      </c>
      <c r="B45" s="56"/>
      <c r="C45" s="56"/>
      <c r="D45" s="56"/>
      <c r="E45" s="56"/>
      <c r="F45" s="56"/>
      <c r="G45" s="56"/>
      <c r="H45" s="56"/>
      <c r="I45" s="56"/>
      <c r="J45" s="57">
        <f>J39/(12%*I43)*100</f>
        <v>12.452483942849653</v>
      </c>
    </row>
    <row r="46" spans="1:10" ht="15" x14ac:dyDescent="0.3">
      <c r="A46" s="2"/>
      <c r="B46" s="1"/>
      <c r="C46" s="1"/>
      <c r="D46" s="1"/>
      <c r="E46" s="1"/>
      <c r="F46" s="1"/>
      <c r="G46" s="1"/>
      <c r="H46" s="1"/>
      <c r="I46" s="1"/>
      <c r="J46" s="1"/>
    </row>
    <row r="47" spans="1:10" ht="15" x14ac:dyDescent="0.3">
      <c r="A47" s="58" t="s">
        <v>21</v>
      </c>
      <c r="B47" s="58"/>
      <c r="C47" s="2"/>
      <c r="D47" s="2"/>
      <c r="E47" s="2"/>
      <c r="F47" s="2"/>
      <c r="G47" s="2"/>
      <c r="H47" s="2"/>
      <c r="I47" s="59"/>
      <c r="J47" s="60"/>
    </row>
    <row r="48" spans="1:10" ht="17.399999999999999" x14ac:dyDescent="0.3">
      <c r="A48" s="58" t="s">
        <v>22</v>
      </c>
      <c r="B48" s="58"/>
      <c r="C48" s="2"/>
      <c r="D48" s="2"/>
      <c r="E48" s="2"/>
      <c r="F48" s="2"/>
      <c r="G48" s="2"/>
      <c r="H48" s="2"/>
      <c r="I48" s="2"/>
      <c r="J48" s="2"/>
    </row>
    <row r="49" spans="1:10" ht="15" x14ac:dyDescent="0.3">
      <c r="A49" s="58"/>
      <c r="B49" s="58" t="s">
        <v>23</v>
      </c>
      <c r="C49" s="2"/>
      <c r="D49" s="2"/>
      <c r="E49" s="2"/>
      <c r="F49" s="2"/>
      <c r="G49" s="2"/>
      <c r="H49" s="2"/>
      <c r="I49" s="2"/>
      <c r="J49" s="2"/>
    </row>
    <row r="50" spans="1:10" ht="15" x14ac:dyDescent="0.3">
      <c r="A50" s="58"/>
      <c r="B50" s="58" t="s">
        <v>24</v>
      </c>
      <c r="C50" s="2"/>
      <c r="D50" s="2"/>
      <c r="E50" s="2"/>
      <c r="F50" s="2"/>
      <c r="G50" s="2"/>
      <c r="H50" s="2"/>
      <c r="I50" s="2"/>
      <c r="J50" s="2"/>
    </row>
  </sheetData>
  <mergeCells count="13">
    <mergeCell ref="I9:I10"/>
    <mergeCell ref="E42:H42"/>
    <mergeCell ref="A45:I45"/>
    <mergeCell ref="A3:J3"/>
    <mergeCell ref="A4:J4"/>
    <mergeCell ref="A8:A10"/>
    <mergeCell ref="B8:B10"/>
    <mergeCell ref="C8:C10"/>
    <mergeCell ref="D8:D10"/>
    <mergeCell ref="E8:I8"/>
    <mergeCell ref="J8:J10"/>
    <mergeCell ref="E9:F9"/>
    <mergeCell ref="G9:H9"/>
  </mergeCells>
  <conditionalFormatting sqref="E48">
    <cfRule type="cellIs" dxfId="1" priority="1" stopIfTrue="1" operator="notEqual">
      <formula>#REF!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2022-08-04T01:12:38Z</dcterms:created>
  <dcterms:modified xsi:type="dcterms:W3CDTF">2022-08-04T01:13:05Z</dcterms:modified>
</cp:coreProperties>
</file>