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C. KARANGANYAR\Music\"/>
    </mc:Choice>
  </mc:AlternateContent>
  <bookViews>
    <workbookView xWindow="0" yWindow="0" windowWidth="28800" windowHeight="11835" tabRatio="876"/>
  </bookViews>
  <sheets>
    <sheet name="MEI 2019" sheetId="56" r:id="rId1"/>
  </sheets>
  <definedNames>
    <definedName name="_xlnm.Print_Area" localSheetId="0">'MEI 2019'!$B$1:$N$82</definedName>
  </definedNames>
  <calcPr calcId="152511"/>
</workbook>
</file>

<file path=xl/calcChain.xml><?xml version="1.0" encoding="utf-8"?>
<calcChain xmlns="http://schemas.openxmlformats.org/spreadsheetml/2006/main">
  <c r="N10" i="56" l="1"/>
  <c r="N11" i="56"/>
  <c r="N12" i="56"/>
  <c r="N13" i="56"/>
  <c r="N14" i="56"/>
  <c r="N15" i="56"/>
  <c r="N16" i="56"/>
  <c r="N17" i="56"/>
  <c r="N18" i="56"/>
  <c r="N19" i="56"/>
  <c r="N20" i="56"/>
  <c r="N21" i="56"/>
  <c r="N22" i="56"/>
  <c r="N23" i="56"/>
  <c r="N24" i="56"/>
  <c r="N25" i="56"/>
  <c r="N26" i="56"/>
  <c r="N27" i="56"/>
  <c r="N28" i="56"/>
  <c r="N29" i="56"/>
  <c r="N30" i="56"/>
  <c r="N31" i="56"/>
  <c r="N32" i="56"/>
  <c r="N33" i="56"/>
  <c r="N34" i="56"/>
  <c r="N35" i="56"/>
  <c r="N36" i="56"/>
  <c r="N37" i="56"/>
  <c r="N38" i="56"/>
  <c r="N39" i="56"/>
  <c r="N40" i="56"/>
  <c r="N41" i="56"/>
  <c r="N42" i="56"/>
  <c r="N43" i="56"/>
  <c r="N44" i="56"/>
  <c r="N45" i="56"/>
  <c r="N46" i="56"/>
  <c r="N47" i="56"/>
  <c r="N48" i="56"/>
  <c r="N49" i="56"/>
  <c r="N50" i="56"/>
  <c r="N51" i="56"/>
  <c r="N52" i="56"/>
  <c r="N53" i="56"/>
  <c r="N54" i="56"/>
  <c r="N55" i="56"/>
  <c r="N56" i="56"/>
  <c r="N57" i="56"/>
  <c r="N58" i="56"/>
  <c r="N59" i="56"/>
  <c r="N60" i="56"/>
  <c r="N61" i="56"/>
  <c r="N62" i="56"/>
  <c r="N63" i="56"/>
  <c r="N64" i="56"/>
  <c r="N65" i="56"/>
  <c r="N66" i="56"/>
  <c r="N67" i="56"/>
  <c r="N68" i="56"/>
  <c r="N69" i="56"/>
  <c r="N9" i="56"/>
  <c r="N8" i="56"/>
  <c r="O59" i="56" l="1"/>
  <c r="P16" i="56"/>
  <c r="H21" i="56"/>
  <c r="H69" i="56"/>
  <c r="P66" i="56"/>
  <c r="R67" i="56" l="1"/>
  <c r="Q67" i="56"/>
  <c r="K67" i="56"/>
  <c r="M67" i="56" s="1"/>
  <c r="J67" i="56"/>
  <c r="I67" i="56"/>
  <c r="G67" i="56"/>
  <c r="F67" i="56"/>
  <c r="F66" i="56" s="1"/>
  <c r="F65" i="56" s="1"/>
  <c r="F64" i="56" s="1"/>
  <c r="Q66" i="56"/>
  <c r="H66" i="56"/>
  <c r="J66" i="56" s="1"/>
  <c r="G66" i="56"/>
  <c r="G65" i="56" s="1"/>
  <c r="G64" i="56" s="1"/>
  <c r="G63" i="56" s="1"/>
  <c r="G62" i="56" s="1"/>
  <c r="E66" i="56"/>
  <c r="R66" i="56" s="1"/>
  <c r="R65" i="56"/>
  <c r="Q65" i="56"/>
  <c r="J65" i="56"/>
  <c r="I65" i="56"/>
  <c r="K65" i="56" s="1"/>
  <c r="M65" i="56" s="1"/>
  <c r="Q64" i="56"/>
  <c r="J64" i="56"/>
  <c r="H64" i="56"/>
  <c r="E64" i="56"/>
  <c r="R64" i="56" s="1"/>
  <c r="R63" i="56"/>
  <c r="Q63" i="56"/>
  <c r="K63" i="56"/>
  <c r="M63" i="56" s="1"/>
  <c r="J63" i="56"/>
  <c r="I63" i="56"/>
  <c r="F63" i="56"/>
  <c r="R62" i="56"/>
  <c r="Q62" i="56"/>
  <c r="K62" i="56"/>
  <c r="M62" i="56" s="1"/>
  <c r="J62" i="56"/>
  <c r="I62" i="56"/>
  <c r="F62" i="56"/>
  <c r="Q61" i="56"/>
  <c r="H61" i="56"/>
  <c r="J61" i="56" s="1"/>
  <c r="G61" i="56"/>
  <c r="E61" i="56"/>
  <c r="R61" i="56" s="1"/>
  <c r="R60" i="56"/>
  <c r="Q60" i="56"/>
  <c r="J60" i="56"/>
  <c r="I60" i="56"/>
  <c r="K60" i="56" s="1"/>
  <c r="M60" i="56" s="1"/>
  <c r="Q59" i="56"/>
  <c r="J59" i="56"/>
  <c r="I59" i="56"/>
  <c r="K59" i="56" s="1"/>
  <c r="M59" i="56" s="1"/>
  <c r="H59" i="56"/>
  <c r="E59" i="56"/>
  <c r="R59" i="56" s="1"/>
  <c r="R58" i="56"/>
  <c r="Q58" i="56"/>
  <c r="J58" i="56"/>
  <c r="I58" i="56"/>
  <c r="K58" i="56" s="1"/>
  <c r="M58" i="56" s="1"/>
  <c r="H57" i="56"/>
  <c r="J57" i="56" s="1"/>
  <c r="G57" i="56"/>
  <c r="E57" i="56"/>
  <c r="K56" i="56"/>
  <c r="M56" i="56" s="1"/>
  <c r="J56" i="56"/>
  <c r="I56" i="56"/>
  <c r="J55" i="56"/>
  <c r="H55" i="56"/>
  <c r="E55" i="56"/>
  <c r="I55" i="56" s="1"/>
  <c r="K55" i="56" s="1"/>
  <c r="M55" i="56" s="1"/>
  <c r="J54" i="56"/>
  <c r="I54" i="56"/>
  <c r="K54" i="56" s="1"/>
  <c r="M54" i="56" s="1"/>
  <c r="H53" i="56"/>
  <c r="J53" i="56" s="1"/>
  <c r="E53" i="56"/>
  <c r="I53" i="56" s="1"/>
  <c r="K53" i="56" s="1"/>
  <c r="M53" i="56" s="1"/>
  <c r="R52" i="56"/>
  <c r="Q52" i="56"/>
  <c r="J52" i="56"/>
  <c r="I52" i="56"/>
  <c r="K52" i="56" s="1"/>
  <c r="M52" i="56" s="1"/>
  <c r="Q51" i="56"/>
  <c r="J51" i="56"/>
  <c r="I51" i="56"/>
  <c r="K51" i="56" s="1"/>
  <c r="M51" i="56" s="1"/>
  <c r="H51" i="56"/>
  <c r="E51" i="56"/>
  <c r="R51" i="56" s="1"/>
  <c r="R50" i="56"/>
  <c r="Q50" i="56"/>
  <c r="J50" i="56"/>
  <c r="I50" i="56"/>
  <c r="K50" i="56" s="1"/>
  <c r="M50" i="56" s="1"/>
  <c r="Q49" i="56"/>
  <c r="I49" i="56"/>
  <c r="K49" i="56" s="1"/>
  <c r="M49" i="56" s="1"/>
  <c r="H49" i="56"/>
  <c r="J49" i="56" s="1"/>
  <c r="E49" i="56"/>
  <c r="R49" i="56" s="1"/>
  <c r="R48" i="56"/>
  <c r="Q48" i="56"/>
  <c r="J48" i="56"/>
  <c r="I48" i="56"/>
  <c r="K48" i="56" s="1"/>
  <c r="M48" i="56" s="1"/>
  <c r="H47" i="56"/>
  <c r="Q47" i="56" s="1"/>
  <c r="E47" i="56"/>
  <c r="R47" i="56" s="1"/>
  <c r="R46" i="56"/>
  <c r="Q46" i="56"/>
  <c r="J46" i="56"/>
  <c r="I46" i="56"/>
  <c r="K46" i="56" s="1"/>
  <c r="M46" i="56" s="1"/>
  <c r="Q45" i="56"/>
  <c r="H45" i="56"/>
  <c r="J45" i="56" s="1"/>
  <c r="E45" i="56"/>
  <c r="R45" i="56" s="1"/>
  <c r="R44" i="56"/>
  <c r="Q44" i="56"/>
  <c r="R43" i="56"/>
  <c r="Q43" i="56"/>
  <c r="J43" i="56"/>
  <c r="I43" i="56"/>
  <c r="K43" i="56" s="1"/>
  <c r="M43" i="56" s="1"/>
  <c r="R42" i="56"/>
  <c r="Q42" i="56"/>
  <c r="K42" i="56"/>
  <c r="M42" i="56" s="1"/>
  <c r="J42" i="56"/>
  <c r="I42" i="56"/>
  <c r="R41" i="56"/>
  <c r="Q41" i="56"/>
  <c r="J41" i="56"/>
  <c r="I41" i="56"/>
  <c r="K41" i="56" s="1"/>
  <c r="M41" i="56" s="1"/>
  <c r="R40" i="56"/>
  <c r="Q40" i="56"/>
  <c r="J40" i="56"/>
  <c r="I40" i="56"/>
  <c r="K40" i="56" s="1"/>
  <c r="M40" i="56" s="1"/>
  <c r="R39" i="56"/>
  <c r="Q39" i="56"/>
  <c r="J39" i="56"/>
  <c r="I39" i="56"/>
  <c r="K39" i="56" s="1"/>
  <c r="M39" i="56" s="1"/>
  <c r="J38" i="56"/>
  <c r="I38" i="56"/>
  <c r="K38" i="56" s="1"/>
  <c r="M38" i="56" s="1"/>
  <c r="R37" i="56"/>
  <c r="Q37" i="56"/>
  <c r="K37" i="56"/>
  <c r="M37" i="56" s="1"/>
  <c r="J37" i="56"/>
  <c r="I37" i="56"/>
  <c r="H36" i="56"/>
  <c r="J36" i="56" s="1"/>
  <c r="E36" i="56"/>
  <c r="R35" i="56"/>
  <c r="Q35" i="56"/>
  <c r="K35" i="56"/>
  <c r="M35" i="56" s="1"/>
  <c r="J35" i="56"/>
  <c r="I35" i="56"/>
  <c r="R34" i="56"/>
  <c r="Q34" i="56"/>
  <c r="J34" i="56"/>
  <c r="I34" i="56"/>
  <c r="K34" i="56" s="1"/>
  <c r="M34" i="56" s="1"/>
  <c r="R33" i="56"/>
  <c r="Q33" i="56"/>
  <c r="K33" i="56"/>
  <c r="M33" i="56" s="1"/>
  <c r="J33" i="56"/>
  <c r="I33" i="56"/>
  <c r="R32" i="56"/>
  <c r="Q32" i="56"/>
  <c r="J32" i="56"/>
  <c r="I32" i="56"/>
  <c r="K32" i="56" s="1"/>
  <c r="M32" i="56" s="1"/>
  <c r="R31" i="56"/>
  <c r="Q31" i="56"/>
  <c r="K31" i="56"/>
  <c r="M31" i="56" s="1"/>
  <c r="J31" i="56"/>
  <c r="I31" i="56"/>
  <c r="R30" i="56"/>
  <c r="Q30" i="56"/>
  <c r="J30" i="56"/>
  <c r="I30" i="56"/>
  <c r="K30" i="56" s="1"/>
  <c r="M30" i="56" s="1"/>
  <c r="R29" i="56"/>
  <c r="Q29" i="56"/>
  <c r="K29" i="56"/>
  <c r="M29" i="56" s="1"/>
  <c r="J29" i="56"/>
  <c r="I29" i="56"/>
  <c r="R28" i="56"/>
  <c r="Q28" i="56"/>
  <c r="P28" i="56"/>
  <c r="J28" i="56"/>
  <c r="I28" i="56"/>
  <c r="K28" i="56" s="1"/>
  <c r="M28" i="56" s="1"/>
  <c r="R27" i="56"/>
  <c r="P27" i="56"/>
  <c r="Q27" i="56" s="1"/>
  <c r="J27" i="56"/>
  <c r="I27" i="56"/>
  <c r="K27" i="56" s="1"/>
  <c r="M27" i="56" s="1"/>
  <c r="R26" i="56"/>
  <c r="Q26" i="56"/>
  <c r="K26" i="56"/>
  <c r="M26" i="56" s="1"/>
  <c r="J26" i="56"/>
  <c r="I26" i="56"/>
  <c r="R25" i="56"/>
  <c r="Q25" i="56"/>
  <c r="J25" i="56"/>
  <c r="I25" i="56"/>
  <c r="K25" i="56" s="1"/>
  <c r="M25" i="56" s="1"/>
  <c r="R24" i="56"/>
  <c r="Q24" i="56"/>
  <c r="K24" i="56"/>
  <c r="M24" i="56" s="1"/>
  <c r="J24" i="56"/>
  <c r="I24" i="56"/>
  <c r="R23" i="56"/>
  <c r="Q23" i="56"/>
  <c r="J23" i="56"/>
  <c r="I23" i="56"/>
  <c r="K23" i="56" s="1"/>
  <c r="M23" i="56" s="1"/>
  <c r="L22" i="56"/>
  <c r="H22" i="56"/>
  <c r="Q22" i="56" s="1"/>
  <c r="E22" i="56"/>
  <c r="L21" i="56"/>
  <c r="R20" i="56"/>
  <c r="M20" i="56"/>
  <c r="K20" i="56"/>
  <c r="R19" i="56"/>
  <c r="K19" i="56"/>
  <c r="M19" i="56" s="1"/>
  <c r="J19" i="56"/>
  <c r="I19" i="56"/>
  <c r="R18" i="56"/>
  <c r="Q18" i="56"/>
  <c r="J18" i="56"/>
  <c r="I18" i="56"/>
  <c r="K18" i="56" s="1"/>
  <c r="M18" i="56" s="1"/>
  <c r="R17" i="56"/>
  <c r="J17" i="56"/>
  <c r="I17" i="56"/>
  <c r="K17" i="56" s="1"/>
  <c r="M17" i="56" s="1"/>
  <c r="R16" i="56"/>
  <c r="J16" i="56"/>
  <c r="I16" i="56"/>
  <c r="K16" i="56" s="1"/>
  <c r="M16" i="56" s="1"/>
  <c r="R15" i="56"/>
  <c r="J15" i="56"/>
  <c r="I15" i="56"/>
  <c r="K15" i="56" s="1"/>
  <c r="M15" i="56" s="1"/>
  <c r="R14" i="56"/>
  <c r="J14" i="56"/>
  <c r="I14" i="56"/>
  <c r="K14" i="56" s="1"/>
  <c r="M14" i="56" s="1"/>
  <c r="R13" i="56"/>
  <c r="J13" i="56"/>
  <c r="I13" i="56"/>
  <c r="K13" i="56" s="1"/>
  <c r="M13" i="56" s="1"/>
  <c r="R12" i="56"/>
  <c r="J12" i="56"/>
  <c r="I12" i="56"/>
  <c r="K12" i="56" s="1"/>
  <c r="M12" i="56" s="1"/>
  <c r="R11" i="56"/>
  <c r="K11" i="56"/>
  <c r="M11" i="56" s="1"/>
  <c r="J11" i="56"/>
  <c r="I11" i="56"/>
  <c r="R10" i="56"/>
  <c r="J10" i="56"/>
  <c r="I10" i="56"/>
  <c r="K10" i="56" s="1"/>
  <c r="M10" i="56" s="1"/>
  <c r="R9" i="56"/>
  <c r="J9" i="56"/>
  <c r="I9" i="56"/>
  <c r="K9" i="56" s="1"/>
  <c r="M9" i="56" s="1"/>
  <c r="G9" i="56"/>
  <c r="F9" i="56"/>
  <c r="H8" i="56"/>
  <c r="G8" i="56"/>
  <c r="F8" i="56"/>
  <c r="E8" i="56"/>
  <c r="R7" i="56"/>
  <c r="Q57" i="56" l="1"/>
  <c r="R57" i="56"/>
  <c r="J47" i="56"/>
  <c r="Q36" i="56"/>
  <c r="R36" i="56"/>
  <c r="Q21" i="56"/>
  <c r="R22" i="56"/>
  <c r="J22" i="56"/>
  <c r="J21" i="56" s="1"/>
  <c r="J8" i="56"/>
  <c r="R8" i="56"/>
  <c r="G56" i="56"/>
  <c r="G60" i="56"/>
  <c r="F61" i="56"/>
  <c r="F57" i="56"/>
  <c r="E21" i="56"/>
  <c r="I22" i="56"/>
  <c r="K22" i="56" s="1"/>
  <c r="M22" i="56" s="1"/>
  <c r="I8" i="56"/>
  <c r="K8" i="56" s="1"/>
  <c r="M8" i="56" s="1"/>
  <c r="I36" i="56"/>
  <c r="K36" i="56" s="1"/>
  <c r="M36" i="56" s="1"/>
  <c r="I64" i="56"/>
  <c r="K64" i="56" s="1"/>
  <c r="M64" i="56" s="1"/>
  <c r="I45" i="56"/>
  <c r="K45" i="56" s="1"/>
  <c r="M45" i="56" s="1"/>
  <c r="I47" i="56"/>
  <c r="K47" i="56" s="1"/>
  <c r="M47" i="56" s="1"/>
  <c r="I57" i="56"/>
  <c r="K57" i="56" s="1"/>
  <c r="M57" i="56" s="1"/>
  <c r="I61" i="56"/>
  <c r="K61" i="56" s="1"/>
  <c r="M61" i="56" s="1"/>
  <c r="I66" i="56"/>
  <c r="K66" i="56" s="1"/>
  <c r="M66" i="56" s="1"/>
  <c r="J69" i="56" l="1"/>
  <c r="R21" i="56"/>
  <c r="I21" i="56"/>
  <c r="K21" i="56" s="1"/>
  <c r="M21" i="56" s="1"/>
  <c r="F60" i="56"/>
  <c r="F56" i="56"/>
  <c r="G59" i="56"/>
  <c r="G55" i="56"/>
  <c r="E69" i="56"/>
  <c r="I69" i="56" s="1"/>
  <c r="K69" i="56" s="1"/>
  <c r="M69" i="56" s="1"/>
  <c r="F59" i="56" l="1"/>
  <c r="F55" i="56"/>
  <c r="G58" i="56"/>
  <c r="G54" i="56"/>
  <c r="G53" i="56" l="1"/>
  <c r="G52" i="56"/>
  <c r="G51" i="56" s="1"/>
  <c r="G50" i="56" s="1"/>
  <c r="G49" i="56" s="1"/>
  <c r="G48" i="56" s="1"/>
  <c r="G47" i="56" s="1"/>
  <c r="G46" i="56" s="1"/>
  <c r="G45" i="56" s="1"/>
  <c r="G44" i="56" s="1"/>
  <c r="G43" i="56" s="1"/>
  <c r="G42" i="56" s="1"/>
  <c r="G41" i="56" s="1"/>
  <c r="G40" i="56" s="1"/>
  <c r="F54" i="56"/>
  <c r="F58" i="56"/>
  <c r="F53" i="56" l="1"/>
  <c r="F52" i="56"/>
  <c r="G38" i="56"/>
  <c r="G39" i="56"/>
  <c r="G37" i="56" s="1"/>
  <c r="G36" i="56" s="1"/>
  <c r="G35" i="56" s="1"/>
  <c r="G34" i="56" s="1"/>
  <c r="G33" i="56" s="1"/>
  <c r="G32" i="56" s="1"/>
  <c r="G31" i="56" s="1"/>
  <c r="G30" i="56" s="1"/>
  <c r="G29" i="56" s="1"/>
  <c r="G28" i="56" s="1"/>
  <c r="G27" i="56" s="1"/>
  <c r="G26" i="56" s="1"/>
  <c r="G25" i="56" s="1"/>
  <c r="G24" i="56" s="1"/>
  <c r="G23" i="56" s="1"/>
  <c r="G22" i="56" s="1"/>
  <c r="G21" i="56" s="1"/>
  <c r="F51" i="56" l="1"/>
  <c r="F50" i="56" s="1"/>
  <c r="F49" i="56" s="1"/>
  <c r="F48" i="56" s="1"/>
  <c r="F47" i="56" s="1"/>
  <c r="F46" i="56" s="1"/>
  <c r="F45" i="56" s="1"/>
  <c r="F44" i="56" s="1"/>
  <c r="F43" i="56" s="1"/>
  <c r="F42" i="56" s="1"/>
  <c r="F41" i="56" s="1"/>
  <c r="F40" i="56" s="1"/>
  <c r="F39" i="56" l="1"/>
  <c r="F37" i="56" s="1"/>
  <c r="F36" i="56" s="1"/>
  <c r="F35" i="56" s="1"/>
  <c r="F34" i="56" s="1"/>
  <c r="F33" i="56" s="1"/>
  <c r="F32" i="56" s="1"/>
  <c r="F31" i="56" s="1"/>
  <c r="F30" i="56" s="1"/>
  <c r="F29" i="56" s="1"/>
  <c r="F28" i="56" s="1"/>
  <c r="F27" i="56" s="1"/>
  <c r="F26" i="56" s="1"/>
  <c r="F25" i="56" s="1"/>
  <c r="F24" i="56" s="1"/>
  <c r="F23" i="56" s="1"/>
  <c r="F22" i="56" s="1"/>
  <c r="F21" i="56" s="1"/>
  <c r="F38" i="56"/>
</calcChain>
</file>

<file path=xl/sharedStrings.xml><?xml version="1.0" encoding="utf-8"?>
<sst xmlns="http://schemas.openxmlformats.org/spreadsheetml/2006/main" count="94" uniqueCount="94">
  <si>
    <t>NO</t>
  </si>
  <si>
    <t>NAMA KEGIATAN</t>
  </si>
  <si>
    <t>PAGU DANA</t>
  </si>
  <si>
    <t>NILAI KONTRAK</t>
  </si>
  <si>
    <t>PELAKSANA</t>
  </si>
  <si>
    <t>KEUANGAN</t>
  </si>
  <si>
    <t>SP2D</t>
  </si>
  <si>
    <t>%</t>
  </si>
  <si>
    <t>SPJ</t>
  </si>
  <si>
    <t>TARGET</t>
  </si>
  <si>
    <t>REALISASI</t>
  </si>
  <si>
    <t>PROGRAM PELAYANAN ADM. PERKANTORAN</t>
  </si>
  <si>
    <t>KET-</t>
  </si>
  <si>
    <t xml:space="preserve">FISIK </t>
  </si>
  <si>
    <t>Pendidikan dan pelatihan formal</t>
  </si>
  <si>
    <t>I</t>
  </si>
  <si>
    <t>II</t>
  </si>
  <si>
    <t>III</t>
  </si>
  <si>
    <t>PROGRAM PENINGKATAN SARANA DAN PRASARANA APARATUR</t>
  </si>
  <si>
    <t xml:space="preserve">LAPORAN PERKEMBANGAN FISIK DAN KEUANGAN </t>
  </si>
  <si>
    <t>Pengadaan peralatan gedung kantor</t>
  </si>
  <si>
    <t>Pemeliharaan rutin/berkala gedung kantor</t>
  </si>
  <si>
    <t>Pemeliharaan rutin/berkala perlengkapan gedung kantor</t>
  </si>
  <si>
    <t>Pemeliharaan rutin/berkala peralatan gedung kantor</t>
  </si>
  <si>
    <t>Program Peningkatan Kapasitas Sumber Daya Aparatur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</si>
  <si>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</si>
  <si>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</si>
  <si>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</si>
  <si>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</si>
  <si>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Peningkatan kapasitas aparat dalam rangka pelaksanaan siskamswakarsa di daerah</t>
  </si>
  <si>
    <t>Program pemeliharaan kantrantibmas dan pencegahan tindak kriminal</t>
  </si>
  <si>
    <t>Program kemitraan pengembangan wawasan kebangsaan</t>
  </si>
  <si>
    <t>Program peningkatan kapasitas aparatur pemerintah desa</t>
  </si>
  <si>
    <t>Pelatihan Aparatur Pemerintah Desa dalam bidang pengelolaan keuangan desa</t>
  </si>
  <si>
    <t>Program perencanaan pembangunan daerah</t>
  </si>
  <si>
    <t>Program Reformasi Birokrasi</t>
  </si>
  <si>
    <t>Tunjangan Keluarga</t>
  </si>
  <si>
    <t>Tunjangan Beras</t>
  </si>
  <si>
    <t>Pembulatan Gaji</t>
  </si>
  <si>
    <t>Tambahan Penghasilan Berdasarkan Beban Kerja</t>
  </si>
  <si>
    <t>BELANJA TAK LANGSUNG</t>
  </si>
  <si>
    <t>A</t>
  </si>
  <si>
    <t>B</t>
  </si>
  <si>
    <t>JUMLAH TOTAL</t>
  </si>
  <si>
    <t>BELANJA   LANGSUNG</t>
  </si>
  <si>
    <t>Penyediaan jasa surat menyurat</t>
  </si>
  <si>
    <t>Penyediaan jasa komunikasi, sumber daya air dan listrik</t>
  </si>
  <si>
    <t>Penyediaan jasa administrasi keuangan</t>
  </si>
  <si>
    <t>Penyediaan jasa kebersihan kantor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</si>
  <si>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</si>
  <si>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</si>
  <si>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</si>
  <si>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</si>
  <si>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</si>
  <si>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</si>
  <si>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Rapat-rapat koordinasi dan konsultasi ke luar daerah</t>
  </si>
  <si>
    <t>Penyediaan jasa pegawai non PNS</t>
  </si>
  <si>
    <t>Intensifikasi dan ekstensifikasi sumber-sumber pendapatan daerah</t>
  </si>
  <si>
    <t>Penyelenggaraan musrenbang RPJPD</t>
  </si>
  <si>
    <t>Peningkatan Pelayanan Administrasi Terpadu Kecamatan (PATEN)</t>
  </si>
  <si>
    <t xml:space="preserve">CAMAT KARANGANYAR </t>
  </si>
  <si>
    <t>Gaji Pokok PNS/Uang Representasi</t>
  </si>
  <si>
    <t>Tunjangan Jabatan</t>
  </si>
  <si>
    <t>Tunjangan Fungsional Umum</t>
  </si>
  <si>
    <t>Tunjangan PPh/Tunjangan Khusus</t>
  </si>
  <si>
    <t>Iuran Asuransi Kesehatan</t>
  </si>
  <si>
    <t>Jaminan Kecelakaan Kerja</t>
  </si>
  <si>
    <t>Jaminan  Kematian</t>
  </si>
  <si>
    <t>Penyediaan peralatan rumah tangga</t>
  </si>
  <si>
    <t>Pemeliharaan rutin/berkala kendaraan dinas/operasional</t>
  </si>
  <si>
    <t>Program peningkatan dan pengembangan pengelolaan keuangan daerah</t>
  </si>
  <si>
    <t>IV</t>
  </si>
  <si>
    <t>V</t>
  </si>
  <si>
    <t>VII</t>
  </si>
  <si>
    <t>VIII</t>
  </si>
  <si>
    <t>IX</t>
  </si>
  <si>
    <t>X</t>
  </si>
  <si>
    <t>XV</t>
  </si>
  <si>
    <t>XVII</t>
  </si>
  <si>
    <t>SUGIANTO, S.IP.MM</t>
  </si>
  <si>
    <t xml:space="preserve">PEMBINA </t>
  </si>
  <si>
    <t>NIP. 19650326 198508 1 002</t>
  </si>
  <si>
    <t xml:space="preserve">  </t>
  </si>
  <si>
    <t>KEGIATAN APBD KECAMATAN KARANGANYAR  TAHUN ANGGARAN 2019</t>
  </si>
  <si>
    <t>Pengadaan perlengkapan gedung kantor</t>
  </si>
  <si>
    <t xml:space="preserve">Pengadaan Mebelaur </t>
  </si>
  <si>
    <t>Program Wajib Belajar Sembilan Tahun</t>
  </si>
  <si>
    <t>Pembinaan Kelembagaan dan Manajemen Sekolah dengan Penerapan MBS</t>
  </si>
  <si>
    <t>Program Promosi Kesehatan dan Pemberdayaan Masyarakat</t>
  </si>
  <si>
    <t xml:space="preserve">Penyuluhan masyarakat pola hidup sehat </t>
  </si>
  <si>
    <t>Fasilitasi Pencapaian Halaqoh dna berbagai forum keagamaan lainnya</t>
  </si>
  <si>
    <t xml:space="preserve">Pentas Seni dan Budaya, festival,lomba cipta dalam upaya peningkatan wawasan kebangsaan </t>
  </si>
  <si>
    <t>POSISI MEI 2019</t>
  </si>
  <si>
    <t>Karanganyar, 12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</si>
</sst>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71" formatCode="#,##0_ ;\-#,##0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vertical="top" wrapText="1"/>
    </xf>
    <xf numFmtId="166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164" fontId="3" fillId="2" borderId="6" xfId="2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 readingOrder="1"/>
    </xf>
    <xf numFmtId="3" fontId="4" fillId="2" borderId="1" xfId="0" applyNumberFormat="1" applyFont="1" applyFill="1" applyBorder="1" applyAlignment="1">
      <alignment horizontal="right" vertical="top"/>
    </xf>
    <xf numFmtId="165" fontId="2" fillId="2" borderId="1" xfId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5" fontId="5" fillId="2" borderId="5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166" fontId="5" fillId="2" borderId="7" xfId="1" applyNumberFormat="1" applyFont="1" applyFill="1" applyBorder="1" applyAlignment="1">
      <alignment horizontal="right" vertical="top" wrapText="1"/>
    </xf>
    <xf numFmtId="166" fontId="5" fillId="2" borderId="5" xfId="1" applyNumberFormat="1" applyFont="1" applyFill="1" applyBorder="1" applyAlignment="1">
      <alignment horizontal="right" vertical="top" wrapText="1"/>
    </xf>
    <xf numFmtId="165" fontId="5" fillId="2" borderId="7" xfId="1" applyFont="1" applyFill="1" applyBorder="1" applyAlignment="1">
      <alignment horizontal="right" vertical="top" wrapText="1"/>
    </xf>
    <xf numFmtId="165" fontId="5" fillId="2" borderId="7" xfId="0" applyNumberFormat="1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right" vertical="top" wrapText="1"/>
    </xf>
    <xf numFmtId="165" fontId="5" fillId="2" borderId="1" xfId="1" applyFont="1" applyFill="1" applyBorder="1" applyAlignment="1">
      <alignment horizontal="right" vertical="top" wrapText="1"/>
    </xf>
    <xf numFmtId="165" fontId="2" fillId="2" borderId="5" xfId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164" fontId="4" fillId="2" borderId="1" xfId="2" applyFont="1" applyFill="1" applyBorder="1" applyAlignment="1">
      <alignment horizontal="center" vertical="top"/>
    </xf>
    <xf numFmtId="166" fontId="2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64" fontId="9" fillId="2" borderId="0" xfId="2" applyFont="1" applyFill="1" applyAlignment="1">
      <alignment horizontal="center" vertical="top" wrapText="1"/>
    </xf>
    <xf numFmtId="164" fontId="4" fillId="2" borderId="1" xfId="2" applyFont="1" applyFill="1" applyBorder="1" applyAlignment="1">
      <alignment horizontal="center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164" fontId="1" fillId="2" borderId="0" xfId="2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9" fontId="11" fillId="2" borderId="1" xfId="0" applyNumberFormat="1" applyFont="1" applyFill="1" applyBorder="1" applyAlignment="1">
      <alignment horizontal="right" vertical="top"/>
    </xf>
    <xf numFmtId="39" fontId="3" fillId="2" borderId="1" xfId="0" applyNumberFormat="1" applyFont="1" applyFill="1" applyBorder="1" applyAlignment="1">
      <alignment vertical="top"/>
    </xf>
    <xf numFmtId="39" fontId="10" fillId="2" borderId="1" xfId="0" applyNumberFormat="1" applyFont="1" applyFill="1" applyBorder="1" applyAlignment="1">
      <alignment horizontal="right" vertical="top"/>
    </xf>
    <xf numFmtId="37" fontId="3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166" fontId="1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6" fontId="1" fillId="2" borderId="0" xfId="1" applyNumberFormat="1" applyFont="1" applyFill="1" applyAlignment="1">
      <alignment horizontal="right" vertical="top" wrapText="1"/>
    </xf>
    <xf numFmtId="9" fontId="1" fillId="2" borderId="0" xfId="3" applyFont="1" applyFill="1" applyAlignment="1">
      <alignment vertical="top" wrapText="1"/>
    </xf>
    <xf numFmtId="9" fontId="1" fillId="2" borderId="5" xfId="3" applyFont="1" applyFill="1" applyBorder="1" applyAlignment="1">
      <alignment horizontal="center" vertical="top" wrapText="1"/>
    </xf>
    <xf numFmtId="166" fontId="6" fillId="2" borderId="0" xfId="0" applyNumberFormat="1" applyFont="1" applyFill="1" applyAlignment="1">
      <alignment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right" vertical="top" wrapText="1"/>
    </xf>
    <xf numFmtId="165" fontId="1" fillId="2" borderId="1" xfId="1" applyFont="1" applyFill="1" applyBorder="1" applyAlignment="1">
      <alignment horizontal="right" vertical="top" wrapText="1"/>
    </xf>
    <xf numFmtId="166" fontId="1" fillId="2" borderId="1" xfId="1" applyNumberFormat="1" applyFont="1" applyFill="1" applyBorder="1" applyAlignment="1">
      <alignment vertical="top" wrapText="1"/>
    </xf>
    <xf numFmtId="165" fontId="1" fillId="2" borderId="5" xfId="1" applyFont="1" applyFill="1" applyBorder="1" applyAlignment="1">
      <alignment horizontal="right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1" applyNumberFormat="1" applyFont="1" applyFill="1" applyBorder="1" applyAlignment="1">
      <alignment horizontal="center" vertical="top" wrapText="1"/>
    </xf>
    <xf numFmtId="164" fontId="1" fillId="2" borderId="1" xfId="2" applyFont="1" applyFill="1" applyBorder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6" fontId="1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166" fontId="1" fillId="2" borderId="5" xfId="1" applyNumberFormat="1" applyFont="1" applyFill="1" applyBorder="1" applyAlignment="1">
      <alignment vertical="top" wrapText="1"/>
    </xf>
    <xf numFmtId="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166" fontId="1" fillId="2" borderId="2" xfId="1" applyNumberFormat="1" applyFont="1" applyFill="1" applyBorder="1" applyAlignment="1">
      <alignment vertical="top" wrapText="1"/>
    </xf>
    <xf numFmtId="166" fontId="1" fillId="2" borderId="6" xfId="1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9" fontId="1" fillId="2" borderId="0" xfId="0" applyNumberFormat="1" applyFont="1" applyFill="1" applyBorder="1" applyAlignment="1">
      <alignment horizontal="center" vertical="top" wrapText="1"/>
    </xf>
    <xf numFmtId="166" fontId="1" fillId="2" borderId="0" xfId="1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164" fontId="4" fillId="2" borderId="0" xfId="2" applyFont="1" applyFill="1" applyBorder="1" applyAlignment="1">
      <alignment horizontal="center" vertical="top"/>
    </xf>
    <xf numFmtId="164" fontId="4" fillId="2" borderId="0" xfId="2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6" fontId="1" fillId="2" borderId="10" xfId="1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66" fontId="5" fillId="2" borderId="7" xfId="0" applyNumberFormat="1" applyFont="1" applyFill="1" applyBorder="1" applyAlignment="1">
      <alignment horizontal="center" vertical="top" wrapText="1"/>
    </xf>
    <xf numFmtId="171" fontId="1" fillId="2" borderId="5" xfId="0" applyNumberFormat="1" applyFont="1" applyFill="1" applyBorder="1" applyAlignment="1">
      <alignment horizontal="right" vertical="top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tabSelected="1" view="pageBreakPreview" zoomScaleNormal="100" zoomScaleSheetLayoutView="100" workbookViewId="0">
      <selection activeCell="H4" sqref="H4"/>
    </sheetView>
  </sheetViews>
  <sheetFormatPr defaultRowHeight="12.75" x14ac:dyDescent="0.2"/>
  <cols>
    <col min="1" max="2" width="9.140625" style="52"/>
    <col min="3" max="3" width="9.7109375" style="90" customWidth="1"/>
    <col min="4" max="4" width="38.5703125" style="52" customWidth="1"/>
    <col min="5" max="5" width="17.85546875" style="53" customWidth="1"/>
    <col min="6" max="6" width="15" style="52" customWidth="1"/>
    <col min="7" max="7" width="12.5703125" style="52" customWidth="1"/>
    <col min="8" max="8" width="17.140625" style="52" customWidth="1"/>
    <col min="9" max="9" width="9.28515625" style="54" customWidth="1"/>
    <col min="10" max="10" width="16.7109375" style="52" customWidth="1"/>
    <col min="11" max="11" width="8.5703125" style="52" customWidth="1"/>
    <col min="12" max="12" width="9.140625" style="52" customWidth="1"/>
    <col min="13" max="13" width="10.85546875" style="52" customWidth="1"/>
    <col min="14" max="14" width="19.140625" style="52" customWidth="1"/>
    <col min="15" max="15" width="11.7109375" style="52" customWidth="1"/>
    <col min="16" max="16" width="23.28515625" style="52" customWidth="1"/>
    <col min="17" max="17" width="17.28515625" style="52" customWidth="1"/>
    <col min="18" max="18" width="20.28515625" style="52" customWidth="1"/>
    <col min="19" max="19" width="9.140625" style="52" customWidth="1"/>
    <col min="20" max="16384" width="9.140625" style="52"/>
  </cols>
  <sheetData>
    <row r="1" spans="3:18" ht="18" customHeight="1" x14ac:dyDescent="0.2">
      <c r="C1" s="95" t="s">
        <v>19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0"/>
    </row>
    <row r="2" spans="3:18" ht="18" customHeight="1" x14ac:dyDescent="0.2">
      <c r="C2" s="95" t="s">
        <v>83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0"/>
    </row>
    <row r="3" spans="3:18" ht="18" customHeight="1" x14ac:dyDescent="0.2">
      <c r="C3" s="95" t="s">
        <v>92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0"/>
    </row>
    <row r="4" spans="3:18" ht="11.25" customHeight="1" thickBot="1" x14ac:dyDescent="0.25"/>
    <row r="5" spans="3:18" ht="24.75" customHeight="1" thickTop="1" x14ac:dyDescent="0.2">
      <c r="C5" s="96" t="s">
        <v>0</v>
      </c>
      <c r="D5" s="98" t="s">
        <v>1</v>
      </c>
      <c r="E5" s="100" t="s">
        <v>2</v>
      </c>
      <c r="F5" s="98" t="s">
        <v>3</v>
      </c>
      <c r="G5" s="96" t="s">
        <v>4</v>
      </c>
      <c r="H5" s="102" t="s">
        <v>5</v>
      </c>
      <c r="I5" s="103"/>
      <c r="J5" s="103"/>
      <c r="K5" s="104"/>
      <c r="L5" s="102" t="s">
        <v>13</v>
      </c>
      <c r="M5" s="104"/>
      <c r="N5" s="96" t="s">
        <v>12</v>
      </c>
      <c r="O5" s="80"/>
    </row>
    <row r="6" spans="3:18" ht="24.75" customHeight="1" x14ac:dyDescent="0.2">
      <c r="C6" s="97"/>
      <c r="D6" s="99"/>
      <c r="E6" s="101"/>
      <c r="F6" s="99"/>
      <c r="G6" s="97"/>
      <c r="H6" s="92" t="s">
        <v>6</v>
      </c>
      <c r="I6" s="55">
        <v>1</v>
      </c>
      <c r="J6" s="92" t="s">
        <v>8</v>
      </c>
      <c r="K6" s="91" t="s">
        <v>7</v>
      </c>
      <c r="L6" s="92" t="s">
        <v>9</v>
      </c>
      <c r="M6" s="91" t="s">
        <v>10</v>
      </c>
      <c r="N6" s="97"/>
      <c r="O6" s="80"/>
    </row>
    <row r="7" spans="3:18" s="3" customFormat="1" ht="20.25" customHeight="1" thickBot="1" x14ac:dyDescent="0.25">
      <c r="C7" s="8">
        <v>1</v>
      </c>
      <c r="D7" s="9">
        <v>2</v>
      </c>
      <c r="E7" s="9">
        <v>3</v>
      </c>
      <c r="F7" s="9">
        <v>4</v>
      </c>
      <c r="G7" s="8">
        <v>5</v>
      </c>
      <c r="H7" s="9">
        <v>6</v>
      </c>
      <c r="I7" s="8">
        <v>7</v>
      </c>
      <c r="J7" s="15">
        <v>8</v>
      </c>
      <c r="K7" s="8">
        <v>9</v>
      </c>
      <c r="L7" s="9">
        <v>10</v>
      </c>
      <c r="M7" s="8">
        <v>11</v>
      </c>
      <c r="N7" s="8">
        <v>12</v>
      </c>
      <c r="O7" s="81"/>
      <c r="R7" s="56">
        <f t="shared" ref="R7:R20" si="0">E7-H7</f>
        <v>-3</v>
      </c>
    </row>
    <row r="8" spans="3:18" s="13" customFormat="1" ht="30" customHeight="1" thickTop="1" x14ac:dyDescent="0.2">
      <c r="C8" s="16" t="s">
        <v>41</v>
      </c>
      <c r="D8" s="17" t="s">
        <v>40</v>
      </c>
      <c r="E8" s="18">
        <f>SUM(E9:E19)</f>
        <v>1824200000</v>
      </c>
      <c r="F8" s="18">
        <f>SUM(F9:F19)</f>
        <v>0</v>
      </c>
      <c r="G8" s="18">
        <f>SUM(G9:G19)</f>
        <v>0</v>
      </c>
      <c r="H8" s="18">
        <f>SUM(H9:H19)</f>
        <v>657836010</v>
      </c>
      <c r="I8" s="14">
        <f>H8/E8*100</f>
        <v>36.061616599057125</v>
      </c>
      <c r="J8" s="19">
        <f>SUM(J9:J19)</f>
        <v>657836010</v>
      </c>
      <c r="K8" s="20">
        <f>I8</f>
        <v>36.061616599057125</v>
      </c>
      <c r="L8" s="57"/>
      <c r="M8" s="21">
        <f>K8</f>
        <v>36.061616599057125</v>
      </c>
      <c r="N8" s="106">
        <f>E8-H8</f>
        <v>1166363990</v>
      </c>
      <c r="O8" s="82"/>
      <c r="R8" s="56">
        <f t="shared" si="0"/>
        <v>1166363990</v>
      </c>
    </row>
    <row r="9" spans="3:18" ht="29.25" customHeight="1" x14ac:dyDescent="0.2">
      <c r="C9" s="91">
        <v>1</v>
      </c>
      <c r="D9" s="38" t="s">
        <v>61</v>
      </c>
      <c r="E9" s="39">
        <v>1092000000</v>
      </c>
      <c r="F9" s="58">
        <f>SUM(F10:F19)</f>
        <v>0</v>
      </c>
      <c r="G9" s="58">
        <f>SUM(G10:G19)</f>
        <v>0</v>
      </c>
      <c r="H9" s="40">
        <v>417124564</v>
      </c>
      <c r="I9" s="59">
        <f>H9/E9*100</f>
        <v>38.198220146520143</v>
      </c>
      <c r="J9" s="60">
        <f t="shared" ref="J9:K22" si="1">H9</f>
        <v>417124564</v>
      </c>
      <c r="K9" s="61">
        <f t="shared" si="1"/>
        <v>38.198220146520143</v>
      </c>
      <c r="L9" s="57"/>
      <c r="M9" s="62">
        <f>K9</f>
        <v>38.198220146520143</v>
      </c>
      <c r="N9" s="107">
        <f>E9-H9</f>
        <v>674875436</v>
      </c>
      <c r="O9" s="80"/>
      <c r="R9" s="56">
        <f t="shared" si="0"/>
        <v>674875436</v>
      </c>
    </row>
    <row r="10" spans="3:18" ht="29.25" customHeight="1" x14ac:dyDescent="0.2">
      <c r="C10" s="63">
        <v>2</v>
      </c>
      <c r="D10" s="38" t="s">
        <v>36</v>
      </c>
      <c r="E10" s="39">
        <v>99000000</v>
      </c>
      <c r="F10" s="64"/>
      <c r="G10" s="63"/>
      <c r="H10" s="40">
        <v>49122382</v>
      </c>
      <c r="I10" s="59">
        <f t="shared" ref="I10:I67" si="2">H10/E10*100</f>
        <v>49.618567676767675</v>
      </c>
      <c r="J10" s="60">
        <f t="shared" si="1"/>
        <v>49122382</v>
      </c>
      <c r="K10" s="59">
        <f t="shared" si="1"/>
        <v>49.618567676767675</v>
      </c>
      <c r="L10" s="57"/>
      <c r="M10" s="62">
        <f t="shared" ref="M10:M67" si="3">K10</f>
        <v>49.618567676767675</v>
      </c>
      <c r="N10" s="107">
        <f t="shared" ref="N10:N69" si="4">E10-H10</f>
        <v>49877618</v>
      </c>
      <c r="O10" s="83"/>
      <c r="R10" s="56">
        <f t="shared" si="0"/>
        <v>49877618</v>
      </c>
    </row>
    <row r="11" spans="3:18" ht="29.25" customHeight="1" x14ac:dyDescent="0.2">
      <c r="C11" s="91">
        <v>3</v>
      </c>
      <c r="D11" s="38" t="s">
        <v>62</v>
      </c>
      <c r="E11" s="39">
        <v>78000000</v>
      </c>
      <c r="F11" s="65"/>
      <c r="G11" s="63"/>
      <c r="H11" s="40">
        <v>32280000</v>
      </c>
      <c r="I11" s="59">
        <f t="shared" si="2"/>
        <v>41.384615384615387</v>
      </c>
      <c r="J11" s="65">
        <f t="shared" si="1"/>
        <v>32280000</v>
      </c>
      <c r="K11" s="59">
        <f t="shared" si="1"/>
        <v>41.384615384615387</v>
      </c>
      <c r="L11" s="57"/>
      <c r="M11" s="62">
        <f t="shared" si="3"/>
        <v>41.384615384615387</v>
      </c>
      <c r="N11" s="107">
        <f t="shared" si="4"/>
        <v>45720000</v>
      </c>
      <c r="O11" s="83"/>
      <c r="R11" s="56">
        <f t="shared" si="0"/>
        <v>45720000</v>
      </c>
    </row>
    <row r="12" spans="3:18" ht="29.25" customHeight="1" x14ac:dyDescent="0.2">
      <c r="C12" s="63">
        <v>4</v>
      </c>
      <c r="D12" s="38" t="s">
        <v>63</v>
      </c>
      <c r="E12" s="39">
        <v>38000000</v>
      </c>
      <c r="F12" s="65"/>
      <c r="G12" s="63"/>
      <c r="H12" s="40">
        <v>11445000</v>
      </c>
      <c r="I12" s="59">
        <f t="shared" si="2"/>
        <v>30.118421052631579</v>
      </c>
      <c r="J12" s="60">
        <f t="shared" si="1"/>
        <v>11445000</v>
      </c>
      <c r="K12" s="59">
        <f t="shared" si="1"/>
        <v>30.118421052631579</v>
      </c>
      <c r="L12" s="57"/>
      <c r="M12" s="62">
        <f t="shared" si="3"/>
        <v>30.118421052631579</v>
      </c>
      <c r="N12" s="107">
        <f t="shared" si="4"/>
        <v>26555000</v>
      </c>
      <c r="O12" s="83"/>
      <c r="R12" s="56">
        <f t="shared" si="0"/>
        <v>26555000</v>
      </c>
    </row>
    <row r="13" spans="3:18" ht="29.25" customHeight="1" x14ac:dyDescent="0.2">
      <c r="C13" s="91">
        <v>5</v>
      </c>
      <c r="D13" s="38" t="s">
        <v>37</v>
      </c>
      <c r="E13" s="39">
        <v>57000000</v>
      </c>
      <c r="F13" s="65"/>
      <c r="G13" s="63"/>
      <c r="H13" s="40">
        <v>22015680</v>
      </c>
      <c r="I13" s="59">
        <f t="shared" si="2"/>
        <v>38.624000000000002</v>
      </c>
      <c r="J13" s="65">
        <f t="shared" si="1"/>
        <v>22015680</v>
      </c>
      <c r="K13" s="59">
        <f t="shared" si="1"/>
        <v>38.624000000000002</v>
      </c>
      <c r="L13" s="57"/>
      <c r="M13" s="62">
        <f t="shared" si="3"/>
        <v>38.624000000000002</v>
      </c>
      <c r="N13" s="107">
        <f t="shared" si="4"/>
        <v>34984320</v>
      </c>
      <c r="O13" s="83"/>
      <c r="R13" s="56">
        <f t="shared" si="0"/>
        <v>34984320</v>
      </c>
    </row>
    <row r="14" spans="3:18" ht="29.25" customHeight="1" x14ac:dyDescent="0.2">
      <c r="C14" s="63">
        <v>6</v>
      </c>
      <c r="D14" s="38" t="s">
        <v>64</v>
      </c>
      <c r="E14" s="39">
        <v>8000000</v>
      </c>
      <c r="F14" s="65"/>
      <c r="G14" s="63"/>
      <c r="H14" s="40">
        <v>2065504</v>
      </c>
      <c r="I14" s="59">
        <f t="shared" si="2"/>
        <v>25.818799999999996</v>
      </c>
      <c r="J14" s="60">
        <f t="shared" si="1"/>
        <v>2065504</v>
      </c>
      <c r="K14" s="59">
        <f t="shared" si="1"/>
        <v>25.818799999999996</v>
      </c>
      <c r="L14" s="57"/>
      <c r="M14" s="62">
        <f t="shared" si="3"/>
        <v>25.818799999999996</v>
      </c>
      <c r="N14" s="107">
        <f t="shared" si="4"/>
        <v>5934496</v>
      </c>
      <c r="O14" s="84"/>
      <c r="R14" s="56">
        <f t="shared" si="0"/>
        <v>5934496</v>
      </c>
    </row>
    <row r="15" spans="3:18" ht="29.25" customHeight="1" x14ac:dyDescent="0.2">
      <c r="C15" s="91">
        <v>7</v>
      </c>
      <c r="D15" s="38" t="s">
        <v>38</v>
      </c>
      <c r="E15" s="39">
        <v>100000</v>
      </c>
      <c r="F15" s="65"/>
      <c r="G15" s="63"/>
      <c r="H15" s="40">
        <v>6027</v>
      </c>
      <c r="I15" s="59">
        <f t="shared" si="2"/>
        <v>6.0270000000000001</v>
      </c>
      <c r="J15" s="60">
        <f t="shared" si="1"/>
        <v>6027</v>
      </c>
      <c r="K15" s="59">
        <f t="shared" si="1"/>
        <v>6.0270000000000001</v>
      </c>
      <c r="L15" s="57"/>
      <c r="M15" s="62">
        <f t="shared" si="3"/>
        <v>6.0270000000000001</v>
      </c>
      <c r="N15" s="107">
        <f t="shared" si="4"/>
        <v>93973</v>
      </c>
      <c r="O15" s="84"/>
      <c r="R15" s="56">
        <f t="shared" si="0"/>
        <v>93973</v>
      </c>
    </row>
    <row r="16" spans="3:18" ht="29.25" customHeight="1" x14ac:dyDescent="0.2">
      <c r="C16" s="63">
        <v>8</v>
      </c>
      <c r="D16" s="38" t="s">
        <v>65</v>
      </c>
      <c r="E16" s="39">
        <v>31000000</v>
      </c>
      <c r="F16" s="65"/>
      <c r="G16" s="63"/>
      <c r="H16" s="40">
        <v>11607243</v>
      </c>
      <c r="I16" s="59">
        <f t="shared" si="2"/>
        <v>37.442719354838708</v>
      </c>
      <c r="J16" s="65">
        <f t="shared" si="1"/>
        <v>11607243</v>
      </c>
      <c r="K16" s="59">
        <f t="shared" si="1"/>
        <v>37.442719354838708</v>
      </c>
      <c r="L16" s="57"/>
      <c r="M16" s="62">
        <f t="shared" si="3"/>
        <v>37.442719354838708</v>
      </c>
      <c r="N16" s="107">
        <f t="shared" si="4"/>
        <v>19392757</v>
      </c>
      <c r="O16" s="85"/>
      <c r="P16" s="66">
        <f>H22+H36+H45+H47</f>
        <v>174644618</v>
      </c>
      <c r="R16" s="56">
        <f t="shared" si="0"/>
        <v>19392757</v>
      </c>
    </row>
    <row r="17" spans="3:20" ht="29.25" customHeight="1" x14ac:dyDescent="0.2">
      <c r="C17" s="91">
        <v>9</v>
      </c>
      <c r="D17" s="38" t="s">
        <v>66</v>
      </c>
      <c r="E17" s="39">
        <v>3100000</v>
      </c>
      <c r="F17" s="65"/>
      <c r="G17" s="63"/>
      <c r="H17" s="40">
        <v>829896</v>
      </c>
      <c r="I17" s="59">
        <f t="shared" si="2"/>
        <v>26.77083870967742</v>
      </c>
      <c r="J17" s="65">
        <f t="shared" si="1"/>
        <v>829896</v>
      </c>
      <c r="K17" s="59">
        <f t="shared" si="1"/>
        <v>26.77083870967742</v>
      </c>
      <c r="L17" s="57"/>
      <c r="M17" s="62">
        <f t="shared" si="3"/>
        <v>26.77083870967742</v>
      </c>
      <c r="N17" s="107">
        <f t="shared" si="4"/>
        <v>2270104</v>
      </c>
      <c r="O17" s="83"/>
      <c r="R17" s="56">
        <f t="shared" si="0"/>
        <v>2270104</v>
      </c>
    </row>
    <row r="18" spans="3:20" ht="29.25" customHeight="1" x14ac:dyDescent="0.2">
      <c r="C18" s="63">
        <v>10</v>
      </c>
      <c r="D18" s="38" t="s">
        <v>67</v>
      </c>
      <c r="E18" s="39">
        <v>12000000</v>
      </c>
      <c r="F18" s="65"/>
      <c r="G18" s="63"/>
      <c r="H18" s="40">
        <v>2489714</v>
      </c>
      <c r="I18" s="59">
        <f>H18/E18*100</f>
        <v>20.747616666666666</v>
      </c>
      <c r="J18" s="65">
        <f t="shared" si="1"/>
        <v>2489714</v>
      </c>
      <c r="K18" s="59">
        <f t="shared" si="1"/>
        <v>20.747616666666666</v>
      </c>
      <c r="L18" s="57"/>
      <c r="M18" s="62">
        <f t="shared" si="3"/>
        <v>20.747616666666666</v>
      </c>
      <c r="N18" s="107">
        <f t="shared" si="4"/>
        <v>9510286</v>
      </c>
      <c r="O18" s="83"/>
      <c r="Q18" s="66">
        <f>H29+P18</f>
        <v>2200000</v>
      </c>
      <c r="R18" s="56">
        <f t="shared" si="0"/>
        <v>9510286</v>
      </c>
    </row>
    <row r="19" spans="3:20" ht="29.25" customHeight="1" x14ac:dyDescent="0.2">
      <c r="C19" s="91">
        <v>11</v>
      </c>
      <c r="D19" s="38" t="s">
        <v>39</v>
      </c>
      <c r="E19" s="39">
        <v>406000000</v>
      </c>
      <c r="F19" s="65"/>
      <c r="G19" s="63"/>
      <c r="H19" s="40">
        <v>108850000</v>
      </c>
      <c r="I19" s="59">
        <f>H19/E19*100</f>
        <v>26.810344827586206</v>
      </c>
      <c r="J19" s="65">
        <f t="shared" si="1"/>
        <v>108850000</v>
      </c>
      <c r="K19" s="59">
        <f t="shared" si="1"/>
        <v>26.810344827586206</v>
      </c>
      <c r="L19" s="57"/>
      <c r="M19" s="62">
        <f t="shared" si="3"/>
        <v>26.810344827586206</v>
      </c>
      <c r="N19" s="107">
        <f t="shared" si="4"/>
        <v>297150000</v>
      </c>
      <c r="O19" s="83"/>
      <c r="R19" s="56">
        <f t="shared" si="0"/>
        <v>297150000</v>
      </c>
    </row>
    <row r="20" spans="3:20" ht="10.5" customHeight="1" x14ac:dyDescent="0.2">
      <c r="C20" s="63"/>
      <c r="D20" s="67"/>
      <c r="E20" s="41"/>
      <c r="F20" s="68"/>
      <c r="G20" s="69"/>
      <c r="H20" s="69"/>
      <c r="I20" s="23"/>
      <c r="J20" s="70"/>
      <c r="K20" s="61">
        <f t="shared" si="1"/>
        <v>0</v>
      </c>
      <c r="L20" s="63"/>
      <c r="M20" s="62">
        <f t="shared" si="3"/>
        <v>0</v>
      </c>
      <c r="N20" s="107">
        <f t="shared" si="4"/>
        <v>0</v>
      </c>
      <c r="O20" s="86"/>
      <c r="R20" s="56">
        <f t="shared" si="0"/>
        <v>0</v>
      </c>
    </row>
    <row r="21" spans="3:20" s="13" customFormat="1" ht="26.25" customHeight="1" x14ac:dyDescent="0.2">
      <c r="C21" s="10" t="s">
        <v>42</v>
      </c>
      <c r="D21" s="11" t="s">
        <v>44</v>
      </c>
      <c r="E21" s="12">
        <f>E22+E36+E45+E47+E49+E51+E53+E55+E57+E59+E61+E64+E66</f>
        <v>600000000</v>
      </c>
      <c r="F21" s="12">
        <f t="shared" ref="F21:G21" si="5">F22+F36+F45+F47+F49+F51+F53+F55+F57+F59+F61+F64+F66</f>
        <v>0</v>
      </c>
      <c r="G21" s="12">
        <f t="shared" si="5"/>
        <v>0</v>
      </c>
      <c r="H21" s="12">
        <f>H22+H36+H45+H47+H49+H51+H53+H55+H57+H59+H61+H64+H66</f>
        <v>230087618</v>
      </c>
      <c r="I21" s="24">
        <f>H21/E21*100</f>
        <v>38.34793633333333</v>
      </c>
      <c r="J21" s="51">
        <f>J22</f>
        <v>91696892</v>
      </c>
      <c r="K21" s="24">
        <f t="shared" si="1"/>
        <v>38.34793633333333</v>
      </c>
      <c r="L21" s="28">
        <f>SUM(L22:L34)</f>
        <v>0</v>
      </c>
      <c r="M21" s="25">
        <f t="shared" si="3"/>
        <v>38.34793633333333</v>
      </c>
      <c r="N21" s="107">
        <f t="shared" si="4"/>
        <v>369912382</v>
      </c>
      <c r="O21" s="87"/>
      <c r="P21" s="52"/>
      <c r="Q21" s="71">
        <f>H21-P21</f>
        <v>230087618</v>
      </c>
      <c r="R21" s="56">
        <f>E21-H21</f>
        <v>369912382</v>
      </c>
      <c r="S21" s="72"/>
      <c r="T21" s="72"/>
    </row>
    <row r="22" spans="3:20" s="3" customFormat="1" ht="29.25" customHeight="1" x14ac:dyDescent="0.2">
      <c r="C22" s="26" t="s">
        <v>15</v>
      </c>
      <c r="D22" s="27" t="s">
        <v>11</v>
      </c>
      <c r="E22" s="32">
        <f>SUM(E23:E35)</f>
        <v>220500000</v>
      </c>
      <c r="F22" s="33">
        <f>SUM(F23:F35)</f>
        <v>0</v>
      </c>
      <c r="G22" s="33">
        <f>SUM(G23:G35)</f>
        <v>0</v>
      </c>
      <c r="H22" s="33">
        <f>SUM(H23:H35)</f>
        <v>91696892</v>
      </c>
      <c r="I22" s="61">
        <f t="shared" si="2"/>
        <v>41.585892063492061</v>
      </c>
      <c r="J22" s="33">
        <f>SUM(J23:J35)</f>
        <v>91696892</v>
      </c>
      <c r="K22" s="61">
        <f t="shared" si="1"/>
        <v>41.585892063492061</v>
      </c>
      <c r="L22" s="33">
        <f>SUM(L23:L35)</f>
        <v>0</v>
      </c>
      <c r="M22" s="62">
        <f t="shared" si="3"/>
        <v>41.585892063492061</v>
      </c>
      <c r="N22" s="107">
        <f t="shared" si="4"/>
        <v>128803108</v>
      </c>
      <c r="O22" s="88"/>
      <c r="P22" s="52"/>
      <c r="Q22" s="71">
        <f t="shared" ref="Q22:Q67" si="6">H22-P22</f>
        <v>91696892</v>
      </c>
      <c r="R22" s="56">
        <f t="shared" ref="R22:R67" si="7">E22-H22</f>
        <v>128803108</v>
      </c>
      <c r="S22" s="72"/>
      <c r="T22" s="72"/>
    </row>
    <row r="23" spans="3:20" ht="24.75" customHeight="1" x14ac:dyDescent="0.2">
      <c r="C23" s="63">
        <v>1</v>
      </c>
      <c r="D23" s="38" t="s">
        <v>45</v>
      </c>
      <c r="E23" s="42">
        <v>4500000</v>
      </c>
      <c r="F23" s="33">
        <f t="shared" ref="F23:G24" si="8">SUM(F24:F36)</f>
        <v>0</v>
      </c>
      <c r="G23" s="33">
        <f t="shared" si="8"/>
        <v>0</v>
      </c>
      <c r="H23" s="73">
        <v>2072000</v>
      </c>
      <c r="I23" s="61">
        <f t="shared" si="2"/>
        <v>46.044444444444444</v>
      </c>
      <c r="J23" s="73">
        <f t="shared" ref="J23:K58" si="9">H23</f>
        <v>2072000</v>
      </c>
      <c r="K23" s="61">
        <f t="shared" si="9"/>
        <v>46.044444444444444</v>
      </c>
      <c r="L23" s="74"/>
      <c r="M23" s="62">
        <f t="shared" si="3"/>
        <v>46.044444444444444</v>
      </c>
      <c r="N23" s="107">
        <f t="shared" si="4"/>
        <v>2428000</v>
      </c>
      <c r="O23" s="83"/>
      <c r="Q23" s="71">
        <f t="shared" si="6"/>
        <v>2072000</v>
      </c>
      <c r="R23" s="56">
        <f t="shared" si="7"/>
        <v>2428000</v>
      </c>
      <c r="S23" s="72"/>
      <c r="T23" s="72"/>
    </row>
    <row r="24" spans="3:20" ht="31.5" customHeight="1" x14ac:dyDescent="0.2">
      <c r="C24" s="63">
        <v>2</v>
      </c>
      <c r="D24" s="38" t="s">
        <v>46</v>
      </c>
      <c r="E24" s="42">
        <v>25000000</v>
      </c>
      <c r="F24" s="33">
        <f t="shared" si="8"/>
        <v>0</v>
      </c>
      <c r="G24" s="33">
        <f t="shared" si="8"/>
        <v>0</v>
      </c>
      <c r="H24" s="65">
        <v>8600992</v>
      </c>
      <c r="I24" s="59">
        <f t="shared" si="2"/>
        <v>34.403967999999999</v>
      </c>
      <c r="J24" s="65">
        <f t="shared" si="9"/>
        <v>8600992</v>
      </c>
      <c r="K24" s="59">
        <f t="shared" si="9"/>
        <v>34.403967999999999</v>
      </c>
      <c r="L24" s="57"/>
      <c r="M24" s="62">
        <f t="shared" si="3"/>
        <v>34.403967999999999</v>
      </c>
      <c r="N24" s="107">
        <f t="shared" si="4"/>
        <v>16399008</v>
      </c>
      <c r="O24" s="83"/>
      <c r="Q24" s="71">
        <f t="shared" si="6"/>
        <v>8600992</v>
      </c>
      <c r="R24" s="56">
        <f t="shared" si="7"/>
        <v>16399008</v>
      </c>
      <c r="S24" s="72"/>
      <c r="T24" s="72"/>
    </row>
    <row r="25" spans="3:20" ht="32.25" customHeight="1" x14ac:dyDescent="0.2">
      <c r="C25" s="63">
        <v>3</v>
      </c>
      <c r="D25" s="38" t="s">
        <v>47</v>
      </c>
      <c r="E25" s="42">
        <v>18000000</v>
      </c>
      <c r="F25" s="33">
        <f t="shared" ref="F25:G29" si="10">SUM(F26:F39)</f>
        <v>0</v>
      </c>
      <c r="G25" s="33">
        <f t="shared" si="10"/>
        <v>0</v>
      </c>
      <c r="H25" s="60">
        <v>9000000</v>
      </c>
      <c r="I25" s="59">
        <f t="shared" si="2"/>
        <v>50</v>
      </c>
      <c r="J25" s="65">
        <f t="shared" si="9"/>
        <v>9000000</v>
      </c>
      <c r="K25" s="59">
        <f t="shared" si="9"/>
        <v>50</v>
      </c>
      <c r="L25" s="57"/>
      <c r="M25" s="62">
        <f t="shared" si="3"/>
        <v>50</v>
      </c>
      <c r="N25" s="107">
        <f t="shared" si="4"/>
        <v>9000000</v>
      </c>
      <c r="O25" s="83"/>
      <c r="Q25" s="71">
        <f t="shared" si="6"/>
        <v>9000000</v>
      </c>
      <c r="R25" s="56">
        <f t="shared" si="7"/>
        <v>9000000</v>
      </c>
      <c r="S25" s="72"/>
      <c r="T25" s="72"/>
    </row>
    <row r="26" spans="3:20" ht="29.25" customHeight="1" x14ac:dyDescent="0.2">
      <c r="C26" s="63">
        <v>4</v>
      </c>
      <c r="D26" s="38" t="s">
        <v>48</v>
      </c>
      <c r="E26" s="42">
        <v>3000000</v>
      </c>
      <c r="F26" s="33">
        <f t="shared" si="10"/>
        <v>0</v>
      </c>
      <c r="G26" s="33">
        <f t="shared" si="10"/>
        <v>0</v>
      </c>
      <c r="H26" s="60">
        <v>0</v>
      </c>
      <c r="I26" s="59">
        <f t="shared" si="2"/>
        <v>0</v>
      </c>
      <c r="J26" s="65">
        <f t="shared" si="9"/>
        <v>0</v>
      </c>
      <c r="K26" s="59">
        <f t="shared" si="9"/>
        <v>0</v>
      </c>
      <c r="L26" s="57"/>
      <c r="M26" s="62">
        <f t="shared" si="3"/>
        <v>0</v>
      </c>
      <c r="N26" s="107">
        <f t="shared" si="4"/>
        <v>3000000</v>
      </c>
      <c r="O26" s="83"/>
      <c r="Q26" s="71">
        <f t="shared" si="6"/>
        <v>0</v>
      </c>
      <c r="R26" s="56">
        <f t="shared" si="7"/>
        <v>3000000</v>
      </c>
      <c r="S26" s="72"/>
      <c r="T26" s="72"/>
    </row>
    <row r="27" spans="3:20" ht="37.5" customHeight="1" x14ac:dyDescent="0.2">
      <c r="C27" s="63">
        <v>5</v>
      </c>
      <c r="D27" s="38" t="s">
        <v>49</v>
      </c>
      <c r="E27" s="42">
        <v>24000000</v>
      </c>
      <c r="F27" s="33">
        <f t="shared" si="10"/>
        <v>0</v>
      </c>
      <c r="G27" s="33">
        <f t="shared" si="10"/>
        <v>0</v>
      </c>
      <c r="H27" s="65">
        <v>10703700</v>
      </c>
      <c r="I27" s="59">
        <f t="shared" si="2"/>
        <v>44.598749999999995</v>
      </c>
      <c r="J27" s="65">
        <f t="shared" si="9"/>
        <v>10703700</v>
      </c>
      <c r="K27" s="59">
        <f t="shared" si="9"/>
        <v>44.598749999999995</v>
      </c>
      <c r="L27" s="57"/>
      <c r="M27" s="62">
        <f t="shared" si="3"/>
        <v>44.598749999999995</v>
      </c>
      <c r="N27" s="107">
        <f t="shared" si="4"/>
        <v>13296300</v>
      </c>
      <c r="O27" s="84"/>
      <c r="P27" s="52">
        <f>23/25*100</f>
        <v>92</v>
      </c>
      <c r="Q27" s="71">
        <f t="shared" si="6"/>
        <v>10703608</v>
      </c>
      <c r="R27" s="56">
        <f t="shared" si="7"/>
        <v>13296300</v>
      </c>
      <c r="S27" s="72"/>
      <c r="T27" s="72"/>
    </row>
    <row r="28" spans="3:20" ht="37.5" customHeight="1" x14ac:dyDescent="0.2">
      <c r="C28" s="63">
        <v>6</v>
      </c>
      <c r="D28" s="38" t="s">
        <v>50</v>
      </c>
      <c r="E28" s="42">
        <v>7000000</v>
      </c>
      <c r="F28" s="33">
        <f t="shared" si="10"/>
        <v>0</v>
      </c>
      <c r="G28" s="33">
        <f t="shared" si="10"/>
        <v>0</v>
      </c>
      <c r="H28" s="65">
        <v>4850000</v>
      </c>
      <c r="I28" s="59">
        <f t="shared" si="2"/>
        <v>69.285714285714278</v>
      </c>
      <c r="J28" s="60">
        <f t="shared" si="9"/>
        <v>4850000</v>
      </c>
      <c r="K28" s="59">
        <f t="shared" si="9"/>
        <v>69.285714285714278</v>
      </c>
      <c r="L28" s="57"/>
      <c r="M28" s="62">
        <f t="shared" si="3"/>
        <v>69.285714285714278</v>
      </c>
      <c r="N28" s="107">
        <f t="shared" si="4"/>
        <v>2150000</v>
      </c>
      <c r="O28" s="84"/>
      <c r="P28" s="52">
        <f>29/25*100</f>
        <v>115.99999999999999</v>
      </c>
      <c r="Q28" s="71">
        <f t="shared" si="6"/>
        <v>4849884</v>
      </c>
      <c r="R28" s="56">
        <f t="shared" si="7"/>
        <v>2150000</v>
      </c>
      <c r="S28" s="72"/>
      <c r="T28" s="72"/>
    </row>
    <row r="29" spans="3:20" ht="37.5" customHeight="1" x14ac:dyDescent="0.2">
      <c r="C29" s="63">
        <v>7</v>
      </c>
      <c r="D29" s="38" t="s">
        <v>51</v>
      </c>
      <c r="E29" s="42">
        <v>10000000</v>
      </c>
      <c r="F29" s="33">
        <f t="shared" si="10"/>
        <v>0</v>
      </c>
      <c r="G29" s="33">
        <f t="shared" si="10"/>
        <v>0</v>
      </c>
      <c r="H29" s="65">
        <v>2200000</v>
      </c>
      <c r="I29" s="59">
        <f t="shared" si="2"/>
        <v>22</v>
      </c>
      <c r="J29" s="65">
        <f t="shared" si="9"/>
        <v>2200000</v>
      </c>
      <c r="K29" s="59">
        <f t="shared" si="9"/>
        <v>22</v>
      </c>
      <c r="L29" s="57"/>
      <c r="M29" s="62">
        <f t="shared" si="3"/>
        <v>22</v>
      </c>
      <c r="N29" s="107">
        <f t="shared" si="4"/>
        <v>7800000</v>
      </c>
      <c r="O29" s="85"/>
      <c r="Q29" s="71">
        <f t="shared" si="6"/>
        <v>2200000</v>
      </c>
      <c r="R29" s="56">
        <f t="shared" si="7"/>
        <v>7800000</v>
      </c>
      <c r="S29" s="72"/>
      <c r="T29" s="72"/>
    </row>
    <row r="30" spans="3:20" ht="37.5" customHeight="1" x14ac:dyDescent="0.2">
      <c r="C30" s="63">
        <v>8</v>
      </c>
      <c r="D30" s="38" t="s">
        <v>52</v>
      </c>
      <c r="E30" s="42">
        <v>10000000</v>
      </c>
      <c r="F30" s="33">
        <f>SUM(F31:F43)</f>
        <v>0</v>
      </c>
      <c r="G30" s="33">
        <f>SUM(G31:G43)</f>
        <v>0</v>
      </c>
      <c r="H30" s="65">
        <v>3197800</v>
      </c>
      <c r="I30" s="59">
        <f t="shared" si="2"/>
        <v>31.978000000000002</v>
      </c>
      <c r="J30" s="65">
        <f t="shared" si="9"/>
        <v>3197800</v>
      </c>
      <c r="K30" s="59">
        <f t="shared" si="9"/>
        <v>31.978000000000002</v>
      </c>
      <c r="L30" s="57"/>
      <c r="M30" s="62">
        <f t="shared" si="3"/>
        <v>31.978000000000002</v>
      </c>
      <c r="N30" s="107">
        <f t="shared" si="4"/>
        <v>6802200</v>
      </c>
      <c r="O30" s="83"/>
      <c r="Q30" s="71">
        <f t="shared" si="6"/>
        <v>3197800</v>
      </c>
      <c r="R30" s="56">
        <f t="shared" si="7"/>
        <v>6802200</v>
      </c>
      <c r="S30" s="72"/>
      <c r="T30" s="72"/>
    </row>
    <row r="31" spans="3:20" ht="37.5" customHeight="1" x14ac:dyDescent="0.2">
      <c r="C31" s="63">
        <v>9</v>
      </c>
      <c r="D31" s="38" t="s">
        <v>68</v>
      </c>
      <c r="E31" s="42">
        <v>4000000</v>
      </c>
      <c r="F31" s="33">
        <f>SUM(F32:F43)</f>
        <v>0</v>
      </c>
      <c r="G31" s="33">
        <f>SUM(G32:G43)</f>
        <v>0</v>
      </c>
      <c r="H31" s="65">
        <v>0</v>
      </c>
      <c r="I31" s="59">
        <f t="shared" si="2"/>
        <v>0</v>
      </c>
      <c r="J31" s="65">
        <f t="shared" si="9"/>
        <v>0</v>
      </c>
      <c r="K31" s="59">
        <f t="shared" si="9"/>
        <v>0</v>
      </c>
      <c r="L31" s="57"/>
      <c r="M31" s="62">
        <f t="shared" si="3"/>
        <v>0</v>
      </c>
      <c r="N31" s="107">
        <f t="shared" si="4"/>
        <v>4000000</v>
      </c>
      <c r="O31" s="83"/>
      <c r="Q31" s="71">
        <f t="shared" si="6"/>
        <v>0</v>
      </c>
      <c r="R31" s="56">
        <f t="shared" si="7"/>
        <v>4000000</v>
      </c>
      <c r="S31" s="72"/>
      <c r="T31" s="72"/>
    </row>
    <row r="32" spans="3:20" ht="37.5" customHeight="1" x14ac:dyDescent="0.2">
      <c r="C32" s="63">
        <v>10</v>
      </c>
      <c r="D32" s="38" t="s">
        <v>53</v>
      </c>
      <c r="E32" s="42">
        <v>3500000</v>
      </c>
      <c r="F32" s="33">
        <f>SUM(F33:F43)</f>
        <v>0</v>
      </c>
      <c r="G32" s="33">
        <f>SUM(G33:G43)</f>
        <v>0</v>
      </c>
      <c r="H32" s="65">
        <v>1400000</v>
      </c>
      <c r="I32" s="59">
        <f t="shared" si="2"/>
        <v>40</v>
      </c>
      <c r="J32" s="65">
        <f t="shared" si="9"/>
        <v>1400000</v>
      </c>
      <c r="K32" s="59">
        <f t="shared" si="9"/>
        <v>40</v>
      </c>
      <c r="L32" s="57"/>
      <c r="M32" s="62">
        <f t="shared" si="3"/>
        <v>40</v>
      </c>
      <c r="N32" s="107">
        <f t="shared" si="4"/>
        <v>2100000</v>
      </c>
      <c r="O32" s="83"/>
      <c r="Q32" s="71">
        <f t="shared" si="6"/>
        <v>1400000</v>
      </c>
      <c r="R32" s="56">
        <f t="shared" si="7"/>
        <v>2100000</v>
      </c>
      <c r="S32" s="72"/>
      <c r="T32" s="72"/>
    </row>
    <row r="33" spans="3:20" ht="37.5" customHeight="1" x14ac:dyDescent="0.2">
      <c r="C33" s="63">
        <v>11</v>
      </c>
      <c r="D33" s="38" t="s">
        <v>54</v>
      </c>
      <c r="E33" s="42">
        <v>24000000</v>
      </c>
      <c r="F33" s="33">
        <f>SUM(F34:F43)</f>
        <v>0</v>
      </c>
      <c r="G33" s="33">
        <f>SUM(G34:G43)</f>
        <v>0</v>
      </c>
      <c r="H33" s="65">
        <v>11690000</v>
      </c>
      <c r="I33" s="59">
        <f t="shared" si="2"/>
        <v>48.708333333333329</v>
      </c>
      <c r="J33" s="65">
        <f t="shared" si="9"/>
        <v>11690000</v>
      </c>
      <c r="K33" s="59">
        <f t="shared" si="9"/>
        <v>48.708333333333329</v>
      </c>
      <c r="L33" s="57"/>
      <c r="M33" s="62">
        <f t="shared" si="3"/>
        <v>48.708333333333329</v>
      </c>
      <c r="N33" s="107">
        <f t="shared" si="4"/>
        <v>12310000</v>
      </c>
      <c r="O33" s="83"/>
      <c r="Q33" s="71">
        <f t="shared" si="6"/>
        <v>11690000</v>
      </c>
      <c r="R33" s="56">
        <f t="shared" si="7"/>
        <v>12310000</v>
      </c>
      <c r="S33" s="72"/>
      <c r="T33" s="72"/>
    </row>
    <row r="34" spans="3:20" ht="37.5" customHeight="1" x14ac:dyDescent="0.2">
      <c r="C34" s="63">
        <v>12</v>
      </c>
      <c r="D34" s="38" t="s">
        <v>55</v>
      </c>
      <c r="E34" s="42">
        <v>25000000</v>
      </c>
      <c r="F34" s="33">
        <f>SUM(F35:F44)</f>
        <v>0</v>
      </c>
      <c r="G34" s="33">
        <f>SUM(G35:G44)</f>
        <v>0</v>
      </c>
      <c r="H34" s="65">
        <v>12500000</v>
      </c>
      <c r="I34" s="59">
        <f t="shared" si="2"/>
        <v>50</v>
      </c>
      <c r="J34" s="65">
        <f t="shared" si="9"/>
        <v>12500000</v>
      </c>
      <c r="K34" s="59">
        <f t="shared" si="9"/>
        <v>50</v>
      </c>
      <c r="L34" s="57"/>
      <c r="M34" s="62">
        <f t="shared" si="3"/>
        <v>50</v>
      </c>
      <c r="N34" s="107">
        <f t="shared" si="4"/>
        <v>12500000</v>
      </c>
      <c r="O34" s="83"/>
      <c r="Q34" s="71">
        <f t="shared" si="6"/>
        <v>12500000</v>
      </c>
      <c r="R34" s="56">
        <f t="shared" si="7"/>
        <v>12500000</v>
      </c>
      <c r="S34" s="72"/>
      <c r="T34" s="72"/>
    </row>
    <row r="35" spans="3:20" ht="41.25" customHeight="1" x14ac:dyDescent="0.2">
      <c r="C35" s="63">
        <v>13</v>
      </c>
      <c r="D35" s="38" t="s">
        <v>56</v>
      </c>
      <c r="E35" s="42">
        <v>62500000</v>
      </c>
      <c r="F35" s="33">
        <f>SUM(F36:F44)</f>
        <v>0</v>
      </c>
      <c r="G35" s="33">
        <f>SUM(G36:G44)</f>
        <v>0</v>
      </c>
      <c r="H35" s="65">
        <v>25482400</v>
      </c>
      <c r="I35" s="59">
        <f t="shared" si="2"/>
        <v>40.771839999999997</v>
      </c>
      <c r="J35" s="65">
        <f t="shared" si="9"/>
        <v>25482400</v>
      </c>
      <c r="K35" s="59">
        <f t="shared" si="9"/>
        <v>40.771839999999997</v>
      </c>
      <c r="L35" s="57"/>
      <c r="M35" s="62">
        <f t="shared" si="3"/>
        <v>40.771839999999997</v>
      </c>
      <c r="N35" s="107">
        <f t="shared" si="4"/>
        <v>37017600</v>
      </c>
      <c r="O35" s="83"/>
      <c r="Q35" s="71">
        <f t="shared" si="6"/>
        <v>25482400</v>
      </c>
      <c r="R35" s="56">
        <f t="shared" si="7"/>
        <v>37017600</v>
      </c>
      <c r="S35" s="72"/>
      <c r="T35" s="72"/>
    </row>
    <row r="36" spans="3:20" s="3" customFormat="1" ht="33" customHeight="1" x14ac:dyDescent="0.2">
      <c r="C36" s="30" t="s">
        <v>16</v>
      </c>
      <c r="D36" s="1" t="s">
        <v>18</v>
      </c>
      <c r="E36" s="34">
        <f>SUM(E37:E43)</f>
        <v>112500000</v>
      </c>
      <c r="F36" s="33">
        <f>SUM(F37:F45)</f>
        <v>0</v>
      </c>
      <c r="G36" s="33">
        <f>SUM(G37:G45)</f>
        <v>0</v>
      </c>
      <c r="H36" s="29">
        <f>SUM(H37:H44)</f>
        <v>75447726</v>
      </c>
      <c r="I36" s="7">
        <f>H36/E36*100</f>
        <v>67.064645333333331</v>
      </c>
      <c r="J36" s="29">
        <f t="shared" si="9"/>
        <v>75447726</v>
      </c>
      <c r="K36" s="7">
        <f t="shared" si="9"/>
        <v>67.064645333333331</v>
      </c>
      <c r="L36" s="30"/>
      <c r="M36" s="25">
        <f t="shared" si="3"/>
        <v>67.064645333333331</v>
      </c>
      <c r="N36" s="107">
        <f t="shared" si="4"/>
        <v>37052274</v>
      </c>
      <c r="O36" s="89"/>
      <c r="P36" s="52"/>
      <c r="Q36" s="71">
        <f t="shared" si="6"/>
        <v>75447726</v>
      </c>
      <c r="R36" s="56">
        <f t="shared" si="7"/>
        <v>37052274</v>
      </c>
    </row>
    <row r="37" spans="3:20" ht="23.1" customHeight="1" x14ac:dyDescent="0.2">
      <c r="C37" s="63">
        <v>1</v>
      </c>
      <c r="D37" s="38" t="s">
        <v>20</v>
      </c>
      <c r="E37" s="42">
        <v>10000000</v>
      </c>
      <c r="F37" s="33">
        <f>SUM(F39:F46)</f>
        <v>0</v>
      </c>
      <c r="G37" s="33">
        <f>SUM(G39:G46)</f>
        <v>0</v>
      </c>
      <c r="H37" s="65">
        <v>0</v>
      </c>
      <c r="I37" s="59">
        <f t="shared" si="2"/>
        <v>0</v>
      </c>
      <c r="J37" s="60">
        <f t="shared" si="9"/>
        <v>0</v>
      </c>
      <c r="K37" s="59">
        <f t="shared" si="9"/>
        <v>0</v>
      </c>
      <c r="L37" s="63"/>
      <c r="M37" s="62">
        <f t="shared" si="3"/>
        <v>0</v>
      </c>
      <c r="N37" s="107">
        <f t="shared" si="4"/>
        <v>10000000</v>
      </c>
      <c r="O37" s="86"/>
      <c r="Q37" s="71">
        <f t="shared" si="6"/>
        <v>0</v>
      </c>
      <c r="R37" s="56">
        <f t="shared" si="7"/>
        <v>10000000</v>
      </c>
    </row>
    <row r="38" spans="3:20" ht="23.1" customHeight="1" x14ac:dyDescent="0.2">
      <c r="C38" s="63">
        <v>2</v>
      </c>
      <c r="D38" s="38" t="s">
        <v>84</v>
      </c>
      <c r="E38" s="42">
        <v>12500000</v>
      </c>
      <c r="F38" s="33">
        <f>SUM(F40:F47)</f>
        <v>0</v>
      </c>
      <c r="G38" s="33">
        <f>SUM(G40:G47)</f>
        <v>0</v>
      </c>
      <c r="H38" s="65">
        <v>12500000</v>
      </c>
      <c r="I38" s="59">
        <f t="shared" si="2"/>
        <v>100</v>
      </c>
      <c r="J38" s="60">
        <f t="shared" si="9"/>
        <v>12500000</v>
      </c>
      <c r="K38" s="59">
        <f t="shared" si="9"/>
        <v>100</v>
      </c>
      <c r="L38" s="63"/>
      <c r="M38" s="62">
        <f t="shared" si="3"/>
        <v>100</v>
      </c>
      <c r="N38" s="107">
        <f t="shared" si="4"/>
        <v>0</v>
      </c>
      <c r="O38" s="86"/>
      <c r="Q38" s="71"/>
      <c r="R38" s="56"/>
    </row>
    <row r="39" spans="3:20" ht="25.5" customHeight="1" x14ac:dyDescent="0.2">
      <c r="C39" s="63">
        <v>3</v>
      </c>
      <c r="D39" s="38" t="s">
        <v>85</v>
      </c>
      <c r="E39" s="42">
        <v>15000000</v>
      </c>
      <c r="F39" s="33">
        <f t="shared" ref="F39:G42" si="11">SUM(F40:F47)</f>
        <v>0</v>
      </c>
      <c r="G39" s="33">
        <f t="shared" si="11"/>
        <v>0</v>
      </c>
      <c r="H39" s="60">
        <v>14650000</v>
      </c>
      <c r="I39" s="59">
        <f t="shared" si="2"/>
        <v>97.666666666666671</v>
      </c>
      <c r="J39" s="60">
        <f t="shared" si="9"/>
        <v>14650000</v>
      </c>
      <c r="K39" s="59">
        <f t="shared" si="9"/>
        <v>97.666666666666671</v>
      </c>
      <c r="L39" s="67"/>
      <c r="M39" s="62">
        <f t="shared" si="3"/>
        <v>97.666666666666671</v>
      </c>
      <c r="N39" s="107">
        <f t="shared" si="4"/>
        <v>350000</v>
      </c>
      <c r="O39" s="86"/>
      <c r="Q39" s="71">
        <f t="shared" si="6"/>
        <v>14650000</v>
      </c>
      <c r="R39" s="56">
        <f t="shared" si="7"/>
        <v>350000</v>
      </c>
    </row>
    <row r="40" spans="3:20" ht="31.5" customHeight="1" x14ac:dyDescent="0.2">
      <c r="C40" s="63">
        <v>4</v>
      </c>
      <c r="D40" s="38" t="s">
        <v>21</v>
      </c>
      <c r="E40" s="42">
        <v>30000000</v>
      </c>
      <c r="F40" s="33">
        <f t="shared" si="11"/>
        <v>0</v>
      </c>
      <c r="G40" s="33">
        <f t="shared" si="11"/>
        <v>0</v>
      </c>
      <c r="H40" s="73">
        <v>30000000</v>
      </c>
      <c r="I40" s="59">
        <f t="shared" si="2"/>
        <v>100</v>
      </c>
      <c r="J40" s="60">
        <f t="shared" si="9"/>
        <v>30000000</v>
      </c>
      <c r="K40" s="59">
        <f t="shared" si="9"/>
        <v>100</v>
      </c>
      <c r="L40" s="75"/>
      <c r="M40" s="62">
        <f t="shared" si="3"/>
        <v>100</v>
      </c>
      <c r="N40" s="107">
        <f t="shared" si="4"/>
        <v>0</v>
      </c>
      <c r="O40" s="86"/>
      <c r="Q40" s="71">
        <f t="shared" si="6"/>
        <v>30000000</v>
      </c>
      <c r="R40" s="56">
        <f t="shared" si="7"/>
        <v>0</v>
      </c>
    </row>
    <row r="41" spans="3:20" ht="30" customHeight="1" x14ac:dyDescent="0.2">
      <c r="C41" s="63">
        <v>5</v>
      </c>
      <c r="D41" s="38" t="s">
        <v>69</v>
      </c>
      <c r="E41" s="42">
        <v>32000000</v>
      </c>
      <c r="F41" s="33">
        <f t="shared" si="11"/>
        <v>0</v>
      </c>
      <c r="G41" s="33">
        <f t="shared" si="11"/>
        <v>0</v>
      </c>
      <c r="H41" s="76">
        <v>13297726</v>
      </c>
      <c r="I41" s="59">
        <f t="shared" si="2"/>
        <v>41.55539375</v>
      </c>
      <c r="J41" s="77">
        <f t="shared" si="9"/>
        <v>13297726</v>
      </c>
      <c r="K41" s="59">
        <f t="shared" si="9"/>
        <v>41.55539375</v>
      </c>
      <c r="L41" s="75"/>
      <c r="M41" s="62">
        <f t="shared" si="3"/>
        <v>41.55539375</v>
      </c>
      <c r="N41" s="107">
        <f t="shared" si="4"/>
        <v>18702274</v>
      </c>
      <c r="O41" s="86"/>
      <c r="Q41" s="71">
        <f t="shared" si="6"/>
        <v>13297726</v>
      </c>
      <c r="R41" s="56">
        <f t="shared" si="7"/>
        <v>18702274</v>
      </c>
    </row>
    <row r="42" spans="3:20" ht="29.25" customHeight="1" x14ac:dyDescent="0.2">
      <c r="C42" s="63">
        <v>6</v>
      </c>
      <c r="D42" s="38" t="s">
        <v>22</v>
      </c>
      <c r="E42" s="42">
        <v>5000000</v>
      </c>
      <c r="F42" s="33">
        <f t="shared" si="11"/>
        <v>0</v>
      </c>
      <c r="G42" s="33">
        <f t="shared" si="11"/>
        <v>0</v>
      </c>
      <c r="H42" s="60">
        <v>1000000</v>
      </c>
      <c r="I42" s="59">
        <f t="shared" si="2"/>
        <v>20</v>
      </c>
      <c r="J42" s="60">
        <f t="shared" si="9"/>
        <v>1000000</v>
      </c>
      <c r="K42" s="59">
        <f t="shared" si="9"/>
        <v>20</v>
      </c>
      <c r="L42" s="67"/>
      <c r="M42" s="62">
        <f t="shared" si="3"/>
        <v>20</v>
      </c>
      <c r="N42" s="107">
        <f t="shared" si="4"/>
        <v>4000000</v>
      </c>
      <c r="O42" s="86"/>
      <c r="Q42" s="71">
        <f t="shared" si="6"/>
        <v>1000000</v>
      </c>
      <c r="R42" s="56">
        <f t="shared" si="7"/>
        <v>4000000</v>
      </c>
    </row>
    <row r="43" spans="3:20" ht="33.75" customHeight="1" x14ac:dyDescent="0.2">
      <c r="C43" s="63">
        <v>7</v>
      </c>
      <c r="D43" s="38" t="s">
        <v>23</v>
      </c>
      <c r="E43" s="42">
        <v>8000000</v>
      </c>
      <c r="F43" s="33">
        <f>SUM(F44:F50)</f>
        <v>0</v>
      </c>
      <c r="G43" s="33">
        <f>SUM(G44:G50)</f>
        <v>0</v>
      </c>
      <c r="H43" s="60">
        <v>4000000</v>
      </c>
      <c r="I43" s="59">
        <f t="shared" si="2"/>
        <v>50</v>
      </c>
      <c r="J43" s="60">
        <f t="shared" si="9"/>
        <v>4000000</v>
      </c>
      <c r="K43" s="59">
        <f t="shared" si="9"/>
        <v>50</v>
      </c>
      <c r="L43" s="67"/>
      <c r="M43" s="62">
        <f t="shared" si="3"/>
        <v>50</v>
      </c>
      <c r="N43" s="107">
        <f t="shared" si="4"/>
        <v>4000000</v>
      </c>
      <c r="O43" s="86"/>
      <c r="Q43" s="71">
        <f t="shared" si="6"/>
        <v>4000000</v>
      </c>
      <c r="R43" s="56">
        <f t="shared" si="7"/>
        <v>4000000</v>
      </c>
    </row>
    <row r="44" spans="3:20" ht="30.75" customHeight="1" x14ac:dyDescent="0.2">
      <c r="C44" s="63"/>
      <c r="D44" s="35"/>
      <c r="E44" s="22"/>
      <c r="F44" s="33">
        <f t="shared" ref="F44:G46" si="12">SUM(F45:F50)</f>
        <v>0</v>
      </c>
      <c r="G44" s="33">
        <f t="shared" si="12"/>
        <v>0</v>
      </c>
      <c r="H44" s="60"/>
      <c r="I44" s="59"/>
      <c r="J44" s="60"/>
      <c r="K44" s="59"/>
      <c r="L44" s="67"/>
      <c r="M44" s="62"/>
      <c r="N44" s="107">
        <f t="shared" si="4"/>
        <v>0</v>
      </c>
      <c r="O44" s="86"/>
      <c r="Q44" s="71">
        <f t="shared" si="6"/>
        <v>0</v>
      </c>
      <c r="R44" s="56">
        <f t="shared" si="7"/>
        <v>0</v>
      </c>
    </row>
    <row r="45" spans="3:20" ht="28.5" customHeight="1" x14ac:dyDescent="0.2">
      <c r="C45" s="30" t="s">
        <v>17</v>
      </c>
      <c r="D45" s="43" t="s">
        <v>24</v>
      </c>
      <c r="E45" s="36">
        <f>SUM(E46)</f>
        <v>40000000</v>
      </c>
      <c r="F45" s="33">
        <f t="shared" si="12"/>
        <v>0</v>
      </c>
      <c r="G45" s="33">
        <f t="shared" si="12"/>
        <v>0</v>
      </c>
      <c r="H45" s="2">
        <f>H46</f>
        <v>0</v>
      </c>
      <c r="I45" s="59">
        <f t="shared" ref="I45:I56" si="13">H45/E45*100</f>
        <v>0</v>
      </c>
      <c r="J45" s="2">
        <f t="shared" ref="J45:K56" si="14">H45</f>
        <v>0</v>
      </c>
      <c r="K45" s="59">
        <f t="shared" si="14"/>
        <v>0</v>
      </c>
      <c r="L45" s="67"/>
      <c r="M45" s="62">
        <f t="shared" ref="M45:M56" si="15">K45</f>
        <v>0</v>
      </c>
      <c r="N45" s="107">
        <f t="shared" si="4"/>
        <v>40000000</v>
      </c>
      <c r="O45" s="86"/>
      <c r="Q45" s="71">
        <f t="shared" si="6"/>
        <v>0</v>
      </c>
      <c r="R45" s="56">
        <f t="shared" si="7"/>
        <v>40000000</v>
      </c>
    </row>
    <row r="46" spans="3:20" ht="24" customHeight="1" x14ac:dyDescent="0.2">
      <c r="C46" s="30"/>
      <c r="D46" s="44" t="s">
        <v>14</v>
      </c>
      <c r="E46" s="45">
        <v>40000000</v>
      </c>
      <c r="F46" s="33">
        <f t="shared" si="12"/>
        <v>0</v>
      </c>
      <c r="G46" s="33">
        <f t="shared" si="12"/>
        <v>0</v>
      </c>
      <c r="H46" s="60">
        <v>0</v>
      </c>
      <c r="I46" s="59">
        <f t="shared" si="13"/>
        <v>0</v>
      </c>
      <c r="J46" s="2">
        <f t="shared" si="14"/>
        <v>0</v>
      </c>
      <c r="K46" s="7">
        <f t="shared" si="14"/>
        <v>0</v>
      </c>
      <c r="L46" s="67"/>
      <c r="M46" s="62">
        <f t="shared" si="15"/>
        <v>0</v>
      </c>
      <c r="N46" s="107">
        <f t="shared" si="4"/>
        <v>40000000</v>
      </c>
      <c r="O46" s="89"/>
      <c r="Q46" s="71">
        <f t="shared" si="6"/>
        <v>0</v>
      </c>
      <c r="R46" s="56">
        <f t="shared" si="7"/>
        <v>40000000</v>
      </c>
    </row>
    <row r="47" spans="3:20" ht="24" customHeight="1" x14ac:dyDescent="0.2">
      <c r="C47" s="30" t="s">
        <v>71</v>
      </c>
      <c r="D47" s="46" t="s">
        <v>35</v>
      </c>
      <c r="E47" s="36">
        <f>SUM(E48)</f>
        <v>10000000</v>
      </c>
      <c r="F47" s="33">
        <f t="shared" ref="F47:G50" si="16">SUM(F48:F57)</f>
        <v>0</v>
      </c>
      <c r="G47" s="33">
        <f t="shared" si="16"/>
        <v>0</v>
      </c>
      <c r="H47" s="2">
        <f>H48</f>
        <v>7500000</v>
      </c>
      <c r="I47" s="59">
        <f t="shared" si="13"/>
        <v>75</v>
      </c>
      <c r="J47" s="2">
        <f t="shared" si="14"/>
        <v>7500000</v>
      </c>
      <c r="K47" s="59">
        <f t="shared" si="14"/>
        <v>75</v>
      </c>
      <c r="L47" s="67"/>
      <c r="M47" s="62">
        <f t="shared" si="15"/>
        <v>75</v>
      </c>
      <c r="N47" s="107">
        <f t="shared" si="4"/>
        <v>2500000</v>
      </c>
      <c r="O47" s="86"/>
      <c r="Q47" s="71">
        <f t="shared" si="6"/>
        <v>7500000</v>
      </c>
      <c r="R47" s="56">
        <f t="shared" si="7"/>
        <v>2500000</v>
      </c>
    </row>
    <row r="48" spans="3:20" ht="28.5" customHeight="1" x14ac:dyDescent="0.2">
      <c r="C48" s="30"/>
      <c r="D48" s="44" t="s">
        <v>59</v>
      </c>
      <c r="E48" s="45">
        <v>10000000</v>
      </c>
      <c r="F48" s="33">
        <f t="shared" si="16"/>
        <v>0</v>
      </c>
      <c r="G48" s="33">
        <f t="shared" si="16"/>
        <v>0</v>
      </c>
      <c r="H48" s="60">
        <v>7500000</v>
      </c>
      <c r="I48" s="59">
        <f t="shared" si="13"/>
        <v>75</v>
      </c>
      <c r="J48" s="2">
        <f t="shared" si="14"/>
        <v>7500000</v>
      </c>
      <c r="K48" s="7">
        <f t="shared" si="14"/>
        <v>75</v>
      </c>
      <c r="L48" s="67"/>
      <c r="M48" s="62">
        <f t="shared" si="15"/>
        <v>75</v>
      </c>
      <c r="N48" s="107">
        <f t="shared" si="4"/>
        <v>2500000</v>
      </c>
      <c r="O48" s="89"/>
      <c r="Q48" s="71">
        <f t="shared" si="6"/>
        <v>7500000</v>
      </c>
      <c r="R48" s="56">
        <f t="shared" si="7"/>
        <v>2500000</v>
      </c>
    </row>
    <row r="49" spans="3:18" ht="28.5" customHeight="1" x14ac:dyDescent="0.2">
      <c r="C49" s="30" t="s">
        <v>72</v>
      </c>
      <c r="D49" s="46" t="s">
        <v>34</v>
      </c>
      <c r="E49" s="36">
        <f>SUM(E50)</f>
        <v>15000000</v>
      </c>
      <c r="F49" s="33">
        <f t="shared" si="16"/>
        <v>0</v>
      </c>
      <c r="G49" s="33">
        <f t="shared" si="16"/>
        <v>0</v>
      </c>
      <c r="H49" s="2">
        <f>H50</f>
        <v>15000000</v>
      </c>
      <c r="I49" s="59">
        <f t="shared" si="13"/>
        <v>100</v>
      </c>
      <c r="J49" s="2">
        <f t="shared" si="14"/>
        <v>15000000</v>
      </c>
      <c r="K49" s="59">
        <f t="shared" si="14"/>
        <v>100</v>
      </c>
      <c r="L49" s="67"/>
      <c r="M49" s="62">
        <f t="shared" si="15"/>
        <v>100</v>
      </c>
      <c r="N49" s="107">
        <f t="shared" si="4"/>
        <v>0</v>
      </c>
      <c r="O49" s="86"/>
      <c r="Q49" s="71">
        <f t="shared" si="6"/>
        <v>15000000</v>
      </c>
      <c r="R49" s="56">
        <f t="shared" si="7"/>
        <v>0</v>
      </c>
    </row>
    <row r="50" spans="3:18" ht="21.75" customHeight="1" x14ac:dyDescent="0.2">
      <c r="C50" s="30"/>
      <c r="D50" s="44" t="s">
        <v>58</v>
      </c>
      <c r="E50" s="45">
        <v>15000000</v>
      </c>
      <c r="F50" s="33">
        <f t="shared" si="16"/>
        <v>0</v>
      </c>
      <c r="G50" s="33">
        <f t="shared" si="16"/>
        <v>0</v>
      </c>
      <c r="H50" s="60">
        <v>15000000</v>
      </c>
      <c r="I50" s="59">
        <f t="shared" si="13"/>
        <v>100</v>
      </c>
      <c r="J50" s="2">
        <f t="shared" si="14"/>
        <v>15000000</v>
      </c>
      <c r="K50" s="7">
        <f t="shared" si="14"/>
        <v>100</v>
      </c>
      <c r="L50" s="67"/>
      <c r="M50" s="62">
        <f t="shared" si="15"/>
        <v>100</v>
      </c>
      <c r="N50" s="107">
        <f t="shared" si="4"/>
        <v>0</v>
      </c>
      <c r="O50" s="86"/>
      <c r="Q50" s="71">
        <f t="shared" si="6"/>
        <v>15000000</v>
      </c>
      <c r="R50" s="56">
        <f t="shared" si="7"/>
        <v>0</v>
      </c>
    </row>
    <row r="51" spans="3:18" ht="28.5" customHeight="1" x14ac:dyDescent="0.2">
      <c r="C51" s="30" t="s">
        <v>73</v>
      </c>
      <c r="D51" s="47" t="s">
        <v>70</v>
      </c>
      <c r="E51" s="36">
        <f>SUM(E52)</f>
        <v>3000000</v>
      </c>
      <c r="F51" s="33">
        <f>SUM(F52:F62)</f>
        <v>0</v>
      </c>
      <c r="G51" s="33">
        <f>SUM(G52:G62)</f>
        <v>0</v>
      </c>
      <c r="H51" s="2">
        <f>H52</f>
        <v>3000000</v>
      </c>
      <c r="I51" s="59">
        <f t="shared" si="13"/>
        <v>100</v>
      </c>
      <c r="J51" s="2">
        <f t="shared" si="14"/>
        <v>3000000</v>
      </c>
      <c r="K51" s="59">
        <f t="shared" si="14"/>
        <v>100</v>
      </c>
      <c r="L51" s="67"/>
      <c r="M51" s="62">
        <f t="shared" si="15"/>
        <v>100</v>
      </c>
      <c r="N51" s="107">
        <f t="shared" si="4"/>
        <v>0</v>
      </c>
      <c r="O51" s="89"/>
      <c r="Q51" s="71">
        <f t="shared" si="6"/>
        <v>3000000</v>
      </c>
      <c r="R51" s="56">
        <f t="shared" si="7"/>
        <v>0</v>
      </c>
    </row>
    <row r="52" spans="3:18" ht="28.5" customHeight="1" x14ac:dyDescent="0.2">
      <c r="C52" s="30"/>
      <c r="D52" s="38" t="s">
        <v>57</v>
      </c>
      <c r="E52" s="45">
        <v>3000000</v>
      </c>
      <c r="F52" s="33">
        <f>SUM(F57:F63)</f>
        <v>0</v>
      </c>
      <c r="G52" s="33">
        <f>SUM(G57:G63)</f>
        <v>0</v>
      </c>
      <c r="H52" s="60">
        <v>3000000</v>
      </c>
      <c r="I52" s="59">
        <f t="shared" si="13"/>
        <v>100</v>
      </c>
      <c r="J52" s="2">
        <f t="shared" si="14"/>
        <v>3000000</v>
      </c>
      <c r="K52" s="7">
        <f t="shared" si="14"/>
        <v>100</v>
      </c>
      <c r="L52" s="67"/>
      <c r="M52" s="62">
        <f t="shared" si="15"/>
        <v>100</v>
      </c>
      <c r="N52" s="107">
        <f t="shared" si="4"/>
        <v>0</v>
      </c>
      <c r="O52" s="86"/>
      <c r="Q52" s="71">
        <f t="shared" si="6"/>
        <v>3000000</v>
      </c>
      <c r="R52" s="56">
        <f t="shared" si="7"/>
        <v>0</v>
      </c>
    </row>
    <row r="53" spans="3:18" ht="28.5" customHeight="1" x14ac:dyDescent="0.2">
      <c r="C53" s="30"/>
      <c r="D53" s="43" t="s">
        <v>86</v>
      </c>
      <c r="E53" s="36">
        <f>E54</f>
        <v>7500000</v>
      </c>
      <c r="F53" s="33">
        <f>SUM(F58:F63)</f>
        <v>0</v>
      </c>
      <c r="G53" s="33">
        <f>SUM(G58:G63)</f>
        <v>0</v>
      </c>
      <c r="H53" s="60">
        <f>H54</f>
        <v>1852000</v>
      </c>
      <c r="I53" s="59">
        <f t="shared" si="13"/>
        <v>24.693333333333335</v>
      </c>
      <c r="J53" s="2">
        <f t="shared" si="14"/>
        <v>1852000</v>
      </c>
      <c r="K53" s="7">
        <f t="shared" si="14"/>
        <v>24.693333333333335</v>
      </c>
      <c r="L53" s="67"/>
      <c r="M53" s="62">
        <f t="shared" si="15"/>
        <v>24.693333333333335</v>
      </c>
      <c r="N53" s="107">
        <f t="shared" si="4"/>
        <v>5648000</v>
      </c>
      <c r="O53" s="86"/>
      <c r="Q53" s="71"/>
      <c r="R53" s="56"/>
    </row>
    <row r="54" spans="3:18" ht="28.5" customHeight="1" x14ac:dyDescent="0.2">
      <c r="C54" s="30"/>
      <c r="D54" s="48" t="s">
        <v>87</v>
      </c>
      <c r="E54" s="45">
        <v>7500000</v>
      </c>
      <c r="F54" s="33">
        <f>SUM(F59:F63)</f>
        <v>0</v>
      </c>
      <c r="G54" s="33">
        <f>SUM(G59:G63)</f>
        <v>0</v>
      </c>
      <c r="H54" s="60">
        <v>1852000</v>
      </c>
      <c r="I54" s="59">
        <f t="shared" si="13"/>
        <v>24.693333333333335</v>
      </c>
      <c r="J54" s="2">
        <f t="shared" si="14"/>
        <v>1852000</v>
      </c>
      <c r="K54" s="7">
        <f t="shared" si="14"/>
        <v>24.693333333333335</v>
      </c>
      <c r="L54" s="67"/>
      <c r="M54" s="62">
        <f t="shared" si="15"/>
        <v>24.693333333333335</v>
      </c>
      <c r="N54" s="107">
        <f t="shared" si="4"/>
        <v>5648000</v>
      </c>
      <c r="O54" s="86"/>
      <c r="Q54" s="71"/>
      <c r="R54" s="56"/>
    </row>
    <row r="55" spans="3:18" ht="28.5" customHeight="1" x14ac:dyDescent="0.2">
      <c r="C55" s="30"/>
      <c r="D55" s="43" t="s">
        <v>88</v>
      </c>
      <c r="E55" s="36">
        <f>E56</f>
        <v>10000000</v>
      </c>
      <c r="F55" s="33">
        <f>SUM(F60:F63)</f>
        <v>0</v>
      </c>
      <c r="G55" s="33">
        <f>SUM(G60:G63)</f>
        <v>0</v>
      </c>
      <c r="H55" s="60">
        <f>H56</f>
        <v>0</v>
      </c>
      <c r="I55" s="59">
        <f t="shared" si="13"/>
        <v>0</v>
      </c>
      <c r="J55" s="2">
        <f t="shared" si="14"/>
        <v>0</v>
      </c>
      <c r="K55" s="7">
        <f t="shared" si="14"/>
        <v>0</v>
      </c>
      <c r="L55" s="67"/>
      <c r="M55" s="62">
        <f t="shared" si="15"/>
        <v>0</v>
      </c>
      <c r="N55" s="107">
        <f t="shared" si="4"/>
        <v>10000000</v>
      </c>
      <c r="O55" s="86"/>
      <c r="Q55" s="71"/>
      <c r="R55" s="56"/>
    </row>
    <row r="56" spans="3:18" ht="28.5" customHeight="1" x14ac:dyDescent="0.2">
      <c r="C56" s="30"/>
      <c r="D56" s="48" t="s">
        <v>89</v>
      </c>
      <c r="E56" s="45">
        <v>10000000</v>
      </c>
      <c r="F56" s="33">
        <f>SUM(F61:F63)</f>
        <v>0</v>
      </c>
      <c r="G56" s="33">
        <f>SUM(G61:G63)</f>
        <v>0</v>
      </c>
      <c r="H56" s="60">
        <v>0</v>
      </c>
      <c r="I56" s="59">
        <f t="shared" si="13"/>
        <v>0</v>
      </c>
      <c r="J56" s="2">
        <f t="shared" si="14"/>
        <v>0</v>
      </c>
      <c r="K56" s="7">
        <f t="shared" si="14"/>
        <v>0</v>
      </c>
      <c r="L56" s="67"/>
      <c r="M56" s="62">
        <f t="shared" si="15"/>
        <v>0</v>
      </c>
      <c r="N56" s="107">
        <f t="shared" si="4"/>
        <v>10000000</v>
      </c>
      <c r="O56" s="86"/>
      <c r="Q56" s="71"/>
      <c r="R56" s="56"/>
    </row>
    <row r="57" spans="3:18" ht="38.25" customHeight="1" x14ac:dyDescent="0.2">
      <c r="C57" s="30" t="s">
        <v>74</v>
      </c>
      <c r="D57" s="43" t="s">
        <v>25</v>
      </c>
      <c r="E57" s="36">
        <f>SUM(E58)</f>
        <v>25000000</v>
      </c>
      <c r="F57" s="33">
        <f>SUM(F62:F63)</f>
        <v>0</v>
      </c>
      <c r="G57" s="33">
        <f>SUM(G62:G63)</f>
        <v>0</v>
      </c>
      <c r="H57" s="2">
        <f>H58</f>
        <v>6455000</v>
      </c>
      <c r="I57" s="59">
        <f t="shared" si="2"/>
        <v>25.82</v>
      </c>
      <c r="J57" s="2">
        <f t="shared" si="9"/>
        <v>6455000</v>
      </c>
      <c r="K57" s="59">
        <f t="shared" si="9"/>
        <v>25.82</v>
      </c>
      <c r="L57" s="67"/>
      <c r="M57" s="62">
        <f t="shared" si="3"/>
        <v>25.82</v>
      </c>
      <c r="N57" s="107">
        <f t="shared" si="4"/>
        <v>18545000</v>
      </c>
      <c r="O57" s="86"/>
      <c r="Q57" s="71">
        <f t="shared" si="6"/>
        <v>6455000</v>
      </c>
      <c r="R57" s="56">
        <f t="shared" si="7"/>
        <v>18545000</v>
      </c>
    </row>
    <row r="58" spans="3:18" ht="27" customHeight="1" x14ac:dyDescent="0.2">
      <c r="C58" s="30"/>
      <c r="D58" s="38" t="s">
        <v>26</v>
      </c>
      <c r="E58" s="45">
        <v>25000000</v>
      </c>
      <c r="F58" s="33">
        <f>SUM(F59:F63)</f>
        <v>0</v>
      </c>
      <c r="G58" s="33">
        <f>SUM(G59:G63)</f>
        <v>0</v>
      </c>
      <c r="H58" s="60">
        <v>6455000</v>
      </c>
      <c r="I58" s="59">
        <f t="shared" si="2"/>
        <v>25.82</v>
      </c>
      <c r="J58" s="2">
        <f t="shared" si="9"/>
        <v>6455000</v>
      </c>
      <c r="K58" s="7">
        <f t="shared" si="9"/>
        <v>25.82</v>
      </c>
      <c r="L58" s="67"/>
      <c r="M58" s="62">
        <f t="shared" si="3"/>
        <v>25.82</v>
      </c>
      <c r="N58" s="107">
        <f t="shared" si="4"/>
        <v>18545000</v>
      </c>
      <c r="O58" s="86"/>
      <c r="Q58" s="71">
        <f t="shared" si="6"/>
        <v>6455000</v>
      </c>
      <c r="R58" s="56">
        <f t="shared" si="7"/>
        <v>18545000</v>
      </c>
    </row>
    <row r="59" spans="3:18" ht="38.25" customHeight="1" x14ac:dyDescent="0.2">
      <c r="C59" s="30" t="s">
        <v>75</v>
      </c>
      <c r="D59" s="43" t="s">
        <v>30</v>
      </c>
      <c r="E59" s="36">
        <f>SUM(E60)</f>
        <v>10000000</v>
      </c>
      <c r="F59" s="33">
        <f>SUM(F60:F63)</f>
        <v>0</v>
      </c>
      <c r="G59" s="33">
        <f>SUM(G60:G63)</f>
        <v>0</v>
      </c>
      <c r="H59" s="2">
        <f>H60</f>
        <v>10000000</v>
      </c>
      <c r="I59" s="59">
        <f t="shared" si="2"/>
        <v>100</v>
      </c>
      <c r="J59" s="2">
        <f t="shared" ref="J59:K67" si="17">H59</f>
        <v>10000000</v>
      </c>
      <c r="K59" s="59">
        <f t="shared" si="17"/>
        <v>100</v>
      </c>
      <c r="L59" s="67"/>
      <c r="M59" s="62">
        <f t="shared" si="3"/>
        <v>100</v>
      </c>
      <c r="N59" s="107">
        <f t="shared" si="4"/>
        <v>0</v>
      </c>
      <c r="O59" s="93">
        <f>H59+H61+H57</f>
        <v>16455000</v>
      </c>
      <c r="Q59" s="71">
        <f t="shared" si="6"/>
        <v>10000000</v>
      </c>
      <c r="R59" s="56">
        <f t="shared" si="7"/>
        <v>0</v>
      </c>
    </row>
    <row r="60" spans="3:18" ht="38.25" customHeight="1" x14ac:dyDescent="0.2">
      <c r="C60" s="30"/>
      <c r="D60" s="38" t="s">
        <v>29</v>
      </c>
      <c r="E60" s="45">
        <v>10000000</v>
      </c>
      <c r="F60" s="33">
        <f>SUM(F61:F63)</f>
        <v>0</v>
      </c>
      <c r="G60" s="33">
        <f>SUM(G61:G63)</f>
        <v>0</v>
      </c>
      <c r="H60" s="60">
        <v>10000000</v>
      </c>
      <c r="I60" s="59">
        <f t="shared" si="2"/>
        <v>100</v>
      </c>
      <c r="J60" s="2">
        <f t="shared" si="17"/>
        <v>10000000</v>
      </c>
      <c r="K60" s="7">
        <f t="shared" si="17"/>
        <v>100</v>
      </c>
      <c r="L60" s="67"/>
      <c r="M60" s="62">
        <f t="shared" si="3"/>
        <v>100</v>
      </c>
      <c r="N60" s="107">
        <f t="shared" si="4"/>
        <v>0</v>
      </c>
      <c r="O60" s="86"/>
      <c r="P60" s="37"/>
      <c r="Q60" s="71">
        <f t="shared" si="6"/>
        <v>10000000</v>
      </c>
      <c r="R60" s="56">
        <f t="shared" si="7"/>
        <v>0</v>
      </c>
    </row>
    <row r="61" spans="3:18" ht="38.25" customHeight="1" x14ac:dyDescent="0.2">
      <c r="C61" s="30" t="s">
        <v>76</v>
      </c>
      <c r="D61" s="43" t="s">
        <v>31</v>
      </c>
      <c r="E61" s="36">
        <f>SUM(E62:E63)</f>
        <v>94500000</v>
      </c>
      <c r="F61" s="33">
        <f>SUM(F62:F63)</f>
        <v>0</v>
      </c>
      <c r="G61" s="33">
        <f>SUM(G62:G63)</f>
        <v>0</v>
      </c>
      <c r="H61" s="2">
        <f>H62</f>
        <v>0</v>
      </c>
      <c r="I61" s="59">
        <f t="shared" si="2"/>
        <v>0</v>
      </c>
      <c r="J61" s="2">
        <f t="shared" si="17"/>
        <v>0</v>
      </c>
      <c r="K61" s="59">
        <f t="shared" si="17"/>
        <v>0</v>
      </c>
      <c r="L61" s="67"/>
      <c r="M61" s="62">
        <f t="shared" si="3"/>
        <v>0</v>
      </c>
      <c r="N61" s="107">
        <f t="shared" si="4"/>
        <v>94500000</v>
      </c>
      <c r="O61" s="86"/>
      <c r="Q61" s="71">
        <f t="shared" si="6"/>
        <v>0</v>
      </c>
      <c r="R61" s="56">
        <f t="shared" si="7"/>
        <v>94500000</v>
      </c>
    </row>
    <row r="62" spans="3:18" s="3" customFormat="1" ht="38.25" customHeight="1" x14ac:dyDescent="0.2">
      <c r="C62" s="30"/>
      <c r="D62" s="38" t="s">
        <v>90</v>
      </c>
      <c r="E62" s="45">
        <v>35000000</v>
      </c>
      <c r="F62" s="33">
        <f>SUM(F63:F63)</f>
        <v>0</v>
      </c>
      <c r="G62" s="33">
        <f>SUM(G63:G63)</f>
        <v>0</v>
      </c>
      <c r="H62" s="60">
        <v>0</v>
      </c>
      <c r="I62" s="59">
        <f t="shared" si="2"/>
        <v>0</v>
      </c>
      <c r="J62" s="2">
        <f t="shared" si="17"/>
        <v>0</v>
      </c>
      <c r="K62" s="7">
        <f t="shared" si="17"/>
        <v>0</v>
      </c>
      <c r="L62" s="67"/>
      <c r="M62" s="62">
        <f t="shared" si="3"/>
        <v>0</v>
      </c>
      <c r="N62" s="107">
        <f t="shared" si="4"/>
        <v>35000000</v>
      </c>
      <c r="O62" s="89"/>
      <c r="P62" s="52"/>
      <c r="Q62" s="71">
        <f t="shared" si="6"/>
        <v>0</v>
      </c>
      <c r="R62" s="56">
        <f t="shared" si="7"/>
        <v>35000000</v>
      </c>
    </row>
    <row r="63" spans="3:18" ht="38.25" customHeight="1" x14ac:dyDescent="0.2">
      <c r="C63" s="30"/>
      <c r="D63" s="38" t="s">
        <v>91</v>
      </c>
      <c r="E63" s="45">
        <v>59500000</v>
      </c>
      <c r="F63" s="33">
        <f>SUM(F64:F65)</f>
        <v>0</v>
      </c>
      <c r="G63" s="33">
        <f>SUM(G64:G65)</f>
        <v>0</v>
      </c>
      <c r="H63" s="60">
        <v>0</v>
      </c>
      <c r="I63" s="59">
        <f t="shared" si="2"/>
        <v>0</v>
      </c>
      <c r="J63" s="2">
        <f t="shared" si="17"/>
        <v>0</v>
      </c>
      <c r="K63" s="7">
        <f t="shared" si="17"/>
        <v>0</v>
      </c>
      <c r="L63" s="67"/>
      <c r="M63" s="62">
        <f t="shared" si="3"/>
        <v>0</v>
      </c>
      <c r="N63" s="107">
        <f t="shared" si="4"/>
        <v>59500000</v>
      </c>
      <c r="O63" s="86"/>
      <c r="Q63" s="71">
        <f t="shared" si="6"/>
        <v>0</v>
      </c>
      <c r="R63" s="56">
        <f t="shared" si="7"/>
        <v>59500000</v>
      </c>
    </row>
    <row r="64" spans="3:18" ht="36" customHeight="1" x14ac:dyDescent="0.2">
      <c r="C64" s="30" t="s">
        <v>77</v>
      </c>
      <c r="D64" s="43" t="s">
        <v>27</v>
      </c>
      <c r="E64" s="36">
        <f>SUM(E65)</f>
        <v>38000000</v>
      </c>
      <c r="F64" s="33">
        <f>SUM(F65:F67)</f>
        <v>0</v>
      </c>
      <c r="G64" s="33">
        <f>SUM(G65:G67)</f>
        <v>0</v>
      </c>
      <c r="H64" s="2">
        <f>H65</f>
        <v>5136000</v>
      </c>
      <c r="I64" s="59">
        <f t="shared" si="2"/>
        <v>13.515789473684212</v>
      </c>
      <c r="J64" s="2">
        <f t="shared" si="17"/>
        <v>5136000</v>
      </c>
      <c r="K64" s="59">
        <f t="shared" si="17"/>
        <v>13.515789473684212</v>
      </c>
      <c r="L64" s="67"/>
      <c r="M64" s="62">
        <f t="shared" si="3"/>
        <v>13.515789473684212</v>
      </c>
      <c r="N64" s="107">
        <f t="shared" si="4"/>
        <v>32864000</v>
      </c>
      <c r="O64" s="86"/>
      <c r="Q64" s="71">
        <f t="shared" si="6"/>
        <v>5136000</v>
      </c>
      <c r="R64" s="56">
        <f t="shared" si="7"/>
        <v>32864000</v>
      </c>
    </row>
    <row r="65" spans="3:18" ht="42.75" customHeight="1" x14ac:dyDescent="0.2">
      <c r="C65" s="30"/>
      <c r="D65" s="38" t="s">
        <v>28</v>
      </c>
      <c r="E65" s="45">
        <v>38000000</v>
      </c>
      <c r="F65" s="33">
        <f>SUM(F66:F67)</f>
        <v>0</v>
      </c>
      <c r="G65" s="33">
        <f>SUM(G66:G67)</f>
        <v>0</v>
      </c>
      <c r="H65" s="60">
        <v>5136000</v>
      </c>
      <c r="I65" s="59">
        <f t="shared" si="2"/>
        <v>13.515789473684212</v>
      </c>
      <c r="J65" s="2">
        <f t="shared" si="17"/>
        <v>5136000</v>
      </c>
      <c r="K65" s="7">
        <f t="shared" si="17"/>
        <v>13.515789473684212</v>
      </c>
      <c r="L65" s="67"/>
      <c r="M65" s="62">
        <f t="shared" si="3"/>
        <v>13.515789473684212</v>
      </c>
      <c r="N65" s="107">
        <f t="shared" si="4"/>
        <v>32864000</v>
      </c>
      <c r="O65" s="86"/>
      <c r="Q65" s="71">
        <f t="shared" si="6"/>
        <v>5136000</v>
      </c>
      <c r="R65" s="56">
        <f t="shared" si="7"/>
        <v>32864000</v>
      </c>
    </row>
    <row r="66" spans="3:18" ht="39.75" customHeight="1" x14ac:dyDescent="0.2">
      <c r="C66" s="30" t="s">
        <v>78</v>
      </c>
      <c r="D66" s="43" t="s">
        <v>32</v>
      </c>
      <c r="E66" s="36">
        <f>SUM(E67)</f>
        <v>14000000</v>
      </c>
      <c r="F66" s="33">
        <f>SUM(F67:F68)</f>
        <v>0</v>
      </c>
      <c r="G66" s="33">
        <f>SUM(G67:G68)</f>
        <v>0</v>
      </c>
      <c r="H66" s="2">
        <f>H67</f>
        <v>14000000</v>
      </c>
      <c r="I66" s="59">
        <f t="shared" si="2"/>
        <v>100</v>
      </c>
      <c r="J66" s="2">
        <f t="shared" si="17"/>
        <v>14000000</v>
      </c>
      <c r="K66" s="59">
        <f t="shared" si="17"/>
        <v>100</v>
      </c>
      <c r="L66" s="67"/>
      <c r="M66" s="62">
        <f t="shared" si="3"/>
        <v>100</v>
      </c>
      <c r="N66" s="107">
        <f t="shared" si="4"/>
        <v>0</v>
      </c>
      <c r="O66" s="89"/>
      <c r="P66" s="71">
        <f>H66+H64</f>
        <v>19136000</v>
      </c>
      <c r="Q66" s="71">
        <f t="shared" si="6"/>
        <v>-5136000</v>
      </c>
      <c r="R66" s="56">
        <f t="shared" si="7"/>
        <v>0</v>
      </c>
    </row>
    <row r="67" spans="3:18" ht="30.75" customHeight="1" x14ac:dyDescent="0.2">
      <c r="C67" s="30"/>
      <c r="D67" s="38" t="s">
        <v>33</v>
      </c>
      <c r="E67" s="45">
        <v>14000000</v>
      </c>
      <c r="F67" s="33">
        <f>SUM(F68:F71)</f>
        <v>0</v>
      </c>
      <c r="G67" s="33">
        <f>SUM(G68:G71)</f>
        <v>0</v>
      </c>
      <c r="H67" s="60">
        <v>14000000</v>
      </c>
      <c r="I67" s="59">
        <f t="shared" si="2"/>
        <v>100</v>
      </c>
      <c r="J67" s="2">
        <f t="shared" si="17"/>
        <v>14000000</v>
      </c>
      <c r="K67" s="7">
        <f t="shared" si="17"/>
        <v>100</v>
      </c>
      <c r="L67" s="67"/>
      <c r="M67" s="62">
        <f t="shared" si="3"/>
        <v>100</v>
      </c>
      <c r="N67" s="107">
        <f t="shared" si="4"/>
        <v>0</v>
      </c>
      <c r="O67" s="89"/>
      <c r="Q67" s="71">
        <f t="shared" si="6"/>
        <v>14000000</v>
      </c>
      <c r="R67" s="56">
        <f t="shared" si="7"/>
        <v>0</v>
      </c>
    </row>
    <row r="68" spans="3:18" ht="15.75" customHeight="1" x14ac:dyDescent="0.2">
      <c r="C68" s="31"/>
      <c r="D68" s="38"/>
      <c r="E68" s="41"/>
      <c r="F68" s="4"/>
      <c r="G68" s="67"/>
      <c r="H68" s="60"/>
      <c r="I68" s="59"/>
      <c r="J68" s="2"/>
      <c r="K68" s="7"/>
      <c r="L68" s="67"/>
      <c r="M68" s="62"/>
      <c r="N68" s="107">
        <f t="shared" si="4"/>
        <v>0</v>
      </c>
      <c r="O68" s="86"/>
      <c r="Q68" s="71"/>
      <c r="R68" s="56"/>
    </row>
    <row r="69" spans="3:18" ht="21.75" customHeight="1" x14ac:dyDescent="0.2">
      <c r="C69" s="31"/>
      <c r="D69" s="5" t="s">
        <v>43</v>
      </c>
      <c r="E69" s="6">
        <f>E8+E21</f>
        <v>2424200000</v>
      </c>
      <c r="F69" s="6"/>
      <c r="G69" s="6"/>
      <c r="H69" s="6">
        <f>H8+H21</f>
        <v>887923628</v>
      </c>
      <c r="I69" s="59">
        <f>H69/E69*100</f>
        <v>36.627490636086129</v>
      </c>
      <c r="J69" s="78">
        <f>H69</f>
        <v>887923628</v>
      </c>
      <c r="K69" s="59">
        <f>I69</f>
        <v>36.627490636086129</v>
      </c>
      <c r="L69" s="67"/>
      <c r="M69" s="79">
        <f>K69</f>
        <v>36.627490636086129</v>
      </c>
      <c r="N69" s="107">
        <f t="shared" si="4"/>
        <v>1536276372</v>
      </c>
      <c r="O69" s="86"/>
      <c r="Q69" s="71"/>
    </row>
    <row r="71" spans="3:18" ht="25.5" customHeight="1" x14ac:dyDescent="0.2">
      <c r="E71" s="52"/>
      <c r="I71" s="52"/>
      <c r="J71" s="95" t="s">
        <v>93</v>
      </c>
      <c r="K71" s="95"/>
      <c r="L71" s="95"/>
    </row>
    <row r="72" spans="3:18" ht="12.75" customHeight="1" x14ac:dyDescent="0.2">
      <c r="E72" s="52"/>
      <c r="I72" s="52"/>
      <c r="J72" s="94" t="s">
        <v>60</v>
      </c>
      <c r="K72" s="94"/>
      <c r="L72" s="94"/>
    </row>
    <row r="73" spans="3:18" x14ac:dyDescent="0.2">
      <c r="H73" s="37"/>
      <c r="J73" s="3"/>
      <c r="K73" s="3"/>
      <c r="L73" s="3"/>
    </row>
    <row r="74" spans="3:18" x14ac:dyDescent="0.2">
      <c r="H74" s="37"/>
      <c r="J74" s="3"/>
      <c r="K74" s="3"/>
      <c r="L74" s="3"/>
    </row>
    <row r="75" spans="3:18" x14ac:dyDescent="0.2">
      <c r="H75" s="37"/>
      <c r="J75" s="3"/>
      <c r="K75" s="3"/>
      <c r="L75" s="3"/>
    </row>
    <row r="76" spans="3:18" ht="12.75" customHeight="1" x14ac:dyDescent="0.2">
      <c r="H76" s="37" t="s">
        <v>82</v>
      </c>
      <c r="J76" s="105" t="s">
        <v>79</v>
      </c>
      <c r="K76" s="105"/>
      <c r="L76" s="105"/>
    </row>
    <row r="77" spans="3:18" x14ac:dyDescent="0.2">
      <c r="H77" s="37"/>
      <c r="J77" s="94" t="s">
        <v>80</v>
      </c>
      <c r="K77" s="94"/>
      <c r="L77" s="94"/>
    </row>
    <row r="78" spans="3:18" ht="12.75" customHeight="1" x14ac:dyDescent="0.2">
      <c r="H78" s="37"/>
      <c r="J78" s="94" t="s">
        <v>81</v>
      </c>
      <c r="K78" s="94"/>
      <c r="L78" s="94"/>
    </row>
    <row r="105" spans="9:22" ht="12.75" customHeight="1" x14ac:dyDescent="0.2">
      <c r="I105" s="49"/>
      <c r="J105" s="49"/>
      <c r="K105" s="49"/>
      <c r="L105" s="49"/>
      <c r="M105" s="49"/>
      <c r="N105" s="49"/>
      <c r="O105" s="49"/>
      <c r="Q105" s="49"/>
      <c r="R105" s="49"/>
      <c r="S105" s="49"/>
      <c r="T105" s="49"/>
      <c r="U105" s="49"/>
      <c r="V105" s="49"/>
    </row>
    <row r="106" spans="9:22" ht="12.75" customHeight="1" x14ac:dyDescent="0.2">
      <c r="I106" s="49"/>
      <c r="J106" s="49"/>
      <c r="K106" s="49"/>
      <c r="L106" s="49"/>
      <c r="M106" s="49"/>
      <c r="N106" s="49"/>
      <c r="O106" s="49"/>
      <c r="Q106" s="49"/>
      <c r="R106" s="49"/>
      <c r="S106" s="49"/>
      <c r="T106" s="49"/>
      <c r="U106" s="49"/>
      <c r="V106" s="49"/>
    </row>
    <row r="107" spans="9:22" ht="12.75" customHeight="1" x14ac:dyDescent="0.2">
      <c r="I107" s="49"/>
      <c r="J107" s="49"/>
      <c r="K107" s="49"/>
      <c r="L107" s="49"/>
      <c r="M107" s="49"/>
      <c r="N107" s="49"/>
      <c r="O107" s="49"/>
      <c r="Q107" s="49"/>
      <c r="R107" s="49"/>
      <c r="S107" s="49"/>
      <c r="T107" s="49"/>
      <c r="U107" s="49"/>
      <c r="V107" s="49"/>
    </row>
    <row r="108" spans="9:22" ht="12.75" customHeight="1" x14ac:dyDescent="0.2">
      <c r="I108" s="49"/>
      <c r="J108" s="49"/>
      <c r="K108" s="49"/>
      <c r="L108" s="49"/>
      <c r="M108" s="49"/>
      <c r="N108" s="49"/>
      <c r="O108" s="49"/>
      <c r="Q108" s="49"/>
      <c r="R108" s="49"/>
      <c r="S108" s="49"/>
      <c r="T108" s="49"/>
      <c r="U108" s="49"/>
      <c r="V108" s="49"/>
    </row>
    <row r="109" spans="9:22" ht="12.75" customHeight="1" x14ac:dyDescent="0.2">
      <c r="I109" s="49"/>
      <c r="J109" s="49"/>
      <c r="K109" s="49"/>
      <c r="L109" s="49"/>
      <c r="M109" s="49"/>
      <c r="N109" s="49"/>
      <c r="O109" s="49"/>
      <c r="Q109" s="49"/>
      <c r="R109" s="49"/>
      <c r="S109" s="49"/>
      <c r="T109" s="49"/>
      <c r="U109" s="49"/>
      <c r="V109" s="49"/>
    </row>
    <row r="110" spans="9:22" ht="12.75" customHeight="1" x14ac:dyDescent="0.2">
      <c r="I110" s="49"/>
      <c r="J110" s="49"/>
      <c r="K110" s="49"/>
      <c r="L110" s="49"/>
      <c r="M110" s="49"/>
      <c r="N110" s="49"/>
      <c r="O110" s="49"/>
      <c r="Q110" s="49"/>
      <c r="R110" s="49"/>
      <c r="S110" s="49"/>
      <c r="T110" s="49"/>
      <c r="U110" s="49"/>
      <c r="V110" s="49"/>
    </row>
    <row r="114" spans="9:22" ht="12.75" customHeight="1" x14ac:dyDescent="0.2">
      <c r="I114" s="49"/>
      <c r="J114" s="49"/>
      <c r="K114" s="49"/>
      <c r="L114" s="49"/>
      <c r="M114" s="49"/>
      <c r="N114" s="49"/>
      <c r="O114" s="49"/>
      <c r="Q114" s="49"/>
      <c r="R114" s="49"/>
      <c r="S114" s="49"/>
      <c r="T114" s="49"/>
      <c r="U114" s="49"/>
      <c r="V114" s="49"/>
    </row>
    <row r="115" spans="9:22" ht="12.75" customHeight="1" x14ac:dyDescent="0.2">
      <c r="I115" s="49"/>
      <c r="J115" s="49"/>
      <c r="K115" s="49"/>
      <c r="L115" s="49"/>
      <c r="M115" s="49"/>
      <c r="N115" s="49"/>
      <c r="O115" s="49"/>
      <c r="Q115" s="49"/>
      <c r="R115" s="49"/>
      <c r="S115" s="49"/>
      <c r="T115" s="49"/>
      <c r="U115" s="49"/>
      <c r="V115" s="49"/>
    </row>
    <row r="116" spans="9:22" ht="12.75" customHeight="1" x14ac:dyDescent="0.2">
      <c r="I116" s="49"/>
      <c r="J116" s="49"/>
      <c r="K116" s="49"/>
      <c r="L116" s="49"/>
      <c r="M116" s="49"/>
      <c r="N116" s="49"/>
      <c r="O116" s="49"/>
      <c r="Q116" s="49"/>
      <c r="R116" s="49"/>
      <c r="S116" s="49"/>
      <c r="T116" s="49"/>
      <c r="U116" s="49"/>
      <c r="V116" s="49"/>
    </row>
    <row r="117" spans="9:22" ht="12.75" customHeight="1" x14ac:dyDescent="0.2">
      <c r="I117" s="49"/>
      <c r="J117" s="49"/>
      <c r="K117" s="49"/>
      <c r="L117" s="49"/>
      <c r="M117" s="49"/>
      <c r="N117" s="49"/>
      <c r="O117" s="49"/>
      <c r="Q117" s="49"/>
      <c r="R117" s="49"/>
      <c r="S117" s="49"/>
      <c r="T117" s="49"/>
      <c r="U117" s="49"/>
      <c r="V117" s="49"/>
    </row>
    <row r="118" spans="9:22" ht="12.75" customHeight="1" x14ac:dyDescent="0.2">
      <c r="I118" s="49"/>
      <c r="J118" s="49"/>
      <c r="K118" s="49"/>
      <c r="L118" s="49"/>
      <c r="M118" s="49"/>
      <c r="N118" s="49"/>
      <c r="O118" s="49"/>
      <c r="Q118" s="49"/>
      <c r="R118" s="49"/>
      <c r="S118" s="49"/>
      <c r="T118" s="49"/>
      <c r="U118" s="49"/>
      <c r="V118" s="49"/>
    </row>
    <row r="119" spans="9:22" ht="12.75" customHeight="1" x14ac:dyDescent="0.2">
      <c r="I119" s="49"/>
      <c r="J119" s="49"/>
      <c r="K119" s="49"/>
      <c r="L119" s="49"/>
      <c r="M119" s="49"/>
      <c r="N119" s="49"/>
      <c r="O119" s="49"/>
      <c r="Q119" s="49"/>
      <c r="R119" s="49"/>
      <c r="S119" s="49"/>
      <c r="T119" s="49"/>
      <c r="U119" s="49"/>
      <c r="V119" s="49"/>
    </row>
    <row r="120" spans="9:22" ht="12.75" customHeight="1" x14ac:dyDescent="0.2">
      <c r="I120" s="49"/>
      <c r="J120" s="49"/>
      <c r="K120" s="49"/>
      <c r="L120" s="49"/>
      <c r="M120" s="49"/>
      <c r="N120" s="49"/>
      <c r="O120" s="49"/>
      <c r="Q120" s="49"/>
      <c r="R120" s="49"/>
      <c r="S120" s="49"/>
      <c r="T120" s="49"/>
      <c r="U120" s="49"/>
      <c r="V120" s="49"/>
    </row>
    <row r="121" spans="9:22" ht="12.75" customHeight="1" x14ac:dyDescent="0.2">
      <c r="I121" s="49"/>
      <c r="J121" s="49"/>
      <c r="K121" s="49"/>
      <c r="L121" s="49"/>
      <c r="M121" s="49"/>
      <c r="N121" s="49"/>
      <c r="O121" s="49"/>
      <c r="Q121" s="49"/>
      <c r="R121" s="49"/>
      <c r="S121" s="49"/>
      <c r="T121" s="49"/>
      <c r="U121" s="49"/>
      <c r="V121" s="49"/>
    </row>
    <row r="122" spans="9:22" ht="12.75" customHeight="1" x14ac:dyDescent="0.2">
      <c r="I122" s="49"/>
      <c r="J122" s="49"/>
      <c r="K122" s="49"/>
      <c r="L122" s="49"/>
      <c r="M122" s="49"/>
      <c r="N122" s="49"/>
      <c r="O122" s="49"/>
      <c r="Q122" s="49"/>
      <c r="R122" s="49"/>
      <c r="S122" s="49"/>
      <c r="T122" s="49"/>
      <c r="U122" s="49"/>
      <c r="V122" s="49"/>
    </row>
    <row r="123" spans="9:22" ht="12.75" customHeight="1" x14ac:dyDescent="0.2">
      <c r="I123" s="49"/>
      <c r="J123" s="49"/>
      <c r="K123" s="49"/>
      <c r="L123" s="49"/>
      <c r="M123" s="49"/>
      <c r="N123" s="49"/>
      <c r="O123" s="49"/>
      <c r="Q123" s="49"/>
      <c r="R123" s="49"/>
      <c r="S123" s="49"/>
      <c r="T123" s="49"/>
      <c r="U123" s="49"/>
      <c r="V123" s="49"/>
    </row>
    <row r="124" spans="9:22" ht="12.75" customHeight="1" x14ac:dyDescent="0.2">
      <c r="I124" s="49"/>
      <c r="J124" s="49"/>
      <c r="K124" s="49"/>
      <c r="L124" s="49"/>
      <c r="M124" s="49"/>
      <c r="N124" s="49"/>
      <c r="O124" s="49"/>
      <c r="Q124" s="49"/>
      <c r="R124" s="49"/>
      <c r="S124" s="49"/>
      <c r="T124" s="49"/>
      <c r="U124" s="49"/>
      <c r="V124" s="49"/>
    </row>
    <row r="125" spans="9:22" ht="12.75" customHeight="1" x14ac:dyDescent="0.2">
      <c r="I125" s="49"/>
      <c r="J125" s="49"/>
      <c r="K125" s="49"/>
      <c r="L125" s="49"/>
      <c r="M125" s="49"/>
      <c r="N125" s="49"/>
      <c r="O125" s="49"/>
      <c r="Q125" s="49"/>
      <c r="R125" s="49"/>
      <c r="S125" s="49"/>
      <c r="T125" s="49"/>
      <c r="U125" s="49"/>
      <c r="V125" s="49"/>
    </row>
    <row r="126" spans="9:22" ht="12.75" customHeight="1" x14ac:dyDescent="0.2"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9:22" ht="12.75" customHeight="1" x14ac:dyDescent="0.2"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9:22" ht="12.75" customHeight="1" x14ac:dyDescent="0.2"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9:22" ht="12.75" customHeight="1" x14ac:dyDescent="0.2"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9:22" ht="12.75" customHeight="1" x14ac:dyDescent="0.2"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9:22" ht="12.75" customHeight="1" x14ac:dyDescent="0.2"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9:22" ht="12.75" customHeight="1" x14ac:dyDescent="0.2"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9:22" ht="12.75" customHeight="1" x14ac:dyDescent="0.2"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9:22" ht="12.75" customHeight="1" x14ac:dyDescent="0.2"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9:22" ht="12.75" customHeight="1" x14ac:dyDescent="0.2"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9:22" ht="12.75" customHeight="1" x14ac:dyDescent="0.2"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9:22" ht="12.75" customHeight="1" x14ac:dyDescent="0.2"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9:22" ht="12.75" customHeight="1" x14ac:dyDescent="0.2"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9:22" ht="12.75" customHeight="1" x14ac:dyDescent="0.2"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9:22" ht="12.75" customHeight="1" x14ac:dyDescent="0.2"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9:22" ht="12.75" customHeight="1" x14ac:dyDescent="0.2"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9:22" ht="12.75" customHeight="1" x14ac:dyDescent="0.2"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9:22" ht="12.75" customHeight="1" x14ac:dyDescent="0.2"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9:22" ht="12.75" customHeight="1" x14ac:dyDescent="0.2"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9:22" ht="12.75" customHeight="1" x14ac:dyDescent="0.2"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9:22" ht="12.75" customHeight="1" x14ac:dyDescent="0.2"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9:22" ht="12.75" customHeight="1" x14ac:dyDescent="0.2"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9:22" x14ac:dyDescent="0.2"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9:22" x14ac:dyDescent="0.2"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 spans="9:22" ht="12.75" customHeight="1" x14ac:dyDescent="0.2"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9:22" ht="12.75" customHeight="1" x14ac:dyDescent="0.2"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9:22" x14ac:dyDescent="0.2"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MEI 2019</vt:lpstr>
      <vt:lpstr>'MEI 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BPKKD</dc:creator>
  <cp:lastModifiedBy>Windows User</cp:lastModifiedBy>
  <cp:lastPrinted>2019-12-03T01:24:35Z</cp:lastPrinted>
  <dcterms:created xsi:type="dcterms:W3CDTF">2007-04-17T00:32:16Z</dcterms:created>
  <dcterms:modified xsi:type="dcterms:W3CDTF">2020-02-03T01:52:45Z</dcterms:modified>
</cp:coreProperties>
</file>