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60" windowWidth="20115" windowHeight="8010" firstSheet="1" activeTab="7"/>
  </bookViews>
  <sheets>
    <sheet name="PB" sheetId="1" r:id="rId1"/>
    <sheet name="PA" sheetId="2" r:id="rId2"/>
    <sheet name="PA MKJP" sheetId="3" r:id="rId3"/>
    <sheet name="TAMBAH PA" sheetId="4" r:id="rId4"/>
    <sheet name="DUK PB" sheetId="5" r:id="rId5"/>
    <sheet name="DO" sheetId="6" r:id="rId6"/>
    <sheet name="c 1" sheetId="7" r:id="rId7"/>
    <sheet name="UMN" sheetId="8" r:id="rId8"/>
    <sheet name="BP 1 KRANYAR" sheetId="9" r:id="rId9"/>
    <sheet name="BP 2 KRANYAR" sheetId="10" r:id="rId10"/>
    <sheet name="BP 1 WEDUNG" sheetId="13" r:id="rId11"/>
    <sheet name="Sheet3" sheetId="19" r:id="rId12"/>
    <sheet name="BP 2 WEDUNG" sheetId="14" r:id="rId13"/>
    <sheet name="BP 1 GAJAH" sheetId="15" r:id="rId14"/>
    <sheet name="Sheet4" sheetId="20" r:id="rId15"/>
    <sheet name="BP 2 GAJAH" sheetId="16" r:id="rId16"/>
    <sheet name="BP 1 KEBONAGUNG" sheetId="17" r:id="rId17"/>
    <sheet name="BP 2 KEBONAGUNG" sheetId="18" r:id="rId18"/>
    <sheet name="Sheet1" sheetId="11" r:id="rId19"/>
    <sheet name="Sheet2" sheetId="12" r:id="rId20"/>
  </sheets>
  <calcPr calcId="152511"/>
</workbook>
</file>

<file path=xl/calcChain.xml><?xml version="1.0" encoding="utf-8"?>
<calcChain xmlns="http://schemas.openxmlformats.org/spreadsheetml/2006/main">
  <c r="E30" i="18" l="1"/>
  <c r="D30" i="18"/>
  <c r="F29" i="18"/>
  <c r="F28" i="18"/>
  <c r="F27" i="18"/>
  <c r="F26" i="18"/>
  <c r="F25" i="18"/>
  <c r="F24" i="18"/>
  <c r="F23" i="18"/>
  <c r="G19" i="18"/>
  <c r="F18" i="18"/>
  <c r="F20" i="18" s="1"/>
  <c r="E18" i="18"/>
  <c r="E20" i="18" s="1"/>
  <c r="D18" i="18"/>
  <c r="D20" i="18" s="1"/>
  <c r="C18" i="18"/>
  <c r="C20" i="18" s="1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F30" i="18" l="1"/>
  <c r="G18" i="18"/>
  <c r="G20" i="18" s="1"/>
  <c r="E20" i="6"/>
  <c r="E34" i="16"/>
  <c r="F34" i="16" s="1"/>
  <c r="D34" i="16"/>
  <c r="F33" i="16"/>
  <c r="F32" i="16"/>
  <c r="F31" i="16"/>
  <c r="F30" i="16"/>
  <c r="F29" i="16"/>
  <c r="F28" i="16"/>
  <c r="F27" i="16"/>
  <c r="G23" i="16"/>
  <c r="F22" i="16"/>
  <c r="F24" i="16" s="1"/>
  <c r="E22" i="16"/>
  <c r="E24" i="16" s="1"/>
  <c r="D22" i="16"/>
  <c r="D24" i="16" s="1"/>
  <c r="C22" i="16"/>
  <c r="C24" i="16" s="1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22" i="16" l="1"/>
  <c r="G24" i="16" s="1"/>
  <c r="E36" i="14" l="1"/>
  <c r="D36" i="14"/>
  <c r="F30" i="14"/>
  <c r="F31" i="14"/>
  <c r="F32" i="14"/>
  <c r="F33" i="14"/>
  <c r="F34" i="14"/>
  <c r="F35" i="14"/>
  <c r="F29" i="14"/>
  <c r="F24" i="14"/>
  <c r="F26" i="14" s="1"/>
  <c r="E24" i="14"/>
  <c r="E26" i="14" s="1"/>
  <c r="D24" i="14"/>
  <c r="D26" i="14" s="1"/>
  <c r="C24" i="14"/>
  <c r="C26" i="14" s="1"/>
  <c r="G23" i="14"/>
  <c r="G22" i="14"/>
  <c r="G20" i="14"/>
  <c r="G25" i="14"/>
  <c r="G21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F36" i="14" l="1"/>
  <c r="G24" i="14"/>
  <c r="G26" i="14" s="1"/>
  <c r="H21" i="10"/>
  <c r="E20" i="10"/>
  <c r="E22" i="10" s="1"/>
  <c r="F20" i="10"/>
  <c r="F22" i="10" s="1"/>
  <c r="G20" i="10"/>
  <c r="G22" i="10" s="1"/>
  <c r="D20" i="10"/>
  <c r="D22" i="10" s="1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3" i="10"/>
  <c r="H20" i="10" l="1"/>
  <c r="H22" i="10" s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H6" i="8"/>
  <c r="G6" i="8"/>
  <c r="F6" i="8"/>
  <c r="E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6" i="8"/>
  <c r="I50" i="4" l="1"/>
  <c r="C5" i="3" l="1"/>
  <c r="D5" i="3"/>
  <c r="E5" i="3"/>
  <c r="F5" i="3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5" i="2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G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C7" i="3" l="1"/>
  <c r="C8" i="3"/>
  <c r="C9" i="3"/>
  <c r="C10" i="3"/>
  <c r="C11" i="3"/>
  <c r="C12" i="3"/>
  <c r="C13" i="3"/>
  <c r="C14" i="3"/>
  <c r="C15" i="3"/>
  <c r="C16" i="3"/>
  <c r="C17" i="3"/>
  <c r="C18" i="3"/>
  <c r="C6" i="3"/>
  <c r="N20" i="1" l="1"/>
  <c r="M21" i="1" s="1"/>
  <c r="M23" i="1" s="1"/>
  <c r="M20" i="1"/>
  <c r="J20" i="1"/>
  <c r="I20" i="1"/>
  <c r="I21" i="1" s="1"/>
  <c r="I23" i="1" s="1"/>
  <c r="AD6" i="1"/>
  <c r="D67" i="4" s="1"/>
  <c r="AD7" i="1"/>
  <c r="D68" i="4" s="1"/>
  <c r="AD8" i="1"/>
  <c r="D69" i="4" s="1"/>
  <c r="AD9" i="1"/>
  <c r="D70" i="4" s="1"/>
  <c r="AD10" i="1"/>
  <c r="D71" i="4" s="1"/>
  <c r="AD11" i="1"/>
  <c r="D72" i="4" s="1"/>
  <c r="AD12" i="1"/>
  <c r="D73" i="4" s="1"/>
  <c r="AD13" i="1"/>
  <c r="D74" i="4" s="1"/>
  <c r="AD14" i="1"/>
  <c r="D75" i="4" s="1"/>
  <c r="AD15" i="1"/>
  <c r="D76" i="4" s="1"/>
  <c r="AD16" i="1"/>
  <c r="D77" i="4" s="1"/>
  <c r="AD17" i="1"/>
  <c r="D78" i="4" s="1"/>
  <c r="AD18" i="1"/>
  <c r="D79" i="4" s="1"/>
  <c r="AC6" i="1"/>
  <c r="N38" i="4" s="1"/>
  <c r="AC7" i="1"/>
  <c r="N39" i="4" s="1"/>
  <c r="AC8" i="1"/>
  <c r="N40" i="4" s="1"/>
  <c r="AC9" i="1"/>
  <c r="N41" i="4" s="1"/>
  <c r="AC10" i="1"/>
  <c r="N42" i="4" s="1"/>
  <c r="AC11" i="1"/>
  <c r="N43" i="4" s="1"/>
  <c r="AC12" i="1"/>
  <c r="N44" i="4" s="1"/>
  <c r="AC13" i="1"/>
  <c r="N45" i="4" s="1"/>
  <c r="AC14" i="1"/>
  <c r="N46" i="4" s="1"/>
  <c r="AC15" i="1"/>
  <c r="N47" i="4" s="1"/>
  <c r="AC16" i="1"/>
  <c r="N48" i="4" s="1"/>
  <c r="AC17" i="1"/>
  <c r="N49" i="4" s="1"/>
  <c r="AC18" i="1"/>
  <c r="N50" i="4" s="1"/>
  <c r="AA6" i="1"/>
  <c r="D38" i="4" s="1"/>
  <c r="AA7" i="1"/>
  <c r="D39" i="4" s="1"/>
  <c r="AA8" i="1"/>
  <c r="D40" i="4" s="1"/>
  <c r="AA9" i="1"/>
  <c r="D41" i="4" s="1"/>
  <c r="AA10" i="1"/>
  <c r="D42" i="4" s="1"/>
  <c r="AA11" i="1"/>
  <c r="D43" i="4" s="1"/>
  <c r="AA12" i="1"/>
  <c r="D44" i="4" s="1"/>
  <c r="AA13" i="1"/>
  <c r="D45" i="4" s="1"/>
  <c r="AA14" i="1"/>
  <c r="D46" i="4" s="1"/>
  <c r="AA15" i="1"/>
  <c r="D47" i="4" s="1"/>
  <c r="AA16" i="1"/>
  <c r="D48" i="4" s="1"/>
  <c r="AA17" i="1"/>
  <c r="D49" i="4" s="1"/>
  <c r="AA18" i="1"/>
  <c r="D50" i="4" s="1"/>
  <c r="AD5" i="1"/>
  <c r="D66" i="4" s="1"/>
  <c r="AC5" i="1"/>
  <c r="N37" i="4" s="1"/>
  <c r="AA5" i="1"/>
  <c r="D37" i="4" s="1"/>
  <c r="AA19" i="1" l="1"/>
  <c r="AC19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G13" i="2"/>
  <c r="K45" i="4" s="1"/>
  <c r="G14" i="2"/>
  <c r="K46" i="4" s="1"/>
  <c r="G15" i="2"/>
  <c r="K47" i="4" s="1"/>
  <c r="G16" i="2"/>
  <c r="K48" i="4" s="1"/>
  <c r="G17" i="2"/>
  <c r="K49" i="4" s="1"/>
  <c r="G18" i="2"/>
  <c r="K50" i="4" s="1"/>
  <c r="G6" i="2"/>
  <c r="K38" i="4" s="1"/>
  <c r="G7" i="2"/>
  <c r="K39" i="4" s="1"/>
  <c r="G8" i="2"/>
  <c r="K40" i="4" s="1"/>
  <c r="G9" i="2"/>
  <c r="K41" i="4" s="1"/>
  <c r="G10" i="2"/>
  <c r="K42" i="4" s="1"/>
  <c r="G11" i="2"/>
  <c r="K43" i="4" s="1"/>
  <c r="G12" i="2"/>
  <c r="K44" i="4" s="1"/>
  <c r="F6" i="2"/>
  <c r="F38" i="4" s="1"/>
  <c r="F7" i="2"/>
  <c r="F39" i="4" s="1"/>
  <c r="F8" i="2"/>
  <c r="F40" i="4" s="1"/>
  <c r="F9" i="2"/>
  <c r="F41" i="4" s="1"/>
  <c r="F10" i="2"/>
  <c r="F42" i="4" s="1"/>
  <c r="F11" i="2"/>
  <c r="F43" i="4" s="1"/>
  <c r="F12" i="2"/>
  <c r="F44" i="4" s="1"/>
  <c r="F13" i="2"/>
  <c r="F45" i="4" s="1"/>
  <c r="F14" i="2"/>
  <c r="F46" i="4" s="1"/>
  <c r="F15" i="2"/>
  <c r="F47" i="4" s="1"/>
  <c r="F16" i="2"/>
  <c r="F48" i="4" s="1"/>
  <c r="F17" i="2"/>
  <c r="F49" i="4" s="1"/>
  <c r="F18" i="2"/>
  <c r="F50" i="4" s="1"/>
  <c r="I5" i="2"/>
  <c r="I19" i="2" s="1"/>
  <c r="I21" i="2" s="1"/>
  <c r="H5" i="2"/>
  <c r="H19" i="2" s="1"/>
  <c r="H21" i="2" s="1"/>
  <c r="G5" i="2"/>
  <c r="K37" i="4" s="1"/>
  <c r="F5" i="2"/>
  <c r="E7" i="2"/>
  <c r="P7" i="4" s="1"/>
  <c r="E8" i="2"/>
  <c r="P8" i="4" s="1"/>
  <c r="E9" i="2"/>
  <c r="P9" i="4" s="1"/>
  <c r="E10" i="2"/>
  <c r="P10" i="4" s="1"/>
  <c r="E11" i="2"/>
  <c r="P11" i="4" s="1"/>
  <c r="E12" i="2"/>
  <c r="P12" i="4" s="1"/>
  <c r="E13" i="2"/>
  <c r="P13" i="4" s="1"/>
  <c r="E14" i="2"/>
  <c r="P14" i="4" s="1"/>
  <c r="E15" i="2"/>
  <c r="P15" i="4" s="1"/>
  <c r="E16" i="2"/>
  <c r="P16" i="4" s="1"/>
  <c r="E17" i="2"/>
  <c r="P17" i="4" s="1"/>
  <c r="E18" i="2"/>
  <c r="P18" i="4" s="1"/>
  <c r="E6" i="2"/>
  <c r="P6" i="4" s="1"/>
  <c r="D7" i="2"/>
  <c r="K7" i="4" s="1"/>
  <c r="D8" i="2"/>
  <c r="K8" i="4" s="1"/>
  <c r="D9" i="2"/>
  <c r="K9" i="4" s="1"/>
  <c r="D10" i="2"/>
  <c r="K10" i="4" s="1"/>
  <c r="D11" i="2"/>
  <c r="K11" i="4" s="1"/>
  <c r="D12" i="2"/>
  <c r="K12" i="4" s="1"/>
  <c r="D13" i="2"/>
  <c r="K13" i="4" s="1"/>
  <c r="D14" i="2"/>
  <c r="K14" i="4" s="1"/>
  <c r="D15" i="2"/>
  <c r="K15" i="4" s="1"/>
  <c r="D16" i="2"/>
  <c r="K16" i="4" s="1"/>
  <c r="D17" i="2"/>
  <c r="K17" i="4" s="1"/>
  <c r="D18" i="2"/>
  <c r="K18" i="4" s="1"/>
  <c r="D6" i="2"/>
  <c r="K6" i="4" s="1"/>
  <c r="C7" i="2"/>
  <c r="F7" i="4" s="1"/>
  <c r="C8" i="2"/>
  <c r="F8" i="4" s="1"/>
  <c r="C9" i="2"/>
  <c r="F9" i="4" s="1"/>
  <c r="C10" i="2"/>
  <c r="F10" i="4" s="1"/>
  <c r="C11" i="2"/>
  <c r="F11" i="4" s="1"/>
  <c r="C12" i="2"/>
  <c r="F12" i="4" s="1"/>
  <c r="C13" i="2"/>
  <c r="F13" i="4" s="1"/>
  <c r="C14" i="2"/>
  <c r="F14" i="4" s="1"/>
  <c r="C15" i="2"/>
  <c r="F15" i="4" s="1"/>
  <c r="C16" i="2"/>
  <c r="F16" i="4" s="1"/>
  <c r="C17" i="2"/>
  <c r="F17" i="4" s="1"/>
  <c r="C18" i="2"/>
  <c r="F18" i="4" s="1"/>
  <c r="C6" i="2"/>
  <c r="F6" i="4" s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R6" i="1"/>
  <c r="Q6" i="1"/>
  <c r="P20" i="1"/>
  <c r="O20" i="1"/>
  <c r="E5" i="2"/>
  <c r="P5" i="4" s="1"/>
  <c r="D5" i="2"/>
  <c r="K5" i="4" s="1"/>
  <c r="C5" i="2"/>
  <c r="F5" i="4" s="1"/>
  <c r="F19" i="2" l="1"/>
  <c r="F21" i="2" s="1"/>
  <c r="F37" i="4"/>
  <c r="F51" i="4" s="1"/>
  <c r="O21" i="1"/>
  <c r="O23" i="1" s="1"/>
  <c r="AD19" i="1"/>
  <c r="AB6" i="1"/>
  <c r="I38" i="4" s="1"/>
  <c r="AB7" i="1"/>
  <c r="I39" i="4" s="1"/>
  <c r="AB8" i="1"/>
  <c r="I40" i="4" s="1"/>
  <c r="AB9" i="1"/>
  <c r="I41" i="4" s="1"/>
  <c r="AB10" i="1"/>
  <c r="I42" i="4" s="1"/>
  <c r="AB11" i="1"/>
  <c r="I43" i="4" s="1"/>
  <c r="AB12" i="1"/>
  <c r="I44" i="4" s="1"/>
  <c r="AB13" i="1"/>
  <c r="I45" i="4" s="1"/>
  <c r="AB14" i="1"/>
  <c r="I46" i="4" s="1"/>
  <c r="AB15" i="1"/>
  <c r="I47" i="4" s="1"/>
  <c r="AB16" i="1"/>
  <c r="I48" i="4" s="1"/>
  <c r="AB17" i="1"/>
  <c r="I49" i="4" s="1"/>
  <c r="Z6" i="1"/>
  <c r="N6" i="4" s="1"/>
  <c r="Z7" i="1"/>
  <c r="N7" i="4" s="1"/>
  <c r="Z8" i="1"/>
  <c r="N8" i="4" s="1"/>
  <c r="Z9" i="1"/>
  <c r="N9" i="4" s="1"/>
  <c r="Z10" i="1"/>
  <c r="N10" i="4" s="1"/>
  <c r="Z11" i="1"/>
  <c r="N11" i="4" s="1"/>
  <c r="Z12" i="1"/>
  <c r="N12" i="4" s="1"/>
  <c r="Z13" i="1"/>
  <c r="N13" i="4" s="1"/>
  <c r="Z14" i="1"/>
  <c r="N14" i="4" s="1"/>
  <c r="Z15" i="1"/>
  <c r="N15" i="4" s="1"/>
  <c r="Z16" i="1"/>
  <c r="N16" i="4" s="1"/>
  <c r="Z17" i="1"/>
  <c r="N17" i="4" s="1"/>
  <c r="Z18" i="1"/>
  <c r="N18" i="4" s="1"/>
  <c r="Y6" i="1"/>
  <c r="I6" i="4" s="1"/>
  <c r="Y7" i="1"/>
  <c r="I7" i="4" s="1"/>
  <c r="Y8" i="1"/>
  <c r="I8" i="4" s="1"/>
  <c r="Y9" i="1"/>
  <c r="I9" i="4" s="1"/>
  <c r="Y10" i="1"/>
  <c r="I10" i="4" s="1"/>
  <c r="Y11" i="1"/>
  <c r="I11" i="4" s="1"/>
  <c r="Y12" i="1"/>
  <c r="I12" i="4" s="1"/>
  <c r="Y13" i="1"/>
  <c r="I13" i="4" s="1"/>
  <c r="Y14" i="1"/>
  <c r="I14" i="4" s="1"/>
  <c r="Y15" i="1"/>
  <c r="I15" i="4" s="1"/>
  <c r="Y16" i="1"/>
  <c r="I16" i="4" s="1"/>
  <c r="Y17" i="1"/>
  <c r="I17" i="4" s="1"/>
  <c r="Y18" i="1"/>
  <c r="I18" i="4" s="1"/>
  <c r="AB5" i="1"/>
  <c r="I37" i="4" s="1"/>
  <c r="Z5" i="1"/>
  <c r="N5" i="4" s="1"/>
  <c r="Y5" i="1"/>
  <c r="I5" i="4" s="1"/>
  <c r="I19" i="4" s="1"/>
  <c r="X18" i="1"/>
  <c r="D18" i="4" s="1"/>
  <c r="X6" i="1"/>
  <c r="D6" i="4" s="1"/>
  <c r="X7" i="1"/>
  <c r="D7" i="4" s="1"/>
  <c r="X8" i="1"/>
  <c r="D8" i="4" s="1"/>
  <c r="X9" i="1"/>
  <c r="D9" i="4" s="1"/>
  <c r="X10" i="1"/>
  <c r="D10" i="4" s="1"/>
  <c r="X11" i="1"/>
  <c r="D11" i="4" s="1"/>
  <c r="X12" i="1"/>
  <c r="D12" i="4" s="1"/>
  <c r="X13" i="1"/>
  <c r="D13" i="4" s="1"/>
  <c r="X14" i="1"/>
  <c r="D14" i="4" s="1"/>
  <c r="X15" i="1"/>
  <c r="X16" i="1"/>
  <c r="D16" i="4" s="1"/>
  <c r="X17" i="1"/>
  <c r="D17" i="4" s="1"/>
  <c r="X5" i="1"/>
  <c r="D5" i="4" s="1"/>
  <c r="AF15" i="1" l="1"/>
  <c r="D15" i="4"/>
  <c r="AF14" i="1"/>
  <c r="AF10" i="1"/>
  <c r="AF17" i="1"/>
  <c r="AF13" i="1"/>
  <c r="AF9" i="1"/>
  <c r="AF5" i="1"/>
  <c r="AF16" i="1"/>
  <c r="AF12" i="1"/>
  <c r="AF8" i="1"/>
  <c r="AF18" i="1"/>
  <c r="AF11" i="1"/>
  <c r="AF7" i="1"/>
  <c r="AF6" i="1"/>
  <c r="Q19" i="7" l="1"/>
  <c r="Z13" i="7" l="1"/>
  <c r="Q11" i="7" l="1"/>
  <c r="Z8" i="7" l="1"/>
  <c r="Z9" i="7"/>
  <c r="G67" i="4" l="1"/>
  <c r="G68" i="4"/>
  <c r="G69" i="4"/>
  <c r="G70" i="4"/>
  <c r="G71" i="4"/>
  <c r="G72" i="4"/>
  <c r="G73" i="4"/>
  <c r="G74" i="4"/>
  <c r="G75" i="4"/>
  <c r="G76" i="4"/>
  <c r="G77" i="4"/>
  <c r="G78" i="4"/>
  <c r="G79" i="4"/>
  <c r="F80" i="4"/>
  <c r="G80" i="4" s="1"/>
  <c r="G66" i="4"/>
  <c r="C80" i="4"/>
  <c r="D80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37" i="4"/>
  <c r="P51" i="4"/>
  <c r="M51" i="4"/>
  <c r="N51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K51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37" i="4"/>
  <c r="H51" i="4"/>
  <c r="I51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37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D51" i="4"/>
  <c r="C51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5" i="4"/>
  <c r="P19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M19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5" i="4"/>
  <c r="K19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H19" i="4"/>
  <c r="J19" i="4" s="1"/>
  <c r="L19" i="4" l="1"/>
  <c r="O51" i="4"/>
  <c r="Q51" i="4"/>
  <c r="E51" i="4"/>
  <c r="Q19" i="4"/>
  <c r="J51" i="4"/>
  <c r="O19" i="4"/>
  <c r="E80" i="4"/>
  <c r="G51" i="4"/>
  <c r="L51" i="4"/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C19" i="4"/>
  <c r="D19" i="4" l="1"/>
  <c r="E19" i="4" s="1"/>
  <c r="J20" i="2"/>
  <c r="M7" i="8" l="1"/>
  <c r="M8" i="8"/>
  <c r="M9" i="8"/>
  <c r="M10" i="8"/>
  <c r="M11" i="8"/>
  <c r="M12" i="8"/>
  <c r="M13" i="8"/>
  <c r="M14" i="8"/>
  <c r="M15" i="8"/>
  <c r="M16" i="8"/>
  <c r="M17" i="8"/>
  <c r="M18" i="8"/>
  <c r="M19" i="8"/>
  <c r="M6" i="8"/>
  <c r="K7" i="8"/>
  <c r="L7" i="8" s="1"/>
  <c r="K8" i="8"/>
  <c r="L8" i="8" s="1"/>
  <c r="K9" i="8"/>
  <c r="L9" i="8" s="1"/>
  <c r="K10" i="8"/>
  <c r="L10" i="8" s="1"/>
  <c r="K11" i="8"/>
  <c r="L11" i="8" s="1"/>
  <c r="K12" i="8"/>
  <c r="L12" i="8" s="1"/>
  <c r="K13" i="8"/>
  <c r="L13" i="8" s="1"/>
  <c r="K14" i="8"/>
  <c r="L14" i="8" s="1"/>
  <c r="K15" i="8"/>
  <c r="L15" i="8" s="1"/>
  <c r="K16" i="8"/>
  <c r="L16" i="8" s="1"/>
  <c r="K17" i="8"/>
  <c r="L17" i="8" s="1"/>
  <c r="K18" i="8"/>
  <c r="L18" i="8" s="1"/>
  <c r="K19" i="8"/>
  <c r="L19" i="8" s="1"/>
  <c r="K6" i="8"/>
  <c r="L6" i="8" s="1"/>
  <c r="H20" i="8" l="1"/>
  <c r="G20" i="8"/>
  <c r="F20" i="8"/>
  <c r="E20" i="8"/>
  <c r="C20" i="8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K20" i="8" l="1"/>
  <c r="L20" i="8" s="1"/>
  <c r="M20" i="8"/>
  <c r="I20" i="8"/>
  <c r="J20" i="8" s="1"/>
  <c r="AF19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B19" i="1"/>
  <c r="Z19" i="1"/>
  <c r="N19" i="4" s="1"/>
  <c r="Y19" i="1"/>
  <c r="X19" i="1"/>
  <c r="C20" i="1"/>
  <c r="D20" i="1"/>
  <c r="E20" i="1"/>
  <c r="F20" i="1"/>
  <c r="G20" i="1"/>
  <c r="H20" i="1"/>
  <c r="K20" i="1"/>
  <c r="L20" i="1"/>
  <c r="AG16" i="1" l="1"/>
  <c r="P17" i="6"/>
  <c r="Q17" i="6" s="1"/>
  <c r="AG12" i="1"/>
  <c r="P13" i="6"/>
  <c r="Q13" i="6" s="1"/>
  <c r="AG8" i="1"/>
  <c r="P9" i="6"/>
  <c r="Q9" i="6" s="1"/>
  <c r="AG15" i="1"/>
  <c r="P16" i="6"/>
  <c r="Q16" i="6" s="1"/>
  <c r="AG11" i="1"/>
  <c r="P12" i="6"/>
  <c r="Q12" i="6" s="1"/>
  <c r="AG7" i="1"/>
  <c r="P8" i="6"/>
  <c r="Q8" i="6" s="1"/>
  <c r="AG18" i="1"/>
  <c r="P19" i="6"/>
  <c r="Q19" i="6" s="1"/>
  <c r="AG14" i="1"/>
  <c r="P15" i="6"/>
  <c r="Q15" i="6" s="1"/>
  <c r="AG10" i="1"/>
  <c r="P11" i="6"/>
  <c r="Q11" i="6" s="1"/>
  <c r="AG6" i="1"/>
  <c r="P7" i="6"/>
  <c r="Q7" i="6" s="1"/>
  <c r="AG17" i="1"/>
  <c r="P18" i="6"/>
  <c r="Q18" i="6" s="1"/>
  <c r="AG13" i="1"/>
  <c r="P14" i="6"/>
  <c r="Q14" i="6" s="1"/>
  <c r="AG9" i="1"/>
  <c r="P10" i="6"/>
  <c r="Q10" i="6" s="1"/>
  <c r="AG5" i="1"/>
  <c r="P6" i="6"/>
  <c r="Q6" i="6" s="1"/>
  <c r="R20" i="1"/>
  <c r="Q20" i="1"/>
  <c r="E21" i="1"/>
  <c r="E23" i="1" s="1"/>
  <c r="G21" i="1"/>
  <c r="G23" i="1" s="1"/>
  <c r="K21" i="1"/>
  <c r="K23" i="1" s="1"/>
  <c r="C21" i="1"/>
  <c r="C23" i="1" s="1"/>
  <c r="S16" i="1"/>
  <c r="F16" i="5" s="1"/>
  <c r="S12" i="1"/>
  <c r="F12" i="5" s="1"/>
  <c r="S6" i="1"/>
  <c r="F6" i="5" s="1"/>
  <c r="S8" i="1"/>
  <c r="F8" i="5" s="1"/>
  <c r="S19" i="1"/>
  <c r="F19" i="5" s="1"/>
  <c r="S11" i="1"/>
  <c r="F11" i="5" s="1"/>
  <c r="S7" i="1"/>
  <c r="F7" i="5" s="1"/>
  <c r="AE19" i="1"/>
  <c r="S18" i="1"/>
  <c r="F18" i="5" s="1"/>
  <c r="S14" i="1"/>
  <c r="F14" i="5" s="1"/>
  <c r="S10" i="1"/>
  <c r="F10" i="5" s="1"/>
  <c r="S17" i="1"/>
  <c r="F17" i="5" s="1"/>
  <c r="S13" i="1"/>
  <c r="F13" i="5" s="1"/>
  <c r="S9" i="1"/>
  <c r="F9" i="5" s="1"/>
  <c r="S15" i="1"/>
  <c r="F15" i="5" s="1"/>
  <c r="AG19" i="1" l="1"/>
  <c r="P20" i="6"/>
  <c r="Q20" i="6" s="1"/>
  <c r="Q21" i="1"/>
  <c r="Q23" i="1" s="1"/>
  <c r="S20" i="1"/>
  <c r="Q8" i="7"/>
  <c r="Q9" i="7"/>
  <c r="Q10" i="7"/>
  <c r="Q12" i="7"/>
  <c r="Q13" i="7"/>
  <c r="Q14" i="7"/>
  <c r="Q15" i="7"/>
  <c r="Q16" i="7"/>
  <c r="Q17" i="7"/>
  <c r="Q18" i="7"/>
  <c r="Q20" i="7"/>
  <c r="Q7" i="7"/>
  <c r="V21" i="7" l="1"/>
  <c r="W21" i="7"/>
  <c r="X21" i="7"/>
  <c r="Y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T21" i="7"/>
  <c r="R8" i="7"/>
  <c r="S8" i="7" s="1"/>
  <c r="R9" i="7"/>
  <c r="S9" i="7" s="1"/>
  <c r="R10" i="7"/>
  <c r="S10" i="7" s="1"/>
  <c r="R11" i="7"/>
  <c r="S11" i="7" s="1"/>
  <c r="R12" i="7"/>
  <c r="S12" i="7" s="1"/>
  <c r="D11" i="8" s="1"/>
  <c r="R13" i="7"/>
  <c r="S13" i="7" s="1"/>
  <c r="R14" i="7"/>
  <c r="S14" i="7" s="1"/>
  <c r="R15" i="7"/>
  <c r="S15" i="7" s="1"/>
  <c r="R16" i="7"/>
  <c r="S16" i="7" s="1"/>
  <c r="R17" i="7"/>
  <c r="S17" i="7" s="1"/>
  <c r="R18" i="7"/>
  <c r="S18" i="7" s="1"/>
  <c r="R19" i="7"/>
  <c r="S19" i="7" s="1"/>
  <c r="R20" i="7"/>
  <c r="S20" i="7" s="1"/>
  <c r="R7" i="7"/>
  <c r="S7" i="7" s="1"/>
  <c r="Z20" i="7"/>
  <c r="Z19" i="7"/>
  <c r="Z18" i="7"/>
  <c r="Z17" i="7"/>
  <c r="Z16" i="7"/>
  <c r="Z15" i="7"/>
  <c r="Z14" i="7"/>
  <c r="Z12" i="7"/>
  <c r="Z11" i="7"/>
  <c r="Z10" i="7"/>
  <c r="Z7" i="7"/>
  <c r="U20" i="7" l="1"/>
  <c r="D19" i="8"/>
  <c r="D19" i="5"/>
  <c r="H18" i="3"/>
  <c r="U8" i="7"/>
  <c r="D7" i="8"/>
  <c r="D7" i="5"/>
  <c r="H6" i="3"/>
  <c r="U19" i="7"/>
  <c r="D18" i="8"/>
  <c r="D18" i="5"/>
  <c r="H17" i="3"/>
  <c r="U15" i="7"/>
  <c r="D14" i="8"/>
  <c r="D14" i="5"/>
  <c r="H13" i="3"/>
  <c r="U11" i="7"/>
  <c r="D10" i="8"/>
  <c r="D10" i="5"/>
  <c r="H9" i="3"/>
  <c r="U17" i="7"/>
  <c r="D16" i="8"/>
  <c r="D16" i="5"/>
  <c r="H15" i="3"/>
  <c r="U18" i="7"/>
  <c r="D17" i="8"/>
  <c r="D17" i="5"/>
  <c r="H16" i="3"/>
  <c r="U14" i="7"/>
  <c r="D13" i="8"/>
  <c r="D13" i="5"/>
  <c r="H12" i="3"/>
  <c r="U10" i="7"/>
  <c r="D9" i="8"/>
  <c r="D9" i="5"/>
  <c r="H8" i="3"/>
  <c r="U13" i="7"/>
  <c r="D12" i="8"/>
  <c r="D12" i="5"/>
  <c r="H11" i="3"/>
  <c r="U9" i="7"/>
  <c r="D8" i="8"/>
  <c r="D8" i="5"/>
  <c r="H7" i="3"/>
  <c r="D6" i="8"/>
  <c r="D6" i="5"/>
  <c r="H5" i="3"/>
  <c r="U16" i="7"/>
  <c r="D15" i="8"/>
  <c r="D15" i="5"/>
  <c r="H14" i="3"/>
  <c r="U12" i="7"/>
  <c r="D11" i="5"/>
  <c r="H10" i="3"/>
  <c r="Z21" i="7"/>
  <c r="Q21" i="7"/>
  <c r="R21" i="7"/>
  <c r="S21" i="7"/>
  <c r="U21" i="7" s="1"/>
  <c r="U7" i="7"/>
  <c r="AE50" i="1"/>
  <c r="D20" i="8" l="1"/>
  <c r="F20" i="5"/>
  <c r="D20" i="5"/>
  <c r="E20" i="5" s="1"/>
  <c r="C20" i="5"/>
  <c r="E19" i="5"/>
  <c r="G19" i="5" s="1"/>
  <c r="E18" i="5"/>
  <c r="G18" i="5" s="1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E6" i="5"/>
  <c r="G6" i="5" s="1"/>
  <c r="F20" i="6"/>
  <c r="D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20" i="6" l="1"/>
  <c r="G20" i="5"/>
  <c r="H19" i="3" l="1"/>
  <c r="I5" i="3"/>
  <c r="G6" i="3"/>
  <c r="I6" i="3" s="1"/>
  <c r="G7" i="3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F19" i="3"/>
  <c r="E19" i="3"/>
  <c r="D19" i="3"/>
  <c r="C19" i="3"/>
  <c r="K19" i="2"/>
  <c r="G19" i="2"/>
  <c r="G21" i="2" s="1"/>
  <c r="E19" i="2"/>
  <c r="E21" i="2" s="1"/>
  <c r="D19" i="2"/>
  <c r="D21" i="2" s="1"/>
  <c r="C19" i="2"/>
  <c r="J18" i="2"/>
  <c r="J17" i="2"/>
  <c r="J16" i="2"/>
  <c r="J15" i="2"/>
  <c r="J14" i="2"/>
  <c r="J13" i="2"/>
  <c r="J12" i="2"/>
  <c r="J11" i="2"/>
  <c r="J10" i="2"/>
  <c r="R11" i="6" s="1"/>
  <c r="S11" i="6" s="1"/>
  <c r="T11" i="6" s="1"/>
  <c r="J9" i="2"/>
  <c r="J8" i="2"/>
  <c r="J7" i="2"/>
  <c r="J6" i="2"/>
  <c r="J5" i="2"/>
  <c r="L6" i="2" l="1"/>
  <c r="R7" i="6"/>
  <c r="S7" i="6" s="1"/>
  <c r="T7" i="6" s="1"/>
  <c r="H7" i="6"/>
  <c r="I7" i="6" s="1"/>
  <c r="J7" i="6" s="1"/>
  <c r="L7" i="2"/>
  <c r="R8" i="6"/>
  <c r="S8" i="6" s="1"/>
  <c r="T8" i="6" s="1"/>
  <c r="H8" i="6"/>
  <c r="I8" i="6" s="1"/>
  <c r="J8" i="6" s="1"/>
  <c r="L11" i="2"/>
  <c r="R12" i="6"/>
  <c r="S12" i="6" s="1"/>
  <c r="T12" i="6" s="1"/>
  <c r="H12" i="6"/>
  <c r="I12" i="6" s="1"/>
  <c r="J12" i="6" s="1"/>
  <c r="L15" i="2"/>
  <c r="R16" i="6"/>
  <c r="S16" i="6" s="1"/>
  <c r="T16" i="6" s="1"/>
  <c r="H16" i="6"/>
  <c r="I16" i="6" s="1"/>
  <c r="J16" i="6" s="1"/>
  <c r="C21" i="2"/>
  <c r="F19" i="4"/>
  <c r="G19" i="4" s="1"/>
  <c r="L8" i="2"/>
  <c r="R9" i="6"/>
  <c r="S9" i="6" s="1"/>
  <c r="T9" i="6" s="1"/>
  <c r="H9" i="6"/>
  <c r="I9" i="6" s="1"/>
  <c r="J9" i="6" s="1"/>
  <c r="L12" i="2"/>
  <c r="R13" i="6"/>
  <c r="S13" i="6" s="1"/>
  <c r="T13" i="6" s="1"/>
  <c r="H13" i="6"/>
  <c r="I13" i="6" s="1"/>
  <c r="J13" i="6" s="1"/>
  <c r="L16" i="2"/>
  <c r="R17" i="6"/>
  <c r="S17" i="6" s="1"/>
  <c r="T17" i="6" s="1"/>
  <c r="H17" i="6"/>
  <c r="I17" i="6" s="1"/>
  <c r="J17" i="6" s="1"/>
  <c r="L5" i="2"/>
  <c r="R6" i="6"/>
  <c r="S6" i="6" s="1"/>
  <c r="T6" i="6" s="1"/>
  <c r="H6" i="6"/>
  <c r="I6" i="6" s="1"/>
  <c r="J6" i="6" s="1"/>
  <c r="L9" i="2"/>
  <c r="R10" i="6"/>
  <c r="S10" i="6" s="1"/>
  <c r="T10" i="6" s="1"/>
  <c r="H10" i="6"/>
  <c r="I10" i="6" s="1"/>
  <c r="J10" i="6" s="1"/>
  <c r="L13" i="2"/>
  <c r="R14" i="6"/>
  <c r="S14" i="6" s="1"/>
  <c r="T14" i="6" s="1"/>
  <c r="H14" i="6"/>
  <c r="I14" i="6" s="1"/>
  <c r="J14" i="6" s="1"/>
  <c r="L17" i="2"/>
  <c r="R18" i="6"/>
  <c r="S18" i="6" s="1"/>
  <c r="T18" i="6" s="1"/>
  <c r="H18" i="6"/>
  <c r="I18" i="6" s="1"/>
  <c r="J18" i="6" s="1"/>
  <c r="L14" i="2"/>
  <c r="R15" i="6"/>
  <c r="S15" i="6" s="1"/>
  <c r="T15" i="6" s="1"/>
  <c r="H15" i="6"/>
  <c r="I15" i="6" s="1"/>
  <c r="J15" i="6" s="1"/>
  <c r="L18" i="2"/>
  <c r="R19" i="6"/>
  <c r="S19" i="6" s="1"/>
  <c r="T19" i="6" s="1"/>
  <c r="H19" i="6"/>
  <c r="I19" i="6" s="1"/>
  <c r="J19" i="6" s="1"/>
  <c r="L10" i="2"/>
  <c r="H11" i="6"/>
  <c r="G19" i="3"/>
  <c r="J19" i="2"/>
  <c r="R20" i="6" s="1"/>
  <c r="S20" i="6" s="1"/>
  <c r="T20" i="6" s="1"/>
  <c r="H20" i="6" l="1"/>
  <c r="I20" i="6" s="1"/>
  <c r="J20" i="6" s="1"/>
  <c r="I11" i="6"/>
  <c r="J11" i="6" s="1"/>
  <c r="I19" i="3"/>
  <c r="F20" i="3"/>
  <c r="E20" i="3"/>
  <c r="D20" i="3"/>
  <c r="C20" i="3"/>
  <c r="L19" i="2"/>
  <c r="J21" i="2"/>
</calcChain>
</file>

<file path=xl/comments1.xml><?xml version="1.0" encoding="utf-8"?>
<comments xmlns="http://schemas.openxmlformats.org/spreadsheetml/2006/main">
  <authors>
    <author>PC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<sst xmlns="http://schemas.openxmlformats.org/spreadsheetml/2006/main" count="869" uniqueCount="255">
  <si>
    <t>ALAT KONTRASEPSI</t>
  </si>
  <si>
    <t>NO</t>
  </si>
  <si>
    <t>KECAMATAN</t>
  </si>
  <si>
    <t>IUD</t>
  </si>
  <si>
    <t>MOW</t>
  </si>
  <si>
    <t>MOP</t>
  </si>
  <si>
    <t>KONDOM</t>
  </si>
  <si>
    <t>IMPLAN</t>
  </si>
  <si>
    <t>SUNTIK</t>
  </si>
  <si>
    <t>PIL</t>
  </si>
  <si>
    <t>JUMLAH</t>
  </si>
  <si>
    <t>JML</t>
  </si>
  <si>
    <t>A</t>
  </si>
  <si>
    <t>B</t>
  </si>
  <si>
    <t>TOTAL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</si>
  <si>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</si>
  <si>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</si>
  <si>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</si>
  <si>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</si>
  <si>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</si>
  <si>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</si>
  <si>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</si>
  <si>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</si>
  <si>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</si>
  <si>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</si>
  <si>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</si>
  <si>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</si>
  <si>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</si>
  <si>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</si>
  <si>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KABUPATEN</t>
  </si>
  <si>
    <t>KDM</t>
  </si>
  <si>
    <t>IMPL</t>
  </si>
  <si>
    <t>MKJP</t>
  </si>
  <si>
    <t>%</t>
  </si>
  <si>
    <t>JUMLAH PESERTA KB AKTIF MENURUT METODE KONTRASEPSI</t>
  </si>
  <si>
    <t>JUMLAH PESERTA KB AKTIF</t>
  </si>
  <si>
    <t>JUMLAH PUS</t>
  </si>
  <si>
    <t>CU</t>
  </si>
  <si>
    <t>SUNTIKAN</t>
  </si>
  <si>
    <t>CAPAIAN</t>
  </si>
  <si>
    <t>PA</t>
  </si>
  <si>
    <t>AB</t>
  </si>
  <si>
    <t>AB S.D</t>
  </si>
  <si>
    <t>SELISIH</t>
  </si>
  <si>
    <t xml:space="preserve">D.O  </t>
  </si>
  <si>
    <t>DES'17</t>
  </si>
  <si>
    <t>6=3+4+5</t>
  </si>
  <si>
    <t>8=6-7</t>
  </si>
  <si>
    <t xml:space="preserve">KABUPATEN </t>
  </si>
  <si>
    <t>No</t>
  </si>
  <si>
    <t>PERKEM</t>
  </si>
  <si>
    <t>AB S/D</t>
  </si>
  <si>
    <t xml:space="preserve">DUK PB </t>
  </si>
  <si>
    <t>DES' 17</t>
  </si>
  <si>
    <t>KEN PA</t>
  </si>
  <si>
    <t>5 = 4-3</t>
  </si>
  <si>
    <t>7 = 6/5</t>
  </si>
  <si>
    <t>PESERTA KB BARU BULAN JUNI</t>
  </si>
  <si>
    <t>TDK IKUT KB</t>
  </si>
  <si>
    <t>HML</t>
  </si>
  <si>
    <t>IAS</t>
  </si>
  <si>
    <t>IAT</t>
  </si>
  <si>
    <t>TIAL</t>
  </si>
  <si>
    <t>PUS</t>
  </si>
  <si>
    <t>(%)</t>
  </si>
  <si>
    <t>KONDISI PASANGAN USIA SUBUR DAN PENGGUNAAN ALAT KONTRASEPSI</t>
  </si>
  <si>
    <t>PUS KB</t>
  </si>
  <si>
    <t>PUS TIDAK KB</t>
  </si>
  <si>
    <t>HAMIL</t>
  </si>
  <si>
    <t>JALUR B ADALAH PELAYANAN DI JEJARING</t>
  </si>
  <si>
    <t>CATATAN : JALUR A ADALAH PELAYANAN DI KKB PEMERINTAH DAN KKB SWASTA</t>
  </si>
  <si>
    <t>PUS POT</t>
  </si>
  <si>
    <t>%PUS</t>
  </si>
  <si>
    <t xml:space="preserve">CATATAN : </t>
  </si>
  <si>
    <t>PPM</t>
  </si>
  <si>
    <t xml:space="preserve"> PPM PA</t>
  </si>
  <si>
    <t>KEC</t>
  </si>
  <si>
    <t>PA IUD</t>
  </si>
  <si>
    <t>PB IUD</t>
  </si>
  <si>
    <t>TAMBAH</t>
  </si>
  <si>
    <t>PA MOW</t>
  </si>
  <si>
    <t>PB MOW</t>
  </si>
  <si>
    <t>SEHARUSNYA</t>
  </si>
  <si>
    <t xml:space="preserve">PA IUD </t>
  </si>
  <si>
    <t>PPM TMBH PA</t>
  </si>
  <si>
    <t>PA MOP</t>
  </si>
  <si>
    <t>PB MOP</t>
  </si>
  <si>
    <t>PA IMPL</t>
  </si>
  <si>
    <t>PB IMPL</t>
  </si>
  <si>
    <t>PA SUNTIK</t>
  </si>
  <si>
    <t>PA PIL</t>
  </si>
  <si>
    <t>PB PIL</t>
  </si>
  <si>
    <t>PB SUNTIK</t>
  </si>
  <si>
    <t>PA KDM</t>
  </si>
  <si>
    <t>PB KDM</t>
  </si>
  <si>
    <t>LANJUTAN PENAMBAHAN PESERTA KB AKTIF</t>
  </si>
  <si>
    <t>PESERTA KB</t>
  </si>
  <si>
    <t>UMN</t>
  </si>
  <si>
    <t>PROPINSI</t>
  </si>
  <si>
    <t>BAWAH</t>
  </si>
  <si>
    <t>ATAS</t>
  </si>
  <si>
    <t>KOTA PEKALONGAN</t>
  </si>
  <si>
    <t>TEMANGGUNG</t>
  </si>
  <si>
    <t>% kabupaten</t>
  </si>
  <si>
    <t>% Propinsi</t>
  </si>
  <si>
    <t>prop</t>
  </si>
  <si>
    <t>Kasi Dalduk dan SIGA</t>
  </si>
  <si>
    <t>AGST</t>
  </si>
  <si>
    <t>PUS UMN</t>
  </si>
  <si>
    <t>KABUPATEN DEMAK BULAN SEPTEMBER 2018</t>
  </si>
  <si>
    <t>PESERTA KB BARU SAMPAI BULAN SEPTEMBER 2018 BERDASARKAN JALUR PELAYANAN</t>
  </si>
  <si>
    <t>PESERTA KB AKTIF BULAN SEPTEMBER 2018</t>
  </si>
  <si>
    <t>Demak,         Oktober 2018</t>
  </si>
  <si>
    <t>Drs. ADI SUSANTO, MH</t>
  </si>
  <si>
    <t>NIP. 19670511 199203 1 007</t>
  </si>
  <si>
    <t>CAPAIAN PESERTA KB BARU SAMPAI SEPTEMBER 2018</t>
  </si>
  <si>
    <t>PESERTA KB AKTIF MKJP S/D BULAN SEPTEMBER 2018</t>
  </si>
  <si>
    <t>S/D SEPT</t>
  </si>
  <si>
    <t>PERKEMBANGAN / PENAMBAHAN  PESERTA KB AKTIF SAMPAI SEPTEMBER 2018</t>
  </si>
  <si>
    <t>SEPT</t>
  </si>
  <si>
    <t>SEPT'18</t>
  </si>
  <si>
    <t>DUKUNGAN PB TERHADAP PA SAMPAI SEPTEMBER 2018</t>
  </si>
  <si>
    <t>DROP OUT smp SEPTEMBER 2018</t>
  </si>
  <si>
    <t>Sept'18</t>
  </si>
  <si>
    <t>Agust'18</t>
  </si>
  <si>
    <t>INDIKATOR</t>
  </si>
  <si>
    <t>CAPAIAN PB</t>
  </si>
  <si>
    <t>PERKEMBANGAN</t>
  </si>
  <si>
    <t>CAPAIAN MKJP</t>
  </si>
  <si>
    <t>PB MKJP (%)</t>
  </si>
  <si>
    <t>CAPAIAN PA</t>
  </si>
  <si>
    <t>CAPAIAN PA MKJP</t>
  </si>
  <si>
    <t>PA MKJP (%)</t>
  </si>
  <si>
    <t>PUS IKUT KB (%)</t>
  </si>
  <si>
    <t>PUS TIDAK IKUT KB</t>
  </si>
  <si>
    <t>PUS UNMET NEED</t>
  </si>
  <si>
    <t>DUKUNGAN PB</t>
  </si>
  <si>
    <t>ANGKA DO</t>
  </si>
  <si>
    <t>KABUPATEN (SEPT)</t>
  </si>
  <si>
    <t>PUS POTENSIAL, UNMETNEED DAN PUS HAMIL SEPTEMBER 2018</t>
  </si>
  <si>
    <t>NEGATIF</t>
  </si>
  <si>
    <t>POSITIF</t>
  </si>
  <si>
    <t>PEROLEHAN PB MKJP KEC. KARANGANYAR SAMPAI SEPTEMBER 2018</t>
  </si>
  <si>
    <t>DESA</t>
  </si>
  <si>
    <t>JATIREJO</t>
  </si>
  <si>
    <t>WONOKETINGAL</t>
  </si>
  <si>
    <t>CANGKRING REMBANG</t>
  </si>
  <si>
    <t xml:space="preserve">CANGKRING </t>
  </si>
  <si>
    <t>TUWANG</t>
  </si>
  <si>
    <t>UNDAAN KIDUL</t>
  </si>
  <si>
    <t>UNDAAN LOR</t>
  </si>
  <si>
    <t>KETANJUNG</t>
  </si>
  <si>
    <t>WONOREJO</t>
  </si>
  <si>
    <t>KARANGANYAR</t>
  </si>
  <si>
    <t>KEDUNGWARU KIDUL</t>
  </si>
  <si>
    <t>NGEMPLIK</t>
  </si>
  <si>
    <t>NGALORAN</t>
  </si>
  <si>
    <t>KEDUNGWARU LOR</t>
  </si>
  <si>
    <t>BANDUNGREJO</t>
  </si>
  <si>
    <t>TUGU LOR</t>
  </si>
  <si>
    <t>KOTAAN</t>
  </si>
  <si>
    <t>% KEC. KARANGANYAR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</si>
  <si>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</si>
  <si>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</si>
  <si>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</si>
  <si>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</si>
  <si>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</si>
  <si>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</si>
  <si>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</si>
  <si>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</si>
  <si>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</si>
  <si>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</si>
  <si>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</si>
  <si>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</si>
  <si>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</si>
  <si>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</si>
  <si>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BABALAN</t>
  </si>
  <si>
    <t>MUTIH KULON</t>
  </si>
  <si>
    <t>TEDUNAN</t>
  </si>
  <si>
    <t>KENDALASEM</t>
  </si>
  <si>
    <t>KEDUNGMUTIH</t>
  </si>
  <si>
    <t>KEDUNGKARANG</t>
  </si>
  <si>
    <t>PEROLEHAN PB MKJP KEC. WEDUNG SAMPAI SEPTEMBER 2018</t>
  </si>
  <si>
    <t>% KEC. WEDUNG</t>
  </si>
  <si>
    <t>GAMBARAN PROGRAM KB WEDUNG</t>
  </si>
  <si>
    <t>STK</t>
  </si>
  <si>
    <t>REKAP. F/II/KB/13 : JAN-SEP'18</t>
  </si>
  <si>
    <t>ONLINE</t>
  </si>
  <si>
    <t>BAHAN DARI BAHAN SULUH JULI-AGUSTUS</t>
  </si>
  <si>
    <t>GAMBARAN PROGRAM KB KEC. GAJAH</t>
  </si>
  <si>
    <t>PEROLEHAN PB MKJP KEC. GAJAH SAMPAI SEPTEMBER 2018</t>
  </si>
  <si>
    <t>JATISONO</t>
  </si>
  <si>
    <t>TLOGOPANDOGAN</t>
  </si>
  <si>
    <t>KEDONDONG</t>
  </si>
  <si>
    <t>SURODADI</t>
  </si>
  <si>
    <t>SAMBIROTO</t>
  </si>
  <si>
    <t>BANJARSARI</t>
  </si>
  <si>
    <t>SARI</t>
  </si>
  <si>
    <t>GEDANGALAS</t>
  </si>
  <si>
    <t>BOYOLALI</t>
  </si>
  <si>
    <t>GAJAH</t>
  </si>
  <si>
    <t>TANJUNGANYAR</t>
  </si>
  <si>
    <t>WILALUNG</t>
  </si>
  <si>
    <t>TAMBIREJO</t>
  </si>
  <si>
    <t>MLATIHARJO</t>
  </si>
  <si>
    <t>MEDINI</t>
  </si>
  <si>
    <t>SAMBUNG</t>
  </si>
  <si>
    <t>MLEKANG</t>
  </si>
  <si>
    <t>MOJOSIMO</t>
  </si>
  <si>
    <t>% KEC. GAJAH</t>
  </si>
  <si>
    <t>GAMBARAN PROGRAM KB KEC. KEBONAGUNG</t>
  </si>
  <si>
    <t>PA DES'17</t>
  </si>
  <si>
    <t>AB S.D SEPT'18</t>
  </si>
  <si>
    <t>X</t>
  </si>
  <si>
    <t>SEP</t>
  </si>
  <si>
    <t>TOTAL PA</t>
  </si>
  <si>
    <t>PA SEPT'17</t>
  </si>
  <si>
    <t>DO SEPT'18</t>
  </si>
  <si>
    <t>DROUT OUT S.D SEPTEMBER 2018</t>
  </si>
  <si>
    <t xml:space="preserve">KECAMATAN </t>
  </si>
  <si>
    <t>5 = 3+4</t>
  </si>
  <si>
    <t>7 = 5-6</t>
  </si>
  <si>
    <t>MRANGGEN</t>
  </si>
  <si>
    <t>KARANGAWEN</t>
  </si>
  <si>
    <t>GUNTUR</t>
  </si>
  <si>
    <t>SAYUNG</t>
  </si>
  <si>
    <t>KARANGTENGAH</t>
  </si>
  <si>
    <t>WONOSALAM</t>
  </si>
  <si>
    <t>DEMPET</t>
  </si>
  <si>
    <t>MIJEN</t>
  </si>
  <si>
    <t>DEMAK</t>
  </si>
  <si>
    <t>BONANG</t>
  </si>
  <si>
    <t>KEBONAGUNG</t>
  </si>
  <si>
    <t>V</t>
  </si>
  <si>
    <t>PEROLEHAN PB MKJP KEC. KEBONAGUNG SAMPAI SEPTEMBER 2018</t>
  </si>
  <si>
    <t>PILANGWETAN</t>
  </si>
  <si>
    <t>KLAMPOK LOR</t>
  </si>
  <si>
    <t>WERDOYO</t>
  </si>
  <si>
    <t>MANGUNREJO</t>
  </si>
  <si>
    <t>BABAT</t>
  </si>
  <si>
    <t>MANGUNAN LOR</t>
  </si>
  <si>
    <t>TLOGOSIH</t>
  </si>
  <si>
    <t>PRIGI</t>
  </si>
  <si>
    <t>SARIMULYO</t>
  </si>
  <si>
    <t>SOLOWIRE</t>
  </si>
  <si>
    <t>SOKOKIDUL</t>
  </si>
  <si>
    <t>MEGONTEN</t>
  </si>
  <si>
    <t>IMPLANT</t>
  </si>
  <si>
    <t>% KEC. KEBONAGUNG</t>
  </si>
  <si>
    <t>Mengetahui :</t>
  </si>
  <si>
    <t>Kabid P2PP</t>
  </si>
  <si>
    <t>SUKARDJO, SKM, M.Kes</t>
  </si>
  <si>
    <t>NIP. 19680911 199003 1 007</t>
  </si>
  <si>
    <t>JATENG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</si>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</sst>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10421]#,##0;\(#,##0\)"/>
    <numFmt numFmtId="165" formatCode="#,##0.000"/>
  </numFmts>
  <fonts count="5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</font>
    <font>
      <b/>
      <sz val="6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Tahoma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sz val="10"/>
      <color rgb="FF000000"/>
      <name val="Trebuchet MS"/>
      <family val="2"/>
    </font>
    <font>
      <b/>
      <sz val="10"/>
      <name val="Arial"/>
      <family val="2"/>
    </font>
    <font>
      <b/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charset val="1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2"/>
      <name val="Calibri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Tahoma"/>
      <family val="2"/>
    </font>
    <font>
      <b/>
      <sz val="12"/>
      <name val="Calibri"/>
      <family val="2"/>
    </font>
    <font>
      <b/>
      <sz val="12"/>
      <color rgb="FF000000"/>
      <name val="Tahoma"/>
      <family val="2"/>
    </font>
    <font>
      <b/>
      <sz val="12"/>
      <color theme="1"/>
      <name val="Calibri"/>
      <family val="2"/>
      <charset val="1"/>
      <scheme val="minor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00"/>
      <name val="Arial Narrow"/>
      <family val="2"/>
    </font>
    <font>
      <u/>
      <sz val="12"/>
      <color theme="1"/>
      <name val="Calibri"/>
      <family val="2"/>
      <charset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41" fontId="4" fillId="0" borderId="0" applyFont="0" applyFill="0" applyBorder="0" applyAlignment="0" applyProtection="0"/>
  </cellStyleXfs>
  <cellXfs count="401">
    <xf numFmtId="0" fontId="0" fillId="0" borderId="0" xfId="0"/>
    <xf numFmtId="0" fontId="0" fillId="0" borderId="4" xfId="0" applyBorder="1"/>
    <xf numFmtId="0" fontId="6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Fill="1" applyBorder="1" applyAlignment="1">
      <alignment horizontal="center"/>
    </xf>
    <xf numFmtId="0" fontId="9" fillId="0" borderId="8" xfId="7" applyNumberFormat="1" applyFont="1" applyFill="1" applyBorder="1" applyAlignment="1">
      <alignment vertical="top" wrapText="1" readingOrder="1"/>
    </xf>
    <xf numFmtId="0" fontId="6" fillId="2" borderId="0" xfId="0" applyFont="1" applyFill="1" applyBorder="1"/>
    <xf numFmtId="0" fontId="6" fillId="2" borderId="7" xfId="0" applyFont="1" applyFill="1" applyBorder="1"/>
    <xf numFmtId="0" fontId="5" fillId="0" borderId="10" xfId="0" applyFont="1" applyFill="1" applyBorder="1"/>
    <xf numFmtId="0" fontId="5" fillId="0" borderId="9" xfId="0" applyFont="1" applyFill="1" applyBorder="1"/>
    <xf numFmtId="0" fontId="0" fillId="0" borderId="1" xfId="0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11" xfId="0" applyFont="1" applyBorder="1"/>
    <xf numFmtId="0" fontId="1" fillId="0" borderId="5" xfId="0" applyFont="1" applyBorder="1"/>
    <xf numFmtId="0" fontId="9" fillId="0" borderId="8" xfId="7" applyNumberFormat="1" applyFont="1" applyFill="1" applyBorder="1" applyAlignment="1">
      <alignment vertical="top" readingOrder="1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7" fillId="2" borderId="1" xfId="0" applyFont="1" applyFill="1" applyBorder="1"/>
    <xf numFmtId="2" fontId="7" fillId="0" borderId="1" xfId="0" applyNumberFormat="1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6" fillId="0" borderId="14" xfId="0" applyNumberFormat="1" applyFont="1" applyFill="1" applyBorder="1" applyAlignment="1">
      <alignment horizontal="center" vertical="center" wrapText="1" readingOrder="1"/>
    </xf>
    <xf numFmtId="0" fontId="16" fillId="0" borderId="8" xfId="0" applyNumberFormat="1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vertical="top" wrapText="1" readingOrder="1"/>
    </xf>
    <xf numFmtId="3" fontId="9" fillId="0" borderId="14" xfId="0" applyNumberFormat="1" applyFont="1" applyFill="1" applyBorder="1" applyAlignment="1">
      <alignment vertical="top" wrapText="1" readingOrder="1"/>
    </xf>
    <xf numFmtId="3" fontId="9" fillId="0" borderId="8" xfId="0" applyNumberFormat="1" applyFont="1" applyFill="1" applyBorder="1" applyAlignment="1">
      <alignment vertical="top" wrapText="1" readingOrder="1"/>
    </xf>
    <xf numFmtId="4" fontId="9" fillId="0" borderId="8" xfId="0" applyNumberFormat="1" applyFont="1" applyFill="1" applyBorder="1" applyAlignment="1">
      <alignment vertical="top" wrapText="1" readingOrder="1"/>
    </xf>
    <xf numFmtId="0" fontId="9" fillId="0" borderId="8" xfId="0" applyNumberFormat="1" applyFont="1" applyFill="1" applyBorder="1" applyAlignment="1">
      <alignment vertical="top" readingOrder="1"/>
    </xf>
    <xf numFmtId="0" fontId="17" fillId="0" borderId="8" xfId="0" applyNumberFormat="1" applyFont="1" applyFill="1" applyBorder="1" applyAlignment="1">
      <alignment vertical="top" wrapText="1"/>
    </xf>
    <xf numFmtId="3" fontId="18" fillId="0" borderId="14" xfId="0" applyNumberFormat="1" applyFont="1" applyFill="1" applyBorder="1" applyAlignment="1">
      <alignment vertical="top" wrapText="1" readingOrder="1"/>
    </xf>
    <xf numFmtId="3" fontId="18" fillId="0" borderId="8" xfId="0" applyNumberFormat="1" applyFont="1" applyFill="1" applyBorder="1" applyAlignment="1">
      <alignment vertical="top" wrapText="1" readingOrder="1"/>
    </xf>
    <xf numFmtId="4" fontId="18" fillId="0" borderId="8" xfId="0" applyNumberFormat="1" applyFont="1" applyFill="1" applyBorder="1" applyAlignment="1">
      <alignment vertical="top" wrapText="1" readingOrder="1"/>
    </xf>
    <xf numFmtId="0" fontId="2" fillId="0" borderId="15" xfId="1" applyBorder="1" applyAlignment="1">
      <alignment horizontal="center" vertical="center"/>
    </xf>
    <xf numFmtId="0" fontId="19" fillId="0" borderId="11" xfId="1" applyFont="1" applyBorder="1" applyAlignment="1">
      <alignment horizontal="center"/>
    </xf>
    <xf numFmtId="0" fontId="2" fillId="0" borderId="11" xfId="1" applyBorder="1" applyAlignment="1">
      <alignment horizontal="center"/>
    </xf>
    <xf numFmtId="0" fontId="19" fillId="0" borderId="11" xfId="1" applyNumberFormat="1" applyFont="1" applyBorder="1" applyAlignment="1">
      <alignment horizontal="center"/>
    </xf>
    <xf numFmtId="0" fontId="2" fillId="0" borderId="5" xfId="1" applyBorder="1" applyAlignment="1">
      <alignment horizontal="center" vertical="center"/>
    </xf>
    <xf numFmtId="0" fontId="19" fillId="0" borderId="5" xfId="1" applyFont="1" applyBorder="1" applyAlignment="1">
      <alignment horizontal="center"/>
    </xf>
    <xf numFmtId="0" fontId="2" fillId="0" borderId="7" xfId="1" applyBorder="1" applyAlignment="1">
      <alignment horizontal="center"/>
    </xf>
    <xf numFmtId="3" fontId="0" fillId="3" borderId="1" xfId="0" applyNumberFormat="1" applyFill="1" applyBorder="1"/>
    <xf numFmtId="41" fontId="2" fillId="0" borderId="1" xfId="0" applyNumberFormat="1" applyFont="1" applyBorder="1"/>
    <xf numFmtId="41" fontId="2" fillId="3" borderId="1" xfId="1" applyNumberFormat="1" applyFill="1" applyBorder="1"/>
    <xf numFmtId="41" fontId="2" fillId="3" borderId="1" xfId="1" applyNumberFormat="1" applyFont="1" applyFill="1" applyBorder="1"/>
    <xf numFmtId="41" fontId="2" fillId="3" borderId="1" xfId="0" applyNumberFormat="1" applyFont="1" applyFill="1" applyBorder="1"/>
    <xf numFmtId="0" fontId="4" fillId="3" borderId="7" xfId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right"/>
    </xf>
    <xf numFmtId="0" fontId="2" fillId="3" borderId="7" xfId="1" applyFill="1" applyBorder="1" applyAlignment="1">
      <alignment horizontal="center"/>
    </xf>
    <xf numFmtId="3" fontId="21" fillId="3" borderId="1" xfId="0" applyNumberFormat="1" applyFont="1" applyFill="1" applyBorder="1"/>
    <xf numFmtId="3" fontId="0" fillId="3" borderId="1" xfId="0" applyNumberFormat="1" applyFont="1" applyFill="1" applyBorder="1"/>
    <xf numFmtId="3" fontId="0" fillId="3" borderId="16" xfId="0" applyNumberFormat="1" applyFont="1" applyFill="1" applyBorder="1"/>
    <xf numFmtId="41" fontId="2" fillId="3" borderId="16" xfId="0" applyNumberFormat="1" applyFont="1" applyFill="1" applyBorder="1"/>
    <xf numFmtId="41" fontId="10" fillId="3" borderId="3" xfId="1" applyNumberFormat="1" applyFont="1" applyFill="1" applyBorder="1"/>
    <xf numFmtId="41" fontId="10" fillId="3" borderId="1" xfId="1" applyNumberFormat="1" applyFont="1" applyFill="1" applyBorder="1"/>
    <xf numFmtId="0" fontId="2" fillId="0" borderId="11" xfId="1" applyFont="1" applyBorder="1" applyAlignment="1">
      <alignment horizontal="center"/>
    </xf>
    <xf numFmtId="0" fontId="20" fillId="0" borderId="5" xfId="5" applyFont="1" applyBorder="1" applyAlignment="1">
      <alignment horizontal="center" vertical="center"/>
    </xf>
    <xf numFmtId="0" fontId="20" fillId="0" borderId="5" xfId="5" applyFont="1" applyBorder="1" applyAlignment="1">
      <alignment horizontal="center" vertical="center" wrapText="1"/>
    </xf>
    <xf numFmtId="1" fontId="22" fillId="0" borderId="5" xfId="1" applyNumberFormat="1" applyFont="1" applyBorder="1" applyAlignment="1">
      <alignment horizontal="center"/>
    </xf>
    <xf numFmtId="1" fontId="22" fillId="0" borderId="11" xfId="1" applyNumberFormat="1" applyFont="1" applyBorder="1" applyAlignment="1">
      <alignment horizontal="center"/>
    </xf>
    <xf numFmtId="0" fontId="0" fillId="3" borderId="1" xfId="0" applyFont="1" applyFill="1" applyBorder="1"/>
    <xf numFmtId="0" fontId="0" fillId="0" borderId="4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0" fontId="23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/>
    <xf numFmtId="0" fontId="6" fillId="2" borderId="1" xfId="0" applyFont="1" applyFill="1" applyBorder="1"/>
    <xf numFmtId="0" fontId="5" fillId="0" borderId="1" xfId="0" applyFont="1" applyFill="1" applyBorder="1"/>
    <xf numFmtId="0" fontId="10" fillId="0" borderId="0" xfId="0" applyFont="1"/>
    <xf numFmtId="3" fontId="0" fillId="0" borderId="0" xfId="0" applyNumberFormat="1"/>
    <xf numFmtId="3" fontId="6" fillId="0" borderId="0" xfId="0" applyNumberFormat="1" applyFont="1" applyFill="1" applyBorder="1"/>
    <xf numFmtId="0" fontId="23" fillId="0" borderId="1" xfId="0" applyFont="1" applyBorder="1"/>
    <xf numFmtId="3" fontId="23" fillId="0" borderId="1" xfId="0" applyNumberFormat="1" applyFont="1" applyBorder="1"/>
    <xf numFmtId="2" fontId="23" fillId="0" borderId="1" xfId="0" applyNumberFormat="1" applyFont="1" applyBorder="1"/>
    <xf numFmtId="0" fontId="24" fillId="0" borderId="1" xfId="0" applyFont="1" applyBorder="1"/>
    <xf numFmtId="3" fontId="24" fillId="0" borderId="1" xfId="0" applyNumberFormat="1" applyFont="1" applyBorder="1"/>
    <xf numFmtId="0" fontId="23" fillId="0" borderId="1" xfId="0" applyFont="1" applyBorder="1" applyAlignment="1">
      <alignment horizontal="center"/>
    </xf>
    <xf numFmtId="3" fontId="25" fillId="0" borderId="1" xfId="0" applyNumberFormat="1" applyFont="1" applyBorder="1"/>
    <xf numFmtId="0" fontId="26" fillId="0" borderId="0" xfId="0" applyFont="1"/>
    <xf numFmtId="0" fontId="5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6" fillId="3" borderId="0" xfId="0" applyFont="1" applyFill="1" applyBorder="1"/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2" applyNumberFormat="1" applyFont="1" applyFill="1" applyBorder="1" applyAlignment="1">
      <alignment horizontal="left" vertical="center" wrapText="1"/>
    </xf>
    <xf numFmtId="3" fontId="8" fillId="0" borderId="8" xfId="0" applyNumberFormat="1" applyFont="1" applyFill="1" applyBorder="1" applyAlignment="1">
      <alignment vertical="top" wrapText="1" readingOrder="1"/>
    </xf>
    <xf numFmtId="3" fontId="20" fillId="0" borderId="1" xfId="0" applyNumberFormat="1" applyFont="1" applyBorder="1"/>
    <xf numFmtId="0" fontId="2" fillId="3" borderId="1" xfId="0" applyFont="1" applyFill="1" applyBorder="1"/>
    <xf numFmtId="0" fontId="2" fillId="0" borderId="1" xfId="0" applyFont="1" applyBorder="1"/>
    <xf numFmtId="0" fontId="27" fillId="0" borderId="1" xfId="2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7" fillId="3" borderId="1" xfId="2" applyNumberFormat="1" applyFont="1" applyFill="1" applyBorder="1" applyAlignment="1">
      <alignment horizontal="left" vertical="center" wrapText="1"/>
    </xf>
    <xf numFmtId="0" fontId="27" fillId="3" borderId="1" xfId="2" applyNumberFormat="1" applyFont="1" applyFill="1" applyBorder="1" applyAlignment="1">
      <alignment horizontal="left" vertical="center"/>
    </xf>
    <xf numFmtId="0" fontId="5" fillId="0" borderId="1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17" fontId="28" fillId="0" borderId="11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6" fontId="28" fillId="0" borderId="11" xfId="1" applyNumberFormat="1" applyFont="1" applyBorder="1" applyAlignment="1">
      <alignment horizontal="center"/>
    </xf>
    <xf numFmtId="0" fontId="28" fillId="0" borderId="5" xfId="1" applyFont="1" applyBorder="1" applyAlignment="1">
      <alignment horizontal="center"/>
    </xf>
    <xf numFmtId="2" fontId="0" fillId="4" borderId="1" xfId="0" applyNumberFormat="1" applyFill="1" applyBorder="1"/>
    <xf numFmtId="0" fontId="0" fillId="4" borderId="1" xfId="0" applyFill="1" applyBorder="1"/>
    <xf numFmtId="164" fontId="29" fillId="0" borderId="1" xfId="2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2" fontId="0" fillId="0" borderId="0" xfId="0" applyNumberFormat="1" applyBorder="1"/>
    <xf numFmtId="2" fontId="7" fillId="0" borderId="0" xfId="0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5" fillId="0" borderId="8" xfId="0" applyFont="1" applyFill="1" applyBorder="1"/>
    <xf numFmtId="0" fontId="1" fillId="2" borderId="0" xfId="0" applyFont="1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11" fillId="5" borderId="9" xfId="0" applyFont="1" applyFill="1" applyBorder="1" applyAlignment="1">
      <alignment horizontal="center"/>
    </xf>
    <xf numFmtId="0" fontId="0" fillId="5" borderId="19" xfId="0" applyFill="1" applyBorder="1"/>
    <xf numFmtId="0" fontId="0" fillId="5" borderId="10" xfId="0" applyFill="1" applyBorder="1"/>
    <xf numFmtId="0" fontId="18" fillId="0" borderId="8" xfId="0" applyNumberFormat="1" applyFont="1" applyFill="1" applyBorder="1" applyAlignment="1">
      <alignment vertical="center" wrapText="1" readingOrder="1"/>
    </xf>
    <xf numFmtId="3" fontId="18" fillId="0" borderId="8" xfId="0" applyNumberFormat="1" applyFont="1" applyFill="1" applyBorder="1" applyAlignment="1">
      <alignment vertical="center" wrapText="1" readingOrder="1"/>
    </xf>
    <xf numFmtId="3" fontId="1" fillId="0" borderId="8" xfId="0" applyNumberFormat="1" applyFont="1" applyBorder="1" applyAlignment="1">
      <alignment vertical="center" readingOrder="1"/>
    </xf>
    <xf numFmtId="2" fontId="1" fillId="0" borderId="8" xfId="0" applyNumberFormat="1" applyFont="1" applyBorder="1" applyAlignment="1">
      <alignment vertical="center" readingOrder="1"/>
    </xf>
    <xf numFmtId="0" fontId="23" fillId="0" borderId="0" xfId="0" applyFont="1"/>
    <xf numFmtId="0" fontId="32" fillId="0" borderId="0" xfId="0" applyFont="1"/>
    <xf numFmtId="0" fontId="23" fillId="0" borderId="4" xfId="0" applyFont="1" applyBorder="1"/>
    <xf numFmtId="0" fontId="23" fillId="0" borderId="5" xfId="0" applyFont="1" applyBorder="1"/>
    <xf numFmtId="0" fontId="32" fillId="0" borderId="1" xfId="0" applyFont="1" applyBorder="1"/>
    <xf numFmtId="0" fontId="0" fillId="5" borderId="1" xfId="0" applyFill="1" applyBorder="1"/>
    <xf numFmtId="0" fontId="7" fillId="0" borderId="0" xfId="0" applyFont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3" borderId="8" xfId="0" applyNumberFormat="1" applyFont="1" applyFill="1" applyBorder="1" applyAlignment="1">
      <alignment vertical="top" wrapText="1" readingOrder="1"/>
    </xf>
    <xf numFmtId="0" fontId="10" fillId="4" borderId="1" xfId="0" applyFont="1" applyFill="1" applyBorder="1"/>
    <xf numFmtId="0" fontId="7" fillId="4" borderId="1" xfId="0" applyFont="1" applyFill="1" applyBorder="1"/>
    <xf numFmtId="0" fontId="2" fillId="0" borderId="0" xfId="0" applyFont="1"/>
    <xf numFmtId="0" fontId="25" fillId="0" borderId="4" xfId="0" applyFont="1" applyBorder="1"/>
    <xf numFmtId="0" fontId="25" fillId="0" borderId="5" xfId="0" applyFont="1" applyBorder="1"/>
    <xf numFmtId="0" fontId="23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0" fillId="3" borderId="0" xfId="0" applyFill="1" applyBorder="1"/>
    <xf numFmtId="0" fontId="7" fillId="3" borderId="0" xfId="0" applyFont="1" applyFill="1" applyBorder="1"/>
    <xf numFmtId="0" fontId="10" fillId="3" borderId="0" xfId="0" applyFont="1" applyFill="1" applyBorder="1"/>
    <xf numFmtId="0" fontId="0" fillId="2" borderId="1" xfId="0" applyFill="1" applyBorder="1"/>
    <xf numFmtId="10" fontId="0" fillId="0" borderId="0" xfId="0" applyNumberFormat="1"/>
    <xf numFmtId="0" fontId="6" fillId="3" borderId="1" xfId="0" applyFont="1" applyFill="1" applyBorder="1"/>
    <xf numFmtId="0" fontId="1" fillId="0" borderId="1" xfId="0" applyFont="1" applyBorder="1"/>
    <xf numFmtId="2" fontId="5" fillId="0" borderId="1" xfId="0" applyNumberFormat="1" applyFont="1" applyBorder="1"/>
    <xf numFmtId="0" fontId="11" fillId="3" borderId="8" xfId="0" applyFont="1" applyFill="1" applyBorder="1" applyAlignment="1">
      <alignment horizontal="center"/>
    </xf>
    <xf numFmtId="0" fontId="9" fillId="3" borderId="8" xfId="0" applyNumberFormat="1" applyFont="1" applyFill="1" applyBorder="1" applyAlignment="1">
      <alignment vertical="top" readingOrder="1"/>
    </xf>
    <xf numFmtId="3" fontId="9" fillId="3" borderId="8" xfId="0" applyNumberFormat="1" applyFont="1" applyFill="1" applyBorder="1" applyAlignment="1">
      <alignment vertical="top" wrapText="1" readingOrder="1"/>
    </xf>
    <xf numFmtId="4" fontId="9" fillId="3" borderId="8" xfId="0" applyNumberFormat="1" applyFont="1" applyFill="1" applyBorder="1" applyAlignment="1">
      <alignment vertical="top" wrapText="1" readingOrder="1"/>
    </xf>
    <xf numFmtId="3" fontId="24" fillId="0" borderId="24" xfId="0" applyNumberFormat="1" applyFont="1" applyFill="1" applyBorder="1"/>
    <xf numFmtId="0" fontId="10" fillId="4" borderId="5" xfId="0" applyFont="1" applyFill="1" applyBorder="1" applyAlignment="1">
      <alignment horizontal="center" vertical="center"/>
    </xf>
    <xf numFmtId="2" fontId="7" fillId="4" borderId="1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2" fontId="10" fillId="4" borderId="1" xfId="0" applyNumberFormat="1" applyFont="1" applyFill="1" applyBorder="1"/>
    <xf numFmtId="3" fontId="1" fillId="0" borderId="4" xfId="0" applyNumberFormat="1" applyFont="1" applyBorder="1"/>
    <xf numFmtId="2" fontId="20" fillId="3" borderId="1" xfId="1" applyNumberFormat="1" applyFont="1" applyFill="1" applyBorder="1"/>
    <xf numFmtId="2" fontId="34" fillId="3" borderId="1" xfId="1" applyNumberFormat="1" applyFont="1" applyFill="1" applyBorder="1"/>
    <xf numFmtId="3" fontId="35" fillId="0" borderId="4" xfId="0" applyNumberFormat="1" applyFont="1" applyBorder="1"/>
    <xf numFmtId="2" fontId="33" fillId="4" borderId="1" xfId="1" applyNumberFormat="1" applyFont="1" applyFill="1" applyBorder="1"/>
    <xf numFmtId="0" fontId="9" fillId="4" borderId="8" xfId="0" applyNumberFormat="1" applyFont="1" applyFill="1" applyBorder="1" applyAlignment="1">
      <alignment vertical="top" wrapText="1" readingOrder="1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3" fillId="3" borderId="1" xfId="0" applyFont="1" applyFill="1" applyBorder="1"/>
    <xf numFmtId="3" fontId="23" fillId="3" borderId="1" xfId="0" applyNumberFormat="1" applyFont="1" applyFill="1" applyBorder="1"/>
    <xf numFmtId="2" fontId="23" fillId="3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2" fontId="36" fillId="3" borderId="1" xfId="0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3" fontId="35" fillId="3" borderId="1" xfId="0" applyNumberFormat="1" applyFont="1" applyFill="1" applyBorder="1" applyAlignment="1">
      <alignment horizontal="center"/>
    </xf>
    <xf numFmtId="2" fontId="35" fillId="3" borderId="1" xfId="0" applyNumberFormat="1" applyFont="1" applyFill="1" applyBorder="1" applyAlignment="1">
      <alignment horizontal="center"/>
    </xf>
    <xf numFmtId="0" fontId="9" fillId="3" borderId="8" xfId="7" applyNumberFormat="1" applyFont="1" applyFill="1" applyBorder="1" applyAlignment="1">
      <alignment vertical="top" wrapText="1" readingOrder="1"/>
    </xf>
    <xf numFmtId="0" fontId="7" fillId="3" borderId="1" xfId="0" applyFont="1" applyFill="1" applyBorder="1" applyAlignment="1">
      <alignment horizontal="center"/>
    </xf>
    <xf numFmtId="0" fontId="9" fillId="3" borderId="8" xfId="7" applyNumberFormat="1" applyFont="1" applyFill="1" applyBorder="1" applyAlignment="1">
      <alignment vertical="top" readingOrder="1"/>
    </xf>
    <xf numFmtId="0" fontId="1" fillId="0" borderId="4" xfId="0" applyFont="1" applyBorder="1" applyAlignment="1">
      <alignment horizontal="center"/>
    </xf>
    <xf numFmtId="0" fontId="7" fillId="0" borderId="14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41" fillId="0" borderId="8" xfId="0" applyNumberFormat="1" applyFont="1" applyFill="1" applyBorder="1" applyAlignment="1">
      <alignment vertical="top" wrapText="1" readingOrder="1"/>
    </xf>
    <xf numFmtId="3" fontId="41" fillId="0" borderId="14" xfId="0" applyNumberFormat="1" applyFont="1" applyFill="1" applyBorder="1" applyAlignment="1">
      <alignment vertical="top" wrapText="1" readingOrder="1"/>
    </xf>
    <xf numFmtId="3" fontId="41" fillId="0" borderId="8" xfId="0" applyNumberFormat="1" applyFont="1" applyFill="1" applyBorder="1" applyAlignment="1">
      <alignment vertical="top" wrapText="1" readingOrder="1"/>
    </xf>
    <xf numFmtId="4" fontId="41" fillId="0" borderId="8" xfId="0" applyNumberFormat="1" applyFont="1" applyFill="1" applyBorder="1" applyAlignment="1">
      <alignment vertical="top" wrapText="1" readingOrder="1"/>
    </xf>
    <xf numFmtId="0" fontId="41" fillId="0" borderId="8" xfId="0" applyNumberFormat="1" applyFont="1" applyFill="1" applyBorder="1" applyAlignment="1">
      <alignment vertical="top" readingOrder="1"/>
    </xf>
    <xf numFmtId="0" fontId="41" fillId="3" borderId="8" xfId="0" applyNumberFormat="1" applyFont="1" applyFill="1" applyBorder="1" applyAlignment="1">
      <alignment vertical="top" readingOrder="1"/>
    </xf>
    <xf numFmtId="3" fontId="41" fillId="3" borderId="8" xfId="0" applyNumberFormat="1" applyFont="1" applyFill="1" applyBorder="1" applyAlignment="1">
      <alignment vertical="top" wrapText="1" readingOrder="1"/>
    </xf>
    <xf numFmtId="4" fontId="41" fillId="3" borderId="8" xfId="0" applyNumberFormat="1" applyFont="1" applyFill="1" applyBorder="1" applyAlignment="1">
      <alignment vertical="top" wrapText="1" readingOrder="1"/>
    </xf>
    <xf numFmtId="0" fontId="41" fillId="3" borderId="8" xfId="0" applyNumberFormat="1" applyFont="1" applyFill="1" applyBorder="1" applyAlignment="1">
      <alignment vertical="top" wrapText="1" readingOrder="1"/>
    </xf>
    <xf numFmtId="0" fontId="37" fillId="2" borderId="0" xfId="0" applyFont="1" applyFill="1" applyBorder="1" applyAlignment="1">
      <alignment horizontal="center"/>
    </xf>
    <xf numFmtId="0" fontId="42" fillId="0" borderId="9" xfId="0" applyNumberFormat="1" applyFont="1" applyFill="1" applyBorder="1" applyAlignment="1">
      <alignment vertical="top" wrapText="1"/>
    </xf>
    <xf numFmtId="3" fontId="43" fillId="0" borderId="20" xfId="0" applyNumberFormat="1" applyFont="1" applyFill="1" applyBorder="1" applyAlignment="1">
      <alignment vertical="top" wrapText="1" readingOrder="1"/>
    </xf>
    <xf numFmtId="3" fontId="43" fillId="0" borderId="9" xfId="0" applyNumberFormat="1" applyFont="1" applyFill="1" applyBorder="1" applyAlignment="1">
      <alignment vertical="top" wrapText="1" readingOrder="1"/>
    </xf>
    <xf numFmtId="4" fontId="43" fillId="0" borderId="9" xfId="0" applyNumberFormat="1" applyFont="1" applyFill="1" applyBorder="1" applyAlignment="1">
      <alignment vertical="top" wrapText="1" readingOrder="1"/>
    </xf>
    <xf numFmtId="0" fontId="44" fillId="2" borderId="1" xfId="0" applyFont="1" applyFill="1" applyBorder="1"/>
    <xf numFmtId="0" fontId="43" fillId="0" borderId="1" xfId="0" applyNumberFormat="1" applyFont="1" applyFill="1" applyBorder="1" applyAlignment="1">
      <alignment vertical="top" wrapText="1" readingOrder="1"/>
    </xf>
    <xf numFmtId="2" fontId="43" fillId="0" borderId="1" xfId="0" applyNumberFormat="1" applyFont="1" applyFill="1" applyBorder="1" applyAlignment="1">
      <alignment vertical="top" wrapText="1" readingOrder="1"/>
    </xf>
    <xf numFmtId="0" fontId="44" fillId="6" borderId="1" xfId="0" applyNumberFormat="1" applyFont="1" applyFill="1" applyBorder="1"/>
    <xf numFmtId="0" fontId="45" fillId="0" borderId="8" xfId="0" applyFont="1" applyFill="1" applyBorder="1" applyAlignment="1">
      <alignment horizontal="center"/>
    </xf>
    <xf numFmtId="0" fontId="46" fillId="0" borderId="0" xfId="0" applyFont="1"/>
    <xf numFmtId="0" fontId="47" fillId="0" borderId="0" xfId="0" applyFont="1"/>
    <xf numFmtId="3" fontId="0" fillId="0" borderId="1" xfId="0" applyNumberFormat="1" applyBorder="1"/>
    <xf numFmtId="3" fontId="32" fillId="0" borderId="1" xfId="0" applyNumberFormat="1" applyFont="1" applyBorder="1"/>
    <xf numFmtId="0" fontId="48" fillId="0" borderId="1" xfId="5" applyFont="1" applyBorder="1" applyAlignment="1">
      <alignment horizontal="center"/>
    </xf>
    <xf numFmtId="0" fontId="48" fillId="3" borderId="1" xfId="3" applyFont="1" applyFill="1" applyBorder="1" applyAlignment="1">
      <alignment horizontal="left"/>
    </xf>
    <xf numFmtId="3" fontId="49" fillId="3" borderId="1" xfId="0" applyNumberFormat="1" applyFont="1" applyFill="1" applyBorder="1"/>
    <xf numFmtId="41" fontId="49" fillId="3" borderId="1" xfId="1" applyNumberFormat="1" applyFont="1" applyFill="1" applyBorder="1"/>
    <xf numFmtId="41" fontId="49" fillId="0" borderId="1" xfId="0" applyNumberFormat="1" applyFont="1" applyBorder="1"/>
    <xf numFmtId="2" fontId="49" fillId="3" borderId="1" xfId="1" applyNumberFormat="1" applyFont="1" applyFill="1" applyBorder="1"/>
    <xf numFmtId="0" fontId="48" fillId="3" borderId="1" xfId="5" applyFont="1" applyFill="1" applyBorder="1" applyAlignment="1">
      <alignment horizontal="center"/>
    </xf>
    <xf numFmtId="3" fontId="49" fillId="3" borderId="1" xfId="0" applyNumberFormat="1" applyFont="1" applyFill="1" applyBorder="1" applyAlignment="1">
      <alignment horizontal="right"/>
    </xf>
    <xf numFmtId="3" fontId="48" fillId="3" borderId="1" xfId="0" applyNumberFormat="1" applyFont="1" applyFill="1" applyBorder="1"/>
    <xf numFmtId="0" fontId="50" fillId="0" borderId="1" xfId="5" applyFont="1" applyBorder="1"/>
    <xf numFmtId="0" fontId="50" fillId="3" borderId="1" xfId="5" applyFont="1" applyFill="1" applyBorder="1" applyAlignment="1">
      <alignment horizontal="center"/>
    </xf>
    <xf numFmtId="41" fontId="7" fillId="3" borderId="1" xfId="1" applyNumberFormat="1" applyFont="1" applyFill="1" applyBorder="1"/>
    <xf numFmtId="2" fontId="7" fillId="3" borderId="1" xfId="1" applyNumberFormat="1" applyFont="1" applyFill="1" applyBorder="1"/>
    <xf numFmtId="0" fontId="50" fillId="0" borderId="4" xfId="1" applyFont="1" applyBorder="1" applyAlignment="1">
      <alignment horizontal="center"/>
    </xf>
    <xf numFmtId="0" fontId="50" fillId="0" borderId="12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16" fontId="50" fillId="0" borderId="5" xfId="1" applyNumberFormat="1" applyFont="1" applyBorder="1" applyAlignment="1">
      <alignment horizontal="center"/>
    </xf>
    <xf numFmtId="16" fontId="50" fillId="0" borderId="11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0" fontId="36" fillId="0" borderId="1" xfId="0" applyFont="1" applyBorder="1"/>
    <xf numFmtId="3" fontId="36" fillId="0" borderId="1" xfId="0" applyNumberFormat="1" applyFont="1" applyBorder="1"/>
    <xf numFmtId="0" fontId="36" fillId="3" borderId="1" xfId="0" applyFont="1" applyFill="1" applyBorder="1"/>
    <xf numFmtId="10" fontId="36" fillId="3" borderId="1" xfId="0" applyNumberFormat="1" applyFont="1" applyFill="1" applyBorder="1"/>
    <xf numFmtId="0" fontId="3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7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0" fontId="36" fillId="0" borderId="1" xfId="0" applyNumberFormat="1" applyFont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10" fontId="36" fillId="0" borderId="1" xfId="0" applyNumberFormat="1" applyFont="1" applyBorder="1"/>
    <xf numFmtId="4" fontId="36" fillId="0" borderId="1" xfId="0" applyNumberFormat="1" applyFont="1" applyBorder="1"/>
    <xf numFmtId="3" fontId="36" fillId="3" borderId="1" xfId="0" applyNumberFormat="1" applyFont="1" applyFill="1" applyBorder="1"/>
    <xf numFmtId="3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right"/>
    </xf>
    <xf numFmtId="0" fontId="3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9" fillId="3" borderId="14" xfId="0" applyNumberFormat="1" applyFont="1" applyFill="1" applyBorder="1" applyAlignment="1">
      <alignment vertical="top" wrapText="1" readingOrder="1"/>
    </xf>
    <xf numFmtId="0" fontId="45" fillId="3" borderId="8" xfId="0" applyFont="1" applyFill="1" applyBorder="1" applyAlignment="1">
      <alignment horizontal="center"/>
    </xf>
    <xf numFmtId="3" fontId="41" fillId="3" borderId="14" xfId="0" applyNumberFormat="1" applyFont="1" applyFill="1" applyBorder="1" applyAlignment="1">
      <alignment vertical="top" wrapText="1" readingOrder="1"/>
    </xf>
    <xf numFmtId="41" fontId="49" fillId="3" borderId="1" xfId="0" applyNumberFormat="1" applyFont="1" applyFill="1" applyBorder="1"/>
    <xf numFmtId="0" fontId="7" fillId="3" borderId="1" xfId="0" applyFont="1" applyFill="1" applyBorder="1" applyAlignment="1">
      <alignment horizontal="left"/>
    </xf>
    <xf numFmtId="0" fontId="36" fillId="4" borderId="1" xfId="0" applyFont="1" applyFill="1" applyBorder="1"/>
    <xf numFmtId="3" fontId="36" fillId="4" borderId="1" xfId="0" applyNumberFormat="1" applyFont="1" applyFill="1" applyBorder="1"/>
    <xf numFmtId="3" fontId="36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>
      <alignment horizontal="right"/>
    </xf>
    <xf numFmtId="10" fontId="36" fillId="3" borderId="1" xfId="0" applyNumberFormat="1" applyFont="1" applyFill="1" applyBorder="1" applyAlignment="1">
      <alignment horizontal="center"/>
    </xf>
    <xf numFmtId="0" fontId="36" fillId="3" borderId="1" xfId="0" applyFont="1" applyFill="1" applyBorder="1" applyAlignment="1">
      <alignment horizontal="left"/>
    </xf>
    <xf numFmtId="0" fontId="46" fillId="0" borderId="0" xfId="0" applyFont="1" applyAlignment="1"/>
    <xf numFmtId="3" fontId="34" fillId="3" borderId="1" xfId="0" applyNumberFormat="1" applyFont="1" applyFill="1" applyBorder="1"/>
    <xf numFmtId="3" fontId="8" fillId="3" borderId="8" xfId="0" applyNumberFormat="1" applyFont="1" applyFill="1" applyBorder="1" applyAlignment="1">
      <alignment vertical="top" wrapText="1" readingOrder="1"/>
    </xf>
    <xf numFmtId="3" fontId="20" fillId="3" borderId="1" xfId="0" applyNumberFormat="1" applyFont="1" applyFill="1" applyBorder="1"/>
    <xf numFmtId="1" fontId="0" fillId="3" borderId="1" xfId="0" applyNumberFormat="1" applyFill="1" applyBorder="1"/>
    <xf numFmtId="0" fontId="36" fillId="0" borderId="1" xfId="0" applyFont="1" applyBorder="1" applyAlignment="1">
      <alignment horizontal="left"/>
    </xf>
    <xf numFmtId="17" fontId="51" fillId="7" borderId="29" xfId="0" applyNumberFormat="1" applyFont="1" applyFill="1" applyBorder="1" applyAlignment="1">
      <alignment horizontal="center" wrapText="1" readingOrder="1"/>
    </xf>
    <xf numFmtId="3" fontId="51" fillId="7" borderId="29" xfId="0" applyNumberFormat="1" applyFont="1" applyFill="1" applyBorder="1" applyAlignment="1">
      <alignment horizontal="right" wrapText="1" readingOrder="1"/>
    </xf>
    <xf numFmtId="0" fontId="51" fillId="7" borderId="29" xfId="0" applyFont="1" applyFill="1" applyBorder="1" applyAlignment="1">
      <alignment horizontal="right" wrapText="1" readingOrder="1"/>
    </xf>
    <xf numFmtId="10" fontId="51" fillId="7" borderId="29" xfId="0" applyNumberFormat="1" applyFont="1" applyFill="1" applyBorder="1" applyAlignment="1">
      <alignment horizontal="right" wrapText="1" readingOrder="1"/>
    </xf>
    <xf numFmtId="165" fontId="36" fillId="3" borderId="1" xfId="0" applyNumberFormat="1" applyFont="1" applyFill="1" applyBorder="1"/>
    <xf numFmtId="10" fontId="36" fillId="4" borderId="1" xfId="0" applyNumberFormat="1" applyFont="1" applyFill="1" applyBorder="1"/>
    <xf numFmtId="10" fontId="36" fillId="4" borderId="1" xfId="0" applyNumberFormat="1" applyFont="1" applyFill="1" applyBorder="1" applyAlignment="1">
      <alignment horizontal="center"/>
    </xf>
    <xf numFmtId="17" fontId="51" fillId="3" borderId="29" xfId="0" applyNumberFormat="1" applyFont="1" applyFill="1" applyBorder="1" applyAlignment="1">
      <alignment horizontal="center" wrapText="1" readingOrder="1"/>
    </xf>
    <xf numFmtId="3" fontId="51" fillId="3" borderId="29" xfId="0" applyNumberFormat="1" applyFont="1" applyFill="1" applyBorder="1" applyAlignment="1">
      <alignment horizontal="right" wrapText="1" readingOrder="1"/>
    </xf>
    <xf numFmtId="0" fontId="51" fillId="3" borderId="29" xfId="0" applyFont="1" applyFill="1" applyBorder="1" applyAlignment="1">
      <alignment horizontal="right" wrapText="1" readingOrder="1"/>
    </xf>
    <xf numFmtId="10" fontId="51" fillId="3" borderId="29" xfId="0" applyNumberFormat="1" applyFont="1" applyFill="1" applyBorder="1" applyAlignment="1">
      <alignment horizontal="right" wrapText="1" readingOrder="1"/>
    </xf>
    <xf numFmtId="0" fontId="10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/>
    <xf numFmtId="4" fontId="7" fillId="0" borderId="1" xfId="0" applyNumberFormat="1" applyFont="1" applyBorder="1"/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/>
    <xf numFmtId="0" fontId="49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3" fontId="49" fillId="0" borderId="1" xfId="0" applyNumberFormat="1" applyFont="1" applyBorder="1"/>
    <xf numFmtId="4" fontId="49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49" fillId="4" borderId="1" xfId="0" applyFont="1" applyFill="1" applyBorder="1"/>
    <xf numFmtId="3" fontId="49" fillId="4" borderId="1" xfId="0" applyNumberFormat="1" applyFont="1" applyFill="1" applyBorder="1"/>
    <xf numFmtId="4" fontId="49" fillId="4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49" fillId="3" borderId="1" xfId="0" applyFont="1" applyFill="1" applyBorder="1"/>
    <xf numFmtId="4" fontId="49" fillId="3" borderId="1" xfId="0" applyNumberFormat="1" applyFont="1" applyFill="1" applyBorder="1"/>
    <xf numFmtId="3" fontId="32" fillId="0" borderId="0" xfId="0" applyNumberFormat="1" applyFont="1"/>
    <xf numFmtId="0" fontId="52" fillId="0" borderId="0" xfId="0" applyFont="1"/>
    <xf numFmtId="0" fontId="23" fillId="0" borderId="6" xfId="0" applyFont="1" applyFill="1" applyBorder="1"/>
    <xf numFmtId="0" fontId="1" fillId="0" borderId="1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43" fontId="1" fillId="0" borderId="26" xfId="0" applyNumberFormat="1" applyFont="1" applyBorder="1" applyAlignment="1">
      <alignment horizontal="center"/>
    </xf>
    <xf numFmtId="43" fontId="1" fillId="0" borderId="2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3" fillId="0" borderId="8" xfId="0" applyNumberFormat="1" applyFont="1" applyFill="1" applyBorder="1" applyAlignment="1">
      <alignment horizontal="center" vertical="center" wrapText="1" readingOrder="1"/>
    </xf>
    <xf numFmtId="0" fontId="14" fillId="0" borderId="8" xfId="0" applyNumberFormat="1" applyFont="1" applyFill="1" applyBorder="1" applyAlignment="1">
      <alignment vertical="top" wrapText="1"/>
    </xf>
    <xf numFmtId="0" fontId="15" fillId="0" borderId="8" xfId="0" applyNumberFormat="1" applyFont="1" applyFill="1" applyBorder="1" applyAlignment="1">
      <alignment horizontal="center" vertical="center" wrapText="1" readingOrder="1"/>
    </xf>
    <xf numFmtId="0" fontId="38" fillId="0" borderId="8" xfId="0" applyNumberFormat="1" applyFont="1" applyFill="1" applyBorder="1" applyAlignment="1">
      <alignment horizontal="center" vertical="center" wrapText="1" readingOrder="1"/>
    </xf>
    <xf numFmtId="0" fontId="39" fillId="0" borderId="8" xfId="0" applyNumberFormat="1" applyFont="1" applyFill="1" applyBorder="1" applyAlignment="1">
      <alignment vertical="top" wrapText="1"/>
    </xf>
    <xf numFmtId="0" fontId="42" fillId="0" borderId="9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0" fillId="0" borderId="9" xfId="0" applyNumberFormat="1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horizontal="center" vertical="center" wrapText="1"/>
    </xf>
    <xf numFmtId="0" fontId="50" fillId="0" borderId="4" xfId="5" applyFont="1" applyBorder="1" applyAlignment="1">
      <alignment horizontal="center" vertical="center"/>
    </xf>
    <xf numFmtId="0" fontId="50" fillId="0" borderId="5" xfId="5" applyFont="1" applyBorder="1" applyAlignment="1">
      <alignment horizontal="center" vertical="center"/>
    </xf>
    <xf numFmtId="0" fontId="50" fillId="0" borderId="4" xfId="5" applyFont="1" applyBorder="1" applyAlignment="1">
      <alignment horizontal="center" vertical="center" wrapText="1"/>
    </xf>
    <xf numFmtId="0" fontId="50" fillId="0" borderId="5" xfId="5" applyFont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20" fillId="3" borderId="7" xfId="3" applyFont="1" applyFill="1" applyBorder="1" applyAlignment="1">
      <alignment horizontal="left"/>
    </xf>
    <xf numFmtId="0" fontId="20" fillId="3" borderId="3" xfId="3" applyFont="1" applyFill="1" applyBorder="1" applyAlignment="1">
      <alignment horizontal="left"/>
    </xf>
    <xf numFmtId="0" fontId="20" fillId="4" borderId="7" xfId="3" applyFont="1" applyFill="1" applyBorder="1" applyAlignment="1">
      <alignment horizontal="left"/>
    </xf>
    <xf numFmtId="0" fontId="20" fillId="4" borderId="3" xfId="3" applyFont="1" applyFill="1" applyBorder="1" applyAlignment="1">
      <alignment horizontal="left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0" fillId="0" borderId="7" xfId="3" applyFont="1" applyBorder="1" applyAlignment="1">
      <alignment horizontal="left"/>
    </xf>
    <xf numFmtId="0" fontId="20" fillId="0" borderId="3" xfId="3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</cellXfs>
  <cellStyles count="9">
    <cellStyle name="Comma [0] 2" xfId="8"/>
    <cellStyle name="Normal" xfId="0" builtinId="0"/>
    <cellStyle name="Normal 2" xfId="2"/>
    <cellStyle name="Normal 3" xfId="6"/>
    <cellStyle name="Normal 4" xfId="1"/>
    <cellStyle name="Normal 5" xfId="3"/>
    <cellStyle name="Normal 6" xfId="4"/>
    <cellStyle name="Normal 7" xfId="5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1</xdr:row>
      <xdr:rowOff>0</xdr:rowOff>
    </xdr:from>
    <xdr:to>
      <xdr:col>17</xdr:col>
      <xdr:colOff>391163</xdr:colOff>
      <xdr:row>18</xdr:row>
      <xdr:rowOff>29054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323850"/>
          <a:ext cx="4572638" cy="342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15</xdr:row>
      <xdr:rowOff>95250</xdr:rowOff>
    </xdr:from>
    <xdr:to>
      <xdr:col>5</xdr:col>
      <xdr:colOff>210188</xdr:colOff>
      <xdr:row>33</xdr:row>
      <xdr:rowOff>95729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810000"/>
          <a:ext cx="4572638" cy="34294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21</xdr:row>
      <xdr:rowOff>142875</xdr:rowOff>
    </xdr:from>
    <xdr:to>
      <xdr:col>5</xdr:col>
      <xdr:colOff>200663</xdr:colOff>
      <xdr:row>39</xdr:row>
      <xdr:rowOff>143354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000625"/>
          <a:ext cx="4572638" cy="34294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21</xdr:row>
      <xdr:rowOff>142875</xdr:rowOff>
    </xdr:from>
    <xdr:to>
      <xdr:col>5</xdr:col>
      <xdr:colOff>200663</xdr:colOff>
      <xdr:row>39</xdr:row>
      <xdr:rowOff>143354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43575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14</xdr:col>
      <xdr:colOff>514988</xdr:colOff>
      <xdr:row>12</xdr:row>
      <xdr:rowOff>210029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438150"/>
          <a:ext cx="4572638" cy="342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192.168.135.50/ReportServer?%2FReport%20PK%2FTabulasi%2FTabel19&amp;PeriodeID=0&amp;ProvinsiID=13&amp;KabupatenID=185&amp;KecamatanID=5530&amp;KelurahanID%3Aisnull=True&amp;RWID%3Aisnull=True&amp;RTID%3Aisnull=True&amp;rs%3AParameterLanguage=" TargetMode="External"/><Relationship Id="rId13" Type="http://schemas.openxmlformats.org/officeDocument/2006/relationships/hyperlink" Target="http://192.168.135.50/ReportServer?%2FReport%20PK%2FTabulasi%2FTabel19&amp;PeriodeID=0&amp;ProvinsiID=13&amp;KabupatenID=185&amp;KecamatanID=5535&amp;KelurahanID%3Aisnull=True&amp;RWID%3Aisnull=True&amp;RTID%3Aisnull=True&amp;rs%3AParameterLanguage=" TargetMode="External"/><Relationship Id="rId3" Type="http://schemas.openxmlformats.org/officeDocument/2006/relationships/hyperlink" Target="http://192.168.135.50/ReportServer?%2FReport%20PK%2FTabulasi%2FTabel19&amp;PeriodeID=0&amp;ProvinsiID=13&amp;KabupatenID=185&amp;KecamatanID=5525&amp;KelurahanID%3Aisnull=True&amp;RWID%3Aisnull=True&amp;RTID%3Aisnull=True&amp;rs%3AParameterLanguage=" TargetMode="External"/><Relationship Id="rId7" Type="http://schemas.openxmlformats.org/officeDocument/2006/relationships/hyperlink" Target="http://192.168.135.50/ReportServer?%2FReport%20PK%2FTabulasi%2FTabel19&amp;PeriodeID=0&amp;ProvinsiID=13&amp;KabupatenID=185&amp;KecamatanID=5529&amp;KelurahanID%3Aisnull=True&amp;RWID%3Aisnull=True&amp;RTID%3Aisnull=True&amp;rs%3AParameterLanguage=" TargetMode="External"/><Relationship Id="rId12" Type="http://schemas.openxmlformats.org/officeDocument/2006/relationships/hyperlink" Target="http://192.168.135.50/ReportServer?%2FReport%20PK%2FTabulasi%2FTabel19&amp;PeriodeID=0&amp;ProvinsiID=13&amp;KabupatenID=185&amp;KecamatanID=5534&amp;KelurahanID%3Aisnull=True&amp;RWID%3Aisnull=True&amp;RTID%3Aisnull=True&amp;rs%3AParameterLanguage=" TargetMode="External"/><Relationship Id="rId2" Type="http://schemas.openxmlformats.org/officeDocument/2006/relationships/hyperlink" Target="http://192.168.135.50/ReportServer?%2FReport%20PK%2FTabulasi%2FTabel19&amp;PeriodeID=0&amp;ProvinsiID=13&amp;KabupatenID=185&amp;KecamatanID=5524&amp;KelurahanID%3Aisnull=True&amp;RWID%3Aisnull=True&amp;RTID%3Aisnull=True&amp;rs%3AParameterLanguage=" TargetMode="External"/><Relationship Id="rId1" Type="http://schemas.openxmlformats.org/officeDocument/2006/relationships/hyperlink" Target="http://192.168.135.50/ReportServer?%2FReport%20PK%2FTabulasi%2FTabel19&amp;PeriodeID=0&amp;ProvinsiID=13&amp;KabupatenID=185&amp;KecamatanID=5523&amp;KelurahanID%3Aisnull=True&amp;RWID%3Aisnull=True&amp;RTID%3Aisnull=True&amp;rs%3AParameterLanguage=" TargetMode="External"/><Relationship Id="rId6" Type="http://schemas.openxmlformats.org/officeDocument/2006/relationships/hyperlink" Target="http://192.168.135.50/ReportServer?%2FReport%20PK%2FTabulasi%2FTabel19&amp;PeriodeID=0&amp;ProvinsiID=13&amp;KabupatenID=185&amp;KecamatanID=5528&amp;KelurahanID%3Aisnull=True&amp;RWID%3Aisnull=True&amp;RTID%3Aisnull=True&amp;rs%3AParameterLanguage=" TargetMode="External"/><Relationship Id="rId11" Type="http://schemas.openxmlformats.org/officeDocument/2006/relationships/hyperlink" Target="http://192.168.135.50/ReportServer?%2FReport%20PK%2FTabulasi%2FTabel19&amp;PeriodeID=0&amp;ProvinsiID=13&amp;KabupatenID=185&amp;KecamatanID=5533&amp;KelurahanID%3Aisnull=True&amp;RWID%3Aisnull=True&amp;RTID%3Aisnull=True&amp;rs%3AParameterLanguage=" TargetMode="External"/><Relationship Id="rId5" Type="http://schemas.openxmlformats.org/officeDocument/2006/relationships/hyperlink" Target="http://192.168.135.50/ReportServer?%2FReport%20PK%2FTabulasi%2FTabel19&amp;PeriodeID=0&amp;ProvinsiID=13&amp;KabupatenID=185&amp;KecamatanID=5527&amp;KelurahanID%3Aisnull=True&amp;RWID%3Aisnull=True&amp;RTID%3Aisnull=True&amp;rs%3AParameterLanguage=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://192.168.135.50/ReportServer?%2FReport%20PK%2FTabulasi%2FTabel19&amp;PeriodeID=0&amp;ProvinsiID=13&amp;KabupatenID=185&amp;KecamatanID=5532&amp;KelurahanID%3Aisnull=True&amp;RWID%3Aisnull=True&amp;RTID%3Aisnull=True&amp;rs%3AParameterLanguage=" TargetMode="External"/><Relationship Id="rId4" Type="http://schemas.openxmlformats.org/officeDocument/2006/relationships/hyperlink" Target="http://192.168.135.50/ReportServer?%2FReport%20PK%2FTabulasi%2FTabel19&amp;PeriodeID=0&amp;ProvinsiID=13&amp;KabupatenID=185&amp;KecamatanID=5526&amp;KelurahanID%3Aisnull=True&amp;RWID%3Aisnull=True&amp;RTID%3Aisnull=True&amp;rs%3AParameterLanguage=" TargetMode="External"/><Relationship Id="rId9" Type="http://schemas.openxmlformats.org/officeDocument/2006/relationships/hyperlink" Target="http://192.168.135.50/ReportServer?%2FReport%20PK%2FTabulasi%2FTabel19&amp;PeriodeID=0&amp;ProvinsiID=13&amp;KabupatenID=185&amp;KecamatanID=5531&amp;KelurahanID%3Aisnull=True&amp;RWID%3Aisnull=True&amp;RTID%3Aisnull=True&amp;rs%3AParameterLanguage=" TargetMode="External"/><Relationship Id="rId14" Type="http://schemas.openxmlformats.org/officeDocument/2006/relationships/hyperlink" Target="http://192.168.135.50/ReportServer?%2FReport%20PK%2FTabulasi%2FTabel19&amp;PeriodeID=0&amp;ProvinsiID=13&amp;KabupatenID=185&amp;KecamatanID=5536&amp;KelurahanID%3Aisnull=True&amp;RWID%3Aisnull=True&amp;RTID%3Aisnull=True&amp;rs%3AParameterLanguage=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5"/>
  <sheetViews>
    <sheetView topLeftCell="A8" zoomScale="90" zoomScaleNormal="90" workbookViewId="0">
      <selection activeCell="Q24" sqref="Q24:R24"/>
    </sheetView>
  </sheetViews>
  <sheetFormatPr defaultRowHeight="15" x14ac:dyDescent="0.25"/>
  <cols>
    <col min="1" max="1" width="4.7109375" customWidth="1"/>
    <col min="2" max="2" width="12.5703125" customWidth="1"/>
    <col min="3" max="3" width="6.85546875" customWidth="1"/>
    <col min="4" max="4" width="6.42578125" customWidth="1"/>
    <col min="5" max="6" width="5.85546875" customWidth="1"/>
    <col min="7" max="7" width="6.42578125" customWidth="1"/>
    <col min="8" max="10" width="6.85546875" customWidth="1"/>
    <col min="15" max="15" width="7" customWidth="1"/>
    <col min="16" max="16" width="7.28515625" customWidth="1"/>
    <col min="22" max="22" width="6.85546875" customWidth="1"/>
    <col min="23" max="23" width="13.7109375" customWidth="1"/>
  </cols>
  <sheetData>
    <row r="1" spans="1:33" x14ac:dyDescent="0.25">
      <c r="A1" s="83" t="s">
        <v>110</v>
      </c>
    </row>
    <row r="2" spans="1:33" x14ac:dyDescent="0.25">
      <c r="V2" s="83" t="s">
        <v>115</v>
      </c>
    </row>
    <row r="3" spans="1:33" x14ac:dyDescent="0.25">
      <c r="A3" s="3"/>
      <c r="B3" s="3"/>
      <c r="C3" s="344" t="s">
        <v>0</v>
      </c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6"/>
      <c r="S3" s="1"/>
      <c r="V3" s="29" t="s">
        <v>1</v>
      </c>
      <c r="W3" s="29" t="s">
        <v>2</v>
      </c>
      <c r="X3" s="340" t="s">
        <v>0</v>
      </c>
      <c r="Y3" s="341"/>
      <c r="Z3" s="341"/>
      <c r="AA3" s="341"/>
      <c r="AB3" s="341"/>
      <c r="AC3" s="341"/>
      <c r="AD3" s="342"/>
      <c r="AE3" s="24"/>
      <c r="AF3" s="24"/>
      <c r="AG3" s="24"/>
    </row>
    <row r="4" spans="1:33" x14ac:dyDescent="0.25">
      <c r="A4" s="4" t="s">
        <v>1</v>
      </c>
      <c r="B4" s="4" t="s">
        <v>2</v>
      </c>
      <c r="C4" s="343" t="s">
        <v>3</v>
      </c>
      <c r="D4" s="343"/>
      <c r="E4" s="343" t="s">
        <v>4</v>
      </c>
      <c r="F4" s="343"/>
      <c r="G4" s="343" t="s">
        <v>5</v>
      </c>
      <c r="H4" s="343"/>
      <c r="I4" s="344" t="s">
        <v>7</v>
      </c>
      <c r="J4" s="346"/>
      <c r="K4" s="343" t="s">
        <v>8</v>
      </c>
      <c r="L4" s="343"/>
      <c r="M4" s="344" t="s">
        <v>9</v>
      </c>
      <c r="N4" s="346"/>
      <c r="O4" s="343" t="s">
        <v>6</v>
      </c>
      <c r="P4" s="343"/>
      <c r="Q4" s="343" t="s">
        <v>10</v>
      </c>
      <c r="R4" s="343"/>
      <c r="S4" s="4" t="s">
        <v>11</v>
      </c>
      <c r="V4" s="25"/>
      <c r="W4" s="25"/>
      <c r="X4" s="26" t="s">
        <v>3</v>
      </c>
      <c r="Y4" s="26" t="s">
        <v>4</v>
      </c>
      <c r="Z4" s="26" t="s">
        <v>5</v>
      </c>
      <c r="AA4" s="26" t="s">
        <v>31</v>
      </c>
      <c r="AB4" s="26" t="s">
        <v>8</v>
      </c>
      <c r="AC4" s="26" t="s">
        <v>9</v>
      </c>
      <c r="AD4" s="26" t="s">
        <v>6</v>
      </c>
      <c r="AE4" s="27" t="s">
        <v>11</v>
      </c>
      <c r="AF4" s="28" t="s">
        <v>32</v>
      </c>
      <c r="AG4" s="28" t="s">
        <v>33</v>
      </c>
    </row>
    <row r="5" spans="1:33" ht="18.75" x14ac:dyDescent="0.3">
      <c r="A5" s="5"/>
      <c r="B5" s="5"/>
      <c r="C5" s="2" t="s">
        <v>12</v>
      </c>
      <c r="D5" s="2" t="s">
        <v>13</v>
      </c>
      <c r="E5" s="2" t="s">
        <v>12</v>
      </c>
      <c r="F5" s="2" t="s">
        <v>13</v>
      </c>
      <c r="G5" s="2" t="s">
        <v>12</v>
      </c>
      <c r="H5" s="2" t="s">
        <v>13</v>
      </c>
      <c r="I5" s="187" t="s">
        <v>12</v>
      </c>
      <c r="J5" s="187" t="s">
        <v>13</v>
      </c>
      <c r="K5" s="2" t="s">
        <v>12</v>
      </c>
      <c r="L5" s="2" t="s">
        <v>13</v>
      </c>
      <c r="M5" s="187" t="s">
        <v>12</v>
      </c>
      <c r="N5" s="187" t="s">
        <v>13</v>
      </c>
      <c r="O5" s="187" t="s">
        <v>12</v>
      </c>
      <c r="P5" s="187" t="s">
        <v>13</v>
      </c>
      <c r="Q5" s="2" t="s">
        <v>12</v>
      </c>
      <c r="R5" s="2" t="s">
        <v>13</v>
      </c>
      <c r="S5" s="6" t="s">
        <v>14</v>
      </c>
      <c r="V5" s="19">
        <v>1</v>
      </c>
      <c r="W5" s="20" t="s">
        <v>15</v>
      </c>
      <c r="X5" s="194">
        <f t="shared" ref="X5:X18" si="0">C6+D6</f>
        <v>80</v>
      </c>
      <c r="Y5" s="194">
        <f t="shared" ref="Y5:Y18" si="1">E6+F6</f>
        <v>85</v>
      </c>
      <c r="Z5" s="194">
        <f t="shared" ref="Z5:Z18" si="2">G6+H6</f>
        <v>12</v>
      </c>
      <c r="AA5" s="194">
        <f>I6+J6</f>
        <v>295</v>
      </c>
      <c r="AB5" s="195">
        <f t="shared" ref="AB5:AB17" si="3">K6+L6</f>
        <v>1601</v>
      </c>
      <c r="AC5" s="195">
        <f>M6+N6</f>
        <v>186</v>
      </c>
      <c r="AD5" s="195">
        <f>O6+P6</f>
        <v>35</v>
      </c>
      <c r="AE5" s="195">
        <f t="shared" ref="AE5:AE19" si="4">SUM(X5:AD5)</f>
        <v>2294</v>
      </c>
      <c r="AF5" s="195">
        <f t="shared" ref="AF5:AF18" si="5">X5+Y5+Z5+AA5</f>
        <v>472</v>
      </c>
      <c r="AG5" s="196">
        <f>AF5/AE5*100</f>
        <v>20.57541412380122</v>
      </c>
    </row>
    <row r="6" spans="1:33" ht="18.75" x14ac:dyDescent="0.3">
      <c r="A6" s="2">
        <v>1</v>
      </c>
      <c r="B6" s="7" t="s">
        <v>15</v>
      </c>
      <c r="C6" s="193">
        <v>65</v>
      </c>
      <c r="D6" s="193">
        <v>15</v>
      </c>
      <c r="E6" s="193">
        <v>80</v>
      </c>
      <c r="F6" s="193">
        <v>5</v>
      </c>
      <c r="G6" s="193">
        <v>12</v>
      </c>
      <c r="H6" s="193">
        <v>0</v>
      </c>
      <c r="I6" s="193">
        <v>276</v>
      </c>
      <c r="J6" s="193">
        <v>19</v>
      </c>
      <c r="K6" s="193">
        <v>110</v>
      </c>
      <c r="L6" s="193">
        <v>1491</v>
      </c>
      <c r="M6" s="193">
        <v>46</v>
      </c>
      <c r="N6" s="193">
        <v>140</v>
      </c>
      <c r="O6" s="193">
        <v>10</v>
      </c>
      <c r="P6" s="193">
        <v>25</v>
      </c>
      <c r="Q6" s="193">
        <f>C6+E6+G6+I6+K6+M6+O6</f>
        <v>599</v>
      </c>
      <c r="R6" s="193">
        <f>D6+F6+H6+J6+L6+N6+P6</f>
        <v>1695</v>
      </c>
      <c r="S6" s="193">
        <f t="shared" ref="S6:S20" si="6">SUM(Q6:R6)</f>
        <v>2294</v>
      </c>
      <c r="V6" s="19">
        <v>2</v>
      </c>
      <c r="W6" s="74" t="s">
        <v>16</v>
      </c>
      <c r="X6" s="194">
        <f t="shared" si="0"/>
        <v>17</v>
      </c>
      <c r="Y6" s="194">
        <f t="shared" si="1"/>
        <v>14</v>
      </c>
      <c r="Z6" s="194">
        <f t="shared" si="2"/>
        <v>0</v>
      </c>
      <c r="AA6" s="194">
        <f t="shared" ref="AA6:AA18" si="7">I7+J7</f>
        <v>90</v>
      </c>
      <c r="AB6" s="195">
        <f t="shared" si="3"/>
        <v>1057</v>
      </c>
      <c r="AC6" s="195">
        <f t="shared" ref="AC6:AC18" si="8">M7+N7</f>
        <v>86</v>
      </c>
      <c r="AD6" s="195">
        <f t="shared" ref="AD6:AD19" si="9">O7+P7</f>
        <v>5</v>
      </c>
      <c r="AE6" s="195">
        <f t="shared" si="4"/>
        <v>1269</v>
      </c>
      <c r="AF6" s="195">
        <f t="shared" si="5"/>
        <v>121</v>
      </c>
      <c r="AG6" s="196">
        <f t="shared" ref="AG6:AG19" si="10">AF6/AE6*100</f>
        <v>9.5350669818754916</v>
      </c>
    </row>
    <row r="7" spans="1:33" ht="18.75" x14ac:dyDescent="0.3">
      <c r="A7" s="2">
        <v>2</v>
      </c>
      <c r="B7" s="18" t="s">
        <v>16</v>
      </c>
      <c r="C7" s="193">
        <v>15</v>
      </c>
      <c r="D7" s="193">
        <v>2</v>
      </c>
      <c r="E7" s="193">
        <v>13</v>
      </c>
      <c r="F7" s="193">
        <v>1</v>
      </c>
      <c r="G7" s="193">
        <v>0</v>
      </c>
      <c r="H7" s="193">
        <v>0</v>
      </c>
      <c r="I7" s="193">
        <v>81</v>
      </c>
      <c r="J7" s="193">
        <v>9</v>
      </c>
      <c r="K7" s="193">
        <v>673</v>
      </c>
      <c r="L7" s="193">
        <v>384</v>
      </c>
      <c r="M7" s="193">
        <v>79</v>
      </c>
      <c r="N7" s="193">
        <v>7</v>
      </c>
      <c r="O7" s="193">
        <v>5</v>
      </c>
      <c r="P7" s="193">
        <v>0</v>
      </c>
      <c r="Q7" s="193">
        <f t="shared" ref="Q7:Q20" si="11">C7+E7+G7+I7+K7+M7+O7</f>
        <v>866</v>
      </c>
      <c r="R7" s="193">
        <f t="shared" ref="R7:R20" si="12">D7+F7+H7+J7+L7+N7+P7</f>
        <v>403</v>
      </c>
      <c r="S7" s="193">
        <f t="shared" si="6"/>
        <v>1269</v>
      </c>
      <c r="V7" s="19">
        <v>3</v>
      </c>
      <c r="W7" s="74" t="s">
        <v>17</v>
      </c>
      <c r="X7" s="194">
        <f t="shared" si="0"/>
        <v>12</v>
      </c>
      <c r="Y7" s="194">
        <f t="shared" si="1"/>
        <v>26</v>
      </c>
      <c r="Z7" s="194">
        <f t="shared" si="2"/>
        <v>1</v>
      </c>
      <c r="AA7" s="194">
        <f t="shared" si="7"/>
        <v>149</v>
      </c>
      <c r="AB7" s="195">
        <f t="shared" si="3"/>
        <v>1131</v>
      </c>
      <c r="AC7" s="195">
        <f t="shared" si="8"/>
        <v>436</v>
      </c>
      <c r="AD7" s="195">
        <f t="shared" si="9"/>
        <v>80</v>
      </c>
      <c r="AE7" s="195">
        <f t="shared" si="4"/>
        <v>1835</v>
      </c>
      <c r="AF7" s="195">
        <f t="shared" si="5"/>
        <v>188</v>
      </c>
      <c r="AG7" s="196">
        <f t="shared" si="10"/>
        <v>10.245231607629428</v>
      </c>
    </row>
    <row r="8" spans="1:33" ht="18.75" x14ac:dyDescent="0.3">
      <c r="A8" s="2">
        <v>3</v>
      </c>
      <c r="B8" s="200" t="s">
        <v>17</v>
      </c>
      <c r="C8" s="201">
        <v>12</v>
      </c>
      <c r="D8" s="201">
        <v>0</v>
      </c>
      <c r="E8" s="201">
        <v>24</v>
      </c>
      <c r="F8" s="201">
        <v>2</v>
      </c>
      <c r="G8" s="201">
        <v>1</v>
      </c>
      <c r="H8" s="201">
        <v>0</v>
      </c>
      <c r="I8" s="201">
        <v>149</v>
      </c>
      <c r="J8" s="201">
        <v>0</v>
      </c>
      <c r="K8" s="201">
        <v>899</v>
      </c>
      <c r="L8" s="201">
        <v>232</v>
      </c>
      <c r="M8" s="201">
        <v>347</v>
      </c>
      <c r="N8" s="201">
        <v>89</v>
      </c>
      <c r="O8" s="201">
        <v>14</v>
      </c>
      <c r="P8" s="201">
        <v>66</v>
      </c>
      <c r="Q8" s="201">
        <f t="shared" si="11"/>
        <v>1446</v>
      </c>
      <c r="R8" s="201">
        <f t="shared" si="12"/>
        <v>389</v>
      </c>
      <c r="S8" s="201">
        <f t="shared" si="6"/>
        <v>1835</v>
      </c>
      <c r="V8" s="19">
        <v>4</v>
      </c>
      <c r="W8" s="74" t="s">
        <v>18</v>
      </c>
      <c r="X8" s="194">
        <f t="shared" si="0"/>
        <v>15</v>
      </c>
      <c r="Y8" s="194">
        <f t="shared" si="1"/>
        <v>14</v>
      </c>
      <c r="Z8" s="194">
        <f t="shared" si="2"/>
        <v>0</v>
      </c>
      <c r="AA8" s="194">
        <f t="shared" si="7"/>
        <v>66</v>
      </c>
      <c r="AB8" s="195">
        <f t="shared" si="3"/>
        <v>743</v>
      </c>
      <c r="AC8" s="195">
        <f t="shared" si="8"/>
        <v>153</v>
      </c>
      <c r="AD8" s="195">
        <f t="shared" si="9"/>
        <v>61</v>
      </c>
      <c r="AE8" s="195">
        <f t="shared" si="4"/>
        <v>1052</v>
      </c>
      <c r="AF8" s="195">
        <f t="shared" si="5"/>
        <v>95</v>
      </c>
      <c r="AG8" s="196">
        <f t="shared" si="10"/>
        <v>9.0304182509505697</v>
      </c>
    </row>
    <row r="9" spans="1:33" ht="18.75" x14ac:dyDescent="0.3">
      <c r="A9" s="2">
        <v>4</v>
      </c>
      <c r="B9" s="200" t="s">
        <v>18</v>
      </c>
      <c r="C9" s="201">
        <v>14</v>
      </c>
      <c r="D9" s="201">
        <v>1</v>
      </c>
      <c r="E9" s="201">
        <v>14</v>
      </c>
      <c r="F9" s="201">
        <v>0</v>
      </c>
      <c r="G9" s="201">
        <v>0</v>
      </c>
      <c r="H9" s="201">
        <v>0</v>
      </c>
      <c r="I9" s="201">
        <v>66</v>
      </c>
      <c r="J9" s="201">
        <v>0</v>
      </c>
      <c r="K9" s="201">
        <v>397</v>
      </c>
      <c r="L9" s="201">
        <v>346</v>
      </c>
      <c r="M9" s="201">
        <v>142</v>
      </c>
      <c r="N9" s="201">
        <v>11</v>
      </c>
      <c r="O9" s="201">
        <v>51</v>
      </c>
      <c r="P9" s="201">
        <v>10</v>
      </c>
      <c r="Q9" s="201">
        <f t="shared" si="11"/>
        <v>684</v>
      </c>
      <c r="R9" s="201">
        <f t="shared" si="12"/>
        <v>368</v>
      </c>
      <c r="S9" s="201">
        <f t="shared" si="6"/>
        <v>1052</v>
      </c>
      <c r="V9" s="19">
        <v>5</v>
      </c>
      <c r="W9" s="74" t="s">
        <v>19</v>
      </c>
      <c r="X9" s="194">
        <f t="shared" si="0"/>
        <v>34</v>
      </c>
      <c r="Y9" s="194">
        <f t="shared" si="1"/>
        <v>8</v>
      </c>
      <c r="Z9" s="194">
        <f t="shared" si="2"/>
        <v>0</v>
      </c>
      <c r="AA9" s="194">
        <f t="shared" si="7"/>
        <v>112</v>
      </c>
      <c r="AB9" s="195">
        <f t="shared" si="3"/>
        <v>1084</v>
      </c>
      <c r="AC9" s="195">
        <f t="shared" si="8"/>
        <v>190</v>
      </c>
      <c r="AD9" s="195">
        <f t="shared" si="9"/>
        <v>26</v>
      </c>
      <c r="AE9" s="195">
        <f t="shared" si="4"/>
        <v>1454</v>
      </c>
      <c r="AF9" s="195">
        <f t="shared" si="5"/>
        <v>154</v>
      </c>
      <c r="AG9" s="196">
        <f t="shared" si="10"/>
        <v>10.591471801925723</v>
      </c>
    </row>
    <row r="10" spans="1:33" ht="18.75" x14ac:dyDescent="0.3">
      <c r="A10" s="2">
        <v>5</v>
      </c>
      <c r="B10" s="202" t="s">
        <v>19</v>
      </c>
      <c r="C10" s="201">
        <v>34</v>
      </c>
      <c r="D10" s="201">
        <v>0</v>
      </c>
      <c r="E10" s="201">
        <v>8</v>
      </c>
      <c r="F10" s="201">
        <v>0</v>
      </c>
      <c r="G10" s="201">
        <v>0</v>
      </c>
      <c r="H10" s="201">
        <v>0</v>
      </c>
      <c r="I10" s="201">
        <v>112</v>
      </c>
      <c r="J10" s="201">
        <v>0</v>
      </c>
      <c r="K10" s="201">
        <v>1009</v>
      </c>
      <c r="L10" s="201">
        <v>75</v>
      </c>
      <c r="M10" s="201">
        <v>190</v>
      </c>
      <c r="N10" s="201">
        <v>0</v>
      </c>
      <c r="O10" s="201">
        <v>26</v>
      </c>
      <c r="P10" s="201">
        <v>0</v>
      </c>
      <c r="Q10" s="201">
        <f t="shared" si="11"/>
        <v>1379</v>
      </c>
      <c r="R10" s="201">
        <f t="shared" si="12"/>
        <v>75</v>
      </c>
      <c r="S10" s="201">
        <f t="shared" si="6"/>
        <v>1454</v>
      </c>
      <c r="V10" s="19">
        <v>6</v>
      </c>
      <c r="W10" s="74" t="s">
        <v>20</v>
      </c>
      <c r="X10" s="194">
        <f t="shared" si="0"/>
        <v>18</v>
      </c>
      <c r="Y10" s="194">
        <f t="shared" si="1"/>
        <v>65</v>
      </c>
      <c r="Z10" s="194">
        <f t="shared" si="2"/>
        <v>0</v>
      </c>
      <c r="AA10" s="194">
        <f t="shared" si="7"/>
        <v>109</v>
      </c>
      <c r="AB10" s="195">
        <f t="shared" si="3"/>
        <v>1238</v>
      </c>
      <c r="AC10" s="195">
        <f t="shared" si="8"/>
        <v>38</v>
      </c>
      <c r="AD10" s="195">
        <f t="shared" si="9"/>
        <v>15</v>
      </c>
      <c r="AE10" s="195">
        <f t="shared" si="4"/>
        <v>1483</v>
      </c>
      <c r="AF10" s="195">
        <f t="shared" si="5"/>
        <v>192</v>
      </c>
      <c r="AG10" s="196">
        <f t="shared" si="10"/>
        <v>12.946729602157788</v>
      </c>
    </row>
    <row r="11" spans="1:33" ht="18.75" x14ac:dyDescent="0.3">
      <c r="A11" s="2">
        <v>6</v>
      </c>
      <c r="B11" s="202" t="s">
        <v>20</v>
      </c>
      <c r="C11" s="201">
        <v>17</v>
      </c>
      <c r="D11" s="201">
        <v>1</v>
      </c>
      <c r="E11" s="201">
        <v>48</v>
      </c>
      <c r="F11" s="201">
        <v>17</v>
      </c>
      <c r="G11" s="201">
        <v>0</v>
      </c>
      <c r="H11" s="201">
        <v>0</v>
      </c>
      <c r="I11" s="201">
        <v>109</v>
      </c>
      <c r="J11" s="201">
        <v>0</v>
      </c>
      <c r="K11" s="201">
        <v>914</v>
      </c>
      <c r="L11" s="201">
        <v>324</v>
      </c>
      <c r="M11" s="201">
        <v>38</v>
      </c>
      <c r="N11" s="201">
        <v>0</v>
      </c>
      <c r="O11" s="201">
        <v>15</v>
      </c>
      <c r="P11" s="201">
        <v>0</v>
      </c>
      <c r="Q11" s="201">
        <f t="shared" si="11"/>
        <v>1141</v>
      </c>
      <c r="R11" s="201">
        <f t="shared" si="12"/>
        <v>342</v>
      </c>
      <c r="S11" s="201">
        <f t="shared" si="6"/>
        <v>1483</v>
      </c>
      <c r="V11" s="19">
        <v>7</v>
      </c>
      <c r="W11" s="74" t="s">
        <v>21</v>
      </c>
      <c r="X11" s="194">
        <f t="shared" si="0"/>
        <v>12</v>
      </c>
      <c r="Y11" s="194">
        <f t="shared" si="1"/>
        <v>2</v>
      </c>
      <c r="Z11" s="194">
        <f t="shared" si="2"/>
        <v>0</v>
      </c>
      <c r="AA11" s="194">
        <f t="shared" si="7"/>
        <v>92</v>
      </c>
      <c r="AB11" s="195">
        <f t="shared" si="3"/>
        <v>526</v>
      </c>
      <c r="AC11" s="195">
        <f t="shared" si="8"/>
        <v>21</v>
      </c>
      <c r="AD11" s="195">
        <f t="shared" si="9"/>
        <v>0</v>
      </c>
      <c r="AE11" s="195">
        <f t="shared" si="4"/>
        <v>653</v>
      </c>
      <c r="AF11" s="195">
        <f t="shared" si="5"/>
        <v>106</v>
      </c>
      <c r="AG11" s="196">
        <f t="shared" si="10"/>
        <v>16.232771822358348</v>
      </c>
    </row>
    <row r="12" spans="1:33" ht="18.75" x14ac:dyDescent="0.3">
      <c r="A12" s="2">
        <v>7</v>
      </c>
      <c r="B12" s="200" t="s">
        <v>21</v>
      </c>
      <c r="C12" s="201">
        <v>12</v>
      </c>
      <c r="D12" s="201">
        <v>0</v>
      </c>
      <c r="E12" s="201">
        <v>2</v>
      </c>
      <c r="F12" s="201">
        <v>0</v>
      </c>
      <c r="G12" s="201">
        <v>0</v>
      </c>
      <c r="H12" s="201">
        <v>0</v>
      </c>
      <c r="I12" s="201">
        <v>92</v>
      </c>
      <c r="J12" s="201">
        <v>0</v>
      </c>
      <c r="K12" s="201">
        <v>161</v>
      </c>
      <c r="L12" s="201">
        <v>365</v>
      </c>
      <c r="M12" s="201">
        <v>2</v>
      </c>
      <c r="N12" s="201">
        <v>19</v>
      </c>
      <c r="O12" s="201">
        <v>0</v>
      </c>
      <c r="P12" s="201">
        <v>0</v>
      </c>
      <c r="Q12" s="201">
        <f t="shared" si="11"/>
        <v>269</v>
      </c>
      <c r="R12" s="201">
        <f t="shared" si="12"/>
        <v>384</v>
      </c>
      <c r="S12" s="201">
        <f t="shared" si="6"/>
        <v>653</v>
      </c>
      <c r="V12" s="19">
        <v>8</v>
      </c>
      <c r="W12" s="74" t="s">
        <v>22</v>
      </c>
      <c r="X12" s="194">
        <f t="shared" si="0"/>
        <v>10</v>
      </c>
      <c r="Y12" s="194">
        <f t="shared" si="1"/>
        <v>0</v>
      </c>
      <c r="Z12" s="194">
        <f t="shared" si="2"/>
        <v>0</v>
      </c>
      <c r="AA12" s="194">
        <f t="shared" si="7"/>
        <v>174</v>
      </c>
      <c r="AB12" s="195">
        <f t="shared" si="3"/>
        <v>888</v>
      </c>
      <c r="AC12" s="195">
        <f t="shared" si="8"/>
        <v>29</v>
      </c>
      <c r="AD12" s="195">
        <f t="shared" si="9"/>
        <v>17</v>
      </c>
      <c r="AE12" s="195">
        <f t="shared" si="4"/>
        <v>1118</v>
      </c>
      <c r="AF12" s="195">
        <f t="shared" si="5"/>
        <v>184</v>
      </c>
      <c r="AG12" s="196">
        <f t="shared" si="10"/>
        <v>16.457960644007155</v>
      </c>
    </row>
    <row r="13" spans="1:33" ht="18.75" x14ac:dyDescent="0.3">
      <c r="A13" s="2">
        <v>8</v>
      </c>
      <c r="B13" s="200" t="s">
        <v>22</v>
      </c>
      <c r="C13" s="201">
        <v>10</v>
      </c>
      <c r="D13" s="201">
        <v>0</v>
      </c>
      <c r="E13" s="201">
        <v>0</v>
      </c>
      <c r="F13" s="201">
        <v>0</v>
      </c>
      <c r="G13" s="201">
        <v>0</v>
      </c>
      <c r="H13" s="201">
        <v>0</v>
      </c>
      <c r="I13" s="201">
        <v>174</v>
      </c>
      <c r="J13" s="201">
        <v>0</v>
      </c>
      <c r="K13" s="201">
        <v>429</v>
      </c>
      <c r="L13" s="201">
        <v>459</v>
      </c>
      <c r="M13" s="201">
        <v>29</v>
      </c>
      <c r="N13" s="201">
        <v>0</v>
      </c>
      <c r="O13" s="201">
        <v>17</v>
      </c>
      <c r="P13" s="201">
        <v>0</v>
      </c>
      <c r="Q13" s="201">
        <f t="shared" si="11"/>
        <v>659</v>
      </c>
      <c r="R13" s="201">
        <f t="shared" si="12"/>
        <v>459</v>
      </c>
      <c r="S13" s="201">
        <f t="shared" si="6"/>
        <v>1118</v>
      </c>
      <c r="V13" s="152">
        <v>9</v>
      </c>
      <c r="W13" s="74" t="s">
        <v>23</v>
      </c>
      <c r="X13" s="195">
        <f t="shared" si="0"/>
        <v>21</v>
      </c>
      <c r="Y13" s="195">
        <f t="shared" si="1"/>
        <v>21</v>
      </c>
      <c r="Z13" s="195">
        <f t="shared" si="2"/>
        <v>0</v>
      </c>
      <c r="AA13" s="195">
        <f t="shared" si="7"/>
        <v>112</v>
      </c>
      <c r="AB13" s="195">
        <f t="shared" si="3"/>
        <v>908</v>
      </c>
      <c r="AC13" s="195">
        <f t="shared" si="8"/>
        <v>33</v>
      </c>
      <c r="AD13" s="195">
        <f t="shared" si="9"/>
        <v>15</v>
      </c>
      <c r="AE13" s="195">
        <f t="shared" si="4"/>
        <v>1110</v>
      </c>
      <c r="AF13" s="195">
        <f t="shared" si="5"/>
        <v>154</v>
      </c>
      <c r="AG13" s="196">
        <f t="shared" si="10"/>
        <v>13.873873873873874</v>
      </c>
    </row>
    <row r="14" spans="1:33" ht="18.75" x14ac:dyDescent="0.3">
      <c r="A14" s="2">
        <v>9</v>
      </c>
      <c r="B14" s="202" t="s">
        <v>23</v>
      </c>
      <c r="C14" s="201">
        <v>17</v>
      </c>
      <c r="D14" s="201">
        <v>4</v>
      </c>
      <c r="E14" s="201">
        <v>11</v>
      </c>
      <c r="F14" s="201">
        <v>10</v>
      </c>
      <c r="G14" s="201">
        <v>0</v>
      </c>
      <c r="H14" s="201">
        <v>0</v>
      </c>
      <c r="I14" s="201">
        <v>112</v>
      </c>
      <c r="J14" s="201">
        <v>0</v>
      </c>
      <c r="K14" s="201">
        <v>418</v>
      </c>
      <c r="L14" s="201">
        <v>490</v>
      </c>
      <c r="M14" s="201">
        <v>33</v>
      </c>
      <c r="N14" s="201">
        <v>0</v>
      </c>
      <c r="O14" s="201">
        <v>15</v>
      </c>
      <c r="P14" s="201">
        <v>0</v>
      </c>
      <c r="Q14" s="201">
        <f t="shared" si="11"/>
        <v>606</v>
      </c>
      <c r="R14" s="201">
        <f t="shared" si="12"/>
        <v>504</v>
      </c>
      <c r="S14" s="201">
        <f t="shared" si="6"/>
        <v>1110</v>
      </c>
      <c r="V14" s="19">
        <v>10</v>
      </c>
      <c r="W14" s="74" t="s">
        <v>24</v>
      </c>
      <c r="X14" s="194">
        <f t="shared" si="0"/>
        <v>32</v>
      </c>
      <c r="Y14" s="194">
        <f t="shared" si="1"/>
        <v>9</v>
      </c>
      <c r="Z14" s="194">
        <f t="shared" si="2"/>
        <v>0</v>
      </c>
      <c r="AA14" s="194">
        <f t="shared" si="7"/>
        <v>89</v>
      </c>
      <c r="AB14" s="195">
        <f t="shared" si="3"/>
        <v>584</v>
      </c>
      <c r="AC14" s="195">
        <f t="shared" si="8"/>
        <v>45</v>
      </c>
      <c r="AD14" s="195">
        <f t="shared" si="9"/>
        <v>10</v>
      </c>
      <c r="AE14" s="195">
        <f t="shared" si="4"/>
        <v>769</v>
      </c>
      <c r="AF14" s="195">
        <f t="shared" si="5"/>
        <v>130</v>
      </c>
      <c r="AG14" s="196">
        <f t="shared" si="10"/>
        <v>16.905071521456435</v>
      </c>
    </row>
    <row r="15" spans="1:33" ht="18.75" x14ac:dyDescent="0.3">
      <c r="A15" s="2">
        <v>10</v>
      </c>
      <c r="B15" s="200" t="s">
        <v>24</v>
      </c>
      <c r="C15" s="201">
        <v>32</v>
      </c>
      <c r="D15" s="201">
        <v>0</v>
      </c>
      <c r="E15" s="201">
        <v>1</v>
      </c>
      <c r="F15" s="201">
        <v>8</v>
      </c>
      <c r="G15" s="201">
        <v>0</v>
      </c>
      <c r="H15" s="201">
        <v>0</v>
      </c>
      <c r="I15" s="201">
        <v>89</v>
      </c>
      <c r="J15" s="201">
        <v>0</v>
      </c>
      <c r="K15" s="201">
        <v>394</v>
      </c>
      <c r="L15" s="201">
        <v>190</v>
      </c>
      <c r="M15" s="201">
        <v>31</v>
      </c>
      <c r="N15" s="201">
        <v>14</v>
      </c>
      <c r="O15" s="201">
        <v>10</v>
      </c>
      <c r="P15" s="201">
        <v>0</v>
      </c>
      <c r="Q15" s="201">
        <f t="shared" si="11"/>
        <v>557</v>
      </c>
      <c r="R15" s="201">
        <f t="shared" si="12"/>
        <v>212</v>
      </c>
      <c r="S15" s="201">
        <f t="shared" si="6"/>
        <v>769</v>
      </c>
      <c r="V15" s="19">
        <v>11</v>
      </c>
      <c r="W15" s="74" t="s">
        <v>25</v>
      </c>
      <c r="X15" s="194">
        <f t="shared" si="0"/>
        <v>13</v>
      </c>
      <c r="Y15" s="194">
        <f t="shared" si="1"/>
        <v>5</v>
      </c>
      <c r="Z15" s="194">
        <f t="shared" si="2"/>
        <v>0</v>
      </c>
      <c r="AA15" s="194">
        <f t="shared" si="7"/>
        <v>30</v>
      </c>
      <c r="AB15" s="195">
        <f t="shared" si="3"/>
        <v>1114</v>
      </c>
      <c r="AC15" s="195">
        <f t="shared" si="8"/>
        <v>25</v>
      </c>
      <c r="AD15" s="195">
        <f t="shared" si="9"/>
        <v>6</v>
      </c>
      <c r="AE15" s="195">
        <f t="shared" si="4"/>
        <v>1193</v>
      </c>
      <c r="AF15" s="195">
        <f t="shared" si="5"/>
        <v>48</v>
      </c>
      <c r="AG15" s="196">
        <f t="shared" si="10"/>
        <v>4.0234702430846605</v>
      </c>
    </row>
    <row r="16" spans="1:33" ht="18.75" x14ac:dyDescent="0.3">
      <c r="A16" s="2">
        <v>11</v>
      </c>
      <c r="B16" s="200" t="s">
        <v>25</v>
      </c>
      <c r="C16" s="201">
        <v>13</v>
      </c>
      <c r="D16" s="201">
        <v>0</v>
      </c>
      <c r="E16" s="201">
        <v>5</v>
      </c>
      <c r="F16" s="201">
        <v>0</v>
      </c>
      <c r="G16" s="201">
        <v>0</v>
      </c>
      <c r="H16" s="201">
        <v>0</v>
      </c>
      <c r="I16" s="201">
        <v>30</v>
      </c>
      <c r="J16" s="201">
        <v>0</v>
      </c>
      <c r="K16" s="201">
        <v>388</v>
      </c>
      <c r="L16" s="201">
        <v>726</v>
      </c>
      <c r="M16" s="201">
        <v>22</v>
      </c>
      <c r="N16" s="201">
        <v>3</v>
      </c>
      <c r="O16" s="201">
        <v>6</v>
      </c>
      <c r="P16" s="201">
        <v>0</v>
      </c>
      <c r="Q16" s="201">
        <f t="shared" si="11"/>
        <v>464</v>
      </c>
      <c r="R16" s="201">
        <f t="shared" si="12"/>
        <v>729</v>
      </c>
      <c r="S16" s="201">
        <f t="shared" si="6"/>
        <v>1193</v>
      </c>
      <c r="V16" s="19">
        <v>12</v>
      </c>
      <c r="W16" s="74" t="s">
        <v>26</v>
      </c>
      <c r="X16" s="194">
        <f t="shared" si="0"/>
        <v>24</v>
      </c>
      <c r="Y16" s="194">
        <f t="shared" si="1"/>
        <v>42</v>
      </c>
      <c r="Z16" s="194">
        <f t="shared" si="2"/>
        <v>0</v>
      </c>
      <c r="AA16" s="194">
        <f t="shared" si="7"/>
        <v>177</v>
      </c>
      <c r="AB16" s="195">
        <f t="shared" si="3"/>
        <v>1114</v>
      </c>
      <c r="AC16" s="195">
        <f t="shared" si="8"/>
        <v>124</v>
      </c>
      <c r="AD16" s="195">
        <f t="shared" si="9"/>
        <v>10</v>
      </c>
      <c r="AE16" s="195">
        <f t="shared" si="4"/>
        <v>1491</v>
      </c>
      <c r="AF16" s="195">
        <f t="shared" si="5"/>
        <v>243</v>
      </c>
      <c r="AG16" s="196">
        <f t="shared" si="10"/>
        <v>16.297786720321934</v>
      </c>
    </row>
    <row r="17" spans="1:33" ht="18.75" x14ac:dyDescent="0.3">
      <c r="A17" s="2">
        <v>12</v>
      </c>
      <c r="B17" s="200" t="s">
        <v>26</v>
      </c>
      <c r="C17" s="201">
        <v>24</v>
      </c>
      <c r="D17" s="201">
        <v>0</v>
      </c>
      <c r="E17" s="201">
        <v>42</v>
      </c>
      <c r="F17" s="201">
        <v>0</v>
      </c>
      <c r="G17" s="201">
        <v>0</v>
      </c>
      <c r="H17" s="201">
        <v>0</v>
      </c>
      <c r="I17" s="201">
        <v>177</v>
      </c>
      <c r="J17" s="201">
        <v>0</v>
      </c>
      <c r="K17" s="201">
        <v>781</v>
      </c>
      <c r="L17" s="201">
        <v>333</v>
      </c>
      <c r="M17" s="201">
        <v>65</v>
      </c>
      <c r="N17" s="201">
        <v>59</v>
      </c>
      <c r="O17" s="201">
        <v>8</v>
      </c>
      <c r="P17" s="201">
        <v>2</v>
      </c>
      <c r="Q17" s="201">
        <f t="shared" si="11"/>
        <v>1097</v>
      </c>
      <c r="R17" s="201">
        <f t="shared" si="12"/>
        <v>394</v>
      </c>
      <c r="S17" s="201">
        <f t="shared" si="6"/>
        <v>1491</v>
      </c>
      <c r="V17" s="19">
        <v>13</v>
      </c>
      <c r="W17" s="74" t="s">
        <v>27</v>
      </c>
      <c r="X17" s="194">
        <f t="shared" si="0"/>
        <v>17</v>
      </c>
      <c r="Y17" s="194">
        <f t="shared" si="1"/>
        <v>35</v>
      </c>
      <c r="Z17" s="194">
        <f t="shared" si="2"/>
        <v>0</v>
      </c>
      <c r="AA17" s="194">
        <f t="shared" si="7"/>
        <v>108</v>
      </c>
      <c r="AB17" s="195">
        <f t="shared" si="3"/>
        <v>1154</v>
      </c>
      <c r="AC17" s="195">
        <f t="shared" si="8"/>
        <v>190</v>
      </c>
      <c r="AD17" s="195">
        <f t="shared" si="9"/>
        <v>69</v>
      </c>
      <c r="AE17" s="195">
        <f t="shared" si="4"/>
        <v>1573</v>
      </c>
      <c r="AF17" s="195">
        <f t="shared" si="5"/>
        <v>160</v>
      </c>
      <c r="AG17" s="196">
        <f t="shared" si="10"/>
        <v>10.1716465352829</v>
      </c>
    </row>
    <row r="18" spans="1:33" ht="18.75" x14ac:dyDescent="0.3">
      <c r="A18" s="2">
        <v>13</v>
      </c>
      <c r="B18" s="200" t="s">
        <v>27</v>
      </c>
      <c r="C18" s="201">
        <v>16</v>
      </c>
      <c r="D18" s="201">
        <v>1</v>
      </c>
      <c r="E18" s="201">
        <v>35</v>
      </c>
      <c r="F18" s="201">
        <v>0</v>
      </c>
      <c r="G18" s="201">
        <v>0</v>
      </c>
      <c r="H18" s="201">
        <v>0</v>
      </c>
      <c r="I18" s="201">
        <v>108</v>
      </c>
      <c r="J18" s="201">
        <v>0</v>
      </c>
      <c r="K18" s="201">
        <v>745</v>
      </c>
      <c r="L18" s="201">
        <v>409</v>
      </c>
      <c r="M18" s="201">
        <v>103</v>
      </c>
      <c r="N18" s="201">
        <v>87</v>
      </c>
      <c r="O18" s="201">
        <v>69</v>
      </c>
      <c r="P18" s="201">
        <v>0</v>
      </c>
      <c r="Q18" s="201">
        <f t="shared" si="11"/>
        <v>1076</v>
      </c>
      <c r="R18" s="201">
        <f t="shared" si="12"/>
        <v>497</v>
      </c>
      <c r="S18" s="201">
        <f t="shared" si="6"/>
        <v>1573</v>
      </c>
      <c r="V18" s="19">
        <v>14</v>
      </c>
      <c r="W18" s="20" t="s">
        <v>28</v>
      </c>
      <c r="X18" s="194">
        <f t="shared" si="0"/>
        <v>16</v>
      </c>
      <c r="Y18" s="194">
        <f t="shared" si="1"/>
        <v>7</v>
      </c>
      <c r="Z18" s="194">
        <f t="shared" si="2"/>
        <v>0</v>
      </c>
      <c r="AA18" s="194">
        <f t="shared" si="7"/>
        <v>111</v>
      </c>
      <c r="AB18" s="195">
        <v>412</v>
      </c>
      <c r="AC18" s="195">
        <f t="shared" si="8"/>
        <v>19</v>
      </c>
      <c r="AD18" s="195">
        <f t="shared" si="9"/>
        <v>0</v>
      </c>
      <c r="AE18" s="195">
        <f t="shared" si="4"/>
        <v>565</v>
      </c>
      <c r="AF18" s="195">
        <f t="shared" si="5"/>
        <v>134</v>
      </c>
      <c r="AG18" s="196">
        <f t="shared" si="10"/>
        <v>23.716814159292035</v>
      </c>
    </row>
    <row r="19" spans="1:33" ht="18.75" x14ac:dyDescent="0.3">
      <c r="A19" s="2">
        <v>14</v>
      </c>
      <c r="B19" s="202" t="s">
        <v>28</v>
      </c>
      <c r="C19" s="201">
        <v>16</v>
      </c>
      <c r="D19" s="201">
        <v>0</v>
      </c>
      <c r="E19" s="201">
        <v>7</v>
      </c>
      <c r="F19" s="201">
        <v>0</v>
      </c>
      <c r="G19" s="201">
        <v>0</v>
      </c>
      <c r="H19" s="201">
        <v>0</v>
      </c>
      <c r="I19" s="201">
        <v>111</v>
      </c>
      <c r="J19" s="201">
        <v>0</v>
      </c>
      <c r="K19" s="201">
        <v>43</v>
      </c>
      <c r="L19" s="201">
        <v>369</v>
      </c>
      <c r="M19" s="201">
        <v>2</v>
      </c>
      <c r="N19" s="201">
        <v>17</v>
      </c>
      <c r="O19" s="201">
        <v>0</v>
      </c>
      <c r="P19" s="201">
        <v>0</v>
      </c>
      <c r="Q19" s="201">
        <f t="shared" si="11"/>
        <v>179</v>
      </c>
      <c r="R19" s="201">
        <f t="shared" si="12"/>
        <v>386</v>
      </c>
      <c r="S19" s="201">
        <f t="shared" si="6"/>
        <v>565</v>
      </c>
      <c r="V19" s="22"/>
      <c r="W19" s="21" t="s">
        <v>29</v>
      </c>
      <c r="X19" s="197">
        <f t="shared" ref="X19:AB19" si="13">SUM(X5:X18)</f>
        <v>321</v>
      </c>
      <c r="Y19" s="197">
        <f t="shared" si="13"/>
        <v>333</v>
      </c>
      <c r="Z19" s="197">
        <f t="shared" si="13"/>
        <v>13</v>
      </c>
      <c r="AA19" s="197">
        <f>SUM(AA5:AA18)</f>
        <v>1714</v>
      </c>
      <c r="AB19" s="198">
        <f t="shared" si="13"/>
        <v>13554</v>
      </c>
      <c r="AC19" s="195">
        <f>SUM(AC5:AC18)</f>
        <v>1575</v>
      </c>
      <c r="AD19" s="195">
        <f t="shared" si="9"/>
        <v>349</v>
      </c>
      <c r="AE19" s="198">
        <f t="shared" si="4"/>
        <v>17859</v>
      </c>
      <c r="AF19" s="198">
        <f>SUM(AF5:AF18)</f>
        <v>2381</v>
      </c>
      <c r="AG19" s="199">
        <f t="shared" si="10"/>
        <v>13.33221344980122</v>
      </c>
    </row>
    <row r="20" spans="1:33" ht="18.75" x14ac:dyDescent="0.3">
      <c r="A20" s="9"/>
      <c r="B20" s="11" t="s">
        <v>29</v>
      </c>
      <c r="C20" s="13">
        <f t="shared" ref="C20:L20" si="14">SUM(C6:C19)</f>
        <v>297</v>
      </c>
      <c r="D20" s="14">
        <f t="shared" si="14"/>
        <v>24</v>
      </c>
      <c r="E20" s="14">
        <f t="shared" si="14"/>
        <v>290</v>
      </c>
      <c r="F20" s="14">
        <f t="shared" si="14"/>
        <v>43</v>
      </c>
      <c r="G20" s="14">
        <f t="shared" si="14"/>
        <v>13</v>
      </c>
      <c r="H20" s="14">
        <f t="shared" si="14"/>
        <v>0</v>
      </c>
      <c r="I20" s="14">
        <f>SUM(I6:I19)</f>
        <v>1686</v>
      </c>
      <c r="J20" s="203">
        <f>SUM(J6:J19)</f>
        <v>28</v>
      </c>
      <c r="K20" s="180">
        <f t="shared" si="14"/>
        <v>7361</v>
      </c>
      <c r="L20" s="180">
        <f t="shared" si="14"/>
        <v>6193</v>
      </c>
      <c r="M20" s="180">
        <f>SUM(M6:M19)</f>
        <v>1129</v>
      </c>
      <c r="N20" s="180">
        <f>SUM(N6:N19)</f>
        <v>446</v>
      </c>
      <c r="O20" s="14">
        <f t="shared" ref="O20:P20" si="15">SUM(O6:O19)</f>
        <v>246</v>
      </c>
      <c r="P20" s="14">
        <f t="shared" si="15"/>
        <v>103</v>
      </c>
      <c r="Q20" s="12">
        <f t="shared" si="11"/>
        <v>11022</v>
      </c>
      <c r="R20" s="12">
        <f t="shared" si="12"/>
        <v>6837</v>
      </c>
      <c r="S20" s="183">
        <f t="shared" si="6"/>
        <v>17859</v>
      </c>
    </row>
    <row r="21" spans="1:33" x14ac:dyDescent="0.25">
      <c r="A21" s="8"/>
      <c r="B21" s="10"/>
      <c r="C21" s="349">
        <f>C20+D20</f>
        <v>321</v>
      </c>
      <c r="D21" s="349"/>
      <c r="E21" s="349">
        <f>E20+F20</f>
        <v>333</v>
      </c>
      <c r="F21" s="349"/>
      <c r="G21" s="349">
        <f>G20+H20</f>
        <v>13</v>
      </c>
      <c r="H21" s="349"/>
      <c r="I21" s="334">
        <f>I20+J20</f>
        <v>1714</v>
      </c>
      <c r="J21" s="335"/>
      <c r="K21" s="349">
        <f>K20+L20</f>
        <v>13554</v>
      </c>
      <c r="L21" s="349"/>
      <c r="M21" s="336">
        <f>M20+N20</f>
        <v>1575</v>
      </c>
      <c r="N21" s="335"/>
      <c r="O21" s="349">
        <f>O20+P20</f>
        <v>349</v>
      </c>
      <c r="P21" s="349"/>
      <c r="Q21" s="352">
        <f>Q20+R20</f>
        <v>17859</v>
      </c>
      <c r="R21" s="353"/>
      <c r="S21" s="17"/>
    </row>
    <row r="22" spans="1:33" ht="15.75" x14ac:dyDescent="0.25">
      <c r="A22" s="8"/>
      <c r="B22" s="131" t="s">
        <v>74</v>
      </c>
      <c r="C22" s="347">
        <v>782</v>
      </c>
      <c r="D22" s="347"/>
      <c r="E22" s="347">
        <v>614</v>
      </c>
      <c r="F22" s="347"/>
      <c r="G22" s="347">
        <v>20</v>
      </c>
      <c r="H22" s="347"/>
      <c r="I22" s="334">
        <v>2966</v>
      </c>
      <c r="J22" s="335"/>
      <c r="K22" s="354">
        <v>28347</v>
      </c>
      <c r="L22" s="354"/>
      <c r="M22" s="336">
        <v>4219</v>
      </c>
      <c r="N22" s="337"/>
      <c r="O22" s="347">
        <v>1456</v>
      </c>
      <c r="P22" s="347"/>
      <c r="Q22" s="354">
        <v>38404</v>
      </c>
      <c r="R22" s="354"/>
      <c r="S22" s="132"/>
      <c r="X22" s="145" t="s">
        <v>249</v>
      </c>
      <c r="Y22" s="145"/>
      <c r="Z22" s="145"/>
      <c r="AA22" s="145"/>
      <c r="AB22" s="145"/>
      <c r="AD22" s="331" t="s">
        <v>112</v>
      </c>
      <c r="AE22" s="145"/>
      <c r="AF22" s="145"/>
      <c r="AG22" s="145"/>
    </row>
    <row r="23" spans="1:33" ht="15.75" x14ac:dyDescent="0.25">
      <c r="A23" s="8"/>
      <c r="B23" s="11" t="s">
        <v>33</v>
      </c>
      <c r="C23" s="348">
        <f>C21/C22*100</f>
        <v>41.048593350383634</v>
      </c>
      <c r="D23" s="348"/>
      <c r="E23" s="348">
        <f>E21/E22*100</f>
        <v>54.234527687296421</v>
      </c>
      <c r="F23" s="348"/>
      <c r="G23" s="348">
        <f t="shared" ref="G23" si="16">G21/G22*100</f>
        <v>65</v>
      </c>
      <c r="H23" s="348"/>
      <c r="I23" s="338">
        <f>I21/I22*100</f>
        <v>57.788267026298044</v>
      </c>
      <c r="J23" s="339"/>
      <c r="K23" s="348">
        <f t="shared" ref="K23:M23" si="17">K21/K22*100</f>
        <v>47.814583553815218</v>
      </c>
      <c r="L23" s="348"/>
      <c r="M23" s="348">
        <f t="shared" si="17"/>
        <v>37.33112111874852</v>
      </c>
      <c r="N23" s="348"/>
      <c r="O23" s="348">
        <f t="shared" ref="O23:Q23" si="18">O21/O22*100</f>
        <v>23.969780219780219</v>
      </c>
      <c r="P23" s="348"/>
      <c r="Q23" s="348">
        <f t="shared" si="18"/>
        <v>46.50296844078742</v>
      </c>
      <c r="R23" s="348"/>
      <c r="S23" s="132"/>
      <c r="X23" s="145" t="s">
        <v>250</v>
      </c>
      <c r="Y23" s="145"/>
      <c r="Z23" s="145"/>
      <c r="AA23" s="145"/>
      <c r="AB23" s="145"/>
      <c r="AD23" s="145" t="s">
        <v>106</v>
      </c>
      <c r="AE23" s="145"/>
      <c r="AF23" s="145"/>
      <c r="AG23" s="145"/>
    </row>
    <row r="24" spans="1:33" ht="15.75" x14ac:dyDescent="0.25">
      <c r="A24" s="168"/>
      <c r="B24" s="82" t="s">
        <v>98</v>
      </c>
      <c r="C24" s="350">
        <v>0.62429999999999997</v>
      </c>
      <c r="D24" s="351"/>
      <c r="E24" s="350">
        <v>0.82030000000000003</v>
      </c>
      <c r="F24" s="351"/>
      <c r="G24" s="350">
        <v>0.68589999999999995</v>
      </c>
      <c r="H24" s="351"/>
      <c r="I24" s="355">
        <v>0.6079</v>
      </c>
      <c r="J24" s="356"/>
      <c r="K24" s="350">
        <v>0.59599999999999997</v>
      </c>
      <c r="L24" s="351"/>
      <c r="M24" s="355">
        <v>0.42249999999999999</v>
      </c>
      <c r="N24" s="356"/>
      <c r="O24" s="350">
        <v>0.3417</v>
      </c>
      <c r="P24" s="351"/>
      <c r="Q24" s="350">
        <v>0.56379999999999997</v>
      </c>
      <c r="R24" s="351"/>
      <c r="S24" s="169"/>
      <c r="X24" s="145"/>
      <c r="Y24" s="145"/>
      <c r="Z24" s="145"/>
      <c r="AA24" s="145"/>
      <c r="AB24" s="145"/>
      <c r="AD24" s="145"/>
      <c r="AE24" s="145"/>
      <c r="AF24" s="145"/>
      <c r="AG24" s="145"/>
    </row>
    <row r="25" spans="1:33" ht="15.75" x14ac:dyDescent="0.25">
      <c r="A25" s="97"/>
      <c r="B25" s="94" t="s">
        <v>70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  <c r="R25" s="96"/>
      <c r="S25" s="96"/>
      <c r="X25" s="145"/>
      <c r="Y25" s="145"/>
      <c r="Z25" s="145"/>
      <c r="AA25" s="145"/>
      <c r="AB25" s="145"/>
      <c r="AD25" s="145"/>
      <c r="AE25" s="145"/>
      <c r="AF25" s="145"/>
      <c r="AG25" s="145"/>
    </row>
    <row r="26" spans="1:33" ht="15.75" x14ac:dyDescent="0.25">
      <c r="A26" s="97"/>
      <c r="B26" s="94" t="s">
        <v>69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  <c r="R26" s="96"/>
      <c r="S26" s="96"/>
      <c r="X26" s="332" t="s">
        <v>251</v>
      </c>
      <c r="Y26" s="332"/>
      <c r="Z26" s="332"/>
      <c r="AA26" s="332"/>
      <c r="AB26" s="145"/>
      <c r="AD26" s="332" t="s">
        <v>113</v>
      </c>
      <c r="AE26" s="332"/>
      <c r="AF26" s="332"/>
      <c r="AG26" s="145"/>
    </row>
    <row r="27" spans="1:33" ht="15.75" x14ac:dyDescent="0.25">
      <c r="A27" s="97"/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  <c r="R27" s="96"/>
      <c r="S27" s="96"/>
      <c r="X27" s="145" t="s">
        <v>252</v>
      </c>
      <c r="Y27" s="145"/>
      <c r="Z27" s="145"/>
      <c r="AA27" s="145"/>
      <c r="AB27" s="145"/>
      <c r="AD27" s="145" t="s">
        <v>114</v>
      </c>
      <c r="AE27" s="145"/>
      <c r="AF27" s="145"/>
      <c r="AG27" s="145"/>
    </row>
    <row r="28" spans="1:33" ht="15.75" x14ac:dyDescent="0.25">
      <c r="A28" s="97"/>
      <c r="B28" s="94"/>
      <c r="C28" s="145" t="s">
        <v>249</v>
      </c>
      <c r="D28" s="145"/>
      <c r="E28" s="145"/>
      <c r="F28" s="145"/>
      <c r="G28" s="145"/>
      <c r="H28" s="95"/>
      <c r="I28" s="95"/>
      <c r="J28" s="95"/>
      <c r="K28" s="95"/>
      <c r="L28" s="95"/>
      <c r="M28" s="95"/>
      <c r="N28" s="95"/>
      <c r="O28" s="331" t="s">
        <v>112</v>
      </c>
      <c r="P28" s="145"/>
      <c r="Q28" s="145"/>
      <c r="R28" s="145"/>
      <c r="S28" s="96"/>
    </row>
    <row r="29" spans="1:33" ht="15.75" x14ac:dyDescent="0.25">
      <c r="A29" s="97"/>
      <c r="B29" s="94"/>
      <c r="C29" s="145" t="s">
        <v>250</v>
      </c>
      <c r="D29" s="145"/>
      <c r="E29" s="145"/>
      <c r="F29" s="145"/>
      <c r="G29" s="145"/>
      <c r="H29" s="95"/>
      <c r="I29" s="95"/>
      <c r="J29" s="95"/>
      <c r="K29" s="95"/>
      <c r="L29" s="95"/>
      <c r="M29" s="95"/>
      <c r="N29" s="95"/>
      <c r="O29" s="145" t="s">
        <v>106</v>
      </c>
      <c r="P29" s="145"/>
      <c r="Q29" s="145"/>
      <c r="R29" s="145"/>
      <c r="S29" s="96"/>
    </row>
    <row r="30" spans="1:33" ht="15.75" x14ac:dyDescent="0.25">
      <c r="A30" s="97"/>
      <c r="B30" s="94"/>
      <c r="C30" s="145"/>
      <c r="D30" s="145"/>
      <c r="E30" s="145"/>
      <c r="F30" s="145"/>
      <c r="G30" s="145"/>
      <c r="H30" s="95"/>
      <c r="I30" s="95"/>
      <c r="J30" s="95"/>
      <c r="K30" s="95"/>
      <c r="L30" s="95"/>
      <c r="M30" s="95"/>
      <c r="N30" s="95"/>
      <c r="O30" s="145"/>
      <c r="P30" s="145"/>
      <c r="Q30" s="145"/>
      <c r="R30" s="145"/>
      <c r="S30" s="96"/>
    </row>
    <row r="31" spans="1:33" ht="15.75" x14ac:dyDescent="0.25">
      <c r="A31" s="97"/>
      <c r="B31" s="94"/>
      <c r="C31" s="145"/>
      <c r="D31" s="145"/>
      <c r="E31" s="145"/>
      <c r="F31" s="145"/>
      <c r="G31" s="145"/>
      <c r="H31" s="95"/>
      <c r="I31" s="95"/>
      <c r="J31" s="95"/>
      <c r="K31" s="95"/>
      <c r="L31" s="95"/>
      <c r="M31" s="95"/>
      <c r="N31" s="95"/>
      <c r="O31" s="145"/>
      <c r="P31" s="145"/>
      <c r="Q31" s="145"/>
      <c r="R31" s="145"/>
      <c r="S31" s="96"/>
    </row>
    <row r="32" spans="1:33" ht="15.75" x14ac:dyDescent="0.25">
      <c r="A32" s="97"/>
      <c r="B32" s="94"/>
      <c r="C32" s="332" t="s">
        <v>251</v>
      </c>
      <c r="D32" s="332"/>
      <c r="E32" s="332"/>
      <c r="F32" s="332"/>
      <c r="G32" s="145"/>
      <c r="H32" s="95"/>
      <c r="I32" s="95"/>
      <c r="J32" s="95"/>
      <c r="K32" s="95"/>
      <c r="L32" s="95"/>
      <c r="M32" s="95"/>
      <c r="N32" s="95"/>
      <c r="O32" s="332" t="s">
        <v>113</v>
      </c>
      <c r="P32" s="332"/>
      <c r="Q32" s="332"/>
      <c r="R32" s="145"/>
      <c r="S32" s="96"/>
    </row>
    <row r="33" spans="1:33" ht="15.75" x14ac:dyDescent="0.25">
      <c r="A33" s="97"/>
      <c r="B33" s="94"/>
      <c r="C33" s="145" t="s">
        <v>252</v>
      </c>
      <c r="D33" s="145"/>
      <c r="E33" s="145"/>
      <c r="F33" s="145"/>
      <c r="G33" s="145"/>
      <c r="H33" s="95"/>
      <c r="I33" s="95"/>
      <c r="J33" s="95"/>
      <c r="K33" s="95"/>
      <c r="L33" s="95"/>
      <c r="M33" s="95"/>
      <c r="N33" s="95"/>
      <c r="O33" s="145" t="s">
        <v>114</v>
      </c>
      <c r="P33" s="145"/>
      <c r="Q33" s="145"/>
      <c r="R33" s="145"/>
      <c r="S33" s="96"/>
    </row>
    <row r="34" spans="1:33" x14ac:dyDescent="0.25">
      <c r="A34" s="97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96"/>
      <c r="S34" s="96"/>
    </row>
    <row r="35" spans="1:33" x14ac:dyDescent="0.25">
      <c r="A35" s="97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  <c r="R35" s="96"/>
      <c r="S35" s="96"/>
    </row>
    <row r="36" spans="1:33" x14ac:dyDescent="0.25">
      <c r="A36" s="97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96"/>
      <c r="S36" s="96"/>
    </row>
    <row r="37" spans="1:33" x14ac:dyDescent="0.25">
      <c r="A37" s="97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96"/>
      <c r="S37" s="96"/>
    </row>
    <row r="38" spans="1:33" x14ac:dyDescent="0.25">
      <c r="A38" s="97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  <c r="R38" s="96"/>
      <c r="S38" s="96"/>
    </row>
    <row r="39" spans="1:33" x14ac:dyDescent="0.25">
      <c r="A39" s="97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96"/>
      <c r="S39" s="96"/>
    </row>
    <row r="40" spans="1:33" x14ac:dyDescent="0.25">
      <c r="A40" s="97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  <c r="R40" s="96"/>
      <c r="S40" s="96"/>
    </row>
    <row r="41" spans="1:33" x14ac:dyDescent="0.25">
      <c r="A41" s="97"/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  <c r="R41" s="96"/>
      <c r="S41" s="96"/>
    </row>
    <row r="42" spans="1:33" x14ac:dyDescent="0.25">
      <c r="A42" s="97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6"/>
      <c r="R42" s="96"/>
      <c r="S42" s="96"/>
    </row>
    <row r="43" spans="1:33" x14ac:dyDescent="0.25">
      <c r="A43" s="97"/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  <c r="R43" s="96"/>
      <c r="S43" s="96"/>
    </row>
    <row r="45" spans="1:33" x14ac:dyDescent="0.25">
      <c r="A45" t="s">
        <v>57</v>
      </c>
    </row>
    <row r="47" spans="1:33" x14ac:dyDescent="0.25">
      <c r="A47" s="3"/>
      <c r="B47" s="3"/>
      <c r="C47" s="344" t="s">
        <v>0</v>
      </c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6"/>
      <c r="S47" s="1"/>
      <c r="V47" s="29" t="s">
        <v>1</v>
      </c>
      <c r="W47" s="29" t="s">
        <v>2</v>
      </c>
      <c r="X47" s="340" t="s">
        <v>0</v>
      </c>
      <c r="Y47" s="341"/>
      <c r="Z47" s="341"/>
      <c r="AA47" s="341"/>
      <c r="AB47" s="341"/>
      <c r="AC47" s="341"/>
      <c r="AD47" s="342"/>
      <c r="AE47" s="24"/>
      <c r="AF47" s="24"/>
      <c r="AG47" s="24"/>
    </row>
    <row r="48" spans="1:33" x14ac:dyDescent="0.25">
      <c r="A48" s="4" t="s">
        <v>1</v>
      </c>
      <c r="B48" s="4" t="s">
        <v>2</v>
      </c>
      <c r="C48" s="343" t="s">
        <v>3</v>
      </c>
      <c r="D48" s="343"/>
      <c r="E48" s="343" t="s">
        <v>4</v>
      </c>
      <c r="F48" s="343"/>
      <c r="G48" s="343" t="s">
        <v>5</v>
      </c>
      <c r="H48" s="343"/>
      <c r="I48" s="187"/>
      <c r="J48" s="187"/>
      <c r="K48" s="343" t="s">
        <v>8</v>
      </c>
      <c r="L48" s="343"/>
      <c r="M48" s="186"/>
      <c r="N48" s="186"/>
      <c r="O48" s="344" t="s">
        <v>9</v>
      </c>
      <c r="P48" s="346"/>
      <c r="Q48" s="343" t="s">
        <v>10</v>
      </c>
      <c r="R48" s="343"/>
      <c r="S48" s="4" t="s">
        <v>11</v>
      </c>
      <c r="V48" s="25"/>
      <c r="W48" s="25"/>
      <c r="X48" s="26" t="s">
        <v>3</v>
      </c>
      <c r="Y48" s="26" t="s">
        <v>4</v>
      </c>
      <c r="Z48" s="26" t="s">
        <v>5</v>
      </c>
      <c r="AA48" s="26" t="s">
        <v>31</v>
      </c>
      <c r="AB48" s="26" t="s">
        <v>8</v>
      </c>
      <c r="AC48" s="26"/>
      <c r="AD48" s="26" t="s">
        <v>9</v>
      </c>
      <c r="AE48" s="27" t="s">
        <v>11</v>
      </c>
      <c r="AF48" s="28" t="s">
        <v>32</v>
      </c>
      <c r="AG48" s="28" t="s">
        <v>33</v>
      </c>
    </row>
    <row r="49" spans="1:33" x14ac:dyDescent="0.25">
      <c r="A49" s="5"/>
      <c r="B49" s="5"/>
      <c r="C49" s="30" t="s">
        <v>12</v>
      </c>
      <c r="D49" s="30" t="s">
        <v>13</v>
      </c>
      <c r="E49" s="30" t="s">
        <v>12</v>
      </c>
      <c r="F49" s="30" t="s">
        <v>13</v>
      </c>
      <c r="G49" s="30" t="s">
        <v>12</v>
      </c>
      <c r="H49" s="30" t="s">
        <v>13</v>
      </c>
      <c r="I49" s="187"/>
      <c r="J49" s="187"/>
      <c r="K49" s="30" t="s">
        <v>12</v>
      </c>
      <c r="L49" s="30" t="s">
        <v>13</v>
      </c>
      <c r="M49" s="187"/>
      <c r="N49" s="187"/>
      <c r="O49" s="30" t="s">
        <v>12</v>
      </c>
      <c r="P49" s="30" t="s">
        <v>13</v>
      </c>
      <c r="Q49" s="30" t="s">
        <v>12</v>
      </c>
      <c r="R49" s="30" t="s">
        <v>13</v>
      </c>
      <c r="S49" s="6" t="s">
        <v>14</v>
      </c>
      <c r="V49" s="19">
        <v>1</v>
      </c>
      <c r="W49" s="20" t="s">
        <v>15</v>
      </c>
      <c r="X49" s="20"/>
      <c r="Y49" s="20"/>
      <c r="Z49" s="20"/>
      <c r="AA49" s="74"/>
      <c r="AB49" s="74"/>
      <c r="AC49" s="74"/>
      <c r="AD49" s="74"/>
      <c r="AE49" s="74"/>
      <c r="AF49" s="74"/>
      <c r="AG49" s="75"/>
    </row>
    <row r="50" spans="1:33" x14ac:dyDescent="0.25">
      <c r="A50" s="30">
        <v>1</v>
      </c>
      <c r="B50" s="7" t="s">
        <v>15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V50" s="19">
        <v>2</v>
      </c>
      <c r="W50" s="20" t="s">
        <v>16</v>
      </c>
      <c r="X50" s="20">
        <v>0</v>
      </c>
      <c r="Y50" s="20">
        <v>5</v>
      </c>
      <c r="Z50" s="20">
        <v>0</v>
      </c>
      <c r="AA50" s="74">
        <v>3</v>
      </c>
      <c r="AB50" s="74">
        <v>63</v>
      </c>
      <c r="AC50" s="74"/>
      <c r="AD50" s="74">
        <v>10</v>
      </c>
      <c r="AE50" s="74">
        <f>SUM(X50:AD50)</f>
        <v>81</v>
      </c>
      <c r="AF50" s="74"/>
      <c r="AG50" s="75"/>
    </row>
    <row r="51" spans="1:33" x14ac:dyDescent="0.25">
      <c r="A51" s="30">
        <v>2</v>
      </c>
      <c r="B51" s="18" t="s">
        <v>16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V51" s="19">
        <v>3</v>
      </c>
      <c r="W51" s="20" t="s">
        <v>17</v>
      </c>
      <c r="X51" s="20"/>
      <c r="Y51" s="20"/>
      <c r="Z51" s="20"/>
      <c r="AA51" s="74"/>
      <c r="AB51" s="74"/>
      <c r="AC51" s="74"/>
      <c r="AD51" s="74"/>
      <c r="AE51" s="74"/>
      <c r="AF51" s="74"/>
      <c r="AG51" s="75"/>
    </row>
    <row r="52" spans="1:33" x14ac:dyDescent="0.25">
      <c r="A52" s="30">
        <v>3</v>
      </c>
      <c r="B52" s="7" t="s">
        <v>17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12"/>
      <c r="R52" s="12"/>
      <c r="S52" s="12"/>
      <c r="V52" s="19">
        <v>4</v>
      </c>
      <c r="W52" s="20" t="s">
        <v>18</v>
      </c>
      <c r="X52" s="20"/>
      <c r="Y52" s="20"/>
      <c r="Z52" s="20"/>
      <c r="AA52" s="74"/>
      <c r="AB52" s="74"/>
      <c r="AC52" s="74"/>
      <c r="AD52" s="74"/>
      <c r="AE52" s="74"/>
      <c r="AF52" s="74"/>
      <c r="AG52" s="75"/>
    </row>
    <row r="53" spans="1:33" x14ac:dyDescent="0.25">
      <c r="A53" s="30">
        <v>4</v>
      </c>
      <c r="B53" s="7" t="s">
        <v>18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12"/>
      <c r="R53" s="12"/>
      <c r="S53" s="12"/>
      <c r="V53" s="19">
        <v>5</v>
      </c>
      <c r="W53" s="20" t="s">
        <v>19</v>
      </c>
      <c r="X53" s="20"/>
      <c r="Y53" s="20"/>
      <c r="Z53" s="20"/>
      <c r="AA53" s="74"/>
      <c r="AB53" s="74"/>
      <c r="AC53" s="74"/>
      <c r="AD53" s="74"/>
      <c r="AE53" s="74"/>
      <c r="AF53" s="74"/>
      <c r="AG53" s="75"/>
    </row>
    <row r="54" spans="1:33" x14ac:dyDescent="0.25">
      <c r="A54" s="30">
        <v>5</v>
      </c>
      <c r="B54" s="18" t="s">
        <v>19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12"/>
      <c r="R54" s="12"/>
      <c r="S54" s="12"/>
      <c r="V54" s="19">
        <v>6</v>
      </c>
      <c r="W54" s="20" t="s">
        <v>20</v>
      </c>
      <c r="X54" s="20"/>
      <c r="Y54" s="20"/>
      <c r="Z54" s="20"/>
      <c r="AA54" s="74"/>
      <c r="AB54" s="74"/>
      <c r="AC54" s="74"/>
      <c r="AD54" s="74"/>
      <c r="AE54" s="74"/>
      <c r="AF54" s="74"/>
      <c r="AG54" s="75"/>
    </row>
    <row r="55" spans="1:33" x14ac:dyDescent="0.25">
      <c r="A55" s="30">
        <v>6</v>
      </c>
      <c r="B55" s="18" t="s">
        <v>20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12"/>
      <c r="R55" s="12"/>
      <c r="S55" s="12"/>
      <c r="V55" s="19">
        <v>7</v>
      </c>
      <c r="W55" s="20" t="s">
        <v>21</v>
      </c>
      <c r="X55" s="20"/>
      <c r="Y55" s="20"/>
      <c r="Z55" s="20"/>
      <c r="AA55" s="74"/>
      <c r="AB55" s="74"/>
      <c r="AC55" s="74"/>
      <c r="AD55" s="74"/>
      <c r="AE55" s="74"/>
      <c r="AF55" s="74"/>
      <c r="AG55" s="75"/>
    </row>
    <row r="56" spans="1:33" x14ac:dyDescent="0.25">
      <c r="A56" s="30">
        <v>7</v>
      </c>
      <c r="B56" s="7" t="s">
        <v>21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12"/>
      <c r="R56" s="12"/>
      <c r="S56" s="12"/>
      <c r="V56" s="19">
        <v>8</v>
      </c>
      <c r="W56" s="20" t="s">
        <v>22</v>
      </c>
      <c r="X56" s="20"/>
      <c r="Y56" s="20"/>
      <c r="Z56" s="20"/>
      <c r="AA56" s="74"/>
      <c r="AB56" s="74"/>
      <c r="AC56" s="74"/>
      <c r="AD56" s="74"/>
      <c r="AE56" s="74"/>
      <c r="AF56" s="74"/>
      <c r="AG56" s="75"/>
    </row>
    <row r="57" spans="1:33" x14ac:dyDescent="0.25">
      <c r="A57" s="30">
        <v>8</v>
      </c>
      <c r="B57" s="7" t="s">
        <v>22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12"/>
      <c r="R57" s="12"/>
      <c r="S57" s="12"/>
      <c r="V57" s="19">
        <v>9</v>
      </c>
      <c r="W57" s="20" t="s">
        <v>23</v>
      </c>
      <c r="X57" s="20"/>
      <c r="Y57" s="20"/>
      <c r="Z57" s="20"/>
      <c r="AA57" s="74"/>
      <c r="AB57" s="74"/>
      <c r="AC57" s="74"/>
      <c r="AD57" s="74"/>
      <c r="AE57" s="74"/>
      <c r="AF57" s="74"/>
      <c r="AG57" s="75"/>
    </row>
    <row r="58" spans="1:33" x14ac:dyDescent="0.25">
      <c r="A58" s="30">
        <v>9</v>
      </c>
      <c r="B58" s="18" t="s">
        <v>23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12"/>
      <c r="R58" s="12"/>
      <c r="S58" s="12"/>
      <c r="V58" s="19">
        <v>10</v>
      </c>
      <c r="W58" s="20" t="s">
        <v>24</v>
      </c>
      <c r="X58" s="20"/>
      <c r="Y58" s="20"/>
      <c r="Z58" s="20"/>
      <c r="AA58" s="74"/>
      <c r="AB58" s="74"/>
      <c r="AC58" s="74"/>
      <c r="AD58" s="74"/>
      <c r="AE58" s="74"/>
      <c r="AF58" s="74"/>
      <c r="AG58" s="75"/>
    </row>
    <row r="59" spans="1:33" x14ac:dyDescent="0.25">
      <c r="A59" s="30">
        <v>10</v>
      </c>
      <c r="B59" s="7" t="s">
        <v>24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12"/>
      <c r="R59" s="12"/>
      <c r="S59" s="12"/>
      <c r="V59" s="19">
        <v>11</v>
      </c>
      <c r="W59" s="20" t="s">
        <v>25</v>
      </c>
      <c r="X59" s="20"/>
      <c r="Y59" s="20"/>
      <c r="Z59" s="20"/>
      <c r="AA59" s="74"/>
      <c r="AB59" s="74"/>
      <c r="AC59" s="74"/>
      <c r="AD59" s="74"/>
      <c r="AE59" s="74"/>
      <c r="AF59" s="74"/>
      <c r="AG59" s="75"/>
    </row>
    <row r="60" spans="1:33" x14ac:dyDescent="0.25">
      <c r="A60" s="30">
        <v>11</v>
      </c>
      <c r="B60" s="7" t="s">
        <v>25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12"/>
      <c r="R60" s="12"/>
      <c r="S60" s="12"/>
      <c r="V60" s="19">
        <v>12</v>
      </c>
      <c r="W60" s="20" t="s">
        <v>26</v>
      </c>
      <c r="X60" s="20"/>
      <c r="Y60" s="20"/>
      <c r="Z60" s="20"/>
      <c r="AA60" s="74"/>
      <c r="AB60" s="74"/>
      <c r="AC60" s="74"/>
      <c r="AD60" s="74"/>
      <c r="AE60" s="74"/>
      <c r="AF60" s="74"/>
      <c r="AG60" s="75"/>
    </row>
    <row r="61" spans="1:33" x14ac:dyDescent="0.25">
      <c r="A61" s="30">
        <v>12</v>
      </c>
      <c r="B61" s="7" t="s">
        <v>26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12"/>
      <c r="R61" s="12"/>
      <c r="S61" s="12"/>
      <c r="V61" s="19">
        <v>13</v>
      </c>
      <c r="W61" s="20" t="s">
        <v>27</v>
      </c>
      <c r="X61" s="20"/>
      <c r="Y61" s="20"/>
      <c r="Z61" s="20"/>
      <c r="AA61" s="74"/>
      <c r="AB61" s="74"/>
      <c r="AC61" s="74"/>
      <c r="AD61" s="74"/>
      <c r="AE61" s="74"/>
      <c r="AF61" s="74"/>
      <c r="AG61" s="75"/>
    </row>
    <row r="62" spans="1:33" x14ac:dyDescent="0.25">
      <c r="A62" s="30">
        <v>13</v>
      </c>
      <c r="B62" s="7" t="s">
        <v>27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12"/>
      <c r="R62" s="12"/>
      <c r="S62" s="12"/>
      <c r="V62" s="19">
        <v>14</v>
      </c>
      <c r="W62" s="20" t="s">
        <v>28</v>
      </c>
      <c r="X62" s="20"/>
      <c r="Y62" s="20"/>
      <c r="Z62" s="20"/>
      <c r="AA62" s="74"/>
      <c r="AB62" s="74"/>
      <c r="AC62" s="74"/>
      <c r="AD62" s="74"/>
      <c r="AE62" s="74"/>
      <c r="AF62" s="74"/>
      <c r="AG62" s="75"/>
    </row>
    <row r="63" spans="1:33" ht="15.75" x14ac:dyDescent="0.25">
      <c r="A63" s="30">
        <v>14</v>
      </c>
      <c r="B63" s="18" t="s">
        <v>28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12"/>
      <c r="R63" s="12"/>
      <c r="S63" s="12"/>
      <c r="V63" s="22"/>
      <c r="W63" s="21" t="s">
        <v>29</v>
      </c>
      <c r="X63" s="21"/>
      <c r="Y63" s="21"/>
      <c r="Z63" s="21"/>
      <c r="AA63" s="21"/>
      <c r="AB63" s="21"/>
      <c r="AC63" s="21"/>
      <c r="AD63" s="21"/>
      <c r="AE63" s="21"/>
      <c r="AF63" s="21"/>
      <c r="AG63" s="23"/>
    </row>
    <row r="64" spans="1:33" x14ac:dyDescent="0.25">
      <c r="A64" s="9"/>
      <c r="B64" s="11" t="s">
        <v>29</v>
      </c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5"/>
      <c r="Q64" s="14"/>
      <c r="R64" s="14"/>
      <c r="S64" s="14"/>
    </row>
    <row r="65" spans="1:19" x14ac:dyDescent="0.25">
      <c r="A65" s="8"/>
      <c r="B65" s="10"/>
      <c r="C65" s="347"/>
      <c r="D65" s="347"/>
      <c r="E65" s="347"/>
      <c r="F65" s="347"/>
      <c r="G65" s="347"/>
      <c r="H65" s="347"/>
      <c r="I65" s="188"/>
      <c r="J65" s="188"/>
      <c r="K65" s="347"/>
      <c r="L65" s="347"/>
      <c r="M65" s="188"/>
      <c r="N65" s="188"/>
      <c r="O65" s="347"/>
      <c r="P65" s="347"/>
      <c r="Q65" s="16"/>
      <c r="R65" s="17"/>
      <c r="S65" s="17"/>
    </row>
  </sheetData>
  <mergeCells count="55">
    <mergeCell ref="I24:J24"/>
    <mergeCell ref="M24:N24"/>
    <mergeCell ref="Q24:R24"/>
    <mergeCell ref="K65:L65"/>
    <mergeCell ref="O65:P65"/>
    <mergeCell ref="K24:L24"/>
    <mergeCell ref="O24:P24"/>
    <mergeCell ref="Q21:R21"/>
    <mergeCell ref="Q22:R22"/>
    <mergeCell ref="K23:L23"/>
    <mergeCell ref="O23:P23"/>
    <mergeCell ref="Q23:R23"/>
    <mergeCell ref="K22:L22"/>
    <mergeCell ref="O22:P22"/>
    <mergeCell ref="K21:L21"/>
    <mergeCell ref="O21:P21"/>
    <mergeCell ref="M23:N23"/>
    <mergeCell ref="C65:D65"/>
    <mergeCell ref="E65:F65"/>
    <mergeCell ref="G65:H65"/>
    <mergeCell ref="C24:D24"/>
    <mergeCell ref="G24:H24"/>
    <mergeCell ref="E24:F24"/>
    <mergeCell ref="X47:AD47"/>
    <mergeCell ref="C47:R47"/>
    <mergeCell ref="C48:D48"/>
    <mergeCell ref="E48:F48"/>
    <mergeCell ref="G48:H48"/>
    <mergeCell ref="K48:L48"/>
    <mergeCell ref="O48:P48"/>
    <mergeCell ref="Q48:R48"/>
    <mergeCell ref="E21:F21"/>
    <mergeCell ref="G21:H21"/>
    <mergeCell ref="I4:J4"/>
    <mergeCell ref="M4:N4"/>
    <mergeCell ref="C4:D4"/>
    <mergeCell ref="E4:F4"/>
    <mergeCell ref="G4:H4"/>
    <mergeCell ref="K4:L4"/>
    <mergeCell ref="I22:J22"/>
    <mergeCell ref="M22:N22"/>
    <mergeCell ref="I23:J23"/>
    <mergeCell ref="X3:AD3"/>
    <mergeCell ref="O4:P4"/>
    <mergeCell ref="Q4:R4"/>
    <mergeCell ref="M21:N21"/>
    <mergeCell ref="I21:J21"/>
    <mergeCell ref="C3:R3"/>
    <mergeCell ref="C22:D22"/>
    <mergeCell ref="E22:F22"/>
    <mergeCell ref="G22:H22"/>
    <mergeCell ref="C23:D23"/>
    <mergeCell ref="E23:F23"/>
    <mergeCell ref="G23:H23"/>
    <mergeCell ref="C21:D21"/>
  </mergeCells>
  <pageMargins left="1.299212598425197" right="0.70866141732283472" top="0.35433070866141736" bottom="0.15748031496062992" header="0.31496062992125984" footer="0.31496062992125984"/>
  <pageSetup paperSize="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I20" sqref="I20"/>
    </sheetView>
  </sheetViews>
  <sheetFormatPr defaultRowHeight="15" x14ac:dyDescent="0.25"/>
  <cols>
    <col min="1" max="1" width="4.85546875" customWidth="1"/>
    <col min="2" max="2" width="5.140625" customWidth="1"/>
    <col min="3" max="3" width="28" customWidth="1"/>
    <col min="8" max="8" width="12" customWidth="1"/>
  </cols>
  <sheetData>
    <row r="1" spans="2:9" ht="18.75" x14ac:dyDescent="0.3">
      <c r="B1" s="289" t="s">
        <v>142</v>
      </c>
      <c r="C1" s="289"/>
      <c r="D1" s="289"/>
      <c r="E1" s="289"/>
      <c r="F1" s="289"/>
      <c r="G1" s="289"/>
      <c r="H1" s="289"/>
      <c r="I1" s="289"/>
    </row>
    <row r="2" spans="2:9" ht="15.75" x14ac:dyDescent="0.25">
      <c r="B2" s="193" t="s">
        <v>1</v>
      </c>
      <c r="C2" s="193" t="s">
        <v>143</v>
      </c>
      <c r="D2" s="193" t="s">
        <v>3</v>
      </c>
      <c r="E2" s="193" t="s">
        <v>4</v>
      </c>
      <c r="F2" s="193" t="s">
        <v>5</v>
      </c>
      <c r="G2" s="193" t="s">
        <v>7</v>
      </c>
      <c r="H2" s="268" t="s">
        <v>10</v>
      </c>
    </row>
    <row r="3" spans="2:9" ht="15.75" x14ac:dyDescent="0.25">
      <c r="B3" s="193">
        <v>1</v>
      </c>
      <c r="C3" s="269" t="s">
        <v>146</v>
      </c>
      <c r="D3" s="193">
        <v>0</v>
      </c>
      <c r="E3" s="193">
        <v>2</v>
      </c>
      <c r="F3" s="193">
        <v>0</v>
      </c>
      <c r="G3" s="193">
        <v>11</v>
      </c>
      <c r="H3" s="193">
        <f>SUM(D3:G3)</f>
        <v>13</v>
      </c>
    </row>
    <row r="4" spans="2:9" ht="15.75" x14ac:dyDescent="0.25">
      <c r="B4" s="272">
        <v>2</v>
      </c>
      <c r="C4" s="273" t="s">
        <v>147</v>
      </c>
      <c r="D4" s="272">
        <v>1</v>
      </c>
      <c r="E4" s="272">
        <v>0</v>
      </c>
      <c r="F4" s="272">
        <v>0</v>
      </c>
      <c r="G4" s="272">
        <v>1</v>
      </c>
      <c r="H4" s="272">
        <f t="shared" ref="H4:H19" si="0">SUM(D4:G4)</f>
        <v>2</v>
      </c>
    </row>
    <row r="5" spans="2:9" ht="15.75" x14ac:dyDescent="0.25">
      <c r="B5" s="193">
        <v>3</v>
      </c>
      <c r="C5" s="269" t="s">
        <v>148</v>
      </c>
      <c r="D5" s="193">
        <v>0</v>
      </c>
      <c r="E5" s="193">
        <v>0</v>
      </c>
      <c r="F5" s="193">
        <v>0</v>
      </c>
      <c r="G5" s="193">
        <v>10</v>
      </c>
      <c r="H5" s="193">
        <f t="shared" si="0"/>
        <v>10</v>
      </c>
    </row>
    <row r="6" spans="2:9" ht="15.75" x14ac:dyDescent="0.25">
      <c r="B6" s="193">
        <v>4</v>
      </c>
      <c r="C6" s="269" t="s">
        <v>149</v>
      </c>
      <c r="D6" s="193">
        <v>2</v>
      </c>
      <c r="E6" s="193">
        <v>0</v>
      </c>
      <c r="F6" s="193">
        <v>0</v>
      </c>
      <c r="G6" s="193">
        <v>3</v>
      </c>
      <c r="H6" s="193">
        <f t="shared" si="0"/>
        <v>5</v>
      </c>
    </row>
    <row r="7" spans="2:9" ht="15.75" x14ac:dyDescent="0.25">
      <c r="B7" s="193">
        <v>5</v>
      </c>
      <c r="C7" s="269" t="s">
        <v>150</v>
      </c>
      <c r="D7" s="193">
        <v>0</v>
      </c>
      <c r="E7" s="193">
        <v>1</v>
      </c>
      <c r="F7" s="193">
        <v>0</v>
      </c>
      <c r="G7" s="193">
        <v>8</v>
      </c>
      <c r="H7" s="193">
        <f t="shared" si="0"/>
        <v>9</v>
      </c>
    </row>
    <row r="8" spans="2:9" ht="15.75" x14ac:dyDescent="0.25">
      <c r="B8" s="193">
        <v>6</v>
      </c>
      <c r="C8" s="269" t="s">
        <v>151</v>
      </c>
      <c r="D8" s="193">
        <v>3</v>
      </c>
      <c r="E8" s="193">
        <v>1</v>
      </c>
      <c r="F8" s="193">
        <v>0</v>
      </c>
      <c r="G8" s="193">
        <v>1</v>
      </c>
      <c r="H8" s="193">
        <f t="shared" si="0"/>
        <v>5</v>
      </c>
    </row>
    <row r="9" spans="2:9" ht="15.75" x14ac:dyDescent="0.25">
      <c r="B9" s="193">
        <v>7</v>
      </c>
      <c r="C9" s="269" t="s">
        <v>155</v>
      </c>
      <c r="D9" s="193">
        <v>1</v>
      </c>
      <c r="E9" s="193">
        <v>2</v>
      </c>
      <c r="F9" s="193">
        <v>0</v>
      </c>
      <c r="G9" s="193">
        <v>4</v>
      </c>
      <c r="H9" s="193">
        <f t="shared" si="0"/>
        <v>7</v>
      </c>
    </row>
    <row r="10" spans="2:9" ht="15.75" x14ac:dyDescent="0.25">
      <c r="B10" s="193">
        <v>8</v>
      </c>
      <c r="C10" s="269" t="s">
        <v>153</v>
      </c>
      <c r="D10" s="193">
        <v>4</v>
      </c>
      <c r="E10" s="193">
        <v>2</v>
      </c>
      <c r="F10" s="193">
        <v>0</v>
      </c>
      <c r="G10" s="193">
        <v>0</v>
      </c>
      <c r="H10" s="193">
        <f t="shared" si="0"/>
        <v>6</v>
      </c>
    </row>
    <row r="11" spans="2:9" ht="15.75" x14ac:dyDescent="0.25">
      <c r="B11" s="272">
        <v>9</v>
      </c>
      <c r="C11" s="273" t="s">
        <v>152</v>
      </c>
      <c r="D11" s="272">
        <v>2</v>
      </c>
      <c r="E11" s="272">
        <v>0</v>
      </c>
      <c r="F11" s="272">
        <v>0</v>
      </c>
      <c r="G11" s="272">
        <v>0</v>
      </c>
      <c r="H11" s="272">
        <f t="shared" si="0"/>
        <v>2</v>
      </c>
    </row>
    <row r="12" spans="2:9" ht="15.75" x14ac:dyDescent="0.25">
      <c r="B12" s="193">
        <v>10</v>
      </c>
      <c r="C12" s="269" t="s">
        <v>144</v>
      </c>
      <c r="D12" s="193">
        <v>1</v>
      </c>
      <c r="E12" s="193">
        <v>0</v>
      </c>
      <c r="F12" s="193">
        <v>0</v>
      </c>
      <c r="G12" s="193">
        <v>7</v>
      </c>
      <c r="H12" s="193">
        <f t="shared" si="0"/>
        <v>8</v>
      </c>
    </row>
    <row r="13" spans="2:9" ht="15.75" x14ac:dyDescent="0.25">
      <c r="B13" s="193">
        <v>11</v>
      </c>
      <c r="C13" s="269" t="s">
        <v>156</v>
      </c>
      <c r="D13" s="193">
        <v>6</v>
      </c>
      <c r="E13" s="193">
        <v>2</v>
      </c>
      <c r="F13" s="193">
        <v>0</v>
      </c>
      <c r="G13" s="193">
        <v>5</v>
      </c>
      <c r="H13" s="193">
        <f t="shared" si="0"/>
        <v>13</v>
      </c>
    </row>
    <row r="14" spans="2:9" ht="15.75" x14ac:dyDescent="0.25">
      <c r="B14" s="272">
        <v>12</v>
      </c>
      <c r="C14" s="273" t="s">
        <v>145</v>
      </c>
      <c r="D14" s="272">
        <v>0</v>
      </c>
      <c r="E14" s="272">
        <v>0</v>
      </c>
      <c r="F14" s="272">
        <v>0</v>
      </c>
      <c r="G14" s="272">
        <v>2</v>
      </c>
      <c r="H14" s="272">
        <f t="shared" si="0"/>
        <v>2</v>
      </c>
    </row>
    <row r="15" spans="2:9" ht="15.75" x14ac:dyDescent="0.25">
      <c r="B15" s="193">
        <v>13</v>
      </c>
      <c r="C15" s="269" t="s">
        <v>154</v>
      </c>
      <c r="D15" s="193">
        <v>1</v>
      </c>
      <c r="E15" s="193">
        <v>6</v>
      </c>
      <c r="F15" s="193">
        <v>0</v>
      </c>
      <c r="G15" s="193">
        <v>12</v>
      </c>
      <c r="H15" s="193">
        <f t="shared" si="0"/>
        <v>19</v>
      </c>
    </row>
    <row r="16" spans="2:9" ht="15.75" x14ac:dyDescent="0.25">
      <c r="B16" s="193">
        <v>14</v>
      </c>
      <c r="C16" s="269" t="s">
        <v>157</v>
      </c>
      <c r="D16" s="193">
        <v>0</v>
      </c>
      <c r="E16" s="193">
        <v>5</v>
      </c>
      <c r="F16" s="193">
        <v>0</v>
      </c>
      <c r="G16" s="193">
        <v>12</v>
      </c>
      <c r="H16" s="193">
        <f t="shared" si="0"/>
        <v>17</v>
      </c>
    </row>
    <row r="17" spans="2:8" ht="15.75" x14ac:dyDescent="0.25">
      <c r="B17" s="193">
        <v>15</v>
      </c>
      <c r="C17" s="269" t="s">
        <v>158</v>
      </c>
      <c r="D17" s="193">
        <v>0</v>
      </c>
      <c r="E17" s="193">
        <v>0</v>
      </c>
      <c r="F17" s="193">
        <v>0</v>
      </c>
      <c r="G17" s="193">
        <v>6</v>
      </c>
      <c r="H17" s="193">
        <f t="shared" si="0"/>
        <v>6</v>
      </c>
    </row>
    <row r="18" spans="2:8" ht="15.75" x14ac:dyDescent="0.25">
      <c r="B18" s="193">
        <v>16</v>
      </c>
      <c r="C18" s="269" t="s">
        <v>159</v>
      </c>
      <c r="D18" s="193">
        <v>0</v>
      </c>
      <c r="E18" s="193">
        <v>0</v>
      </c>
      <c r="F18" s="193">
        <v>0</v>
      </c>
      <c r="G18" s="193">
        <v>9</v>
      </c>
      <c r="H18" s="193">
        <f t="shared" si="0"/>
        <v>9</v>
      </c>
    </row>
    <row r="19" spans="2:8" ht="15.75" x14ac:dyDescent="0.25">
      <c r="B19" s="193">
        <v>17</v>
      </c>
      <c r="C19" s="269" t="s">
        <v>160</v>
      </c>
      <c r="D19" s="193">
        <v>0</v>
      </c>
      <c r="E19" s="193">
        <v>0</v>
      </c>
      <c r="F19" s="193">
        <v>0</v>
      </c>
      <c r="G19" s="193">
        <v>21</v>
      </c>
      <c r="H19" s="193">
        <f t="shared" si="0"/>
        <v>21</v>
      </c>
    </row>
    <row r="20" spans="2:8" ht="15.75" x14ac:dyDescent="0.25">
      <c r="B20" s="398" t="s">
        <v>2</v>
      </c>
      <c r="C20" s="398"/>
      <c r="D20" s="193">
        <f>SUM(D3:D19)</f>
        <v>21</v>
      </c>
      <c r="E20" s="193">
        <f t="shared" ref="E20:H20" si="1">SUM(E3:E19)</f>
        <v>21</v>
      </c>
      <c r="F20" s="193">
        <f t="shared" si="1"/>
        <v>0</v>
      </c>
      <c r="G20" s="193">
        <f t="shared" si="1"/>
        <v>112</v>
      </c>
      <c r="H20" s="193">
        <f t="shared" si="1"/>
        <v>154</v>
      </c>
    </row>
    <row r="21" spans="2:8" ht="15.75" x14ac:dyDescent="0.25">
      <c r="B21" s="398" t="s">
        <v>29</v>
      </c>
      <c r="C21" s="398"/>
      <c r="D21" s="193">
        <v>321</v>
      </c>
      <c r="E21" s="193">
        <v>333</v>
      </c>
      <c r="F21" s="193">
        <v>13</v>
      </c>
      <c r="G21" s="270">
        <v>1714</v>
      </c>
      <c r="H21" s="193">
        <f>SUM(D21:G21)</f>
        <v>2381</v>
      </c>
    </row>
    <row r="22" spans="2:8" ht="15.75" x14ac:dyDescent="0.25">
      <c r="B22" s="399" t="s">
        <v>161</v>
      </c>
      <c r="C22" s="399"/>
      <c r="D22" s="271">
        <f>D20/D21*100</f>
        <v>6.5420560747663545</v>
      </c>
      <c r="E22" s="271">
        <f t="shared" ref="E22:H22" si="2">E20/E21*100</f>
        <v>6.3063063063063058</v>
      </c>
      <c r="F22" s="271">
        <f t="shared" si="2"/>
        <v>0</v>
      </c>
      <c r="G22" s="271">
        <f t="shared" si="2"/>
        <v>6.5344224037339558</v>
      </c>
      <c r="H22" s="271">
        <f t="shared" si="2"/>
        <v>6.4678706425871475</v>
      </c>
    </row>
    <row r="23" spans="2:8" x14ac:dyDescent="0.25">
      <c r="B23" s="400"/>
      <c r="C23" s="400"/>
    </row>
  </sheetData>
  <mergeCells count="4">
    <mergeCell ref="B20:C20"/>
    <mergeCell ref="B21:C21"/>
    <mergeCell ref="B22:C22"/>
    <mergeCell ref="B23:C2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H16" sqref="H16"/>
    </sheetView>
  </sheetViews>
  <sheetFormatPr defaultRowHeight="15" x14ac:dyDescent="0.25"/>
  <cols>
    <col min="1" max="1" width="5.42578125" customWidth="1"/>
    <col min="2" max="2" width="22.5703125" customWidth="1"/>
    <col min="3" max="3" width="10.85546875" customWidth="1"/>
    <col min="4" max="4" width="12.28515625" customWidth="1"/>
    <col min="5" max="5" width="18.140625" customWidth="1"/>
    <col min="6" max="6" width="15.85546875" customWidth="1"/>
  </cols>
  <sheetData>
    <row r="1" spans="1:6" ht="18.75" x14ac:dyDescent="0.3">
      <c r="B1" s="397" t="s">
        <v>184</v>
      </c>
      <c r="C1" s="397"/>
      <c r="D1" s="397"/>
      <c r="E1" s="397"/>
      <c r="F1" s="397"/>
    </row>
    <row r="3" spans="1:6" s="257" customFormat="1" ht="37.5" customHeight="1" x14ac:dyDescent="0.25">
      <c r="A3" s="256" t="s">
        <v>1</v>
      </c>
      <c r="B3" s="256" t="s">
        <v>125</v>
      </c>
      <c r="C3" s="256" t="s">
        <v>45</v>
      </c>
      <c r="D3" s="258" t="s">
        <v>120</v>
      </c>
      <c r="E3" s="267" t="s">
        <v>127</v>
      </c>
      <c r="F3" s="259" t="s">
        <v>138</v>
      </c>
    </row>
    <row r="4" spans="1:6" ht="18.75" x14ac:dyDescent="0.3">
      <c r="A4" s="194">
        <v>1</v>
      </c>
      <c r="B4" s="252" t="s">
        <v>126</v>
      </c>
      <c r="C4" s="253">
        <v>3755</v>
      </c>
      <c r="D4" s="265">
        <v>1573</v>
      </c>
      <c r="E4" s="266" t="s">
        <v>140</v>
      </c>
      <c r="F4" s="253">
        <v>17869</v>
      </c>
    </row>
    <row r="5" spans="1:6" ht="18.75" x14ac:dyDescent="0.3">
      <c r="A5" s="194">
        <v>2</v>
      </c>
      <c r="B5" s="254" t="s">
        <v>128</v>
      </c>
      <c r="C5" s="254">
        <v>210</v>
      </c>
      <c r="D5" s="194">
        <v>160</v>
      </c>
      <c r="E5" s="252" t="s">
        <v>141</v>
      </c>
      <c r="F5" s="253">
        <v>2381</v>
      </c>
    </row>
    <row r="6" spans="1:6" ht="18.75" x14ac:dyDescent="0.3">
      <c r="A6" s="194">
        <v>3</v>
      </c>
      <c r="B6" s="254" t="s">
        <v>129</v>
      </c>
      <c r="C6" s="255">
        <v>5.5899999999999998E-2</v>
      </c>
      <c r="D6" s="194">
        <v>10.17</v>
      </c>
      <c r="E6" s="252" t="s">
        <v>141</v>
      </c>
      <c r="F6" s="263">
        <v>13.32</v>
      </c>
    </row>
    <row r="7" spans="1:6" ht="18.75" x14ac:dyDescent="0.3">
      <c r="A7" s="194">
        <v>4</v>
      </c>
      <c r="B7" s="254" t="s">
        <v>130</v>
      </c>
      <c r="C7" s="290">
        <v>7023</v>
      </c>
      <c r="D7" s="265">
        <v>7739</v>
      </c>
      <c r="E7" s="252" t="s">
        <v>141</v>
      </c>
      <c r="F7" s="253">
        <v>153280</v>
      </c>
    </row>
    <row r="8" spans="1:6" ht="18.75" x14ac:dyDescent="0.3">
      <c r="A8" s="194">
        <v>5</v>
      </c>
      <c r="B8" s="254" t="s">
        <v>131</v>
      </c>
      <c r="C8" s="254">
        <v>792</v>
      </c>
      <c r="D8" s="194">
        <v>904</v>
      </c>
      <c r="E8" s="252" t="s">
        <v>141</v>
      </c>
      <c r="F8" s="253">
        <v>25268</v>
      </c>
    </row>
    <row r="9" spans="1:6" ht="18.75" x14ac:dyDescent="0.3">
      <c r="A9" s="194">
        <v>6</v>
      </c>
      <c r="B9" s="254" t="s">
        <v>132</v>
      </c>
      <c r="C9" s="255">
        <v>0.11269999999999999</v>
      </c>
      <c r="D9" s="260">
        <v>0.1168</v>
      </c>
      <c r="E9" s="252" t="s">
        <v>141</v>
      </c>
      <c r="F9" s="263">
        <v>16.48</v>
      </c>
    </row>
    <row r="10" spans="1:6" ht="18.75" x14ac:dyDescent="0.3">
      <c r="A10" s="194">
        <v>7</v>
      </c>
      <c r="B10" s="254" t="s">
        <v>133</v>
      </c>
      <c r="C10" s="255">
        <v>0.62490000000000001</v>
      </c>
      <c r="D10" s="194">
        <v>65.31</v>
      </c>
      <c r="E10" s="252" t="s">
        <v>141</v>
      </c>
      <c r="F10" s="263">
        <v>73.31</v>
      </c>
    </row>
    <row r="11" spans="1:6" ht="18.75" x14ac:dyDescent="0.3">
      <c r="A11" s="194">
        <v>8</v>
      </c>
      <c r="B11" s="254" t="s">
        <v>134</v>
      </c>
      <c r="C11" s="264">
        <v>4216</v>
      </c>
      <c r="D11" s="265">
        <v>4110</v>
      </c>
      <c r="E11" s="294" t="s">
        <v>141</v>
      </c>
      <c r="F11" s="253">
        <v>55817</v>
      </c>
    </row>
    <row r="12" spans="1:6" ht="18.75" x14ac:dyDescent="0.3">
      <c r="A12" s="194">
        <v>9</v>
      </c>
      <c r="B12" s="254" t="s">
        <v>135</v>
      </c>
      <c r="C12" s="255">
        <v>0.2104</v>
      </c>
      <c r="D12" s="260">
        <v>0.17599999999999999</v>
      </c>
      <c r="E12" s="252" t="s">
        <v>141</v>
      </c>
      <c r="F12" s="263">
        <v>9.25</v>
      </c>
    </row>
    <row r="13" spans="1:6" ht="18.75" x14ac:dyDescent="0.3">
      <c r="A13" s="194">
        <v>10</v>
      </c>
      <c r="B13" s="254" t="s">
        <v>136</v>
      </c>
      <c r="C13" s="254">
        <v>1.23</v>
      </c>
      <c r="D13" s="194">
        <v>2.2000000000000002</v>
      </c>
      <c r="E13" s="252" t="s">
        <v>141</v>
      </c>
      <c r="F13" s="263">
        <v>2</v>
      </c>
    </row>
    <row r="14" spans="1:6" ht="18.75" x14ac:dyDescent="0.3">
      <c r="A14" s="194">
        <v>11</v>
      </c>
      <c r="B14" s="254" t="s">
        <v>137</v>
      </c>
      <c r="C14" s="255">
        <v>2.1600000000000001E-2</v>
      </c>
      <c r="D14" s="260">
        <v>8.9300000000000004E-2</v>
      </c>
      <c r="E14" s="266" t="s">
        <v>140</v>
      </c>
      <c r="F14" s="262">
        <v>6.2799999999999995E-2</v>
      </c>
    </row>
    <row r="15" spans="1:6" x14ac:dyDescent="0.25">
      <c r="A15" s="248"/>
      <c r="B15" s="250"/>
      <c r="C15" s="250"/>
      <c r="D15" s="249"/>
      <c r="E15" s="249"/>
      <c r="F15" s="249"/>
    </row>
    <row r="16" spans="1:6" x14ac:dyDescent="0.25">
      <c r="A16" s="248"/>
      <c r="B16" s="163"/>
      <c r="C16" s="163"/>
      <c r="D16" s="249"/>
      <c r="E16" s="249"/>
      <c r="F16" s="249"/>
    </row>
    <row r="17" spans="1:6" x14ac:dyDescent="0.25">
      <c r="A17" s="248"/>
      <c r="B17" s="249"/>
      <c r="C17" s="249"/>
      <c r="D17" s="249"/>
      <c r="E17" s="249"/>
      <c r="F17" s="249"/>
    </row>
    <row r="18" spans="1:6" x14ac:dyDescent="0.25">
      <c r="A18" s="249"/>
      <c r="B18" s="163"/>
      <c r="C18" s="163"/>
      <c r="D18" s="249"/>
      <c r="E18" s="249"/>
      <c r="F18" s="249"/>
    </row>
  </sheetData>
  <mergeCells count="1">
    <mergeCell ref="B1:F1"/>
  </mergeCells>
  <pageMargins left="0.31496062992125984" right="0.31496062992125984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I14" sqref="I14"/>
    </sheetView>
  </sheetViews>
  <sheetFormatPr defaultRowHeight="15" x14ac:dyDescent="0.25"/>
  <cols>
    <col min="1" max="1" width="5.140625" customWidth="1"/>
    <col min="2" max="2" width="28" customWidth="1"/>
    <col min="7" max="7" width="12" customWidth="1"/>
  </cols>
  <sheetData>
    <row r="1" spans="1:7" ht="18.75" x14ac:dyDescent="0.3">
      <c r="A1" s="225"/>
      <c r="B1" s="225" t="s">
        <v>182</v>
      </c>
      <c r="C1" s="225"/>
      <c r="D1" s="225"/>
      <c r="E1" s="225"/>
      <c r="F1" s="225"/>
      <c r="G1" s="225"/>
    </row>
    <row r="2" spans="1:7" ht="18.75" x14ac:dyDescent="0.3">
      <c r="A2" s="225"/>
      <c r="B2" s="225"/>
      <c r="C2" s="225"/>
      <c r="D2" s="225"/>
      <c r="E2" s="225"/>
      <c r="F2" s="225"/>
      <c r="G2" s="225"/>
    </row>
    <row r="3" spans="1:7" ht="15.75" x14ac:dyDescent="0.25">
      <c r="A3" s="274" t="s">
        <v>1</v>
      </c>
      <c r="B3" s="274" t="s">
        <v>143</v>
      </c>
      <c r="C3" s="274" t="s">
        <v>3</v>
      </c>
      <c r="D3" s="274" t="s">
        <v>4</v>
      </c>
      <c r="E3" s="274" t="s">
        <v>5</v>
      </c>
      <c r="F3" s="274" t="s">
        <v>7</v>
      </c>
      <c r="G3" s="275" t="s">
        <v>10</v>
      </c>
    </row>
    <row r="4" spans="1:7" ht="15.75" x14ac:dyDescent="0.25">
      <c r="A4" s="274">
        <v>1</v>
      </c>
      <c r="B4" s="269" t="s">
        <v>162</v>
      </c>
      <c r="C4" s="274">
        <v>1</v>
      </c>
      <c r="D4" s="274">
        <v>5</v>
      </c>
      <c r="E4" s="274">
        <v>0</v>
      </c>
      <c r="F4" s="274">
        <v>4</v>
      </c>
      <c r="G4" s="274">
        <f>SUM(C4:F4)</f>
        <v>10</v>
      </c>
    </row>
    <row r="5" spans="1:7" ht="15.75" x14ac:dyDescent="0.25">
      <c r="A5" s="272">
        <v>2</v>
      </c>
      <c r="B5" s="273" t="s">
        <v>163</v>
      </c>
      <c r="C5" s="272">
        <v>1</v>
      </c>
      <c r="D5" s="272">
        <v>0</v>
      </c>
      <c r="E5" s="272">
        <v>0</v>
      </c>
      <c r="F5" s="272">
        <v>3</v>
      </c>
      <c r="G5" s="272">
        <f t="shared" ref="G5:G23" si="0">SUM(C5:F5)</f>
        <v>4</v>
      </c>
    </row>
    <row r="6" spans="1:7" ht="15.75" x14ac:dyDescent="0.25">
      <c r="A6" s="274">
        <v>3</v>
      </c>
      <c r="B6" s="269" t="s">
        <v>164</v>
      </c>
      <c r="C6" s="274">
        <v>0</v>
      </c>
      <c r="D6" s="274">
        <v>3</v>
      </c>
      <c r="E6" s="274">
        <v>0</v>
      </c>
      <c r="F6" s="274">
        <v>3</v>
      </c>
      <c r="G6" s="274">
        <f t="shared" si="0"/>
        <v>6</v>
      </c>
    </row>
    <row r="7" spans="1:7" ht="15.75" x14ac:dyDescent="0.25">
      <c r="A7" s="274">
        <v>4</v>
      </c>
      <c r="B7" s="269" t="s">
        <v>165</v>
      </c>
      <c r="C7" s="274">
        <v>4</v>
      </c>
      <c r="D7" s="274">
        <v>5</v>
      </c>
      <c r="E7" s="274">
        <v>0</v>
      </c>
      <c r="F7" s="274">
        <v>7</v>
      </c>
      <c r="G7" s="274">
        <f t="shared" si="0"/>
        <v>16</v>
      </c>
    </row>
    <row r="8" spans="1:7" ht="15.75" x14ac:dyDescent="0.25">
      <c r="A8" s="274">
        <v>5</v>
      </c>
      <c r="B8" s="269" t="s">
        <v>166</v>
      </c>
      <c r="C8" s="274">
        <v>1</v>
      </c>
      <c r="D8" s="274">
        <v>6</v>
      </c>
      <c r="E8" s="274">
        <v>0</v>
      </c>
      <c r="F8" s="274">
        <v>4</v>
      </c>
      <c r="G8" s="274">
        <f t="shared" si="0"/>
        <v>11</v>
      </c>
    </row>
    <row r="9" spans="1:7" ht="15.75" x14ac:dyDescent="0.25">
      <c r="A9" s="272">
        <v>6</v>
      </c>
      <c r="B9" s="273" t="s">
        <v>167</v>
      </c>
      <c r="C9" s="272">
        <v>0</v>
      </c>
      <c r="D9" s="272">
        <v>1</v>
      </c>
      <c r="E9" s="272">
        <v>0</v>
      </c>
      <c r="F9" s="272">
        <v>0</v>
      </c>
      <c r="G9" s="272">
        <f t="shared" si="0"/>
        <v>1</v>
      </c>
    </row>
    <row r="10" spans="1:7" ht="15.75" x14ac:dyDescent="0.25">
      <c r="A10" s="274">
        <v>7</v>
      </c>
      <c r="B10" s="269" t="s">
        <v>168</v>
      </c>
      <c r="C10" s="274">
        <v>0</v>
      </c>
      <c r="D10" s="274">
        <v>0</v>
      </c>
      <c r="E10" s="274">
        <v>0</v>
      </c>
      <c r="F10" s="274">
        <v>5</v>
      </c>
      <c r="G10" s="274">
        <f t="shared" si="0"/>
        <v>5</v>
      </c>
    </row>
    <row r="11" spans="1:7" ht="15.75" x14ac:dyDescent="0.25">
      <c r="A11" s="274">
        <v>8</v>
      </c>
      <c r="B11" s="269" t="s">
        <v>169</v>
      </c>
      <c r="C11" s="274">
        <v>1</v>
      </c>
      <c r="D11" s="274">
        <v>4</v>
      </c>
      <c r="E11" s="274">
        <v>0</v>
      </c>
      <c r="F11" s="274">
        <v>14</v>
      </c>
      <c r="G11" s="274">
        <f t="shared" si="0"/>
        <v>19</v>
      </c>
    </row>
    <row r="12" spans="1:7" ht="15.75" x14ac:dyDescent="0.25">
      <c r="A12" s="201">
        <v>9</v>
      </c>
      <c r="B12" s="282" t="s">
        <v>170</v>
      </c>
      <c r="C12" s="201">
        <v>0</v>
      </c>
      <c r="D12" s="201">
        <v>2</v>
      </c>
      <c r="E12" s="201">
        <v>0</v>
      </c>
      <c r="F12" s="201">
        <v>8</v>
      </c>
      <c r="G12" s="201">
        <f t="shared" si="0"/>
        <v>10</v>
      </c>
    </row>
    <row r="13" spans="1:7" ht="15.75" x14ac:dyDescent="0.25">
      <c r="A13" s="274">
        <v>10</v>
      </c>
      <c r="B13" s="269" t="s">
        <v>171</v>
      </c>
      <c r="C13" s="274">
        <v>1</v>
      </c>
      <c r="D13" s="274">
        <v>3</v>
      </c>
      <c r="E13" s="274">
        <v>0</v>
      </c>
      <c r="F13" s="274">
        <v>29</v>
      </c>
      <c r="G13" s="274">
        <f t="shared" si="0"/>
        <v>33</v>
      </c>
    </row>
    <row r="14" spans="1:7" ht="15.75" x14ac:dyDescent="0.25">
      <c r="A14" s="274">
        <v>11</v>
      </c>
      <c r="B14" s="269" t="s">
        <v>172</v>
      </c>
      <c r="C14" s="274">
        <v>0</v>
      </c>
      <c r="D14" s="274">
        <v>0</v>
      </c>
      <c r="E14" s="274">
        <v>0</v>
      </c>
      <c r="F14" s="274">
        <v>5</v>
      </c>
      <c r="G14" s="274">
        <f t="shared" si="0"/>
        <v>5</v>
      </c>
    </row>
    <row r="15" spans="1:7" ht="15.75" x14ac:dyDescent="0.25">
      <c r="A15" s="272">
        <v>12</v>
      </c>
      <c r="B15" s="273" t="s">
        <v>173</v>
      </c>
      <c r="C15" s="272">
        <v>1</v>
      </c>
      <c r="D15" s="272">
        <v>0</v>
      </c>
      <c r="E15" s="272">
        <v>0</v>
      </c>
      <c r="F15" s="272">
        <v>2</v>
      </c>
      <c r="G15" s="272">
        <f t="shared" si="0"/>
        <v>3</v>
      </c>
    </row>
    <row r="16" spans="1:7" ht="15.75" x14ac:dyDescent="0.25">
      <c r="A16" s="274">
        <v>13</v>
      </c>
      <c r="B16" s="269" t="s">
        <v>174</v>
      </c>
      <c r="C16" s="274">
        <v>2</v>
      </c>
      <c r="D16" s="274">
        <v>0</v>
      </c>
      <c r="E16" s="274">
        <v>0</v>
      </c>
      <c r="F16" s="274">
        <v>6</v>
      </c>
      <c r="G16" s="274">
        <f t="shared" si="0"/>
        <v>8</v>
      </c>
    </row>
    <row r="17" spans="1:7" ht="15.75" x14ac:dyDescent="0.25">
      <c r="A17" s="272">
        <v>14</v>
      </c>
      <c r="B17" s="273" t="s">
        <v>175</v>
      </c>
      <c r="C17" s="272">
        <v>2</v>
      </c>
      <c r="D17" s="272">
        <v>0</v>
      </c>
      <c r="E17" s="272">
        <v>0</v>
      </c>
      <c r="F17" s="272">
        <v>1</v>
      </c>
      <c r="G17" s="272">
        <f t="shared" si="0"/>
        <v>3</v>
      </c>
    </row>
    <row r="18" spans="1:7" ht="15.75" x14ac:dyDescent="0.25">
      <c r="A18" s="274">
        <v>15</v>
      </c>
      <c r="B18" s="269" t="s">
        <v>176</v>
      </c>
      <c r="C18" s="274">
        <v>0</v>
      </c>
      <c r="D18" s="274">
        <v>0</v>
      </c>
      <c r="E18" s="274">
        <v>0</v>
      </c>
      <c r="F18" s="274">
        <v>12</v>
      </c>
      <c r="G18" s="274">
        <f t="shared" si="0"/>
        <v>12</v>
      </c>
    </row>
    <row r="19" spans="1:7" ht="15.75" x14ac:dyDescent="0.25">
      <c r="A19" s="274">
        <v>16</v>
      </c>
      <c r="B19" s="269" t="s">
        <v>177</v>
      </c>
      <c r="C19" s="274">
        <v>1</v>
      </c>
      <c r="D19" s="274">
        <v>3</v>
      </c>
      <c r="E19" s="274">
        <v>0</v>
      </c>
      <c r="F19" s="274">
        <v>1</v>
      </c>
      <c r="G19" s="274">
        <f t="shared" si="0"/>
        <v>5</v>
      </c>
    </row>
    <row r="20" spans="1:7" ht="15.75" x14ac:dyDescent="0.25">
      <c r="A20" s="272">
        <v>17</v>
      </c>
      <c r="B20" s="273" t="s">
        <v>178</v>
      </c>
      <c r="C20" s="272">
        <v>0</v>
      </c>
      <c r="D20" s="272">
        <v>0</v>
      </c>
      <c r="E20" s="272">
        <v>0</v>
      </c>
      <c r="F20" s="272">
        <v>1</v>
      </c>
      <c r="G20" s="272">
        <f t="shared" si="0"/>
        <v>1</v>
      </c>
    </row>
    <row r="21" spans="1:7" ht="15.75" x14ac:dyDescent="0.25">
      <c r="A21" s="272">
        <v>18</v>
      </c>
      <c r="B21" s="273" t="s">
        <v>179</v>
      </c>
      <c r="C21" s="272">
        <v>0</v>
      </c>
      <c r="D21" s="272">
        <v>0</v>
      </c>
      <c r="E21" s="272">
        <v>0</v>
      </c>
      <c r="F21" s="272">
        <v>1</v>
      </c>
      <c r="G21" s="272">
        <f t="shared" si="0"/>
        <v>1</v>
      </c>
    </row>
    <row r="22" spans="1:7" ht="15.75" x14ac:dyDescent="0.25">
      <c r="A22" s="272">
        <v>19</v>
      </c>
      <c r="B22" s="273" t="s">
        <v>180</v>
      </c>
      <c r="C22" s="272">
        <v>1</v>
      </c>
      <c r="D22" s="272">
        <v>0</v>
      </c>
      <c r="E22" s="272">
        <v>0</v>
      </c>
      <c r="F22" s="272">
        <v>2</v>
      </c>
      <c r="G22" s="272">
        <f t="shared" si="0"/>
        <v>3</v>
      </c>
    </row>
    <row r="23" spans="1:7" ht="15.75" x14ac:dyDescent="0.25">
      <c r="A23" s="272">
        <v>20</v>
      </c>
      <c r="B23" s="273" t="s">
        <v>181</v>
      </c>
      <c r="C23" s="272">
        <v>1</v>
      </c>
      <c r="D23" s="272">
        <v>0</v>
      </c>
      <c r="E23" s="272">
        <v>0</v>
      </c>
      <c r="F23" s="272">
        <v>3</v>
      </c>
      <c r="G23" s="272">
        <f t="shared" si="0"/>
        <v>4</v>
      </c>
    </row>
    <row r="24" spans="1:7" ht="15.75" x14ac:dyDescent="0.25">
      <c r="A24" s="398" t="s">
        <v>2</v>
      </c>
      <c r="B24" s="398"/>
      <c r="C24" s="274">
        <f>SUM(C4:C23)</f>
        <v>17</v>
      </c>
      <c r="D24" s="274">
        <f>SUM(D4:D23)</f>
        <v>32</v>
      </c>
      <c r="E24" s="274">
        <f>SUM(E4:E23)</f>
        <v>0</v>
      </c>
      <c r="F24" s="274">
        <f>SUM(F4:F23)</f>
        <v>111</v>
      </c>
      <c r="G24" s="274">
        <f>SUM(G4:G23)</f>
        <v>160</v>
      </c>
    </row>
    <row r="25" spans="1:7" ht="15.75" x14ac:dyDescent="0.25">
      <c r="A25" s="398" t="s">
        <v>29</v>
      </c>
      <c r="B25" s="398"/>
      <c r="C25" s="274">
        <v>321</v>
      </c>
      <c r="D25" s="274">
        <v>333</v>
      </c>
      <c r="E25" s="274">
        <v>13</v>
      </c>
      <c r="F25" s="270">
        <v>1714</v>
      </c>
      <c r="G25" s="274">
        <f>SUM(C25:F25)</f>
        <v>2381</v>
      </c>
    </row>
    <row r="26" spans="1:7" ht="15.75" x14ac:dyDescent="0.25">
      <c r="A26" s="399" t="s">
        <v>183</v>
      </c>
      <c r="B26" s="399"/>
      <c r="C26" s="271">
        <f>C24/C25*100</f>
        <v>5.29595015576324</v>
      </c>
      <c r="D26" s="271">
        <f t="shared" ref="D26:G26" si="1">D24/D25*100</f>
        <v>9.6096096096096097</v>
      </c>
      <c r="E26" s="271">
        <f t="shared" si="1"/>
        <v>0</v>
      </c>
      <c r="F26" s="271">
        <f t="shared" si="1"/>
        <v>6.4760793465577597</v>
      </c>
      <c r="G26" s="271">
        <f t="shared" si="1"/>
        <v>6.7198656026879462</v>
      </c>
    </row>
    <row r="27" spans="1:7" x14ac:dyDescent="0.25">
      <c r="A27" s="400"/>
      <c r="B27" s="400"/>
    </row>
    <row r="29" spans="1:7" x14ac:dyDescent="0.25">
      <c r="B29" t="s">
        <v>186</v>
      </c>
      <c r="C29" t="s">
        <v>3</v>
      </c>
      <c r="D29">
        <v>16</v>
      </c>
      <c r="E29">
        <v>1</v>
      </c>
      <c r="F29">
        <f>SUM(D29:E29)</f>
        <v>17</v>
      </c>
    </row>
    <row r="30" spans="1:7" x14ac:dyDescent="0.25">
      <c r="B30" t="s">
        <v>187</v>
      </c>
      <c r="C30" t="s">
        <v>4</v>
      </c>
      <c r="D30">
        <v>35</v>
      </c>
      <c r="F30">
        <f t="shared" ref="F30:F36" si="2">SUM(D30:E30)</f>
        <v>35</v>
      </c>
    </row>
    <row r="31" spans="1:7" x14ac:dyDescent="0.25">
      <c r="C31" t="s">
        <v>5</v>
      </c>
      <c r="D31">
        <v>0</v>
      </c>
      <c r="F31">
        <f t="shared" si="2"/>
        <v>0</v>
      </c>
    </row>
    <row r="32" spans="1:7" x14ac:dyDescent="0.25">
      <c r="C32" t="s">
        <v>30</v>
      </c>
      <c r="D32">
        <v>69</v>
      </c>
      <c r="F32">
        <f t="shared" si="2"/>
        <v>69</v>
      </c>
    </row>
    <row r="33" spans="3:6" x14ac:dyDescent="0.25">
      <c r="C33" t="s">
        <v>31</v>
      </c>
      <c r="D33">
        <v>108</v>
      </c>
      <c r="F33">
        <f t="shared" si="2"/>
        <v>108</v>
      </c>
    </row>
    <row r="34" spans="3:6" x14ac:dyDescent="0.25">
      <c r="C34" t="s">
        <v>185</v>
      </c>
      <c r="D34">
        <v>745</v>
      </c>
      <c r="E34">
        <v>409</v>
      </c>
      <c r="F34">
        <f t="shared" si="2"/>
        <v>1154</v>
      </c>
    </row>
    <row r="35" spans="3:6" x14ac:dyDescent="0.25">
      <c r="C35" t="s">
        <v>9</v>
      </c>
      <c r="D35">
        <v>103</v>
      </c>
      <c r="E35">
        <v>87</v>
      </c>
      <c r="F35">
        <f t="shared" si="2"/>
        <v>190</v>
      </c>
    </row>
    <row r="36" spans="3:6" x14ac:dyDescent="0.25">
      <c r="D36">
        <f>SUM(D29:D35)</f>
        <v>1076</v>
      </c>
      <c r="E36">
        <f>SUM(E29:E35)</f>
        <v>497</v>
      </c>
      <c r="F36">
        <f t="shared" si="2"/>
        <v>1573</v>
      </c>
    </row>
  </sheetData>
  <mergeCells count="4">
    <mergeCell ref="A24:B24"/>
    <mergeCell ref="A25:B25"/>
    <mergeCell ref="A26:B26"/>
    <mergeCell ref="A27:B2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12" sqref="G12"/>
    </sheetView>
  </sheetViews>
  <sheetFormatPr defaultRowHeight="15" x14ac:dyDescent="0.25"/>
  <cols>
    <col min="1" max="1" width="5.42578125" customWidth="1"/>
    <col min="2" max="2" width="22.5703125" customWidth="1"/>
    <col min="3" max="3" width="10.85546875" customWidth="1"/>
    <col min="4" max="4" width="12.28515625" customWidth="1"/>
    <col min="5" max="5" width="18.140625" customWidth="1"/>
    <col min="6" max="6" width="15.85546875" customWidth="1"/>
    <col min="9" max="9" width="15.140625" customWidth="1"/>
  </cols>
  <sheetData>
    <row r="1" spans="1:9" ht="18.75" x14ac:dyDescent="0.3">
      <c r="B1" s="397" t="s">
        <v>189</v>
      </c>
      <c r="C1" s="397"/>
      <c r="D1" s="397"/>
      <c r="E1" s="397"/>
      <c r="F1" s="397"/>
    </row>
    <row r="2" spans="1:9" ht="15.75" thickBot="1" x14ac:dyDescent="0.3"/>
    <row r="3" spans="1:9" s="257" customFormat="1" ht="37.5" customHeight="1" thickBot="1" x14ac:dyDescent="0.4">
      <c r="A3" s="256" t="s">
        <v>1</v>
      </c>
      <c r="B3" s="256" t="s">
        <v>125</v>
      </c>
      <c r="C3" s="256" t="s">
        <v>45</v>
      </c>
      <c r="D3" s="258" t="s">
        <v>120</v>
      </c>
      <c r="E3" s="267" t="s">
        <v>127</v>
      </c>
      <c r="F3" s="259" t="s">
        <v>138</v>
      </c>
      <c r="I3" s="295">
        <v>43070</v>
      </c>
    </row>
    <row r="4" spans="1:9" ht="24" thickBot="1" x14ac:dyDescent="0.4">
      <c r="A4" s="251">
        <v>1</v>
      </c>
      <c r="B4" s="283" t="s">
        <v>126</v>
      </c>
      <c r="C4" s="284">
        <v>2416</v>
      </c>
      <c r="D4" s="285">
        <v>1118</v>
      </c>
      <c r="E4" s="286" t="s">
        <v>140</v>
      </c>
      <c r="F4" s="253">
        <v>17869</v>
      </c>
      <c r="I4" s="296">
        <v>2416</v>
      </c>
    </row>
    <row r="5" spans="1:9" ht="24" thickBot="1" x14ac:dyDescent="0.4">
      <c r="A5" s="194">
        <v>2</v>
      </c>
      <c r="B5" s="254" t="s">
        <v>128</v>
      </c>
      <c r="C5" s="254">
        <v>287</v>
      </c>
      <c r="D5" s="194">
        <v>184</v>
      </c>
      <c r="E5" s="252" t="s">
        <v>141</v>
      </c>
      <c r="F5" s="253">
        <v>2381</v>
      </c>
      <c r="I5" s="297">
        <v>287</v>
      </c>
    </row>
    <row r="6" spans="1:9" ht="24" thickBot="1" x14ac:dyDescent="0.4">
      <c r="A6" s="194">
        <v>3</v>
      </c>
      <c r="B6" s="254" t="s">
        <v>129</v>
      </c>
      <c r="C6" s="255">
        <v>0.1187</v>
      </c>
      <c r="D6" s="194">
        <v>16.46</v>
      </c>
      <c r="E6" s="252" t="s">
        <v>141</v>
      </c>
      <c r="F6" s="263">
        <v>13.32</v>
      </c>
      <c r="I6" s="298">
        <v>0.1187</v>
      </c>
    </row>
    <row r="7" spans="1:9" ht="24" thickBot="1" x14ac:dyDescent="0.4">
      <c r="A7" s="194">
        <v>4</v>
      </c>
      <c r="B7" s="254" t="s">
        <v>130</v>
      </c>
      <c r="C7" s="299">
        <v>6.7969999999999997</v>
      </c>
      <c r="D7" s="265">
        <v>7393</v>
      </c>
      <c r="E7" s="252" t="s">
        <v>141</v>
      </c>
      <c r="F7" s="253">
        <v>153280</v>
      </c>
      <c r="I7" s="296">
        <v>6797</v>
      </c>
    </row>
    <row r="8" spans="1:9" ht="24" thickBot="1" x14ac:dyDescent="0.4">
      <c r="A8" s="194">
        <v>5</v>
      </c>
      <c r="B8" s="254" t="s">
        <v>131</v>
      </c>
      <c r="C8" s="264">
        <v>1117</v>
      </c>
      <c r="D8" s="265">
        <v>1311</v>
      </c>
      <c r="E8" s="252" t="s">
        <v>141</v>
      </c>
      <c r="F8" s="253">
        <v>25268</v>
      </c>
      <c r="I8" s="296">
        <v>1117</v>
      </c>
    </row>
    <row r="9" spans="1:9" ht="24" thickBot="1" x14ac:dyDescent="0.4">
      <c r="A9" s="194">
        <v>6</v>
      </c>
      <c r="B9" s="254" t="s">
        <v>132</v>
      </c>
      <c r="C9" s="255">
        <v>0.1643</v>
      </c>
      <c r="D9" s="260">
        <v>0.17730000000000001</v>
      </c>
      <c r="E9" s="252" t="s">
        <v>141</v>
      </c>
      <c r="F9" s="263">
        <v>16.48</v>
      </c>
      <c r="I9" s="298">
        <v>0.1643</v>
      </c>
    </row>
    <row r="10" spans="1:9" ht="24" thickBot="1" x14ac:dyDescent="0.4">
      <c r="A10" s="194">
        <v>7</v>
      </c>
      <c r="B10" s="254" t="s">
        <v>133</v>
      </c>
      <c r="C10" s="255">
        <v>0.73550000000000004</v>
      </c>
      <c r="D10" s="260">
        <v>0.74270000000000003</v>
      </c>
      <c r="E10" s="252" t="s">
        <v>141</v>
      </c>
      <c r="F10" s="263">
        <v>73.31</v>
      </c>
      <c r="I10" s="298">
        <v>0.73550000000000004</v>
      </c>
    </row>
    <row r="11" spans="1:9" ht="24" thickBot="1" x14ac:dyDescent="0.4">
      <c r="A11" s="251">
        <v>8</v>
      </c>
      <c r="B11" s="283" t="s">
        <v>134</v>
      </c>
      <c r="C11" s="284">
        <v>2444</v>
      </c>
      <c r="D11" s="285">
        <v>2561</v>
      </c>
      <c r="E11" s="286" t="s">
        <v>140</v>
      </c>
      <c r="F11" s="264">
        <v>55817</v>
      </c>
      <c r="I11" s="296">
        <v>2444</v>
      </c>
    </row>
    <row r="12" spans="1:9" ht="24" thickBot="1" x14ac:dyDescent="0.4">
      <c r="A12" s="251">
        <v>9</v>
      </c>
      <c r="B12" s="283" t="s">
        <v>135</v>
      </c>
      <c r="C12" s="300">
        <v>8.2100000000000006E-2</v>
      </c>
      <c r="D12" s="301">
        <v>8.4699999999999998E-2</v>
      </c>
      <c r="E12" s="286" t="s">
        <v>140</v>
      </c>
      <c r="F12" s="263">
        <v>9.25</v>
      </c>
      <c r="I12" s="297">
        <v>8.2100000000000009</v>
      </c>
    </row>
    <row r="13" spans="1:9" ht="24" thickBot="1" x14ac:dyDescent="0.4">
      <c r="A13" s="194">
        <v>10</v>
      </c>
      <c r="B13" s="254" t="s">
        <v>136</v>
      </c>
      <c r="C13" s="254">
        <v>1.86</v>
      </c>
      <c r="D13" s="194">
        <v>1.88</v>
      </c>
      <c r="E13" s="252" t="s">
        <v>141</v>
      </c>
      <c r="F13" s="263">
        <v>2</v>
      </c>
      <c r="I13" s="297">
        <v>1.86</v>
      </c>
    </row>
    <row r="14" spans="1:9" ht="24" thickBot="1" x14ac:dyDescent="0.4">
      <c r="A14" s="195">
        <v>11</v>
      </c>
      <c r="B14" s="254" t="s">
        <v>137</v>
      </c>
      <c r="C14" s="255">
        <v>0.1139</v>
      </c>
      <c r="D14" s="287">
        <v>6.6699999999999995E-2</v>
      </c>
      <c r="E14" s="288" t="s">
        <v>141</v>
      </c>
      <c r="F14" s="255">
        <v>6.2799999999999995E-2</v>
      </c>
      <c r="I14" s="298">
        <v>0.1139</v>
      </c>
    </row>
    <row r="15" spans="1:9" x14ac:dyDescent="0.25">
      <c r="A15" s="248"/>
      <c r="B15" s="250"/>
      <c r="C15" s="250"/>
      <c r="D15" s="249"/>
      <c r="E15" s="249"/>
      <c r="F15" s="249"/>
    </row>
    <row r="16" spans="1:9" x14ac:dyDescent="0.25">
      <c r="A16" s="248"/>
      <c r="B16" s="163" t="s">
        <v>188</v>
      </c>
      <c r="C16" s="163"/>
      <c r="D16" s="249"/>
      <c r="E16" s="249"/>
      <c r="F16" s="249"/>
    </row>
    <row r="17" spans="1:6" x14ac:dyDescent="0.25">
      <c r="A17" s="248"/>
      <c r="B17" s="249"/>
      <c r="C17" s="249"/>
      <c r="D17" s="249"/>
      <c r="E17" s="249"/>
      <c r="F17" s="249"/>
    </row>
    <row r="18" spans="1:6" x14ac:dyDescent="0.25">
      <c r="A18" s="249"/>
      <c r="B18" s="163"/>
      <c r="C18" s="163"/>
      <c r="D18" s="249"/>
      <c r="E18" s="249"/>
      <c r="F18" s="249"/>
    </row>
  </sheetData>
  <mergeCells count="1">
    <mergeCell ref="B1:F1"/>
  </mergeCells>
  <pageMargins left="0.31496062992125984" right="0.31496062992125984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I15" sqref="I15"/>
    </sheetView>
  </sheetViews>
  <sheetFormatPr defaultRowHeight="15" x14ac:dyDescent="0.25"/>
  <cols>
    <col min="1" max="1" width="5.140625" customWidth="1"/>
    <col min="2" max="2" width="28" customWidth="1"/>
    <col min="7" max="7" width="12" customWidth="1"/>
  </cols>
  <sheetData>
    <row r="1" spans="1:7" ht="18.75" x14ac:dyDescent="0.3">
      <c r="A1" s="225"/>
      <c r="B1" s="225" t="s">
        <v>190</v>
      </c>
      <c r="C1" s="225"/>
      <c r="D1" s="225"/>
      <c r="E1" s="225"/>
      <c r="F1" s="225"/>
      <c r="G1" s="225"/>
    </row>
    <row r="2" spans="1:7" ht="18.75" x14ac:dyDescent="0.3">
      <c r="A2" s="225"/>
      <c r="B2" s="225"/>
      <c r="C2" s="225"/>
      <c r="D2" s="225"/>
      <c r="E2" s="225"/>
      <c r="F2" s="225"/>
      <c r="G2" s="225"/>
    </row>
    <row r="3" spans="1:7" ht="15.75" x14ac:dyDescent="0.25">
      <c r="A3" s="276" t="s">
        <v>1</v>
      </c>
      <c r="B3" s="276" t="s">
        <v>143</v>
      </c>
      <c r="C3" s="276" t="s">
        <v>3</v>
      </c>
      <c r="D3" s="276" t="s">
        <v>4</v>
      </c>
      <c r="E3" s="276" t="s">
        <v>5</v>
      </c>
      <c r="F3" s="276" t="s">
        <v>7</v>
      </c>
      <c r="G3" s="277" t="s">
        <v>10</v>
      </c>
    </row>
    <row r="4" spans="1:7" ht="15.75" x14ac:dyDescent="0.25">
      <c r="A4" s="276">
        <v>1</v>
      </c>
      <c r="B4" s="269" t="s">
        <v>191</v>
      </c>
      <c r="C4" s="276">
        <v>0</v>
      </c>
      <c r="D4" s="276">
        <v>0</v>
      </c>
      <c r="E4" s="276">
        <v>0</v>
      </c>
      <c r="F4" s="276">
        <v>7</v>
      </c>
      <c r="G4" s="276">
        <f>SUM(C4:F4)</f>
        <v>7</v>
      </c>
    </row>
    <row r="5" spans="1:7" ht="15.75" x14ac:dyDescent="0.25">
      <c r="A5" s="272">
        <v>2</v>
      </c>
      <c r="B5" s="273" t="s">
        <v>192</v>
      </c>
      <c r="C5" s="272">
        <v>1</v>
      </c>
      <c r="D5" s="272">
        <v>0</v>
      </c>
      <c r="E5" s="272">
        <v>0</v>
      </c>
      <c r="F5" s="272">
        <v>2</v>
      </c>
      <c r="G5" s="272">
        <f t="shared" ref="G5:G21" si="0">SUM(C5:F5)</f>
        <v>3</v>
      </c>
    </row>
    <row r="6" spans="1:7" ht="15.75" x14ac:dyDescent="0.25">
      <c r="A6" s="276">
        <v>3</v>
      </c>
      <c r="B6" s="269" t="s">
        <v>193</v>
      </c>
      <c r="C6" s="276">
        <v>0</v>
      </c>
      <c r="D6" s="276">
        <v>0</v>
      </c>
      <c r="E6" s="276">
        <v>0</v>
      </c>
      <c r="F6" s="276">
        <v>10</v>
      </c>
      <c r="G6" s="276">
        <f t="shared" si="0"/>
        <v>10</v>
      </c>
    </row>
    <row r="7" spans="1:7" ht="15.75" x14ac:dyDescent="0.25">
      <c r="A7" s="276">
        <v>4</v>
      </c>
      <c r="B7" s="269" t="s">
        <v>194</v>
      </c>
      <c r="C7" s="276">
        <v>0</v>
      </c>
      <c r="D7" s="276">
        <v>0</v>
      </c>
      <c r="E7" s="276">
        <v>0</v>
      </c>
      <c r="F7" s="276">
        <v>16</v>
      </c>
      <c r="G7" s="276">
        <f t="shared" si="0"/>
        <v>16</v>
      </c>
    </row>
    <row r="8" spans="1:7" ht="15.75" x14ac:dyDescent="0.25">
      <c r="A8" s="276">
        <v>5</v>
      </c>
      <c r="B8" s="269" t="s">
        <v>195</v>
      </c>
      <c r="C8" s="276">
        <v>0</v>
      </c>
      <c r="D8" s="276">
        <v>0</v>
      </c>
      <c r="E8" s="276">
        <v>0</v>
      </c>
      <c r="F8" s="276">
        <v>8</v>
      </c>
      <c r="G8" s="276">
        <f t="shared" si="0"/>
        <v>8</v>
      </c>
    </row>
    <row r="9" spans="1:7" ht="15.75" x14ac:dyDescent="0.25">
      <c r="A9" s="201">
        <v>6</v>
      </c>
      <c r="B9" s="282" t="s">
        <v>196</v>
      </c>
      <c r="C9" s="201">
        <v>3</v>
      </c>
      <c r="D9" s="201">
        <v>0</v>
      </c>
      <c r="E9" s="201">
        <v>0</v>
      </c>
      <c r="F9" s="201">
        <v>16</v>
      </c>
      <c r="G9" s="201">
        <f t="shared" si="0"/>
        <v>19</v>
      </c>
    </row>
    <row r="10" spans="1:7" ht="15.75" x14ac:dyDescent="0.25">
      <c r="A10" s="272">
        <v>7</v>
      </c>
      <c r="B10" s="273" t="s">
        <v>197</v>
      </c>
      <c r="C10" s="272">
        <v>0</v>
      </c>
      <c r="D10" s="272">
        <v>0</v>
      </c>
      <c r="E10" s="272">
        <v>0</v>
      </c>
      <c r="F10" s="272">
        <v>4</v>
      </c>
      <c r="G10" s="272">
        <f t="shared" si="0"/>
        <v>4</v>
      </c>
    </row>
    <row r="11" spans="1:7" ht="15.75" x14ac:dyDescent="0.25">
      <c r="A11" s="276">
        <v>8</v>
      </c>
      <c r="B11" s="269" t="s">
        <v>198</v>
      </c>
      <c r="C11" s="276">
        <v>0</v>
      </c>
      <c r="D11" s="276">
        <v>0</v>
      </c>
      <c r="E11" s="276">
        <v>0</v>
      </c>
      <c r="F11" s="276">
        <v>9</v>
      </c>
      <c r="G11" s="276">
        <f t="shared" si="0"/>
        <v>9</v>
      </c>
    </row>
    <row r="12" spans="1:7" ht="15.75" x14ac:dyDescent="0.25">
      <c r="A12" s="201">
        <v>9</v>
      </c>
      <c r="B12" s="282" t="s">
        <v>199</v>
      </c>
      <c r="C12" s="201">
        <v>0</v>
      </c>
      <c r="D12" s="201">
        <v>0</v>
      </c>
      <c r="E12" s="201">
        <v>0</v>
      </c>
      <c r="F12" s="201">
        <v>8</v>
      </c>
      <c r="G12" s="201">
        <f t="shared" si="0"/>
        <v>8</v>
      </c>
    </row>
    <row r="13" spans="1:7" ht="15.75" x14ac:dyDescent="0.25">
      <c r="A13" s="276">
        <v>10</v>
      </c>
      <c r="B13" s="269" t="s">
        <v>200</v>
      </c>
      <c r="C13" s="276">
        <v>1</v>
      </c>
      <c r="D13" s="276">
        <v>0</v>
      </c>
      <c r="E13" s="276">
        <v>0</v>
      </c>
      <c r="F13" s="276">
        <v>10</v>
      </c>
      <c r="G13" s="276">
        <f t="shared" si="0"/>
        <v>11</v>
      </c>
    </row>
    <row r="14" spans="1:7" ht="15.75" x14ac:dyDescent="0.25">
      <c r="A14" s="276">
        <v>11</v>
      </c>
      <c r="B14" s="269" t="s">
        <v>201</v>
      </c>
      <c r="C14" s="276">
        <v>0</v>
      </c>
      <c r="D14" s="276">
        <v>0</v>
      </c>
      <c r="E14" s="276">
        <v>0</v>
      </c>
      <c r="F14" s="276">
        <v>20</v>
      </c>
      <c r="G14" s="276">
        <f t="shared" si="0"/>
        <v>20</v>
      </c>
    </row>
    <row r="15" spans="1:7" ht="15.75" x14ac:dyDescent="0.25">
      <c r="A15" s="201">
        <v>12</v>
      </c>
      <c r="B15" s="282" t="s">
        <v>202</v>
      </c>
      <c r="C15" s="201">
        <v>1</v>
      </c>
      <c r="D15" s="201">
        <v>0</v>
      </c>
      <c r="E15" s="201">
        <v>0</v>
      </c>
      <c r="F15" s="201">
        <v>9</v>
      </c>
      <c r="G15" s="201">
        <f t="shared" si="0"/>
        <v>10</v>
      </c>
    </row>
    <row r="16" spans="1:7" ht="15.75" x14ac:dyDescent="0.25">
      <c r="A16" s="276">
        <v>13</v>
      </c>
      <c r="B16" s="269" t="s">
        <v>203</v>
      </c>
      <c r="C16" s="276">
        <v>1</v>
      </c>
      <c r="D16" s="276">
        <v>0</v>
      </c>
      <c r="E16" s="276">
        <v>0</v>
      </c>
      <c r="F16" s="276">
        <v>7</v>
      </c>
      <c r="G16" s="276">
        <f t="shared" si="0"/>
        <v>8</v>
      </c>
    </row>
    <row r="17" spans="1:7" ht="15.75" x14ac:dyDescent="0.25">
      <c r="A17" s="272">
        <v>14</v>
      </c>
      <c r="B17" s="273" t="s">
        <v>204</v>
      </c>
      <c r="C17" s="272">
        <v>0</v>
      </c>
      <c r="D17" s="272">
        <v>0</v>
      </c>
      <c r="E17" s="272">
        <v>0</v>
      </c>
      <c r="F17" s="272">
        <v>3</v>
      </c>
      <c r="G17" s="272">
        <f t="shared" si="0"/>
        <v>3</v>
      </c>
    </row>
    <row r="18" spans="1:7" ht="15.75" x14ac:dyDescent="0.25">
      <c r="A18" s="276">
        <v>15</v>
      </c>
      <c r="B18" s="269" t="s">
        <v>205</v>
      </c>
      <c r="C18" s="276">
        <v>3</v>
      </c>
      <c r="D18" s="276">
        <v>0</v>
      </c>
      <c r="E18" s="276">
        <v>0</v>
      </c>
      <c r="F18" s="276">
        <v>11</v>
      </c>
      <c r="G18" s="276">
        <f t="shared" si="0"/>
        <v>14</v>
      </c>
    </row>
    <row r="19" spans="1:7" ht="15.75" x14ac:dyDescent="0.25">
      <c r="A19" s="276">
        <v>16</v>
      </c>
      <c r="B19" s="269" t="s">
        <v>206</v>
      </c>
      <c r="C19" s="276">
        <v>0</v>
      </c>
      <c r="D19" s="276">
        <v>0</v>
      </c>
      <c r="E19" s="276">
        <v>0</v>
      </c>
      <c r="F19" s="276">
        <v>7</v>
      </c>
      <c r="G19" s="276">
        <f t="shared" si="0"/>
        <v>7</v>
      </c>
    </row>
    <row r="20" spans="1:7" ht="15.75" x14ac:dyDescent="0.25">
      <c r="A20" s="201">
        <v>17</v>
      </c>
      <c r="B20" s="282" t="s">
        <v>207</v>
      </c>
      <c r="C20" s="201">
        <v>0</v>
      </c>
      <c r="D20" s="201">
        <v>0</v>
      </c>
      <c r="E20" s="201">
        <v>0</v>
      </c>
      <c r="F20" s="201">
        <v>20</v>
      </c>
      <c r="G20" s="201">
        <f t="shared" si="0"/>
        <v>20</v>
      </c>
    </row>
    <row r="21" spans="1:7" ht="15.75" x14ac:dyDescent="0.25">
      <c r="A21" s="201">
        <v>18</v>
      </c>
      <c r="B21" s="282" t="s">
        <v>208</v>
      </c>
      <c r="C21" s="201">
        <v>0</v>
      </c>
      <c r="D21" s="201">
        <v>0</v>
      </c>
      <c r="E21" s="201">
        <v>0</v>
      </c>
      <c r="F21" s="201">
        <v>7</v>
      </c>
      <c r="G21" s="201">
        <f t="shared" si="0"/>
        <v>7</v>
      </c>
    </row>
    <row r="22" spans="1:7" ht="15.75" x14ac:dyDescent="0.25">
      <c r="A22" s="398" t="s">
        <v>2</v>
      </c>
      <c r="B22" s="398"/>
      <c r="C22" s="276">
        <f>SUM(C4:C21)</f>
        <v>10</v>
      </c>
      <c r="D22" s="276">
        <f>SUM(D4:D21)</f>
        <v>0</v>
      </c>
      <c r="E22" s="276">
        <f>SUM(E4:E21)</f>
        <v>0</v>
      </c>
      <c r="F22" s="276">
        <f>SUM(F4:F21)</f>
        <v>174</v>
      </c>
      <c r="G22" s="276">
        <f>SUM(G4:G21)</f>
        <v>184</v>
      </c>
    </row>
    <row r="23" spans="1:7" ht="15.75" x14ac:dyDescent="0.25">
      <c r="A23" s="398" t="s">
        <v>29</v>
      </c>
      <c r="B23" s="398"/>
      <c r="C23" s="276">
        <v>321</v>
      </c>
      <c r="D23" s="276">
        <v>333</v>
      </c>
      <c r="E23" s="276">
        <v>13</v>
      </c>
      <c r="F23" s="270">
        <v>1714</v>
      </c>
      <c r="G23" s="276">
        <f>SUM(C23:F23)</f>
        <v>2381</v>
      </c>
    </row>
    <row r="24" spans="1:7" ht="15.75" x14ac:dyDescent="0.25">
      <c r="A24" s="399" t="s">
        <v>209</v>
      </c>
      <c r="B24" s="399"/>
      <c r="C24" s="271">
        <f>C22/C23*100</f>
        <v>3.1152647975077881</v>
      </c>
      <c r="D24" s="271">
        <f t="shared" ref="D24:G24" si="1">D22/D23*100</f>
        <v>0</v>
      </c>
      <c r="E24" s="271">
        <f t="shared" si="1"/>
        <v>0</v>
      </c>
      <c r="F24" s="271">
        <f t="shared" si="1"/>
        <v>10.15169194865811</v>
      </c>
      <c r="G24" s="271">
        <f t="shared" si="1"/>
        <v>7.7278454430911383</v>
      </c>
    </row>
    <row r="25" spans="1:7" x14ac:dyDescent="0.25">
      <c r="A25" s="400"/>
      <c r="B25" s="400"/>
    </row>
    <row r="27" spans="1:7" x14ac:dyDescent="0.25">
      <c r="B27" t="s">
        <v>186</v>
      </c>
      <c r="C27" t="s">
        <v>3</v>
      </c>
      <c r="D27">
        <v>16</v>
      </c>
      <c r="E27">
        <v>1</v>
      </c>
      <c r="F27">
        <f>SUM(D27:E27)</f>
        <v>17</v>
      </c>
    </row>
    <row r="28" spans="1:7" x14ac:dyDescent="0.25">
      <c r="B28" t="s">
        <v>187</v>
      </c>
      <c r="C28" t="s">
        <v>4</v>
      </c>
      <c r="D28">
        <v>35</v>
      </c>
      <c r="F28">
        <f t="shared" ref="F28:F34" si="2">SUM(D28:E28)</f>
        <v>35</v>
      </c>
    </row>
    <row r="29" spans="1:7" x14ac:dyDescent="0.25">
      <c r="C29" t="s">
        <v>5</v>
      </c>
      <c r="D29">
        <v>0</v>
      </c>
      <c r="F29">
        <f t="shared" si="2"/>
        <v>0</v>
      </c>
    </row>
    <row r="30" spans="1:7" x14ac:dyDescent="0.25">
      <c r="C30" t="s">
        <v>30</v>
      </c>
      <c r="D30">
        <v>69</v>
      </c>
      <c r="F30">
        <f t="shared" si="2"/>
        <v>69</v>
      </c>
    </row>
    <row r="31" spans="1:7" x14ac:dyDescent="0.25">
      <c r="C31" t="s">
        <v>31</v>
      </c>
      <c r="D31">
        <v>108</v>
      </c>
      <c r="F31">
        <f t="shared" si="2"/>
        <v>108</v>
      </c>
    </row>
    <row r="32" spans="1:7" x14ac:dyDescent="0.25">
      <c r="C32" t="s">
        <v>185</v>
      </c>
      <c r="D32">
        <v>745</v>
      </c>
      <c r="E32">
        <v>409</v>
      </c>
      <c r="F32">
        <f t="shared" si="2"/>
        <v>1154</v>
      </c>
    </row>
    <row r="33" spans="3:6" x14ac:dyDescent="0.25">
      <c r="C33" t="s">
        <v>9</v>
      </c>
      <c r="D33">
        <v>103</v>
      </c>
      <c r="E33">
        <v>87</v>
      </c>
      <c r="F33">
        <f t="shared" si="2"/>
        <v>190</v>
      </c>
    </row>
    <row r="34" spans="3:6" x14ac:dyDescent="0.25">
      <c r="D34">
        <f>SUM(D27:D33)</f>
        <v>1076</v>
      </c>
      <c r="E34">
        <f>SUM(E27:E33)</f>
        <v>497</v>
      </c>
      <c r="F34">
        <f t="shared" si="2"/>
        <v>1573</v>
      </c>
    </row>
  </sheetData>
  <mergeCells count="4">
    <mergeCell ref="A22:B22"/>
    <mergeCell ref="A23:B23"/>
    <mergeCell ref="A24:B24"/>
    <mergeCell ref="A25:B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L13" sqref="L13"/>
    </sheetView>
  </sheetViews>
  <sheetFormatPr defaultRowHeight="15" x14ac:dyDescent="0.25"/>
  <cols>
    <col min="1" max="1" width="5.42578125" customWidth="1"/>
    <col min="2" max="2" width="22.5703125" customWidth="1"/>
    <col min="3" max="3" width="10.85546875" customWidth="1"/>
    <col min="4" max="4" width="12.28515625" customWidth="1"/>
    <col min="5" max="5" width="18.140625" customWidth="1"/>
    <col min="6" max="6" width="15.85546875" customWidth="1"/>
    <col min="9" max="9" width="15.140625" customWidth="1"/>
  </cols>
  <sheetData>
    <row r="1" spans="1:9" ht="18.75" x14ac:dyDescent="0.3">
      <c r="B1" s="397" t="s">
        <v>210</v>
      </c>
      <c r="C1" s="397"/>
      <c r="D1" s="397"/>
      <c r="E1" s="397"/>
      <c r="F1" s="397"/>
    </row>
    <row r="2" spans="1:9" ht="15.75" thickBot="1" x14ac:dyDescent="0.3"/>
    <row r="3" spans="1:9" s="257" customFormat="1" ht="37.5" customHeight="1" thickBot="1" x14ac:dyDescent="0.4">
      <c r="A3" s="256" t="s">
        <v>1</v>
      </c>
      <c r="B3" s="256" t="s">
        <v>125</v>
      </c>
      <c r="C3" s="256" t="s">
        <v>45</v>
      </c>
      <c r="D3" s="258" t="s">
        <v>120</v>
      </c>
      <c r="E3" s="267" t="s">
        <v>127</v>
      </c>
      <c r="F3" s="259" t="s">
        <v>138</v>
      </c>
      <c r="I3" s="302"/>
    </row>
    <row r="4" spans="1:9" ht="24" thickBot="1" x14ac:dyDescent="0.4">
      <c r="A4" s="251">
        <v>1</v>
      </c>
      <c r="B4" s="283" t="s">
        <v>126</v>
      </c>
      <c r="C4" s="284">
        <v>730</v>
      </c>
      <c r="D4" s="285">
        <v>565</v>
      </c>
      <c r="E4" s="325" t="s">
        <v>141</v>
      </c>
      <c r="F4" s="253">
        <v>17869</v>
      </c>
      <c r="G4" s="189" t="s">
        <v>233</v>
      </c>
      <c r="I4" s="303"/>
    </row>
    <row r="5" spans="1:9" ht="24" thickBot="1" x14ac:dyDescent="0.4">
      <c r="A5" s="251">
        <v>2</v>
      </c>
      <c r="B5" s="283" t="s">
        <v>128</v>
      </c>
      <c r="C5" s="283">
        <v>219</v>
      </c>
      <c r="D5" s="251">
        <v>134</v>
      </c>
      <c r="E5" s="286" t="s">
        <v>140</v>
      </c>
      <c r="F5" s="253">
        <v>2381</v>
      </c>
      <c r="G5" s="189" t="s">
        <v>233</v>
      </c>
      <c r="I5" s="304"/>
    </row>
    <row r="6" spans="1:9" ht="24" thickBot="1" x14ac:dyDescent="0.4">
      <c r="A6" s="194">
        <v>3</v>
      </c>
      <c r="B6" s="254" t="s">
        <v>129</v>
      </c>
      <c r="C6" s="255">
        <v>0.3</v>
      </c>
      <c r="D6" s="194">
        <v>23.72</v>
      </c>
      <c r="E6" s="252" t="s">
        <v>141</v>
      </c>
      <c r="F6" s="263">
        <v>13.32</v>
      </c>
      <c r="G6" s="189" t="s">
        <v>233</v>
      </c>
      <c r="I6" s="305"/>
    </row>
    <row r="7" spans="1:9" ht="24" thickBot="1" x14ac:dyDescent="0.4">
      <c r="A7" s="194">
        <v>4</v>
      </c>
      <c r="B7" s="254" t="s">
        <v>130</v>
      </c>
      <c r="C7" s="264">
        <v>5847</v>
      </c>
      <c r="D7" s="265">
        <v>6316</v>
      </c>
      <c r="E7" s="252" t="s">
        <v>141</v>
      </c>
      <c r="F7" s="253">
        <v>153280</v>
      </c>
      <c r="G7" s="189" t="s">
        <v>233</v>
      </c>
      <c r="I7" s="303"/>
    </row>
    <row r="8" spans="1:9" ht="24" thickBot="1" x14ac:dyDescent="0.4">
      <c r="A8" s="194">
        <v>5</v>
      </c>
      <c r="B8" s="254" t="s">
        <v>131</v>
      </c>
      <c r="C8" s="264">
        <v>768</v>
      </c>
      <c r="D8" s="265">
        <v>902</v>
      </c>
      <c r="E8" s="252" t="s">
        <v>141</v>
      </c>
      <c r="F8" s="253">
        <v>25268</v>
      </c>
      <c r="G8" s="189" t="s">
        <v>233</v>
      </c>
      <c r="I8" s="303"/>
    </row>
    <row r="9" spans="1:9" ht="24" thickBot="1" x14ac:dyDescent="0.4">
      <c r="A9" s="194">
        <v>6</v>
      </c>
      <c r="B9" s="254" t="s">
        <v>132</v>
      </c>
      <c r="C9" s="255">
        <v>0.1313</v>
      </c>
      <c r="D9" s="260">
        <v>0.14280000000000001</v>
      </c>
      <c r="E9" s="252" t="s">
        <v>141</v>
      </c>
      <c r="F9" s="263">
        <v>16.48</v>
      </c>
      <c r="G9" s="189" t="s">
        <v>233</v>
      </c>
      <c r="I9" s="305"/>
    </row>
    <row r="10" spans="1:9" ht="24" thickBot="1" x14ac:dyDescent="0.4">
      <c r="A10" s="194">
        <v>7</v>
      </c>
      <c r="B10" s="254" t="s">
        <v>133</v>
      </c>
      <c r="C10" s="255">
        <v>0.7429</v>
      </c>
      <c r="D10" s="260">
        <v>0.74870000000000003</v>
      </c>
      <c r="E10" s="252" t="s">
        <v>141</v>
      </c>
      <c r="F10" s="263">
        <v>73.31</v>
      </c>
      <c r="G10" s="189" t="s">
        <v>233</v>
      </c>
      <c r="I10" s="305"/>
    </row>
    <row r="11" spans="1:9" ht="24" thickBot="1" x14ac:dyDescent="0.4">
      <c r="A11" s="251">
        <v>8</v>
      </c>
      <c r="B11" s="283" t="s">
        <v>134</v>
      </c>
      <c r="C11" s="284">
        <v>2024</v>
      </c>
      <c r="D11" s="285">
        <v>2120</v>
      </c>
      <c r="E11" s="286" t="s">
        <v>140</v>
      </c>
      <c r="F11" s="264">
        <v>55817</v>
      </c>
      <c r="G11" s="189" t="s">
        <v>233</v>
      </c>
      <c r="I11" s="303"/>
    </row>
    <row r="12" spans="1:9" ht="24" thickBot="1" x14ac:dyDescent="0.4">
      <c r="A12" s="251">
        <v>9</v>
      </c>
      <c r="B12" s="283" t="s">
        <v>135</v>
      </c>
      <c r="C12" s="300">
        <v>0.1104</v>
      </c>
      <c r="D12" s="301">
        <v>0.10489999999999999</v>
      </c>
      <c r="E12" s="286" t="s">
        <v>140</v>
      </c>
      <c r="F12" s="263">
        <v>9.25</v>
      </c>
      <c r="G12" s="189" t="s">
        <v>233</v>
      </c>
      <c r="I12" s="304"/>
    </row>
    <row r="13" spans="1:9" ht="24" thickBot="1" x14ac:dyDescent="0.4">
      <c r="A13" s="194">
        <v>10</v>
      </c>
      <c r="B13" s="254" t="s">
        <v>136</v>
      </c>
      <c r="C13" s="254">
        <v>1.44</v>
      </c>
      <c r="D13" s="194">
        <v>1.2</v>
      </c>
      <c r="E13" s="252" t="s">
        <v>141</v>
      </c>
      <c r="F13" s="263">
        <v>2</v>
      </c>
      <c r="G13" s="189" t="s">
        <v>233</v>
      </c>
      <c r="I13" s="304"/>
    </row>
    <row r="14" spans="1:9" ht="24" thickBot="1" x14ac:dyDescent="0.4">
      <c r="A14" s="195">
        <v>11</v>
      </c>
      <c r="B14" s="254" t="s">
        <v>137</v>
      </c>
      <c r="C14" s="255">
        <v>5.5E-2</v>
      </c>
      <c r="D14" s="287">
        <v>1.4999999999999999E-2</v>
      </c>
      <c r="E14" s="288" t="s">
        <v>141</v>
      </c>
      <c r="F14" s="255">
        <v>5.5E-2</v>
      </c>
      <c r="G14" s="189" t="s">
        <v>233</v>
      </c>
      <c r="I14" s="305"/>
    </row>
    <row r="15" spans="1:9" x14ac:dyDescent="0.25">
      <c r="A15" s="248"/>
      <c r="B15" s="250"/>
      <c r="C15" s="250"/>
      <c r="D15" s="249"/>
      <c r="E15" s="249"/>
      <c r="F15" s="249"/>
    </row>
    <row r="16" spans="1:9" x14ac:dyDescent="0.25">
      <c r="A16" s="248"/>
      <c r="B16" s="163" t="s">
        <v>188</v>
      </c>
      <c r="C16" s="163"/>
      <c r="D16" s="249"/>
      <c r="E16" s="249"/>
      <c r="F16" s="249"/>
    </row>
    <row r="17" spans="1:6" x14ac:dyDescent="0.25">
      <c r="A17" s="248"/>
      <c r="B17" s="249"/>
      <c r="C17" s="249"/>
      <c r="D17" s="249"/>
      <c r="E17" s="249"/>
      <c r="F17" s="249"/>
    </row>
    <row r="18" spans="1:6" x14ac:dyDescent="0.25">
      <c r="A18" s="249"/>
      <c r="B18" s="163"/>
      <c r="C18" s="163"/>
      <c r="D18" s="249"/>
      <c r="E18" s="249"/>
      <c r="F18" s="249"/>
    </row>
  </sheetData>
  <mergeCells count="1">
    <mergeCell ref="B1:F1"/>
  </mergeCells>
  <pageMargins left="0.31496062992125984" right="0.31496062992125984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I9" sqref="I9"/>
    </sheetView>
  </sheetViews>
  <sheetFormatPr defaultRowHeight="15" x14ac:dyDescent="0.25"/>
  <cols>
    <col min="1" max="1" width="5.140625" customWidth="1"/>
    <col min="2" max="2" width="28" customWidth="1"/>
    <col min="6" max="6" width="10.28515625" customWidth="1"/>
    <col min="7" max="7" width="12" customWidth="1"/>
  </cols>
  <sheetData>
    <row r="1" spans="1:7" ht="18.75" x14ac:dyDescent="0.3">
      <c r="A1" s="225"/>
      <c r="B1" s="225" t="s">
        <v>234</v>
      </c>
      <c r="C1" s="225"/>
      <c r="D1" s="225"/>
      <c r="E1" s="225"/>
      <c r="F1" s="225"/>
      <c r="G1" s="225"/>
    </row>
    <row r="2" spans="1:7" ht="18.75" x14ac:dyDescent="0.3">
      <c r="A2" s="225"/>
      <c r="B2" s="225"/>
      <c r="C2" s="225"/>
      <c r="D2" s="225"/>
      <c r="E2" s="225"/>
      <c r="F2" s="225"/>
      <c r="G2" s="225"/>
    </row>
    <row r="3" spans="1:7" ht="15.75" x14ac:dyDescent="0.25">
      <c r="A3" s="323" t="s">
        <v>1</v>
      </c>
      <c r="B3" s="323" t="s">
        <v>143</v>
      </c>
      <c r="C3" s="323" t="s">
        <v>3</v>
      </c>
      <c r="D3" s="323" t="s">
        <v>4</v>
      </c>
      <c r="E3" s="323" t="s">
        <v>5</v>
      </c>
      <c r="F3" s="323" t="s">
        <v>247</v>
      </c>
      <c r="G3" s="324" t="s">
        <v>10</v>
      </c>
    </row>
    <row r="4" spans="1:7" ht="15.75" x14ac:dyDescent="0.25">
      <c r="A4" s="323">
        <v>1</v>
      </c>
      <c r="B4" s="269" t="s">
        <v>235</v>
      </c>
      <c r="C4" s="323">
        <v>1</v>
      </c>
      <c r="D4" s="323">
        <v>2</v>
      </c>
      <c r="E4" s="323">
        <v>0</v>
      </c>
      <c r="F4" s="323">
        <v>2</v>
      </c>
      <c r="G4" s="323">
        <f>SUM(C4:F4)</f>
        <v>5</v>
      </c>
    </row>
    <row r="5" spans="1:7" ht="15.75" x14ac:dyDescent="0.25">
      <c r="A5" s="201">
        <v>2</v>
      </c>
      <c r="B5" s="282" t="s">
        <v>232</v>
      </c>
      <c r="C5" s="201">
        <v>1</v>
      </c>
      <c r="D5" s="201">
        <v>1</v>
      </c>
      <c r="E5" s="201">
        <v>0</v>
      </c>
      <c r="F5" s="201">
        <v>8</v>
      </c>
      <c r="G5" s="201">
        <f t="shared" ref="G5:G17" si="0">SUM(C5:F5)</f>
        <v>10</v>
      </c>
    </row>
    <row r="6" spans="1:7" ht="15.75" x14ac:dyDescent="0.25">
      <c r="A6" s="272">
        <v>3</v>
      </c>
      <c r="B6" s="273" t="s">
        <v>236</v>
      </c>
      <c r="C6" s="272">
        <v>1</v>
      </c>
      <c r="D6" s="272">
        <v>0</v>
      </c>
      <c r="E6" s="272">
        <v>0</v>
      </c>
      <c r="F6" s="272">
        <v>1</v>
      </c>
      <c r="G6" s="272">
        <f t="shared" si="0"/>
        <v>2</v>
      </c>
    </row>
    <row r="7" spans="1:7" ht="15.75" x14ac:dyDescent="0.25">
      <c r="A7" s="326">
        <v>4</v>
      </c>
      <c r="B7" s="327" t="s">
        <v>229</v>
      </c>
      <c r="C7" s="326">
        <v>4</v>
      </c>
      <c r="D7" s="326">
        <v>0</v>
      </c>
      <c r="E7" s="326">
        <v>0</v>
      </c>
      <c r="F7" s="326">
        <v>21</v>
      </c>
      <c r="G7" s="326">
        <f t="shared" si="0"/>
        <v>25</v>
      </c>
    </row>
    <row r="8" spans="1:7" ht="15.75" x14ac:dyDescent="0.25">
      <c r="A8" s="323">
        <v>5</v>
      </c>
      <c r="B8" s="269" t="s">
        <v>237</v>
      </c>
      <c r="C8" s="323">
        <v>1</v>
      </c>
      <c r="D8" s="323">
        <v>2</v>
      </c>
      <c r="E8" s="323">
        <v>0</v>
      </c>
      <c r="F8" s="323">
        <v>6</v>
      </c>
      <c r="G8" s="323">
        <f t="shared" si="0"/>
        <v>9</v>
      </c>
    </row>
    <row r="9" spans="1:7" ht="15.75" x14ac:dyDescent="0.25">
      <c r="A9" s="272">
        <v>6</v>
      </c>
      <c r="B9" s="273" t="s">
        <v>238</v>
      </c>
      <c r="C9" s="272">
        <v>1</v>
      </c>
      <c r="D9" s="272">
        <v>1</v>
      </c>
      <c r="E9" s="272">
        <v>0</v>
      </c>
      <c r="F9" s="272">
        <v>3</v>
      </c>
      <c r="G9" s="272">
        <f t="shared" si="0"/>
        <v>5</v>
      </c>
    </row>
    <row r="10" spans="1:7" ht="15.75" x14ac:dyDescent="0.25">
      <c r="A10" s="201">
        <v>7</v>
      </c>
      <c r="B10" s="282" t="s">
        <v>239</v>
      </c>
      <c r="C10" s="201">
        <v>0</v>
      </c>
      <c r="D10" s="201">
        <v>0</v>
      </c>
      <c r="E10" s="201">
        <v>0</v>
      </c>
      <c r="F10" s="201">
        <v>8</v>
      </c>
      <c r="G10" s="201">
        <f t="shared" si="0"/>
        <v>8</v>
      </c>
    </row>
    <row r="11" spans="1:7" ht="15.75" x14ac:dyDescent="0.25">
      <c r="A11" s="323">
        <v>8</v>
      </c>
      <c r="B11" s="269" t="s">
        <v>240</v>
      </c>
      <c r="C11" s="323">
        <v>1</v>
      </c>
      <c r="D11" s="323">
        <v>0</v>
      </c>
      <c r="E11" s="323">
        <v>0</v>
      </c>
      <c r="F11" s="323">
        <v>6</v>
      </c>
      <c r="G11" s="323">
        <f t="shared" si="0"/>
        <v>7</v>
      </c>
    </row>
    <row r="12" spans="1:7" ht="15.75" x14ac:dyDescent="0.25">
      <c r="A12" s="201">
        <v>9</v>
      </c>
      <c r="B12" s="282" t="s">
        <v>241</v>
      </c>
      <c r="C12" s="201">
        <v>2</v>
      </c>
      <c r="D12" s="201">
        <v>1</v>
      </c>
      <c r="E12" s="201">
        <v>0</v>
      </c>
      <c r="F12" s="201">
        <v>10</v>
      </c>
      <c r="G12" s="201">
        <f t="shared" si="0"/>
        <v>13</v>
      </c>
    </row>
    <row r="13" spans="1:7" ht="15.75" x14ac:dyDescent="0.25">
      <c r="A13" s="272">
        <v>10</v>
      </c>
      <c r="B13" s="273" t="s">
        <v>242</v>
      </c>
      <c r="C13" s="272">
        <v>0</v>
      </c>
      <c r="D13" s="272">
        <v>0</v>
      </c>
      <c r="E13" s="272">
        <v>0</v>
      </c>
      <c r="F13" s="272">
        <v>2</v>
      </c>
      <c r="G13" s="272">
        <f t="shared" si="0"/>
        <v>2</v>
      </c>
    </row>
    <row r="14" spans="1:7" ht="15.75" x14ac:dyDescent="0.25">
      <c r="A14" s="326">
        <v>11</v>
      </c>
      <c r="B14" s="327" t="s">
        <v>243</v>
      </c>
      <c r="C14" s="326">
        <v>0</v>
      </c>
      <c r="D14" s="326">
        <v>0</v>
      </c>
      <c r="E14" s="326">
        <v>0</v>
      </c>
      <c r="F14" s="326">
        <v>21</v>
      </c>
      <c r="G14" s="326">
        <f t="shared" si="0"/>
        <v>21</v>
      </c>
    </row>
    <row r="15" spans="1:7" ht="15.75" x14ac:dyDescent="0.25">
      <c r="A15" s="201">
        <v>12</v>
      </c>
      <c r="B15" s="282" t="s">
        <v>244</v>
      </c>
      <c r="C15" s="201">
        <v>0</v>
      </c>
      <c r="D15" s="201">
        <v>0</v>
      </c>
      <c r="E15" s="201">
        <v>0</v>
      </c>
      <c r="F15" s="201">
        <v>15</v>
      </c>
      <c r="G15" s="201">
        <f t="shared" si="0"/>
        <v>15</v>
      </c>
    </row>
    <row r="16" spans="1:7" ht="15.75" x14ac:dyDescent="0.25">
      <c r="A16" s="272">
        <v>13</v>
      </c>
      <c r="B16" s="273" t="s">
        <v>245</v>
      </c>
      <c r="C16" s="272">
        <v>0</v>
      </c>
      <c r="D16" s="272">
        <v>0</v>
      </c>
      <c r="E16" s="272">
        <v>0</v>
      </c>
      <c r="F16" s="272">
        <v>3</v>
      </c>
      <c r="G16" s="272">
        <f t="shared" si="0"/>
        <v>3</v>
      </c>
    </row>
    <row r="17" spans="1:7" ht="15.75" x14ac:dyDescent="0.25">
      <c r="A17" s="201">
        <v>14</v>
      </c>
      <c r="B17" s="282" t="s">
        <v>246</v>
      </c>
      <c r="C17" s="201">
        <v>4</v>
      </c>
      <c r="D17" s="201">
        <v>0</v>
      </c>
      <c r="E17" s="201">
        <v>0</v>
      </c>
      <c r="F17" s="201">
        <v>5</v>
      </c>
      <c r="G17" s="201">
        <f t="shared" si="0"/>
        <v>9</v>
      </c>
    </row>
    <row r="18" spans="1:7" ht="15.75" x14ac:dyDescent="0.25">
      <c r="A18" s="398" t="s">
        <v>2</v>
      </c>
      <c r="B18" s="398"/>
      <c r="C18" s="323">
        <f>SUM(C4:C17)</f>
        <v>16</v>
      </c>
      <c r="D18" s="323">
        <f>SUM(D4:D17)</f>
        <v>7</v>
      </c>
      <c r="E18" s="323">
        <f>SUM(E4:E17)</f>
        <v>0</v>
      </c>
      <c r="F18" s="323">
        <f>SUM(F4:F17)</f>
        <v>111</v>
      </c>
      <c r="G18" s="323">
        <f>SUM(G4:G17)</f>
        <v>134</v>
      </c>
    </row>
    <row r="19" spans="1:7" ht="15.75" x14ac:dyDescent="0.25">
      <c r="A19" s="398" t="s">
        <v>29</v>
      </c>
      <c r="B19" s="398"/>
      <c r="C19" s="323">
        <v>321</v>
      </c>
      <c r="D19" s="323">
        <v>333</v>
      </c>
      <c r="E19" s="323">
        <v>13</v>
      </c>
      <c r="F19" s="270">
        <v>1714</v>
      </c>
      <c r="G19" s="323">
        <f>SUM(C19:F19)</f>
        <v>2381</v>
      </c>
    </row>
    <row r="20" spans="1:7" ht="15.75" x14ac:dyDescent="0.25">
      <c r="A20" s="399" t="s">
        <v>248</v>
      </c>
      <c r="B20" s="399"/>
      <c r="C20" s="271">
        <f>C18/C19*100</f>
        <v>4.9844236760124607</v>
      </c>
      <c r="D20" s="271">
        <f t="shared" ref="D20:G20" si="1">D18/D19*100</f>
        <v>2.1021021021021022</v>
      </c>
      <c r="E20" s="271">
        <f t="shared" si="1"/>
        <v>0</v>
      </c>
      <c r="F20" s="271">
        <f t="shared" si="1"/>
        <v>6.4760793465577597</v>
      </c>
      <c r="G20" s="271">
        <f t="shared" si="1"/>
        <v>5.6278874422511551</v>
      </c>
    </row>
    <row r="21" spans="1:7" x14ac:dyDescent="0.25">
      <c r="A21" s="400"/>
      <c r="B21" s="400"/>
    </row>
    <row r="23" spans="1:7" x14ac:dyDescent="0.25">
      <c r="B23" t="s">
        <v>186</v>
      </c>
      <c r="C23" t="s">
        <v>3</v>
      </c>
      <c r="D23">
        <v>16</v>
      </c>
      <c r="E23">
        <v>1</v>
      </c>
      <c r="F23">
        <f>SUM(D23:E23)</f>
        <v>17</v>
      </c>
    </row>
    <row r="24" spans="1:7" x14ac:dyDescent="0.25">
      <c r="B24" t="s">
        <v>187</v>
      </c>
      <c r="C24" t="s">
        <v>4</v>
      </c>
      <c r="D24">
        <v>35</v>
      </c>
      <c r="F24">
        <f t="shared" ref="F24:F30" si="2">SUM(D24:E24)</f>
        <v>35</v>
      </c>
    </row>
    <row r="25" spans="1:7" x14ac:dyDescent="0.25">
      <c r="C25" t="s">
        <v>5</v>
      </c>
      <c r="D25">
        <v>0</v>
      </c>
      <c r="F25">
        <f t="shared" si="2"/>
        <v>0</v>
      </c>
    </row>
    <row r="26" spans="1:7" x14ac:dyDescent="0.25">
      <c r="C26" t="s">
        <v>30</v>
      </c>
      <c r="D26">
        <v>69</v>
      </c>
      <c r="F26">
        <f t="shared" si="2"/>
        <v>69</v>
      </c>
    </row>
    <row r="27" spans="1:7" x14ac:dyDescent="0.25">
      <c r="C27" t="s">
        <v>31</v>
      </c>
      <c r="D27">
        <v>108</v>
      </c>
      <c r="F27">
        <f t="shared" si="2"/>
        <v>108</v>
      </c>
    </row>
    <row r="28" spans="1:7" x14ac:dyDescent="0.25">
      <c r="C28" t="s">
        <v>185</v>
      </c>
      <c r="D28">
        <v>745</v>
      </c>
      <c r="E28">
        <v>409</v>
      </c>
      <c r="F28">
        <f t="shared" si="2"/>
        <v>1154</v>
      </c>
    </row>
    <row r="29" spans="1:7" x14ac:dyDescent="0.25">
      <c r="C29" t="s">
        <v>9</v>
      </c>
      <c r="D29">
        <v>103</v>
      </c>
      <c r="E29">
        <v>87</v>
      </c>
      <c r="F29">
        <f t="shared" si="2"/>
        <v>190</v>
      </c>
    </row>
    <row r="30" spans="1:7" x14ac:dyDescent="0.25">
      <c r="D30">
        <f>SUM(D23:D29)</f>
        <v>1076</v>
      </c>
      <c r="E30">
        <f>SUM(E23:E29)</f>
        <v>497</v>
      </c>
      <c r="F30">
        <f t="shared" si="2"/>
        <v>1573</v>
      </c>
    </row>
  </sheetData>
  <mergeCells count="4">
    <mergeCell ref="A18:B18"/>
    <mergeCell ref="A19:B19"/>
    <mergeCell ref="A20:B20"/>
    <mergeCell ref="A21:B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3" workbookViewId="0">
      <selection activeCell="D22" sqref="D22"/>
    </sheetView>
  </sheetViews>
  <sheetFormatPr defaultRowHeight="15" x14ac:dyDescent="0.25"/>
  <cols>
    <col min="1" max="1" width="6.28515625" customWidth="1"/>
    <col min="2" max="2" width="13" customWidth="1"/>
    <col min="17" max="17" width="12.7109375" customWidth="1"/>
  </cols>
  <sheetData>
    <row r="1" spans="1:18" ht="15.75" x14ac:dyDescent="0.25">
      <c r="A1" s="150" t="s">
        <v>111</v>
      </c>
    </row>
    <row r="3" spans="1:18" x14ac:dyDescent="0.25">
      <c r="A3" s="31" t="s">
        <v>1</v>
      </c>
      <c r="B3" s="357" t="s">
        <v>2</v>
      </c>
      <c r="C3" s="358" t="s">
        <v>34</v>
      </c>
      <c r="D3" s="359"/>
      <c r="E3" s="359"/>
      <c r="F3" s="359"/>
      <c r="G3" s="359"/>
      <c r="H3" s="359"/>
      <c r="I3" s="359"/>
      <c r="J3" s="360" t="s">
        <v>35</v>
      </c>
      <c r="K3" s="358" t="s">
        <v>36</v>
      </c>
      <c r="L3" s="358" t="s">
        <v>37</v>
      </c>
    </row>
    <row r="4" spans="1:18" x14ac:dyDescent="0.25">
      <c r="A4" s="32"/>
      <c r="B4" s="357"/>
      <c r="C4" s="33" t="s">
        <v>3</v>
      </c>
      <c r="D4" s="34" t="s">
        <v>4</v>
      </c>
      <c r="E4" s="34" t="s">
        <v>5</v>
      </c>
      <c r="F4" s="34" t="s">
        <v>7</v>
      </c>
      <c r="G4" s="34" t="s">
        <v>38</v>
      </c>
      <c r="H4" s="33" t="s">
        <v>9</v>
      </c>
      <c r="I4" s="33" t="s">
        <v>6</v>
      </c>
      <c r="J4" s="360"/>
      <c r="K4" s="358"/>
      <c r="L4" s="358"/>
      <c r="Q4" t="s">
        <v>3</v>
      </c>
      <c r="R4">
        <v>5639</v>
      </c>
    </row>
    <row r="5" spans="1:18" x14ac:dyDescent="0.25">
      <c r="A5" s="35">
        <v>1</v>
      </c>
      <c r="B5" s="36" t="s">
        <v>15</v>
      </c>
      <c r="C5" s="37">
        <f>'c 1'!C7+'c 1'!D7</f>
        <v>1384</v>
      </c>
      <c r="D5" s="38">
        <f>'c 1'!E7+'c 1'!F7</f>
        <v>1269</v>
      </c>
      <c r="E5" s="38">
        <f>'c 1'!G7+'c 1'!H7</f>
        <v>86</v>
      </c>
      <c r="F5" s="38">
        <f>'c 1'!I7+'c 1'!J7</f>
        <v>2757</v>
      </c>
      <c r="G5" s="38">
        <f>'c 1'!K7+'c 1'!L7</f>
        <v>11284</v>
      </c>
      <c r="H5" s="37">
        <f>'c 1'!M7+'c 1'!N7</f>
        <v>2572</v>
      </c>
      <c r="I5" s="37">
        <f>'c 1'!O7+'c 1'!P7</f>
        <v>336</v>
      </c>
      <c r="J5" s="38">
        <f t="shared" ref="J5:J18" si="0">SUM(C5:I5)</f>
        <v>19688</v>
      </c>
      <c r="K5" s="38">
        <f>'c 1'!T7</f>
        <v>26736</v>
      </c>
      <c r="L5" s="39">
        <f t="shared" ref="L5:L19" si="1">SUM(J5/K5*100)</f>
        <v>73.638539796529017</v>
      </c>
      <c r="M5" s="189"/>
      <c r="Q5" t="s">
        <v>4</v>
      </c>
      <c r="R5">
        <v>5477</v>
      </c>
    </row>
    <row r="6" spans="1:18" x14ac:dyDescent="0.25">
      <c r="A6" s="171">
        <v>2</v>
      </c>
      <c r="B6" s="172" t="s">
        <v>16</v>
      </c>
      <c r="C6" s="37">
        <f>'c 1'!C8+'c 1'!D8</f>
        <v>1331</v>
      </c>
      <c r="D6" s="38">
        <f>'c 1'!E8+'c 1'!F8</f>
        <v>624</v>
      </c>
      <c r="E6" s="38">
        <f>'c 1'!G8+'c 1'!H8</f>
        <v>28</v>
      </c>
      <c r="F6" s="38">
        <f>'c 1'!I8+'c 1'!J8</f>
        <v>1817</v>
      </c>
      <c r="G6" s="38">
        <f>'c 1'!K8+'c 1'!L8</f>
        <v>10087</v>
      </c>
      <c r="H6" s="37">
        <f>'c 1'!M8+'c 1'!N8</f>
        <v>480</v>
      </c>
      <c r="I6" s="37">
        <f>'c 1'!O8+'c 1'!P8</f>
        <v>41</v>
      </c>
      <c r="J6" s="173">
        <f t="shared" si="0"/>
        <v>14408</v>
      </c>
      <c r="K6" s="38">
        <f>'c 1'!T8</f>
        <v>18861</v>
      </c>
      <c r="L6" s="174">
        <f t="shared" si="1"/>
        <v>76.390435289751338</v>
      </c>
      <c r="M6" s="189"/>
      <c r="Q6" t="s">
        <v>5</v>
      </c>
      <c r="R6">
        <v>366</v>
      </c>
    </row>
    <row r="7" spans="1:18" x14ac:dyDescent="0.25">
      <c r="A7" s="171">
        <v>3</v>
      </c>
      <c r="B7" s="153" t="s">
        <v>17</v>
      </c>
      <c r="C7" s="37">
        <f>'c 1'!C9+'c 1'!D9</f>
        <v>179</v>
      </c>
      <c r="D7" s="38">
        <f>'c 1'!E9+'c 1'!F9</f>
        <v>486</v>
      </c>
      <c r="E7" s="38">
        <f>'c 1'!G9+'c 1'!H9</f>
        <v>93</v>
      </c>
      <c r="F7" s="38">
        <f>'c 1'!I9+'c 1'!J9</f>
        <v>869</v>
      </c>
      <c r="G7" s="38">
        <f>'c 1'!K9+'c 1'!L9</f>
        <v>8683</v>
      </c>
      <c r="H7" s="37">
        <f>'c 1'!M9+'c 1'!N9</f>
        <v>855</v>
      </c>
      <c r="I7" s="37">
        <f>'c 1'!O9+'c 1'!P9</f>
        <v>54</v>
      </c>
      <c r="J7" s="173">
        <f t="shared" si="0"/>
        <v>11219</v>
      </c>
      <c r="K7" s="38">
        <f>'c 1'!T9</f>
        <v>14965</v>
      </c>
      <c r="L7" s="174">
        <f t="shared" si="1"/>
        <v>74.968259271633812</v>
      </c>
      <c r="M7" s="189"/>
      <c r="Q7" t="s">
        <v>6</v>
      </c>
      <c r="R7">
        <v>1026</v>
      </c>
    </row>
    <row r="8" spans="1:18" x14ac:dyDescent="0.25">
      <c r="A8" s="171">
        <v>4</v>
      </c>
      <c r="B8" s="153" t="s">
        <v>18</v>
      </c>
      <c r="C8" s="37">
        <f>'c 1'!C10+'c 1'!D10</f>
        <v>333</v>
      </c>
      <c r="D8" s="38">
        <f>'c 1'!E10+'c 1'!F10</f>
        <v>272</v>
      </c>
      <c r="E8" s="38">
        <f>'c 1'!G10+'c 1'!H10</f>
        <v>23</v>
      </c>
      <c r="F8" s="38">
        <f>'c 1'!I10+'c 1'!J10</f>
        <v>817</v>
      </c>
      <c r="G8" s="38">
        <f>'c 1'!K10+'c 1'!L10</f>
        <v>8903</v>
      </c>
      <c r="H8" s="37">
        <f>'c 1'!M10+'c 1'!N10</f>
        <v>622</v>
      </c>
      <c r="I8" s="37">
        <f>'c 1'!O10+'c 1'!P10</f>
        <v>39</v>
      </c>
      <c r="J8" s="173">
        <f t="shared" si="0"/>
        <v>11009</v>
      </c>
      <c r="K8" s="38">
        <f>'c 1'!T10</f>
        <v>17070</v>
      </c>
      <c r="L8" s="174">
        <f t="shared" si="1"/>
        <v>64.493263034563569</v>
      </c>
      <c r="M8" s="189"/>
      <c r="Q8" t="s">
        <v>31</v>
      </c>
      <c r="R8">
        <v>12723</v>
      </c>
    </row>
    <row r="9" spans="1:18" x14ac:dyDescent="0.25">
      <c r="A9" s="171">
        <v>5</v>
      </c>
      <c r="B9" s="172" t="s">
        <v>19</v>
      </c>
      <c r="C9" s="37">
        <f>'c 1'!C11+'c 1'!D11</f>
        <v>297</v>
      </c>
      <c r="D9" s="38">
        <f>'c 1'!E11+'c 1'!F11</f>
        <v>202</v>
      </c>
      <c r="E9" s="38">
        <f>'c 1'!G11+'c 1'!H11</f>
        <v>16</v>
      </c>
      <c r="F9" s="38">
        <f>'c 1'!I11+'c 1'!J11</f>
        <v>650</v>
      </c>
      <c r="G9" s="38">
        <f>'c 1'!K11+'c 1'!L11</f>
        <v>6978</v>
      </c>
      <c r="H9" s="37">
        <f>'c 1'!M11+'c 1'!N11</f>
        <v>454</v>
      </c>
      <c r="I9" s="37">
        <f>'c 1'!O11+'c 1'!P11</f>
        <v>31</v>
      </c>
      <c r="J9" s="173">
        <f t="shared" si="0"/>
        <v>8628</v>
      </c>
      <c r="K9" s="38">
        <f>'c 1'!T11</f>
        <v>11764</v>
      </c>
      <c r="L9" s="174">
        <f t="shared" si="1"/>
        <v>73.342400544032643</v>
      </c>
      <c r="M9" s="189"/>
      <c r="Q9" t="s">
        <v>8</v>
      </c>
      <c r="R9">
        <v>113729</v>
      </c>
    </row>
    <row r="10" spans="1:18" x14ac:dyDescent="0.25">
      <c r="A10" s="171">
        <v>6</v>
      </c>
      <c r="B10" s="172" t="s">
        <v>20</v>
      </c>
      <c r="C10" s="37">
        <f>'c 1'!C12+'c 1'!D12</f>
        <v>167</v>
      </c>
      <c r="D10" s="38">
        <f>'c 1'!E12+'c 1'!F12</f>
        <v>295</v>
      </c>
      <c r="E10" s="38">
        <f>'c 1'!G12+'c 1'!H12</f>
        <v>24</v>
      </c>
      <c r="F10" s="38">
        <f>'c 1'!I12+'c 1'!J12</f>
        <v>703</v>
      </c>
      <c r="G10" s="38">
        <f>'c 1'!K12+'c 1'!L12</f>
        <v>10777</v>
      </c>
      <c r="H10" s="37">
        <f>'c 1'!M12+'c 1'!N12</f>
        <v>660</v>
      </c>
      <c r="I10" s="37">
        <f>'c 1'!O12+'c 1'!P12</f>
        <v>19</v>
      </c>
      <c r="J10" s="173">
        <f t="shared" si="0"/>
        <v>12645</v>
      </c>
      <c r="K10" s="38">
        <f>'c 1'!T12</f>
        <v>16115</v>
      </c>
      <c r="L10" s="174">
        <f t="shared" si="1"/>
        <v>78.467266521874038</v>
      </c>
      <c r="M10" s="189"/>
      <c r="Q10" t="s">
        <v>9</v>
      </c>
      <c r="R10" s="84">
        <v>11254</v>
      </c>
    </row>
    <row r="11" spans="1:18" x14ac:dyDescent="0.25">
      <c r="A11" s="35">
        <v>7</v>
      </c>
      <c r="B11" s="36" t="s">
        <v>21</v>
      </c>
      <c r="C11" s="37">
        <f>'c 1'!C13+'c 1'!D13</f>
        <v>133</v>
      </c>
      <c r="D11" s="38">
        <f>'c 1'!E13+'c 1'!F13</f>
        <v>244</v>
      </c>
      <c r="E11" s="38">
        <f>'c 1'!G13+'c 1'!H13</f>
        <v>10</v>
      </c>
      <c r="F11" s="38">
        <f>'c 1'!I13+'c 1'!J13</f>
        <v>951</v>
      </c>
      <c r="G11" s="38">
        <f>'c 1'!K13+'c 1'!L13</f>
        <v>7762</v>
      </c>
      <c r="H11" s="37">
        <f>'c 1'!M13+'c 1'!N13</f>
        <v>949</v>
      </c>
      <c r="I11" s="37">
        <f>'c 1'!O13+'c 1'!P13</f>
        <v>19</v>
      </c>
      <c r="J11" s="38">
        <f t="shared" si="0"/>
        <v>10068</v>
      </c>
      <c r="K11" s="38">
        <f>'c 1'!T13</f>
        <v>13252</v>
      </c>
      <c r="L11" s="39">
        <f t="shared" si="1"/>
        <v>75.973437971626922</v>
      </c>
      <c r="M11" s="189"/>
    </row>
    <row r="12" spans="1:18" x14ac:dyDescent="0.25">
      <c r="A12" s="35">
        <v>8</v>
      </c>
      <c r="B12" s="36" t="s">
        <v>22</v>
      </c>
      <c r="C12" s="37">
        <f>'c 1'!C14+'c 1'!D14</f>
        <v>129</v>
      </c>
      <c r="D12" s="38">
        <f>'c 1'!E14+'c 1'!F14</f>
        <v>140</v>
      </c>
      <c r="E12" s="38">
        <f>'c 1'!G14+'c 1'!H14</f>
        <v>5</v>
      </c>
      <c r="F12" s="38">
        <f>'c 1'!I14+'c 1'!J14</f>
        <v>1037</v>
      </c>
      <c r="G12" s="38">
        <f>'c 1'!K14+'c 1'!L14</f>
        <v>5602</v>
      </c>
      <c r="H12" s="37">
        <f>'c 1'!M14+'c 1'!N14</f>
        <v>445</v>
      </c>
      <c r="I12" s="37">
        <f>'c 1'!O14+'c 1'!P14</f>
        <v>35</v>
      </c>
      <c r="J12" s="38">
        <f t="shared" si="0"/>
        <v>7393</v>
      </c>
      <c r="K12" s="38">
        <f>'c 1'!T14</f>
        <v>9954</v>
      </c>
      <c r="L12" s="39">
        <f t="shared" si="1"/>
        <v>74.271649588105277</v>
      </c>
      <c r="M12" s="189"/>
      <c r="Q12" t="s">
        <v>63</v>
      </c>
      <c r="R12" s="84">
        <v>206177</v>
      </c>
    </row>
    <row r="13" spans="1:18" x14ac:dyDescent="0.25">
      <c r="A13" s="171">
        <v>9</v>
      </c>
      <c r="B13" s="172" t="s">
        <v>23</v>
      </c>
      <c r="C13" s="278">
        <f>'c 1'!C15+'c 1'!D15</f>
        <v>155</v>
      </c>
      <c r="D13" s="173">
        <f>'c 1'!E15+'c 1'!F15</f>
        <v>146</v>
      </c>
      <c r="E13" s="173">
        <f>'c 1'!G15+'c 1'!H15</f>
        <v>19</v>
      </c>
      <c r="F13" s="173">
        <f>'c 1'!I15+'c 1'!J15</f>
        <v>443</v>
      </c>
      <c r="G13" s="173">
        <f>'c 1'!K15+'c 1'!L15</f>
        <v>8309</v>
      </c>
      <c r="H13" s="278">
        <f>'c 1'!M15+'c 1'!N15</f>
        <v>618</v>
      </c>
      <c r="I13" s="278">
        <f>'c 1'!O15+'c 1'!P15</f>
        <v>26</v>
      </c>
      <c r="J13" s="173">
        <f t="shared" si="0"/>
        <v>9716</v>
      </c>
      <c r="K13" s="173">
        <f>'c 1'!T15</f>
        <v>13083</v>
      </c>
      <c r="L13" s="174">
        <f t="shared" si="1"/>
        <v>74.264312466559659</v>
      </c>
      <c r="M13" s="189"/>
      <c r="Q13" t="s">
        <v>96</v>
      </c>
      <c r="R13" s="167">
        <v>0.72860000000000003</v>
      </c>
    </row>
    <row r="14" spans="1:18" x14ac:dyDescent="0.25">
      <c r="A14" s="35">
        <v>10</v>
      </c>
      <c r="B14" s="36" t="s">
        <v>24</v>
      </c>
      <c r="C14" s="37">
        <f>'c 1'!C16+'c 1'!D16</f>
        <v>237</v>
      </c>
      <c r="D14" s="38">
        <f>'c 1'!E16+'c 1'!F16</f>
        <v>139</v>
      </c>
      <c r="E14" s="38">
        <f>'c 1'!G16+'c 1'!H16</f>
        <v>11</v>
      </c>
      <c r="F14" s="38">
        <f>'c 1'!I16+'c 1'!J16</f>
        <v>478</v>
      </c>
      <c r="G14" s="38">
        <f>'c 1'!K16+'c 1'!L16</f>
        <v>6397</v>
      </c>
      <c r="H14" s="37">
        <f>'c 1'!M16+'c 1'!N16</f>
        <v>390</v>
      </c>
      <c r="I14" s="37">
        <f>'c 1'!O16+'c 1'!P16</f>
        <v>38</v>
      </c>
      <c r="J14" s="38">
        <f t="shared" si="0"/>
        <v>7690</v>
      </c>
      <c r="K14" s="38">
        <f>'c 1'!T16</f>
        <v>10732</v>
      </c>
      <c r="L14" s="39">
        <f t="shared" si="1"/>
        <v>71.654863958255689</v>
      </c>
      <c r="M14" s="189"/>
    </row>
    <row r="15" spans="1:18" x14ac:dyDescent="0.25">
      <c r="A15" s="35">
        <v>11</v>
      </c>
      <c r="B15" s="36" t="s">
        <v>25</v>
      </c>
      <c r="C15" s="37">
        <f>'c 1'!C17+'c 1'!D17</f>
        <v>662</v>
      </c>
      <c r="D15" s="38">
        <f>'c 1'!E17+'c 1'!F17</f>
        <v>658</v>
      </c>
      <c r="E15" s="38">
        <f>'c 1'!G17+'c 1'!H17</f>
        <v>20</v>
      </c>
      <c r="F15" s="38">
        <f>'c 1'!I17+'c 1'!J17</f>
        <v>622</v>
      </c>
      <c r="G15" s="38">
        <f>'c 1'!K17+'c 1'!L17</f>
        <v>10118</v>
      </c>
      <c r="H15" s="37">
        <f>'c 1'!M17+'c 1'!N17</f>
        <v>1312</v>
      </c>
      <c r="I15" s="37">
        <f>'c 1'!O17+'c 1'!P17</f>
        <v>268</v>
      </c>
      <c r="J15" s="38">
        <f t="shared" si="0"/>
        <v>13660</v>
      </c>
      <c r="K15" s="38">
        <f>'c 1'!T17</f>
        <v>18482</v>
      </c>
      <c r="L15" s="39">
        <f t="shared" si="1"/>
        <v>73.909750027053349</v>
      </c>
      <c r="M15" s="189"/>
    </row>
    <row r="16" spans="1:18" x14ac:dyDescent="0.25">
      <c r="A16" s="35">
        <v>12</v>
      </c>
      <c r="B16" s="36" t="s">
        <v>26</v>
      </c>
      <c r="C16" s="37">
        <f>'c 1'!C18+'c 1'!D18</f>
        <v>422</v>
      </c>
      <c r="D16" s="38">
        <f>'c 1'!E18+'c 1'!F18</f>
        <v>742</v>
      </c>
      <c r="E16" s="38">
        <f>'c 1'!G18+'c 1'!H18</f>
        <v>8</v>
      </c>
      <c r="F16" s="38">
        <f>'c 1'!I18+'c 1'!J18</f>
        <v>1329</v>
      </c>
      <c r="G16" s="38">
        <f>'c 1'!K18+'c 1'!L18</f>
        <v>10102</v>
      </c>
      <c r="H16" s="37">
        <f>'c 1'!M18+'c 1'!N18</f>
        <v>429</v>
      </c>
      <c r="I16" s="37">
        <f>'c 1'!O18+'c 1'!P18</f>
        <v>69</v>
      </c>
      <c r="J16" s="38">
        <f t="shared" si="0"/>
        <v>13101</v>
      </c>
      <c r="K16" s="38">
        <f>'c 1'!T18</f>
        <v>17798</v>
      </c>
      <c r="L16" s="39">
        <f t="shared" si="1"/>
        <v>73.609394313967854</v>
      </c>
      <c r="M16" s="189"/>
      <c r="P16">
        <v>0</v>
      </c>
    </row>
    <row r="17" spans="1:13" x14ac:dyDescent="0.25">
      <c r="A17" s="35">
        <v>13</v>
      </c>
      <c r="B17" s="36" t="s">
        <v>27</v>
      </c>
      <c r="C17" s="37">
        <f>'c 1'!C19+'c 1'!D19</f>
        <v>205</v>
      </c>
      <c r="D17" s="38">
        <f>'c 1'!E19+'c 1'!F19</f>
        <v>159</v>
      </c>
      <c r="E17" s="38">
        <f>'c 1'!G19+'c 1'!H19</f>
        <v>6</v>
      </c>
      <c r="F17" s="38">
        <f>'c 1'!I19+'c 1'!J19</f>
        <v>534</v>
      </c>
      <c r="G17" s="38">
        <f>'c 1'!K19+'c 1'!L19</f>
        <v>5861</v>
      </c>
      <c r="H17" s="37">
        <f>'c 1'!M19+'c 1'!N19</f>
        <v>898</v>
      </c>
      <c r="I17" s="37">
        <f>'c 1'!O19+'c 1'!P19</f>
        <v>76</v>
      </c>
      <c r="J17" s="38">
        <f t="shared" si="0"/>
        <v>7739</v>
      </c>
      <c r="K17" s="38">
        <f>'c 1'!T19</f>
        <v>11849</v>
      </c>
      <c r="L17" s="39">
        <f t="shared" si="1"/>
        <v>65.31352856781163</v>
      </c>
      <c r="M17" s="189"/>
    </row>
    <row r="18" spans="1:13" x14ac:dyDescent="0.25">
      <c r="A18" s="35">
        <v>14</v>
      </c>
      <c r="B18" s="40" t="s">
        <v>28</v>
      </c>
      <c r="C18" s="37">
        <f>'c 1'!C20+'c 1'!D20</f>
        <v>101</v>
      </c>
      <c r="D18" s="38">
        <f>'c 1'!E20+'c 1'!F20</f>
        <v>195</v>
      </c>
      <c r="E18" s="38">
        <f>'c 1'!G20+'c 1'!H20</f>
        <v>22</v>
      </c>
      <c r="F18" s="38">
        <f>'c 1'!I20+'c 1'!J20</f>
        <v>584</v>
      </c>
      <c r="G18" s="38">
        <f>'c 1'!K20+'c 1'!L20</f>
        <v>4726</v>
      </c>
      <c r="H18" s="37">
        <f>'c 1'!M20+'c 1'!N20</f>
        <v>664</v>
      </c>
      <c r="I18" s="37">
        <f>'c 1'!O20+'c 1'!P20</f>
        <v>24</v>
      </c>
      <c r="J18" s="38">
        <f t="shared" si="0"/>
        <v>6316</v>
      </c>
      <c r="K18" s="38">
        <f>'c 1'!T20</f>
        <v>8436</v>
      </c>
      <c r="L18" s="39">
        <f t="shared" si="1"/>
        <v>74.86960644855381</v>
      </c>
      <c r="M18" s="189"/>
    </row>
    <row r="19" spans="1:13" ht="18.75" customHeight="1" x14ac:dyDescent="0.25">
      <c r="A19" s="137"/>
      <c r="B19" s="41" t="s">
        <v>29</v>
      </c>
      <c r="C19" s="42">
        <f t="shared" ref="C19:K19" si="2">SUM(C5:C18)</f>
        <v>5735</v>
      </c>
      <c r="D19" s="43">
        <f t="shared" si="2"/>
        <v>5571</v>
      </c>
      <c r="E19" s="43">
        <f t="shared" si="2"/>
        <v>371</v>
      </c>
      <c r="F19" s="43">
        <f>SUM(F5:F18)</f>
        <v>13591</v>
      </c>
      <c r="G19" s="43">
        <f t="shared" si="2"/>
        <v>115589</v>
      </c>
      <c r="H19" s="42">
        <f>SUM(H5:H18)</f>
        <v>11348</v>
      </c>
      <c r="I19" s="42">
        <f>SUM(I5:I18)</f>
        <v>1075</v>
      </c>
      <c r="J19" s="43">
        <f t="shared" si="2"/>
        <v>153280</v>
      </c>
      <c r="K19" s="43">
        <f t="shared" si="2"/>
        <v>209097</v>
      </c>
      <c r="L19" s="44">
        <f t="shared" si="1"/>
        <v>73.305690660315548</v>
      </c>
    </row>
    <row r="20" spans="1:13" ht="20.25" customHeight="1" x14ac:dyDescent="0.25">
      <c r="A20" s="138"/>
      <c r="B20" s="140" t="s">
        <v>75</v>
      </c>
      <c r="C20" s="141">
        <v>3805</v>
      </c>
      <c r="D20" s="141">
        <v>3631</v>
      </c>
      <c r="E20" s="141">
        <v>454</v>
      </c>
      <c r="F20" s="141">
        <v>7900</v>
      </c>
      <c r="G20" s="141">
        <v>78527</v>
      </c>
      <c r="H20" s="141">
        <v>10645</v>
      </c>
      <c r="I20" s="141">
        <v>1054</v>
      </c>
      <c r="J20" s="142">
        <f>SUM(C20:I20)</f>
        <v>106016</v>
      </c>
      <c r="K20" s="133"/>
      <c r="L20" s="134"/>
    </row>
    <row r="21" spans="1:13" ht="20.25" customHeight="1" x14ac:dyDescent="0.25">
      <c r="A21" s="139"/>
      <c r="B21" s="140" t="s">
        <v>33</v>
      </c>
      <c r="C21" s="143">
        <f>C19/C20*100</f>
        <v>150.7227332457293</v>
      </c>
      <c r="D21" s="143">
        <f t="shared" ref="D21:J21" si="3">D19/D20*100</f>
        <v>153.4288074910493</v>
      </c>
      <c r="E21" s="143">
        <f t="shared" si="3"/>
        <v>81.718061674008808</v>
      </c>
      <c r="F21" s="143">
        <f t="shared" si="3"/>
        <v>172.03797468354432</v>
      </c>
      <c r="G21" s="143">
        <f t="shared" si="3"/>
        <v>147.19650566047346</v>
      </c>
      <c r="H21" s="143">
        <f t="shared" si="3"/>
        <v>106.60403945514325</v>
      </c>
      <c r="I21" s="143">
        <f t="shared" si="3"/>
        <v>101.99240986717268</v>
      </c>
      <c r="J21" s="143">
        <f t="shared" si="3"/>
        <v>144.58194989435557</v>
      </c>
      <c r="K21" s="135"/>
      <c r="L21" s="136"/>
    </row>
    <row r="23" spans="1:13" x14ac:dyDescent="0.25">
      <c r="B23" t="s">
        <v>98</v>
      </c>
      <c r="C23" t="s">
        <v>99</v>
      </c>
      <c r="D23">
        <v>63.69</v>
      </c>
      <c r="E23" t="s">
        <v>101</v>
      </c>
    </row>
    <row r="24" spans="1:13" x14ac:dyDescent="0.25">
      <c r="C24" t="s">
        <v>100</v>
      </c>
      <c r="D24">
        <v>83.44</v>
      </c>
      <c r="E24" t="s">
        <v>102</v>
      </c>
    </row>
    <row r="25" spans="1:13" ht="15.75" x14ac:dyDescent="0.25">
      <c r="B25" s="145" t="s">
        <v>249</v>
      </c>
      <c r="C25" s="145"/>
      <c r="D25" s="145"/>
      <c r="E25" s="145"/>
      <c r="F25" s="145"/>
      <c r="I25" s="331" t="s">
        <v>112</v>
      </c>
      <c r="J25" s="145"/>
      <c r="K25" s="145"/>
      <c r="L25" s="145"/>
    </row>
    <row r="26" spans="1:13" ht="15.75" x14ac:dyDescent="0.25">
      <c r="B26" s="145" t="s">
        <v>250</v>
      </c>
      <c r="C26" s="145"/>
      <c r="D26" s="145"/>
      <c r="E26" s="145"/>
      <c r="F26" s="145"/>
      <c r="I26" s="145" t="s">
        <v>106</v>
      </c>
      <c r="J26" s="145"/>
      <c r="K26" s="145"/>
      <c r="L26" s="145"/>
    </row>
    <row r="27" spans="1:13" ht="15.75" x14ac:dyDescent="0.25">
      <c r="B27" s="145"/>
      <c r="C27" s="145"/>
      <c r="D27" s="145"/>
      <c r="E27" s="145"/>
      <c r="F27" s="145"/>
      <c r="I27" s="145"/>
      <c r="J27" s="145"/>
      <c r="K27" s="145"/>
      <c r="L27" s="145"/>
    </row>
    <row r="28" spans="1:13" ht="15.75" x14ac:dyDescent="0.25">
      <c r="B28" s="145"/>
      <c r="C28" s="145"/>
      <c r="D28" s="145"/>
      <c r="E28" s="145"/>
      <c r="F28" s="145"/>
      <c r="I28" s="145"/>
      <c r="J28" s="145"/>
      <c r="K28" s="145"/>
      <c r="L28" s="145"/>
    </row>
    <row r="29" spans="1:13" ht="15.75" x14ac:dyDescent="0.25">
      <c r="B29" s="332" t="s">
        <v>251</v>
      </c>
      <c r="C29" s="332"/>
      <c r="D29" s="332"/>
      <c r="E29" s="332"/>
      <c r="F29" s="145"/>
      <c r="I29" s="332" t="s">
        <v>113</v>
      </c>
      <c r="J29" s="332"/>
      <c r="K29" s="332"/>
      <c r="L29" s="145"/>
    </row>
    <row r="30" spans="1:13" ht="15.75" x14ac:dyDescent="0.25">
      <c r="B30" s="145" t="s">
        <v>252</v>
      </c>
      <c r="C30" s="145"/>
      <c r="D30" s="145"/>
      <c r="E30" s="145"/>
      <c r="F30" s="145"/>
      <c r="I30" s="145" t="s">
        <v>114</v>
      </c>
      <c r="J30" s="145"/>
      <c r="K30" s="145"/>
      <c r="L30" s="145"/>
    </row>
  </sheetData>
  <mergeCells count="5">
    <mergeCell ref="B3:B4"/>
    <mergeCell ref="C3:I3"/>
    <mergeCell ref="J3:J4"/>
    <mergeCell ref="K3:K4"/>
    <mergeCell ref="L3:L4"/>
  </mergeCells>
  <pageMargins left="2.0866141732283467" right="0.70866141732283472" top="1.3385826771653544" bottom="0.74803149606299213" header="0.31496062992125984" footer="0.31496062992125984"/>
  <pageSetup paperSize="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1" workbookViewId="0">
      <selection activeCell="O19" sqref="O19"/>
    </sheetView>
  </sheetViews>
  <sheetFormatPr defaultRowHeight="15" x14ac:dyDescent="0.25"/>
  <cols>
    <col min="1" max="1" width="5.7109375" customWidth="1"/>
    <col min="2" max="2" width="19.28515625" customWidth="1"/>
    <col min="3" max="6" width="9.28515625" bestFit="1" customWidth="1"/>
    <col min="7" max="7" width="11" customWidth="1"/>
    <col min="8" max="8" width="15.5703125" customWidth="1"/>
    <col min="9" max="9" width="12.140625" customWidth="1"/>
  </cols>
  <sheetData>
    <row r="1" spans="1:9" ht="18.75" x14ac:dyDescent="0.3">
      <c r="A1" s="225" t="s">
        <v>116</v>
      </c>
      <c r="B1" s="226"/>
      <c r="C1" s="226"/>
      <c r="D1" s="226"/>
      <c r="E1" s="226"/>
    </row>
    <row r="3" spans="1:9" ht="29.25" customHeight="1" x14ac:dyDescent="0.25">
      <c r="A3" s="363" t="s">
        <v>1</v>
      </c>
      <c r="B3" s="361" t="s">
        <v>2</v>
      </c>
      <c r="C3" s="361" t="s">
        <v>34</v>
      </c>
      <c r="D3" s="362"/>
      <c r="E3" s="362"/>
      <c r="F3" s="362"/>
      <c r="G3" s="365" t="s">
        <v>10</v>
      </c>
      <c r="H3" s="361" t="s">
        <v>35</v>
      </c>
      <c r="I3" s="361" t="s">
        <v>39</v>
      </c>
    </row>
    <row r="4" spans="1:9" ht="24" customHeight="1" x14ac:dyDescent="0.25">
      <c r="A4" s="364"/>
      <c r="B4" s="361"/>
      <c r="C4" s="204" t="s">
        <v>3</v>
      </c>
      <c r="D4" s="205" t="s">
        <v>4</v>
      </c>
      <c r="E4" s="205" t="s">
        <v>5</v>
      </c>
      <c r="F4" s="205" t="s">
        <v>7</v>
      </c>
      <c r="G4" s="366"/>
      <c r="H4" s="361"/>
      <c r="I4" s="361"/>
    </row>
    <row r="5" spans="1:9" ht="18.75" x14ac:dyDescent="0.3">
      <c r="A5" s="224">
        <v>1</v>
      </c>
      <c r="B5" s="206" t="s">
        <v>15</v>
      </c>
      <c r="C5" s="207">
        <f>'c 1'!C7+'c 1'!D7</f>
        <v>1384</v>
      </c>
      <c r="D5" s="207">
        <f>'c 1'!E7+'c 1'!F7</f>
        <v>1269</v>
      </c>
      <c r="E5" s="208">
        <f>'c 1'!G7+'c 1'!H7</f>
        <v>86</v>
      </c>
      <c r="F5" s="208">
        <f>'c 1'!I7+'c 1'!J7</f>
        <v>2757</v>
      </c>
      <c r="G5" s="208">
        <f t="shared" ref="G5:G19" si="0">SUM(C5:F5)</f>
        <v>5496</v>
      </c>
      <c r="H5" s="208">
        <f>'c 1'!S7</f>
        <v>19688</v>
      </c>
      <c r="I5" s="209">
        <f>G5/H5*100</f>
        <v>27.915481511580658</v>
      </c>
    </row>
    <row r="6" spans="1:9" ht="18.75" x14ac:dyDescent="0.3">
      <c r="A6" s="224">
        <v>2</v>
      </c>
      <c r="B6" s="210" t="s">
        <v>16</v>
      </c>
      <c r="C6" s="207">
        <f>'c 1'!C8+'c 1'!D8</f>
        <v>1331</v>
      </c>
      <c r="D6" s="207">
        <f>'c 1'!E8+'c 1'!F8</f>
        <v>624</v>
      </c>
      <c r="E6" s="208">
        <f>'c 1'!G8+'c 1'!H8</f>
        <v>28</v>
      </c>
      <c r="F6" s="208">
        <f>'c 1'!I8+'c 1'!J8</f>
        <v>1817</v>
      </c>
      <c r="G6" s="208">
        <f t="shared" si="0"/>
        <v>3800</v>
      </c>
      <c r="H6" s="208">
        <f>'c 1'!S8</f>
        <v>14408</v>
      </c>
      <c r="I6" s="209">
        <f t="shared" ref="I6:I19" si="1">G6/H6*100</f>
        <v>26.374236535258188</v>
      </c>
    </row>
    <row r="7" spans="1:9" ht="18.75" x14ac:dyDescent="0.3">
      <c r="A7" s="224">
        <v>3</v>
      </c>
      <c r="B7" s="206" t="s">
        <v>17</v>
      </c>
      <c r="C7" s="207">
        <f>'c 1'!C9+'c 1'!D9</f>
        <v>179</v>
      </c>
      <c r="D7" s="207">
        <f>'c 1'!E9+'c 1'!F9</f>
        <v>486</v>
      </c>
      <c r="E7" s="208">
        <f>'c 1'!G9+'c 1'!H9</f>
        <v>93</v>
      </c>
      <c r="F7" s="208">
        <f>'c 1'!I9+'c 1'!J9</f>
        <v>869</v>
      </c>
      <c r="G7" s="208">
        <f t="shared" si="0"/>
        <v>1627</v>
      </c>
      <c r="H7" s="208">
        <f>'c 1'!S9</f>
        <v>11219</v>
      </c>
      <c r="I7" s="209">
        <f t="shared" si="1"/>
        <v>14.502183795347179</v>
      </c>
    </row>
    <row r="8" spans="1:9" ht="18.75" x14ac:dyDescent="0.3">
      <c r="A8" s="224">
        <v>4</v>
      </c>
      <c r="B8" s="206" t="s">
        <v>18</v>
      </c>
      <c r="C8" s="207">
        <f>'c 1'!C10+'c 1'!D10</f>
        <v>333</v>
      </c>
      <c r="D8" s="207">
        <f>'c 1'!E10+'c 1'!F10</f>
        <v>272</v>
      </c>
      <c r="E8" s="208">
        <f>'c 1'!G10+'c 1'!H10</f>
        <v>23</v>
      </c>
      <c r="F8" s="208">
        <f>'c 1'!I10+'c 1'!J10</f>
        <v>817</v>
      </c>
      <c r="G8" s="208">
        <f t="shared" si="0"/>
        <v>1445</v>
      </c>
      <c r="H8" s="208">
        <f>'c 1'!S10</f>
        <v>11009</v>
      </c>
      <c r="I8" s="209">
        <f t="shared" si="1"/>
        <v>13.12562448905441</v>
      </c>
    </row>
    <row r="9" spans="1:9" ht="18.75" x14ac:dyDescent="0.3">
      <c r="A9" s="224">
        <v>5</v>
      </c>
      <c r="B9" s="210" t="s">
        <v>19</v>
      </c>
      <c r="C9" s="207">
        <f>'c 1'!C11+'c 1'!D11</f>
        <v>297</v>
      </c>
      <c r="D9" s="207">
        <f>'c 1'!E11+'c 1'!F11</f>
        <v>202</v>
      </c>
      <c r="E9" s="208">
        <f>'c 1'!G11+'c 1'!H11</f>
        <v>16</v>
      </c>
      <c r="F9" s="208">
        <f>'c 1'!I11+'c 1'!J11</f>
        <v>650</v>
      </c>
      <c r="G9" s="208">
        <f t="shared" si="0"/>
        <v>1165</v>
      </c>
      <c r="H9" s="208">
        <f>'c 1'!S11</f>
        <v>8628</v>
      </c>
      <c r="I9" s="209">
        <f t="shared" si="1"/>
        <v>13.502549837737599</v>
      </c>
    </row>
    <row r="10" spans="1:9" ht="18.75" x14ac:dyDescent="0.3">
      <c r="A10" s="224">
        <v>6</v>
      </c>
      <c r="B10" s="211" t="s">
        <v>20</v>
      </c>
      <c r="C10" s="207">
        <f>'c 1'!C12+'c 1'!D12</f>
        <v>167</v>
      </c>
      <c r="D10" s="207">
        <f>'c 1'!E12+'c 1'!F12</f>
        <v>295</v>
      </c>
      <c r="E10" s="208">
        <f>'c 1'!G12+'c 1'!H12</f>
        <v>24</v>
      </c>
      <c r="F10" s="208">
        <f>'c 1'!I12+'c 1'!J12</f>
        <v>703</v>
      </c>
      <c r="G10" s="212">
        <f t="shared" si="0"/>
        <v>1189</v>
      </c>
      <c r="H10" s="208">
        <f>'c 1'!S12</f>
        <v>12645</v>
      </c>
      <c r="I10" s="213">
        <f t="shared" si="1"/>
        <v>9.402926057730328</v>
      </c>
    </row>
    <row r="11" spans="1:9" ht="18.75" x14ac:dyDescent="0.3">
      <c r="A11" s="224">
        <v>7</v>
      </c>
      <c r="B11" s="214" t="s">
        <v>21</v>
      </c>
      <c r="C11" s="207">
        <f>'c 1'!C13+'c 1'!D13</f>
        <v>133</v>
      </c>
      <c r="D11" s="207">
        <f>'c 1'!E13+'c 1'!F13</f>
        <v>244</v>
      </c>
      <c r="E11" s="208">
        <f>'c 1'!G13+'c 1'!H13</f>
        <v>10</v>
      </c>
      <c r="F11" s="208">
        <f>'c 1'!I13+'c 1'!J13</f>
        <v>951</v>
      </c>
      <c r="G11" s="212">
        <f t="shared" si="0"/>
        <v>1338</v>
      </c>
      <c r="H11" s="208">
        <f>'c 1'!S13</f>
        <v>10068</v>
      </c>
      <c r="I11" s="213">
        <f t="shared" si="1"/>
        <v>13.289630512514899</v>
      </c>
    </row>
    <row r="12" spans="1:9" ht="18.75" x14ac:dyDescent="0.3">
      <c r="A12" s="224">
        <v>8</v>
      </c>
      <c r="B12" s="214" t="s">
        <v>22</v>
      </c>
      <c r="C12" s="207">
        <f>'c 1'!C14+'c 1'!D14</f>
        <v>129</v>
      </c>
      <c r="D12" s="207">
        <f>'c 1'!E14+'c 1'!F14</f>
        <v>140</v>
      </c>
      <c r="E12" s="208">
        <f>'c 1'!G14+'c 1'!H14</f>
        <v>5</v>
      </c>
      <c r="F12" s="208">
        <f>'c 1'!I14+'c 1'!J14</f>
        <v>1037</v>
      </c>
      <c r="G12" s="212">
        <f t="shared" si="0"/>
        <v>1311</v>
      </c>
      <c r="H12" s="208">
        <f>'c 1'!S14</f>
        <v>7393</v>
      </c>
      <c r="I12" s="213">
        <f t="shared" si="1"/>
        <v>17.732990666847019</v>
      </c>
    </row>
    <row r="13" spans="1:9" ht="18.75" x14ac:dyDescent="0.3">
      <c r="A13" s="279">
        <v>9</v>
      </c>
      <c r="B13" s="211" t="s">
        <v>23</v>
      </c>
      <c r="C13" s="280">
        <f>'c 1'!C15+'c 1'!D15</f>
        <v>155</v>
      </c>
      <c r="D13" s="280">
        <f>'c 1'!E15+'c 1'!F15</f>
        <v>146</v>
      </c>
      <c r="E13" s="212">
        <f>'c 1'!G15+'c 1'!H15</f>
        <v>19</v>
      </c>
      <c r="F13" s="212">
        <f>'c 1'!I15+'c 1'!J15</f>
        <v>443</v>
      </c>
      <c r="G13" s="212">
        <f t="shared" si="0"/>
        <v>763</v>
      </c>
      <c r="H13" s="212">
        <f>'c 1'!S15</f>
        <v>9716</v>
      </c>
      <c r="I13" s="213">
        <f t="shared" si="1"/>
        <v>7.8530259365994244</v>
      </c>
    </row>
    <row r="14" spans="1:9" ht="18.75" x14ac:dyDescent="0.3">
      <c r="A14" s="224">
        <v>10</v>
      </c>
      <c r="B14" s="206" t="s">
        <v>24</v>
      </c>
      <c r="C14" s="207">
        <f>'c 1'!C16+'c 1'!D16</f>
        <v>237</v>
      </c>
      <c r="D14" s="207">
        <f>'c 1'!E16+'c 1'!F16</f>
        <v>139</v>
      </c>
      <c r="E14" s="208">
        <f>'c 1'!G16+'c 1'!H16</f>
        <v>11</v>
      </c>
      <c r="F14" s="208">
        <f>'c 1'!I16+'c 1'!J16</f>
        <v>478</v>
      </c>
      <c r="G14" s="208">
        <f t="shared" si="0"/>
        <v>865</v>
      </c>
      <c r="H14" s="208">
        <f>'c 1'!S16</f>
        <v>7690</v>
      </c>
      <c r="I14" s="209">
        <f t="shared" si="1"/>
        <v>11.248374512353706</v>
      </c>
    </row>
    <row r="15" spans="1:9" ht="18.75" x14ac:dyDescent="0.3">
      <c r="A15" s="224">
        <v>11</v>
      </c>
      <c r="B15" s="206" t="s">
        <v>25</v>
      </c>
      <c r="C15" s="207">
        <f>'c 1'!C17+'c 1'!D17</f>
        <v>662</v>
      </c>
      <c r="D15" s="207">
        <f>'c 1'!E17+'c 1'!F17</f>
        <v>658</v>
      </c>
      <c r="E15" s="208">
        <f>'c 1'!G17+'c 1'!H17</f>
        <v>20</v>
      </c>
      <c r="F15" s="208">
        <f>'c 1'!I17+'c 1'!J17</f>
        <v>622</v>
      </c>
      <c r="G15" s="208">
        <f t="shared" si="0"/>
        <v>1962</v>
      </c>
      <c r="H15" s="208">
        <f>'c 1'!S17</f>
        <v>13660</v>
      </c>
      <c r="I15" s="209">
        <f t="shared" si="1"/>
        <v>14.363103953147876</v>
      </c>
    </row>
    <row r="16" spans="1:9" ht="18.75" x14ac:dyDescent="0.3">
      <c r="A16" s="224">
        <v>12</v>
      </c>
      <c r="B16" s="206" t="s">
        <v>26</v>
      </c>
      <c r="C16" s="207">
        <f>'c 1'!C18+'c 1'!D18</f>
        <v>422</v>
      </c>
      <c r="D16" s="207">
        <f>'c 1'!E18+'c 1'!F18</f>
        <v>742</v>
      </c>
      <c r="E16" s="208">
        <f>'c 1'!G18+'c 1'!H18</f>
        <v>8</v>
      </c>
      <c r="F16" s="208">
        <f>'c 1'!I18+'c 1'!J18</f>
        <v>1329</v>
      </c>
      <c r="G16" s="208">
        <f t="shared" si="0"/>
        <v>2501</v>
      </c>
      <c r="H16" s="208">
        <f>'c 1'!S18</f>
        <v>13101</v>
      </c>
      <c r="I16" s="209">
        <f t="shared" si="1"/>
        <v>19.090145790397681</v>
      </c>
    </row>
    <row r="17" spans="1:10" ht="18.75" x14ac:dyDescent="0.3">
      <c r="A17" s="224">
        <v>13</v>
      </c>
      <c r="B17" s="206" t="s">
        <v>27</v>
      </c>
      <c r="C17" s="207">
        <f>'c 1'!C19+'c 1'!D19</f>
        <v>205</v>
      </c>
      <c r="D17" s="207">
        <f>'c 1'!E19+'c 1'!F19</f>
        <v>159</v>
      </c>
      <c r="E17" s="208">
        <f>'c 1'!G19+'c 1'!H19</f>
        <v>6</v>
      </c>
      <c r="F17" s="208">
        <f>'c 1'!I19+'c 1'!J19</f>
        <v>534</v>
      </c>
      <c r="G17" s="208">
        <f t="shared" si="0"/>
        <v>904</v>
      </c>
      <c r="H17" s="208">
        <f>'c 1'!S19</f>
        <v>7739</v>
      </c>
      <c r="I17" s="209">
        <f t="shared" si="1"/>
        <v>11.681095748804756</v>
      </c>
    </row>
    <row r="18" spans="1:10" ht="18.75" x14ac:dyDescent="0.3">
      <c r="A18" s="224">
        <v>14</v>
      </c>
      <c r="B18" s="210" t="s">
        <v>28</v>
      </c>
      <c r="C18" s="207">
        <f>'c 1'!C20+'c 1'!D20</f>
        <v>101</v>
      </c>
      <c r="D18" s="207">
        <f>'c 1'!E20+'c 1'!F20</f>
        <v>195</v>
      </c>
      <c r="E18" s="208">
        <f>'c 1'!G20+'c 1'!H20</f>
        <v>22</v>
      </c>
      <c r="F18" s="208">
        <f>'c 1'!I20+'c 1'!J20</f>
        <v>584</v>
      </c>
      <c r="G18" s="208">
        <f t="shared" si="0"/>
        <v>902</v>
      </c>
      <c r="H18" s="208">
        <f>'c 1'!S20</f>
        <v>6316</v>
      </c>
      <c r="I18" s="209">
        <f t="shared" si="1"/>
        <v>14.2811906269791</v>
      </c>
    </row>
    <row r="19" spans="1:10" ht="15.75" x14ac:dyDescent="0.25">
      <c r="A19" s="215"/>
      <c r="B19" s="216" t="s">
        <v>29</v>
      </c>
      <c r="C19" s="217">
        <f>SUM(C5:C18)</f>
        <v>5735</v>
      </c>
      <c r="D19" s="218">
        <f>SUM(D5:D18)</f>
        <v>5571</v>
      </c>
      <c r="E19" s="218">
        <f>SUM(E5:E18)</f>
        <v>371</v>
      </c>
      <c r="F19" s="218">
        <f>SUM(F5:F18)</f>
        <v>13591</v>
      </c>
      <c r="G19" s="218">
        <f t="shared" si="0"/>
        <v>25268</v>
      </c>
      <c r="H19" s="218">
        <f>SUM(H5:H18)</f>
        <v>153280</v>
      </c>
      <c r="I19" s="219">
        <f t="shared" si="1"/>
        <v>16.484864300626302</v>
      </c>
    </row>
    <row r="20" spans="1:10" ht="18" customHeight="1" x14ac:dyDescent="0.25">
      <c r="A20" s="220"/>
      <c r="B20" s="221" t="s">
        <v>103</v>
      </c>
      <c r="C20" s="222">
        <f>C19/G19*100</f>
        <v>22.696691467468735</v>
      </c>
      <c r="D20" s="222">
        <f>D19/G19*100</f>
        <v>22.047649200569889</v>
      </c>
      <c r="E20" s="222">
        <f>E19/G19*100</f>
        <v>1.4682602501187272</v>
      </c>
      <c r="F20" s="222">
        <f>F19/G19*100</f>
        <v>53.787399081842644</v>
      </c>
      <c r="G20" s="223"/>
      <c r="H20" s="223"/>
      <c r="I20" s="223"/>
    </row>
    <row r="21" spans="1:10" ht="15.75" x14ac:dyDescent="0.25">
      <c r="A21" s="220"/>
      <c r="B21" s="221" t="s">
        <v>104</v>
      </c>
      <c r="C21" s="221">
        <v>32.93</v>
      </c>
      <c r="D21" s="221">
        <v>17.670000000000002</v>
      </c>
      <c r="E21" s="221">
        <v>2.4500000000000002</v>
      </c>
      <c r="F21" s="221">
        <v>46.95</v>
      </c>
      <c r="G21" s="223"/>
      <c r="H21" s="223"/>
      <c r="I21" s="221">
        <v>27.61</v>
      </c>
    </row>
    <row r="22" spans="1:10" ht="18.75" x14ac:dyDescent="0.3">
      <c r="B22" s="145"/>
      <c r="C22" s="145"/>
      <c r="D22" s="145"/>
      <c r="E22" s="145"/>
      <c r="F22" s="145"/>
      <c r="G22" s="145"/>
      <c r="H22" s="145"/>
      <c r="I22" s="225"/>
      <c r="J22" t="s">
        <v>120</v>
      </c>
    </row>
    <row r="24" spans="1:10" ht="15.75" x14ac:dyDescent="0.25">
      <c r="B24" s="145" t="s">
        <v>249</v>
      </c>
      <c r="C24" s="145"/>
      <c r="D24" s="145"/>
      <c r="G24" s="84" t="s">
        <v>112</v>
      </c>
    </row>
    <row r="25" spans="1:10" ht="15.75" x14ac:dyDescent="0.25">
      <c r="B25" s="145" t="s">
        <v>250</v>
      </c>
      <c r="C25" s="145"/>
      <c r="D25" s="145"/>
      <c r="G25" t="s">
        <v>106</v>
      </c>
    </row>
    <row r="26" spans="1:10" ht="15.75" x14ac:dyDescent="0.25">
      <c r="B26" s="145"/>
      <c r="C26" s="145"/>
      <c r="D26" s="145"/>
    </row>
    <row r="27" spans="1:10" ht="15.75" x14ac:dyDescent="0.25">
      <c r="B27" s="145"/>
      <c r="C27" s="145"/>
      <c r="D27" s="145"/>
    </row>
    <row r="28" spans="1:10" ht="15.75" x14ac:dyDescent="0.25">
      <c r="B28" s="332" t="s">
        <v>251</v>
      </c>
      <c r="C28" s="332"/>
      <c r="D28" s="332"/>
      <c r="G28" s="93" t="s">
        <v>113</v>
      </c>
      <c r="H28" s="93"/>
      <c r="I28" s="93"/>
      <c r="J28" t="s">
        <v>254</v>
      </c>
    </row>
    <row r="29" spans="1:10" ht="15.75" x14ac:dyDescent="0.25">
      <c r="B29" s="145" t="s">
        <v>252</v>
      </c>
      <c r="C29" s="145"/>
      <c r="D29" s="145"/>
      <c r="G29" t="s">
        <v>114</v>
      </c>
    </row>
  </sheetData>
  <mergeCells count="6">
    <mergeCell ref="B3:B4"/>
    <mergeCell ref="C3:F3"/>
    <mergeCell ref="H3:H4"/>
    <mergeCell ref="I3:I4"/>
    <mergeCell ref="A3:A4"/>
    <mergeCell ref="G3:G4"/>
  </mergeCells>
  <pageMargins left="2.0866141732283467" right="0.70866141732283472" top="0.55118110236220474" bottom="0.35433070866141736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opLeftCell="A61" zoomScale="106" zoomScaleNormal="106" workbookViewId="0">
      <selection activeCell="G15" sqref="G15"/>
    </sheetView>
  </sheetViews>
  <sheetFormatPr defaultRowHeight="15" x14ac:dyDescent="0.25"/>
  <cols>
    <col min="1" max="1" width="6.140625" customWidth="1"/>
    <col min="2" max="2" width="13.7109375" customWidth="1"/>
    <col min="3" max="3" width="7.5703125" customWidth="1"/>
    <col min="4" max="4" width="7.7109375" customWidth="1"/>
    <col min="5" max="5" width="11.28515625" customWidth="1"/>
    <col min="6" max="6" width="8.28515625" customWidth="1"/>
    <col min="7" max="7" width="7.5703125" customWidth="1"/>
    <col min="10" max="10" width="11.28515625" customWidth="1"/>
    <col min="13" max="13" width="7.28515625" customWidth="1"/>
    <col min="14" max="14" width="7.7109375" customWidth="1"/>
    <col min="16" max="16" width="7" customWidth="1"/>
  </cols>
  <sheetData>
    <row r="1" spans="1:21" x14ac:dyDescent="0.25">
      <c r="A1" t="s">
        <v>118</v>
      </c>
    </row>
    <row r="3" spans="1:21" x14ac:dyDescent="0.25">
      <c r="A3" s="159" t="s">
        <v>1</v>
      </c>
      <c r="B3" s="159" t="s">
        <v>76</v>
      </c>
      <c r="C3" s="159" t="s">
        <v>77</v>
      </c>
      <c r="D3" s="159" t="s">
        <v>78</v>
      </c>
      <c r="E3" s="159" t="s">
        <v>77</v>
      </c>
      <c r="F3" s="159" t="s">
        <v>83</v>
      </c>
      <c r="G3" s="160" t="s">
        <v>79</v>
      </c>
      <c r="H3" s="159" t="s">
        <v>80</v>
      </c>
      <c r="I3" s="159" t="s">
        <v>81</v>
      </c>
      <c r="J3" s="159" t="s">
        <v>80</v>
      </c>
      <c r="K3" s="159" t="s">
        <v>80</v>
      </c>
      <c r="L3" s="160" t="s">
        <v>79</v>
      </c>
      <c r="M3" s="159" t="s">
        <v>85</v>
      </c>
      <c r="N3" s="159" t="s">
        <v>86</v>
      </c>
      <c r="O3" s="159" t="s">
        <v>85</v>
      </c>
      <c r="P3" s="159" t="s">
        <v>85</v>
      </c>
      <c r="Q3" s="160" t="s">
        <v>79</v>
      </c>
      <c r="R3" s="144"/>
      <c r="S3" s="144"/>
      <c r="T3" s="144"/>
      <c r="U3" s="144"/>
    </row>
    <row r="4" spans="1:21" x14ac:dyDescent="0.25">
      <c r="A4" s="161"/>
      <c r="B4" s="161"/>
      <c r="C4" s="161" t="s">
        <v>45</v>
      </c>
      <c r="D4" s="161" t="s">
        <v>117</v>
      </c>
      <c r="E4" s="161" t="s">
        <v>82</v>
      </c>
      <c r="F4" s="161" t="s">
        <v>119</v>
      </c>
      <c r="G4" s="162" t="s">
        <v>77</v>
      </c>
      <c r="H4" s="161" t="s">
        <v>45</v>
      </c>
      <c r="I4" s="161" t="s">
        <v>117</v>
      </c>
      <c r="J4" s="161" t="s">
        <v>82</v>
      </c>
      <c r="K4" s="161" t="s">
        <v>119</v>
      </c>
      <c r="L4" s="162" t="s">
        <v>80</v>
      </c>
      <c r="M4" s="161" t="s">
        <v>45</v>
      </c>
      <c r="N4" s="161" t="s">
        <v>117</v>
      </c>
      <c r="O4" s="161" t="s">
        <v>82</v>
      </c>
      <c r="P4" s="161" t="s">
        <v>119</v>
      </c>
      <c r="Q4" s="162" t="s">
        <v>85</v>
      </c>
      <c r="R4" s="144"/>
      <c r="S4" s="144"/>
      <c r="T4" s="144"/>
      <c r="U4" s="144"/>
    </row>
    <row r="5" spans="1:21" x14ac:dyDescent="0.25">
      <c r="A5" s="19">
        <v>1</v>
      </c>
      <c r="B5" s="20" t="s">
        <v>15</v>
      </c>
      <c r="C5" s="20">
        <v>1303</v>
      </c>
      <c r="D5" s="20">
        <f>PB!X5</f>
        <v>80</v>
      </c>
      <c r="E5" s="20">
        <f t="shared" ref="E5:E19" si="0">SUM(C5:D5)</f>
        <v>1383</v>
      </c>
      <c r="F5" s="227">
        <f>PA!C5</f>
        <v>1384</v>
      </c>
      <c r="G5" s="20">
        <f>F5-C5</f>
        <v>81</v>
      </c>
      <c r="H5" s="36">
        <v>1186</v>
      </c>
      <c r="I5" s="20">
        <f>PB!Y5</f>
        <v>85</v>
      </c>
      <c r="J5" s="20">
        <f t="shared" ref="J5:J19" si="1">SUM(H5:I5)</f>
        <v>1271</v>
      </c>
      <c r="K5" s="227">
        <f>PA!D5</f>
        <v>1269</v>
      </c>
      <c r="L5" s="20">
        <f>K5-H5</f>
        <v>83</v>
      </c>
      <c r="M5" s="36">
        <v>74</v>
      </c>
      <c r="N5" s="20">
        <f>PB!Z5</f>
        <v>12</v>
      </c>
      <c r="O5" s="20">
        <f t="shared" ref="O5:O18" si="2">SUM(M5:N5)</f>
        <v>86</v>
      </c>
      <c r="P5" s="227">
        <f>PA!E5</f>
        <v>86</v>
      </c>
      <c r="Q5" s="20">
        <f>P5-M5</f>
        <v>12</v>
      </c>
    </row>
    <row r="6" spans="1:21" x14ac:dyDescent="0.25">
      <c r="A6" s="19">
        <v>2</v>
      </c>
      <c r="B6" s="20" t="s">
        <v>16</v>
      </c>
      <c r="C6" s="20">
        <v>1318</v>
      </c>
      <c r="D6" s="20">
        <f>PB!X6</f>
        <v>17</v>
      </c>
      <c r="E6" s="20">
        <f t="shared" si="0"/>
        <v>1335</v>
      </c>
      <c r="F6" s="227">
        <f>PA!C6</f>
        <v>1331</v>
      </c>
      <c r="G6" s="20">
        <f t="shared" ref="G6:G19" si="3">F6-C6</f>
        <v>13</v>
      </c>
      <c r="H6" s="36">
        <v>610</v>
      </c>
      <c r="I6" s="20">
        <f>PB!Y6</f>
        <v>14</v>
      </c>
      <c r="J6" s="20">
        <f t="shared" si="1"/>
        <v>624</v>
      </c>
      <c r="K6" s="227">
        <f>PA!D6</f>
        <v>624</v>
      </c>
      <c r="L6" s="20">
        <f t="shared" ref="L6:L19" si="4">K6-H6</f>
        <v>14</v>
      </c>
      <c r="M6" s="36">
        <v>28</v>
      </c>
      <c r="N6" s="20">
        <f>PB!Z6</f>
        <v>0</v>
      </c>
      <c r="O6" s="20">
        <f t="shared" si="2"/>
        <v>28</v>
      </c>
      <c r="P6" s="227">
        <f>PA!E6</f>
        <v>28</v>
      </c>
      <c r="Q6" s="20">
        <f t="shared" ref="Q6:Q19" si="5">P6-M6</f>
        <v>0</v>
      </c>
    </row>
    <row r="7" spans="1:21" x14ac:dyDescent="0.25">
      <c r="A7" s="19">
        <v>3</v>
      </c>
      <c r="B7" s="20" t="s">
        <v>17</v>
      </c>
      <c r="C7" s="20">
        <v>173</v>
      </c>
      <c r="D7" s="20">
        <f>PB!X7</f>
        <v>12</v>
      </c>
      <c r="E7" s="20">
        <f t="shared" si="0"/>
        <v>185</v>
      </c>
      <c r="F7" s="227">
        <f>PA!C7</f>
        <v>179</v>
      </c>
      <c r="G7" s="20">
        <f t="shared" si="3"/>
        <v>6</v>
      </c>
      <c r="H7" s="36">
        <v>451</v>
      </c>
      <c r="I7" s="20">
        <f>PB!Y7</f>
        <v>26</v>
      </c>
      <c r="J7" s="74">
        <f t="shared" si="1"/>
        <v>477</v>
      </c>
      <c r="K7" s="227">
        <f>PA!D7</f>
        <v>486</v>
      </c>
      <c r="L7" s="74">
        <f t="shared" si="4"/>
        <v>35</v>
      </c>
      <c r="M7" s="36">
        <v>92</v>
      </c>
      <c r="N7" s="20">
        <f>PB!Z7</f>
        <v>1</v>
      </c>
      <c r="O7" s="74">
        <f t="shared" si="2"/>
        <v>93</v>
      </c>
      <c r="P7" s="227">
        <f>PA!E7</f>
        <v>93</v>
      </c>
      <c r="Q7" s="20">
        <f t="shared" si="5"/>
        <v>1</v>
      </c>
    </row>
    <row r="8" spans="1:21" x14ac:dyDescent="0.25">
      <c r="A8" s="19">
        <v>4</v>
      </c>
      <c r="B8" s="20" t="s">
        <v>18</v>
      </c>
      <c r="C8" s="20">
        <v>322</v>
      </c>
      <c r="D8" s="20">
        <f>PB!X8</f>
        <v>15</v>
      </c>
      <c r="E8" s="20">
        <f t="shared" si="0"/>
        <v>337</v>
      </c>
      <c r="F8" s="227">
        <f>PA!C8</f>
        <v>333</v>
      </c>
      <c r="G8" s="20">
        <f t="shared" si="3"/>
        <v>11</v>
      </c>
      <c r="H8" s="36">
        <v>261</v>
      </c>
      <c r="I8" s="20">
        <f>PB!Y8</f>
        <v>14</v>
      </c>
      <c r="J8" s="20">
        <f t="shared" si="1"/>
        <v>275</v>
      </c>
      <c r="K8" s="227">
        <f>PA!D8</f>
        <v>272</v>
      </c>
      <c r="L8" s="20">
        <f t="shared" si="4"/>
        <v>11</v>
      </c>
      <c r="M8" s="36">
        <v>24</v>
      </c>
      <c r="N8" s="20">
        <f>PB!Z8</f>
        <v>0</v>
      </c>
      <c r="O8" s="74">
        <f t="shared" si="2"/>
        <v>24</v>
      </c>
      <c r="P8" s="227">
        <f>PA!E8</f>
        <v>23</v>
      </c>
      <c r="Q8" s="123">
        <f t="shared" si="5"/>
        <v>-1</v>
      </c>
    </row>
    <row r="9" spans="1:21" x14ac:dyDescent="0.25">
      <c r="A9" s="19">
        <v>5</v>
      </c>
      <c r="B9" s="20" t="s">
        <v>19</v>
      </c>
      <c r="C9" s="20">
        <v>270</v>
      </c>
      <c r="D9" s="20">
        <f>PB!X9</f>
        <v>34</v>
      </c>
      <c r="E9" s="20">
        <f t="shared" si="0"/>
        <v>304</v>
      </c>
      <c r="F9" s="227">
        <f>PA!C9</f>
        <v>297</v>
      </c>
      <c r="G9" s="20">
        <f t="shared" si="3"/>
        <v>27</v>
      </c>
      <c r="H9" s="36">
        <v>196</v>
      </c>
      <c r="I9" s="20">
        <f>PB!Y9</f>
        <v>8</v>
      </c>
      <c r="J9" s="20">
        <f t="shared" si="1"/>
        <v>204</v>
      </c>
      <c r="K9" s="227">
        <f>PA!D9</f>
        <v>202</v>
      </c>
      <c r="L9" s="20">
        <f t="shared" si="4"/>
        <v>6</v>
      </c>
      <c r="M9" s="36">
        <v>16</v>
      </c>
      <c r="N9" s="20">
        <f>PB!Z9</f>
        <v>0</v>
      </c>
      <c r="O9" s="74">
        <f t="shared" si="2"/>
        <v>16</v>
      </c>
      <c r="P9" s="227">
        <f>PA!E9</f>
        <v>16</v>
      </c>
      <c r="Q9" s="20">
        <f t="shared" si="5"/>
        <v>0</v>
      </c>
    </row>
    <row r="10" spans="1:21" x14ac:dyDescent="0.25">
      <c r="A10" s="19">
        <v>6</v>
      </c>
      <c r="B10" s="20" t="s">
        <v>20</v>
      </c>
      <c r="C10" s="20">
        <v>149</v>
      </c>
      <c r="D10" s="20">
        <f>PB!X10</f>
        <v>18</v>
      </c>
      <c r="E10" s="20">
        <f t="shared" si="0"/>
        <v>167</v>
      </c>
      <c r="F10" s="227">
        <f>PA!C10</f>
        <v>167</v>
      </c>
      <c r="G10" s="20">
        <f t="shared" si="3"/>
        <v>18</v>
      </c>
      <c r="H10" s="36">
        <v>257</v>
      </c>
      <c r="I10" s="20">
        <f>PB!Y10</f>
        <v>65</v>
      </c>
      <c r="J10" s="20">
        <f t="shared" si="1"/>
        <v>322</v>
      </c>
      <c r="K10" s="227">
        <f>PA!D10</f>
        <v>295</v>
      </c>
      <c r="L10" s="20">
        <f t="shared" si="4"/>
        <v>38</v>
      </c>
      <c r="M10" s="36">
        <v>24</v>
      </c>
      <c r="N10" s="20">
        <f>PB!Z10</f>
        <v>0</v>
      </c>
      <c r="O10" s="74">
        <f t="shared" si="2"/>
        <v>24</v>
      </c>
      <c r="P10" s="227">
        <f>PA!E10</f>
        <v>24</v>
      </c>
      <c r="Q10" s="20">
        <f t="shared" si="5"/>
        <v>0</v>
      </c>
    </row>
    <row r="11" spans="1:21" x14ac:dyDescent="0.25">
      <c r="A11" s="19">
        <v>7</v>
      </c>
      <c r="B11" s="20" t="s">
        <v>21</v>
      </c>
      <c r="C11" s="20">
        <v>124</v>
      </c>
      <c r="D11" s="20">
        <f>PB!X11</f>
        <v>12</v>
      </c>
      <c r="E11" s="20">
        <f t="shared" si="0"/>
        <v>136</v>
      </c>
      <c r="F11" s="227">
        <f>PA!C11</f>
        <v>133</v>
      </c>
      <c r="G11" s="20">
        <f t="shared" si="3"/>
        <v>9</v>
      </c>
      <c r="H11" s="36">
        <v>242</v>
      </c>
      <c r="I11" s="20">
        <f>PB!Y11</f>
        <v>2</v>
      </c>
      <c r="J11" s="20">
        <f t="shared" si="1"/>
        <v>244</v>
      </c>
      <c r="K11" s="227">
        <f>PA!D11</f>
        <v>244</v>
      </c>
      <c r="L11" s="20">
        <f t="shared" si="4"/>
        <v>2</v>
      </c>
      <c r="M11" s="36">
        <v>10</v>
      </c>
      <c r="N11" s="20">
        <f>PB!Z11</f>
        <v>0</v>
      </c>
      <c r="O11" s="74">
        <f t="shared" si="2"/>
        <v>10</v>
      </c>
      <c r="P11" s="227">
        <f>PA!E11</f>
        <v>10</v>
      </c>
      <c r="Q11" s="20">
        <f t="shared" si="5"/>
        <v>0</v>
      </c>
    </row>
    <row r="12" spans="1:21" x14ac:dyDescent="0.25">
      <c r="A12" s="152">
        <v>8</v>
      </c>
      <c r="B12" s="74" t="s">
        <v>22</v>
      </c>
      <c r="C12" s="74">
        <v>118</v>
      </c>
      <c r="D12" s="20">
        <f>PB!X12</f>
        <v>10</v>
      </c>
      <c r="E12" s="74">
        <f t="shared" si="0"/>
        <v>128</v>
      </c>
      <c r="F12" s="227">
        <f>PA!C12</f>
        <v>129</v>
      </c>
      <c r="G12" s="74">
        <f t="shared" si="3"/>
        <v>11</v>
      </c>
      <c r="H12" s="36">
        <v>140</v>
      </c>
      <c r="I12" s="20">
        <f>PB!Y12</f>
        <v>0</v>
      </c>
      <c r="J12" s="20">
        <f t="shared" si="1"/>
        <v>140</v>
      </c>
      <c r="K12" s="227">
        <f>PA!D12</f>
        <v>140</v>
      </c>
      <c r="L12" s="20">
        <f t="shared" si="4"/>
        <v>0</v>
      </c>
      <c r="M12" s="36">
        <v>5</v>
      </c>
      <c r="N12" s="20">
        <f>PB!Z12</f>
        <v>0</v>
      </c>
      <c r="O12" s="74">
        <f t="shared" si="2"/>
        <v>5</v>
      </c>
      <c r="P12" s="227">
        <f>PA!E12</f>
        <v>5</v>
      </c>
      <c r="Q12" s="20">
        <f t="shared" si="5"/>
        <v>0</v>
      </c>
    </row>
    <row r="13" spans="1:21" x14ac:dyDescent="0.25">
      <c r="A13" s="19">
        <v>9</v>
      </c>
      <c r="B13" s="20" t="s">
        <v>23</v>
      </c>
      <c r="C13" s="20">
        <v>136</v>
      </c>
      <c r="D13" s="20">
        <f>PB!X13</f>
        <v>21</v>
      </c>
      <c r="E13" s="20">
        <f t="shared" si="0"/>
        <v>157</v>
      </c>
      <c r="F13" s="227">
        <f>PA!C13</f>
        <v>155</v>
      </c>
      <c r="G13" s="20">
        <f t="shared" si="3"/>
        <v>19</v>
      </c>
      <c r="H13" s="36">
        <v>126</v>
      </c>
      <c r="I13" s="20">
        <f>PB!Y13</f>
        <v>21</v>
      </c>
      <c r="J13" s="74">
        <f t="shared" si="1"/>
        <v>147</v>
      </c>
      <c r="K13" s="227">
        <f>PA!D13</f>
        <v>146</v>
      </c>
      <c r="L13" s="74">
        <f t="shared" si="4"/>
        <v>20</v>
      </c>
      <c r="M13" s="36">
        <v>19</v>
      </c>
      <c r="N13" s="20">
        <f>PB!Z13</f>
        <v>0</v>
      </c>
      <c r="O13" s="74">
        <f t="shared" si="2"/>
        <v>19</v>
      </c>
      <c r="P13" s="227">
        <f>PA!E13</f>
        <v>19</v>
      </c>
      <c r="Q13" s="20">
        <f t="shared" si="5"/>
        <v>0</v>
      </c>
    </row>
    <row r="14" spans="1:21" x14ac:dyDescent="0.25">
      <c r="A14" s="19">
        <v>10</v>
      </c>
      <c r="B14" s="20" t="s">
        <v>24</v>
      </c>
      <c r="C14" s="20">
        <v>205</v>
      </c>
      <c r="D14" s="20">
        <f>PB!X14</f>
        <v>32</v>
      </c>
      <c r="E14" s="20">
        <f t="shared" si="0"/>
        <v>237</v>
      </c>
      <c r="F14" s="227">
        <f>PA!C14</f>
        <v>237</v>
      </c>
      <c r="G14" s="20">
        <f t="shared" si="3"/>
        <v>32</v>
      </c>
      <c r="H14" s="36">
        <v>130</v>
      </c>
      <c r="I14" s="20">
        <f>PB!Y14</f>
        <v>9</v>
      </c>
      <c r="J14" s="20">
        <f t="shared" si="1"/>
        <v>139</v>
      </c>
      <c r="K14" s="227">
        <f>PA!D14</f>
        <v>139</v>
      </c>
      <c r="L14" s="20">
        <f t="shared" si="4"/>
        <v>9</v>
      </c>
      <c r="M14" s="36">
        <v>11</v>
      </c>
      <c r="N14" s="20">
        <f>PB!Z14</f>
        <v>0</v>
      </c>
      <c r="O14" s="74">
        <f t="shared" si="2"/>
        <v>11</v>
      </c>
      <c r="P14" s="227">
        <f>PA!E14</f>
        <v>11</v>
      </c>
      <c r="Q14" s="20">
        <f t="shared" si="5"/>
        <v>0</v>
      </c>
    </row>
    <row r="15" spans="1:21" x14ac:dyDescent="0.25">
      <c r="A15" s="19">
        <v>11</v>
      </c>
      <c r="B15" s="20" t="s">
        <v>25</v>
      </c>
      <c r="C15" s="20">
        <v>650</v>
      </c>
      <c r="D15" s="20">
        <f>PB!X15</f>
        <v>13</v>
      </c>
      <c r="E15" s="20">
        <f t="shared" si="0"/>
        <v>663</v>
      </c>
      <c r="F15" s="227">
        <f>PA!C15</f>
        <v>662</v>
      </c>
      <c r="G15" s="20">
        <f t="shared" si="3"/>
        <v>12</v>
      </c>
      <c r="H15" s="36">
        <v>655</v>
      </c>
      <c r="I15" s="20">
        <f>PB!Y15</f>
        <v>5</v>
      </c>
      <c r="J15" s="20">
        <f t="shared" si="1"/>
        <v>660</v>
      </c>
      <c r="K15" s="227">
        <f>PA!D15</f>
        <v>658</v>
      </c>
      <c r="L15" s="20">
        <f t="shared" si="4"/>
        <v>3</v>
      </c>
      <c r="M15" s="36">
        <v>21</v>
      </c>
      <c r="N15" s="20">
        <f>PB!Z15</f>
        <v>0</v>
      </c>
      <c r="O15" s="74">
        <f t="shared" si="2"/>
        <v>21</v>
      </c>
      <c r="P15" s="227">
        <f>PA!E15</f>
        <v>20</v>
      </c>
      <c r="Q15" s="123">
        <f t="shared" si="5"/>
        <v>-1</v>
      </c>
    </row>
    <row r="16" spans="1:21" x14ac:dyDescent="0.25">
      <c r="A16" s="152">
        <v>12</v>
      </c>
      <c r="B16" s="74" t="s">
        <v>26</v>
      </c>
      <c r="C16" s="74">
        <v>397</v>
      </c>
      <c r="D16" s="20">
        <f>PB!X16</f>
        <v>24</v>
      </c>
      <c r="E16" s="74">
        <f t="shared" si="0"/>
        <v>421</v>
      </c>
      <c r="F16" s="227">
        <f>PA!C16</f>
        <v>422</v>
      </c>
      <c r="G16" s="74">
        <f t="shared" si="3"/>
        <v>25</v>
      </c>
      <c r="H16" s="36">
        <v>707</v>
      </c>
      <c r="I16" s="20">
        <f>PB!Y16</f>
        <v>42</v>
      </c>
      <c r="J16" s="74">
        <f t="shared" si="1"/>
        <v>749</v>
      </c>
      <c r="K16" s="227">
        <f>PA!D16</f>
        <v>742</v>
      </c>
      <c r="L16" s="74">
        <f t="shared" si="4"/>
        <v>35</v>
      </c>
      <c r="M16" s="36">
        <v>8</v>
      </c>
      <c r="N16" s="20">
        <f>PB!Z16</f>
        <v>0</v>
      </c>
      <c r="O16" s="74">
        <f t="shared" si="2"/>
        <v>8</v>
      </c>
      <c r="P16" s="227">
        <f>PA!E16</f>
        <v>8</v>
      </c>
      <c r="Q16" s="20">
        <f t="shared" si="5"/>
        <v>0</v>
      </c>
    </row>
    <row r="17" spans="1:18" x14ac:dyDescent="0.25">
      <c r="A17" s="19">
        <v>13</v>
      </c>
      <c r="B17" s="20" t="s">
        <v>27</v>
      </c>
      <c r="C17" s="20">
        <v>195</v>
      </c>
      <c r="D17" s="20">
        <f>PB!X17</f>
        <v>17</v>
      </c>
      <c r="E17" s="20">
        <f t="shared" si="0"/>
        <v>212</v>
      </c>
      <c r="F17" s="227">
        <f>PA!C17</f>
        <v>205</v>
      </c>
      <c r="G17" s="20">
        <f t="shared" si="3"/>
        <v>10</v>
      </c>
      <c r="H17" s="36">
        <v>136</v>
      </c>
      <c r="I17" s="20">
        <f>PB!Y17</f>
        <v>35</v>
      </c>
      <c r="J17" s="20">
        <f t="shared" si="1"/>
        <v>171</v>
      </c>
      <c r="K17" s="227">
        <f>PA!D17</f>
        <v>159</v>
      </c>
      <c r="L17" s="20">
        <f t="shared" si="4"/>
        <v>23</v>
      </c>
      <c r="M17" s="36">
        <v>6</v>
      </c>
      <c r="N17" s="20">
        <f>PB!Z17</f>
        <v>0</v>
      </c>
      <c r="O17" s="20">
        <f t="shared" si="2"/>
        <v>6</v>
      </c>
      <c r="P17" s="227">
        <f>PA!E17</f>
        <v>6</v>
      </c>
      <c r="Q17" s="20">
        <f t="shared" si="5"/>
        <v>0</v>
      </c>
    </row>
    <row r="18" spans="1:18" x14ac:dyDescent="0.25">
      <c r="A18" s="19">
        <v>14</v>
      </c>
      <c r="B18" s="20" t="s">
        <v>28</v>
      </c>
      <c r="C18" s="20">
        <v>85</v>
      </c>
      <c r="D18" s="20">
        <f>PB!X18</f>
        <v>16</v>
      </c>
      <c r="E18" s="20">
        <f t="shared" si="0"/>
        <v>101</v>
      </c>
      <c r="F18" s="227">
        <f>PA!C18</f>
        <v>101</v>
      </c>
      <c r="G18" s="20">
        <f t="shared" si="3"/>
        <v>16</v>
      </c>
      <c r="H18" s="36">
        <v>188</v>
      </c>
      <c r="I18" s="20">
        <f>PB!Y18</f>
        <v>7</v>
      </c>
      <c r="J18" s="20">
        <f t="shared" si="1"/>
        <v>195</v>
      </c>
      <c r="K18" s="227">
        <f>PA!D18</f>
        <v>195</v>
      </c>
      <c r="L18" s="20">
        <f t="shared" si="4"/>
        <v>7</v>
      </c>
      <c r="M18" s="36">
        <v>22</v>
      </c>
      <c r="N18" s="20">
        <f>PB!Z18</f>
        <v>0</v>
      </c>
      <c r="O18" s="20">
        <f t="shared" si="2"/>
        <v>22</v>
      </c>
      <c r="P18" s="227">
        <f>PA!E18</f>
        <v>22</v>
      </c>
      <c r="Q18" s="20">
        <f t="shared" si="5"/>
        <v>0</v>
      </c>
    </row>
    <row r="19" spans="1:18" ht="21" customHeight="1" x14ac:dyDescent="0.25">
      <c r="A19" s="166"/>
      <c r="B19" s="148" t="s">
        <v>29</v>
      </c>
      <c r="C19" s="148">
        <f>SUM(C5:C18)</f>
        <v>5445</v>
      </c>
      <c r="D19" s="148">
        <f>SUM(D5:D18)</f>
        <v>321</v>
      </c>
      <c r="E19" s="148">
        <f t="shared" si="0"/>
        <v>5766</v>
      </c>
      <c r="F19" s="227">
        <f>PA!C19</f>
        <v>5735</v>
      </c>
      <c r="G19" s="154">
        <f t="shared" si="3"/>
        <v>290</v>
      </c>
      <c r="H19" s="148">
        <f>SUM(H5:H18)</f>
        <v>5285</v>
      </c>
      <c r="I19" s="148">
        <f>SUM(I5:I18)</f>
        <v>333</v>
      </c>
      <c r="J19" s="148">
        <f t="shared" si="1"/>
        <v>5618</v>
      </c>
      <c r="K19" s="148">
        <f>SUM(K5:K18)</f>
        <v>5571</v>
      </c>
      <c r="L19" s="154">
        <f t="shared" si="4"/>
        <v>286</v>
      </c>
      <c r="M19" s="148">
        <f>SUM(M5:M18)</f>
        <v>360</v>
      </c>
      <c r="N19" s="20">
        <f>PB!Z19</f>
        <v>13</v>
      </c>
      <c r="O19" s="148">
        <f>SUM(O5:O18)</f>
        <v>373</v>
      </c>
      <c r="P19" s="148">
        <f>SUM(P5:P18)</f>
        <v>371</v>
      </c>
      <c r="Q19" s="123">
        <f t="shared" si="5"/>
        <v>11</v>
      </c>
      <c r="R19" s="145"/>
    </row>
    <row r="20" spans="1:18" ht="15.75" x14ac:dyDescent="0.25">
      <c r="A20" s="166"/>
      <c r="B20" s="20" t="s">
        <v>84</v>
      </c>
      <c r="C20" s="149"/>
      <c r="D20" s="149"/>
      <c r="E20" s="149"/>
      <c r="F20" s="149"/>
      <c r="G20" s="155">
        <v>317</v>
      </c>
      <c r="H20" s="149"/>
      <c r="I20" s="149"/>
      <c r="J20" s="149"/>
      <c r="K20" s="149"/>
      <c r="L20" s="154">
        <v>183</v>
      </c>
      <c r="M20" s="149"/>
      <c r="N20" s="149"/>
      <c r="O20" s="149"/>
      <c r="P20" s="149"/>
      <c r="Q20" s="154">
        <v>6</v>
      </c>
    </row>
    <row r="21" spans="1:18" ht="15.75" x14ac:dyDescent="0.25">
      <c r="A21" s="163"/>
      <c r="B21" s="163"/>
      <c r="C21" s="163"/>
      <c r="D21" s="163"/>
      <c r="E21" s="163"/>
      <c r="F21" s="163"/>
      <c r="G21" s="164"/>
      <c r="H21" s="163"/>
      <c r="I21" s="163"/>
      <c r="J21" s="163"/>
      <c r="K21" s="163"/>
      <c r="L21" s="165"/>
      <c r="M21" s="163"/>
      <c r="N21" s="163"/>
      <c r="O21" s="163"/>
      <c r="P21" s="163"/>
      <c r="Q21" s="165"/>
    </row>
    <row r="22" spans="1:18" ht="15.75" x14ac:dyDescent="0.25">
      <c r="A22" s="163"/>
      <c r="B22" s="163"/>
      <c r="C22" s="145" t="s">
        <v>249</v>
      </c>
      <c r="D22" s="145"/>
      <c r="E22" s="163"/>
      <c r="F22" s="163"/>
      <c r="G22" s="164"/>
      <c r="H22" s="163"/>
      <c r="I22" s="163"/>
      <c r="J22" s="163"/>
      <c r="K22" s="163"/>
      <c r="L22" s="165"/>
      <c r="M22" s="163"/>
      <c r="N22" s="84" t="s">
        <v>112</v>
      </c>
    </row>
    <row r="23" spans="1:18" ht="15.75" x14ac:dyDescent="0.25">
      <c r="A23" s="163"/>
      <c r="B23" s="163"/>
      <c r="C23" s="145" t="s">
        <v>250</v>
      </c>
      <c r="D23" s="145"/>
      <c r="E23" s="163"/>
      <c r="F23" s="163"/>
      <c r="G23" s="164"/>
      <c r="H23" s="163"/>
      <c r="I23" s="163"/>
      <c r="J23" s="163"/>
      <c r="K23" s="163"/>
      <c r="L23" s="165"/>
      <c r="M23" s="163"/>
      <c r="N23" t="s">
        <v>106</v>
      </c>
    </row>
    <row r="24" spans="1:18" ht="15.75" x14ac:dyDescent="0.25">
      <c r="A24" s="163"/>
      <c r="B24" s="163"/>
      <c r="C24" s="145"/>
      <c r="D24" s="145"/>
      <c r="E24" s="163"/>
      <c r="F24" s="163"/>
      <c r="G24" s="164"/>
      <c r="H24" s="163"/>
      <c r="I24" s="163"/>
      <c r="J24" s="163"/>
      <c r="K24" s="163"/>
      <c r="L24" s="165"/>
      <c r="M24" s="163"/>
    </row>
    <row r="25" spans="1:18" ht="15.75" x14ac:dyDescent="0.25">
      <c r="A25" s="163"/>
      <c r="B25" s="163"/>
      <c r="C25" s="145"/>
      <c r="D25" s="145"/>
      <c r="E25" s="163"/>
      <c r="F25" s="163"/>
      <c r="G25" s="164"/>
      <c r="H25" s="163"/>
      <c r="I25" s="163"/>
      <c r="J25" s="163"/>
      <c r="K25" s="163"/>
      <c r="L25" s="165"/>
      <c r="M25" s="163"/>
    </row>
    <row r="26" spans="1:18" ht="15.75" x14ac:dyDescent="0.25">
      <c r="A26" s="163"/>
      <c r="B26" s="163"/>
      <c r="C26" s="332" t="s">
        <v>251</v>
      </c>
      <c r="D26" s="332"/>
      <c r="E26" s="163"/>
      <c r="F26" s="163"/>
      <c r="G26" s="164"/>
      <c r="H26" s="163"/>
      <c r="I26" s="163"/>
      <c r="J26" s="163"/>
      <c r="K26" s="163"/>
      <c r="L26" s="165"/>
      <c r="M26" s="163"/>
      <c r="N26" s="93" t="s">
        <v>113</v>
      </c>
      <c r="O26" s="93"/>
      <c r="P26" s="93"/>
    </row>
    <row r="27" spans="1:18" ht="15.75" x14ac:dyDescent="0.25">
      <c r="A27" s="163"/>
      <c r="B27" s="163"/>
      <c r="C27" s="145" t="s">
        <v>252</v>
      </c>
      <c r="D27" s="145"/>
      <c r="E27" s="163"/>
      <c r="F27" s="163"/>
      <c r="G27" s="164"/>
      <c r="H27" s="163"/>
      <c r="I27" s="163"/>
      <c r="J27" s="163"/>
      <c r="K27" s="163"/>
      <c r="L27" s="165"/>
      <c r="M27" s="163"/>
      <c r="N27" t="s">
        <v>114</v>
      </c>
    </row>
    <row r="28" spans="1:18" ht="15.75" x14ac:dyDescent="0.25">
      <c r="A28" s="163"/>
      <c r="B28" s="163"/>
      <c r="C28" s="163"/>
      <c r="D28" s="163"/>
      <c r="E28" s="163"/>
      <c r="F28" s="163"/>
      <c r="G28" s="164"/>
      <c r="H28" s="163"/>
      <c r="I28" s="163"/>
      <c r="J28" s="163"/>
      <c r="K28" s="163"/>
      <c r="L28" s="165"/>
      <c r="M28" s="163"/>
      <c r="N28" s="163"/>
      <c r="O28" s="163"/>
      <c r="P28" s="163"/>
      <c r="Q28" s="165"/>
    </row>
    <row r="29" spans="1:18" ht="15.75" x14ac:dyDescent="0.25">
      <c r="A29" s="163"/>
      <c r="B29" s="163"/>
      <c r="C29" s="163"/>
      <c r="D29" s="163"/>
      <c r="E29" s="163"/>
      <c r="F29" s="163"/>
      <c r="G29" s="164"/>
      <c r="H29" s="163"/>
      <c r="I29" s="163"/>
      <c r="J29" s="163"/>
      <c r="K29" s="163"/>
      <c r="L29" s="165"/>
      <c r="M29" s="163"/>
      <c r="N29" s="163"/>
      <c r="O29" s="163"/>
      <c r="P29" s="163"/>
      <c r="Q29" s="165"/>
    </row>
    <row r="30" spans="1:18" ht="15.75" x14ac:dyDescent="0.25">
      <c r="A30" s="163"/>
      <c r="B30" s="163"/>
      <c r="C30" s="163"/>
      <c r="D30" s="163"/>
      <c r="E30" s="163"/>
      <c r="F30" s="163"/>
      <c r="G30" s="164"/>
      <c r="H30" s="163"/>
      <c r="I30" s="163"/>
      <c r="J30" s="163"/>
      <c r="K30" s="163"/>
      <c r="L30" s="165"/>
      <c r="M30" s="163"/>
      <c r="N30" s="163"/>
      <c r="O30" s="163"/>
      <c r="P30" s="163"/>
      <c r="Q30" s="165"/>
    </row>
    <row r="31" spans="1:18" ht="15.75" x14ac:dyDescent="0.25">
      <c r="A31" s="163"/>
      <c r="B31" s="163"/>
      <c r="C31" s="163"/>
      <c r="D31" s="163"/>
      <c r="E31" s="163"/>
      <c r="F31" s="163"/>
      <c r="G31" s="164"/>
      <c r="H31" s="163"/>
      <c r="I31" s="163"/>
      <c r="J31" s="163"/>
      <c r="K31" s="163"/>
      <c r="L31" s="165"/>
      <c r="M31" s="163"/>
      <c r="N31" s="163"/>
      <c r="O31" s="163"/>
      <c r="P31" s="163"/>
      <c r="Q31" s="165"/>
    </row>
    <row r="32" spans="1:18" ht="15.75" x14ac:dyDescent="0.25">
      <c r="A32" s="163"/>
      <c r="B32" s="163"/>
      <c r="C32" s="163"/>
      <c r="D32" s="163"/>
      <c r="E32" s="163"/>
      <c r="F32" s="163"/>
      <c r="G32" s="164"/>
      <c r="H32" s="163"/>
      <c r="I32" s="163"/>
      <c r="J32" s="163"/>
      <c r="K32" s="163"/>
      <c r="L32" s="165"/>
      <c r="M32" s="163"/>
      <c r="N32" s="163"/>
      <c r="O32" s="163"/>
      <c r="P32" s="163"/>
      <c r="Q32" s="165"/>
    </row>
    <row r="33" spans="1:20" ht="15.75" x14ac:dyDescent="0.25">
      <c r="A33" s="163" t="s">
        <v>95</v>
      </c>
      <c r="B33" s="163"/>
      <c r="C33" s="163"/>
      <c r="D33" s="163"/>
      <c r="E33" s="163"/>
      <c r="F33" s="163"/>
      <c r="G33" s="164"/>
      <c r="H33" s="163"/>
      <c r="I33" s="163"/>
      <c r="J33" s="163"/>
      <c r="K33" s="163"/>
      <c r="L33" s="165"/>
      <c r="M33" s="163"/>
      <c r="N33" s="163"/>
      <c r="O33" s="163"/>
      <c r="P33" s="163"/>
      <c r="Q33" s="165"/>
    </row>
    <row r="35" spans="1:20" x14ac:dyDescent="0.25">
      <c r="A35" s="146" t="s">
        <v>1</v>
      </c>
      <c r="B35" s="146" t="s">
        <v>76</v>
      </c>
      <c r="C35" s="146" t="s">
        <v>87</v>
      </c>
      <c r="D35" s="146" t="s">
        <v>88</v>
      </c>
      <c r="E35" s="146" t="s">
        <v>87</v>
      </c>
      <c r="F35" s="146" t="s">
        <v>87</v>
      </c>
      <c r="G35" s="157" t="s">
        <v>79</v>
      </c>
      <c r="H35" s="146" t="s">
        <v>89</v>
      </c>
      <c r="I35" s="146" t="s">
        <v>92</v>
      </c>
      <c r="J35" s="146" t="s">
        <v>89</v>
      </c>
      <c r="K35" s="146" t="s">
        <v>89</v>
      </c>
      <c r="L35" s="157" t="s">
        <v>79</v>
      </c>
      <c r="M35" s="146" t="s">
        <v>90</v>
      </c>
      <c r="N35" s="146" t="s">
        <v>91</v>
      </c>
      <c r="O35" s="146" t="s">
        <v>90</v>
      </c>
      <c r="P35" s="146" t="s">
        <v>90</v>
      </c>
      <c r="Q35" s="157" t="s">
        <v>79</v>
      </c>
    </row>
    <row r="36" spans="1:20" x14ac:dyDescent="0.25">
      <c r="A36" s="147"/>
      <c r="B36" s="147"/>
      <c r="C36" s="147" t="s">
        <v>45</v>
      </c>
      <c r="D36" s="147" t="s">
        <v>117</v>
      </c>
      <c r="E36" s="147" t="s">
        <v>82</v>
      </c>
      <c r="F36" s="147" t="s">
        <v>119</v>
      </c>
      <c r="G36" s="158" t="s">
        <v>87</v>
      </c>
      <c r="H36" s="147" t="s">
        <v>45</v>
      </c>
      <c r="I36" s="147" t="s">
        <v>117</v>
      </c>
      <c r="J36" s="147" t="s">
        <v>82</v>
      </c>
      <c r="K36" s="147" t="s">
        <v>119</v>
      </c>
      <c r="L36" s="158" t="s">
        <v>89</v>
      </c>
      <c r="M36" s="147" t="s">
        <v>45</v>
      </c>
      <c r="N36" s="147" t="s">
        <v>117</v>
      </c>
      <c r="O36" s="147" t="s">
        <v>82</v>
      </c>
      <c r="P36" s="147" t="s">
        <v>107</v>
      </c>
      <c r="Q36" s="158" t="s">
        <v>90</v>
      </c>
    </row>
    <row r="37" spans="1:20" x14ac:dyDescent="0.25">
      <c r="A37" s="19">
        <v>1</v>
      </c>
      <c r="B37" s="20" t="s">
        <v>15</v>
      </c>
      <c r="C37" s="20">
        <v>2465</v>
      </c>
      <c r="D37" s="20">
        <f>PB!AA5</f>
        <v>295</v>
      </c>
      <c r="E37" s="20">
        <f t="shared" ref="E37:E51" si="6">SUM(C37:D37)</f>
        <v>2760</v>
      </c>
      <c r="F37" s="227">
        <f>PA!F5</f>
        <v>2757</v>
      </c>
      <c r="G37" s="20">
        <f>F37-C37</f>
        <v>292</v>
      </c>
      <c r="H37" s="36">
        <v>10719</v>
      </c>
      <c r="I37" s="20">
        <f>PB!AB5</f>
        <v>1601</v>
      </c>
      <c r="J37" s="20">
        <f t="shared" ref="J37:J51" si="7">SUM(H37:I37)</f>
        <v>12320</v>
      </c>
      <c r="K37" s="227">
        <f>PA!G5</f>
        <v>11284</v>
      </c>
      <c r="L37" s="20">
        <f>K37-H37</f>
        <v>565</v>
      </c>
      <c r="M37" s="36">
        <v>2534</v>
      </c>
      <c r="N37" s="20">
        <f>PB!AC5</f>
        <v>186</v>
      </c>
      <c r="O37" s="20">
        <f t="shared" ref="O37:O51" si="8">SUM(M37:N37)</f>
        <v>2720</v>
      </c>
      <c r="P37" s="20">
        <v>2571</v>
      </c>
      <c r="Q37" s="20">
        <f>P37-M37</f>
        <v>37</v>
      </c>
      <c r="T37" s="156"/>
    </row>
    <row r="38" spans="1:20" x14ac:dyDescent="0.25">
      <c r="A38" s="19">
        <v>2</v>
      </c>
      <c r="B38" s="20" t="s">
        <v>16</v>
      </c>
      <c r="C38" s="20">
        <v>1668</v>
      </c>
      <c r="D38" s="20">
        <f>PB!AA6</f>
        <v>90</v>
      </c>
      <c r="E38" s="20">
        <f t="shared" si="6"/>
        <v>1758</v>
      </c>
      <c r="F38" s="227">
        <f>PA!F6</f>
        <v>1817</v>
      </c>
      <c r="G38" s="20">
        <f t="shared" ref="G38:G51" si="9">F38-C38</f>
        <v>149</v>
      </c>
      <c r="H38" s="36">
        <v>9727</v>
      </c>
      <c r="I38" s="20">
        <f>PB!AB6</f>
        <v>1057</v>
      </c>
      <c r="J38" s="20">
        <f t="shared" si="7"/>
        <v>10784</v>
      </c>
      <c r="K38" s="227">
        <f>PA!G6</f>
        <v>10087</v>
      </c>
      <c r="L38" s="20">
        <f t="shared" ref="L38:L51" si="10">K38-H38</f>
        <v>360</v>
      </c>
      <c r="M38" s="36">
        <v>421</v>
      </c>
      <c r="N38" s="20">
        <f>PB!AC6</f>
        <v>86</v>
      </c>
      <c r="O38" s="20">
        <f t="shared" si="8"/>
        <v>507</v>
      </c>
      <c r="P38" s="20">
        <v>476</v>
      </c>
      <c r="Q38" s="20">
        <f t="shared" ref="Q38:Q51" si="11">P38-M38</f>
        <v>55</v>
      </c>
    </row>
    <row r="39" spans="1:20" x14ac:dyDescent="0.25">
      <c r="A39" s="152">
        <v>3</v>
      </c>
      <c r="B39" s="74" t="s">
        <v>17</v>
      </c>
      <c r="C39" s="74">
        <v>727</v>
      </c>
      <c r="D39" s="20">
        <f>PB!AA7</f>
        <v>149</v>
      </c>
      <c r="E39" s="74">
        <f t="shared" si="6"/>
        <v>876</v>
      </c>
      <c r="F39" s="227">
        <f>PA!F7</f>
        <v>869</v>
      </c>
      <c r="G39" s="20">
        <f t="shared" si="9"/>
        <v>142</v>
      </c>
      <c r="H39" s="153">
        <v>8495</v>
      </c>
      <c r="I39" s="20">
        <f>PB!AB7</f>
        <v>1131</v>
      </c>
      <c r="J39" s="74">
        <f t="shared" si="7"/>
        <v>9626</v>
      </c>
      <c r="K39" s="227">
        <f>PA!G7</f>
        <v>8683</v>
      </c>
      <c r="L39" s="20">
        <f t="shared" si="10"/>
        <v>188</v>
      </c>
      <c r="M39" s="36">
        <v>809</v>
      </c>
      <c r="N39" s="20">
        <f>PB!AC7</f>
        <v>436</v>
      </c>
      <c r="O39" s="74">
        <f t="shared" si="8"/>
        <v>1245</v>
      </c>
      <c r="P39" s="74">
        <v>855</v>
      </c>
      <c r="Q39" s="20">
        <f t="shared" si="11"/>
        <v>46</v>
      </c>
    </row>
    <row r="40" spans="1:20" x14ac:dyDescent="0.25">
      <c r="A40" s="152">
        <v>4</v>
      </c>
      <c r="B40" s="74" t="s">
        <v>18</v>
      </c>
      <c r="C40" s="74">
        <v>758</v>
      </c>
      <c r="D40" s="20">
        <f>PB!AA8</f>
        <v>66</v>
      </c>
      <c r="E40" s="74">
        <f t="shared" si="6"/>
        <v>824</v>
      </c>
      <c r="F40" s="227">
        <f>PA!F8</f>
        <v>817</v>
      </c>
      <c r="G40" s="74">
        <f t="shared" si="9"/>
        <v>59</v>
      </c>
      <c r="H40" s="153">
        <v>8534</v>
      </c>
      <c r="I40" s="20">
        <f>PB!AB8</f>
        <v>743</v>
      </c>
      <c r="J40" s="74">
        <f t="shared" si="7"/>
        <v>9277</v>
      </c>
      <c r="K40" s="227">
        <f>PA!G8</f>
        <v>8903</v>
      </c>
      <c r="L40" s="74">
        <f t="shared" si="10"/>
        <v>369</v>
      </c>
      <c r="M40" s="153">
        <v>609</v>
      </c>
      <c r="N40" s="20">
        <f>PB!AC8</f>
        <v>153</v>
      </c>
      <c r="O40" s="74">
        <f t="shared" si="8"/>
        <v>762</v>
      </c>
      <c r="P40" s="74">
        <v>627</v>
      </c>
      <c r="Q40" s="74">
        <f t="shared" si="11"/>
        <v>18</v>
      </c>
    </row>
    <row r="41" spans="1:20" x14ac:dyDescent="0.25">
      <c r="A41" s="152">
        <v>5</v>
      </c>
      <c r="B41" s="74" t="s">
        <v>19</v>
      </c>
      <c r="C41" s="74">
        <v>587</v>
      </c>
      <c r="D41" s="20">
        <f>PB!AA9</f>
        <v>112</v>
      </c>
      <c r="E41" s="74">
        <f t="shared" si="6"/>
        <v>699</v>
      </c>
      <c r="F41" s="227">
        <f>PA!F9</f>
        <v>650</v>
      </c>
      <c r="G41" s="74">
        <f t="shared" si="9"/>
        <v>63</v>
      </c>
      <c r="H41" s="153">
        <v>6298</v>
      </c>
      <c r="I41" s="20">
        <f>PB!AB9</f>
        <v>1084</v>
      </c>
      <c r="J41" s="74">
        <f t="shared" si="7"/>
        <v>7382</v>
      </c>
      <c r="K41" s="227">
        <f>PA!G9</f>
        <v>6978</v>
      </c>
      <c r="L41" s="74">
        <f t="shared" si="10"/>
        <v>680</v>
      </c>
      <c r="M41" s="153">
        <v>351</v>
      </c>
      <c r="N41" s="20">
        <f>PB!AC9</f>
        <v>190</v>
      </c>
      <c r="O41" s="74">
        <f t="shared" si="8"/>
        <v>541</v>
      </c>
      <c r="P41" s="74">
        <v>453</v>
      </c>
      <c r="Q41" s="74">
        <f t="shared" si="11"/>
        <v>102</v>
      </c>
    </row>
    <row r="42" spans="1:20" x14ac:dyDescent="0.25">
      <c r="A42" s="152">
        <v>6</v>
      </c>
      <c r="B42" s="74" t="s">
        <v>20</v>
      </c>
      <c r="C42" s="74">
        <v>595</v>
      </c>
      <c r="D42" s="20">
        <f>PB!AA10</f>
        <v>109</v>
      </c>
      <c r="E42" s="74">
        <f t="shared" si="6"/>
        <v>704</v>
      </c>
      <c r="F42" s="227">
        <f>PA!F10</f>
        <v>703</v>
      </c>
      <c r="G42" s="74">
        <f t="shared" si="9"/>
        <v>108</v>
      </c>
      <c r="H42" s="153">
        <v>9815</v>
      </c>
      <c r="I42" s="20">
        <f>PB!AB10</f>
        <v>1238</v>
      </c>
      <c r="J42" s="74">
        <f t="shared" si="7"/>
        <v>11053</v>
      </c>
      <c r="K42" s="227">
        <f>PA!G10</f>
        <v>10777</v>
      </c>
      <c r="L42" s="74">
        <f t="shared" si="10"/>
        <v>962</v>
      </c>
      <c r="M42" s="153">
        <v>658</v>
      </c>
      <c r="N42" s="20">
        <f>PB!AC10</f>
        <v>38</v>
      </c>
      <c r="O42" s="74">
        <f t="shared" si="8"/>
        <v>696</v>
      </c>
      <c r="P42" s="74">
        <v>658</v>
      </c>
      <c r="Q42" s="74">
        <f t="shared" si="11"/>
        <v>0</v>
      </c>
    </row>
    <row r="43" spans="1:20" x14ac:dyDescent="0.25">
      <c r="A43" s="152">
        <v>7</v>
      </c>
      <c r="B43" s="74" t="s">
        <v>21</v>
      </c>
      <c r="C43" s="74">
        <v>870</v>
      </c>
      <c r="D43" s="20">
        <f>PB!AA11</f>
        <v>92</v>
      </c>
      <c r="E43" s="74">
        <f t="shared" si="6"/>
        <v>962</v>
      </c>
      <c r="F43" s="227">
        <f>PA!F11</f>
        <v>951</v>
      </c>
      <c r="G43" s="74">
        <f t="shared" si="9"/>
        <v>81</v>
      </c>
      <c r="H43" s="153">
        <v>7281</v>
      </c>
      <c r="I43" s="20">
        <f>PB!AB11</f>
        <v>526</v>
      </c>
      <c r="J43" s="74">
        <f t="shared" si="7"/>
        <v>7807</v>
      </c>
      <c r="K43" s="227">
        <f>PA!G11</f>
        <v>7762</v>
      </c>
      <c r="L43" s="74">
        <f t="shared" si="10"/>
        <v>481</v>
      </c>
      <c r="M43" s="153">
        <v>958</v>
      </c>
      <c r="N43" s="20">
        <f>PB!AC11</f>
        <v>21</v>
      </c>
      <c r="O43" s="74">
        <f t="shared" si="8"/>
        <v>979</v>
      </c>
      <c r="P43" s="74">
        <v>947</v>
      </c>
      <c r="Q43" s="123">
        <f t="shared" si="11"/>
        <v>-11</v>
      </c>
    </row>
    <row r="44" spans="1:20" x14ac:dyDescent="0.25">
      <c r="A44" s="152">
        <v>8</v>
      </c>
      <c r="B44" s="123" t="s">
        <v>22</v>
      </c>
      <c r="C44" s="123">
        <v>854</v>
      </c>
      <c r="D44" s="20">
        <f>PB!AA12</f>
        <v>174</v>
      </c>
      <c r="E44" s="123">
        <f t="shared" si="6"/>
        <v>1028</v>
      </c>
      <c r="F44" s="227">
        <f>PA!F12</f>
        <v>1037</v>
      </c>
      <c r="G44" s="123">
        <f t="shared" si="9"/>
        <v>183</v>
      </c>
      <c r="H44" s="185">
        <v>5236</v>
      </c>
      <c r="I44" s="20">
        <f>PB!AB12</f>
        <v>888</v>
      </c>
      <c r="J44" s="74">
        <f t="shared" si="7"/>
        <v>6124</v>
      </c>
      <c r="K44" s="227">
        <f>PA!G12</f>
        <v>5602</v>
      </c>
      <c r="L44" s="74">
        <f t="shared" si="10"/>
        <v>366</v>
      </c>
      <c r="M44" s="153">
        <v>423</v>
      </c>
      <c r="N44" s="20">
        <f>PB!AC12</f>
        <v>29</v>
      </c>
      <c r="O44" s="74">
        <f t="shared" si="8"/>
        <v>452</v>
      </c>
      <c r="P44" s="74">
        <v>436</v>
      </c>
      <c r="Q44" s="74">
        <f t="shared" si="11"/>
        <v>13</v>
      </c>
    </row>
    <row r="45" spans="1:20" x14ac:dyDescent="0.25">
      <c r="A45" s="152">
        <v>9</v>
      </c>
      <c r="B45" s="74" t="s">
        <v>23</v>
      </c>
      <c r="C45" s="74">
        <v>336</v>
      </c>
      <c r="D45" s="20">
        <f>PB!AA13</f>
        <v>112</v>
      </c>
      <c r="E45" s="74">
        <f t="shared" si="6"/>
        <v>448</v>
      </c>
      <c r="F45" s="227">
        <f>PA!F13</f>
        <v>443</v>
      </c>
      <c r="G45" s="74">
        <f t="shared" si="9"/>
        <v>107</v>
      </c>
      <c r="H45" s="153">
        <v>7887</v>
      </c>
      <c r="I45" s="20">
        <f>PB!AB13</f>
        <v>908</v>
      </c>
      <c r="J45" s="74">
        <f t="shared" si="7"/>
        <v>8795</v>
      </c>
      <c r="K45" s="227">
        <f>PA!G13</f>
        <v>8309</v>
      </c>
      <c r="L45" s="74">
        <f t="shared" si="10"/>
        <v>422</v>
      </c>
      <c r="M45" s="153">
        <v>609</v>
      </c>
      <c r="N45" s="20">
        <f>PB!AC13</f>
        <v>33</v>
      </c>
      <c r="O45" s="74">
        <f t="shared" si="8"/>
        <v>642</v>
      </c>
      <c r="P45" s="74">
        <v>618</v>
      </c>
      <c r="Q45" s="74">
        <f t="shared" si="11"/>
        <v>9</v>
      </c>
    </row>
    <row r="46" spans="1:20" x14ac:dyDescent="0.25">
      <c r="A46" s="152">
        <v>10</v>
      </c>
      <c r="B46" s="74" t="s">
        <v>24</v>
      </c>
      <c r="C46" s="74">
        <v>347</v>
      </c>
      <c r="D46" s="20">
        <f>PB!AA14</f>
        <v>89</v>
      </c>
      <c r="E46" s="74">
        <f t="shared" si="6"/>
        <v>436</v>
      </c>
      <c r="F46" s="227">
        <f>PA!F14</f>
        <v>478</v>
      </c>
      <c r="G46" s="74">
        <f t="shared" si="9"/>
        <v>131</v>
      </c>
      <c r="H46" s="153">
        <v>6206</v>
      </c>
      <c r="I46" s="20">
        <f>PB!AB14</f>
        <v>584</v>
      </c>
      <c r="J46" s="74">
        <f t="shared" si="7"/>
        <v>6790</v>
      </c>
      <c r="K46" s="227">
        <f>PA!G14</f>
        <v>6397</v>
      </c>
      <c r="L46" s="74">
        <f t="shared" si="10"/>
        <v>191</v>
      </c>
      <c r="M46" s="153">
        <v>378</v>
      </c>
      <c r="N46" s="20">
        <f>PB!AC14</f>
        <v>45</v>
      </c>
      <c r="O46" s="74">
        <f t="shared" si="8"/>
        <v>423</v>
      </c>
      <c r="P46" s="74">
        <v>388</v>
      </c>
      <c r="Q46" s="74">
        <f t="shared" si="11"/>
        <v>10</v>
      </c>
    </row>
    <row r="47" spans="1:20" x14ac:dyDescent="0.25">
      <c r="A47" s="152">
        <v>11</v>
      </c>
      <c r="B47" s="74" t="s">
        <v>25</v>
      </c>
      <c r="C47" s="74">
        <v>568</v>
      </c>
      <c r="D47" s="20">
        <f>PB!AA15</f>
        <v>30</v>
      </c>
      <c r="E47" s="74">
        <f t="shared" si="6"/>
        <v>598</v>
      </c>
      <c r="F47" s="227">
        <f>PA!F15</f>
        <v>622</v>
      </c>
      <c r="G47" s="74">
        <f t="shared" si="9"/>
        <v>54</v>
      </c>
      <c r="H47" s="153">
        <v>9552</v>
      </c>
      <c r="I47" s="20">
        <f>PB!AB15</f>
        <v>1114</v>
      </c>
      <c r="J47" s="74">
        <f t="shared" si="7"/>
        <v>10666</v>
      </c>
      <c r="K47" s="227">
        <f>PA!G15</f>
        <v>10118</v>
      </c>
      <c r="L47" s="74">
        <f t="shared" si="10"/>
        <v>566</v>
      </c>
      <c r="M47" s="153">
        <v>1294</v>
      </c>
      <c r="N47" s="20">
        <f>PB!AC15</f>
        <v>25</v>
      </c>
      <c r="O47" s="74">
        <f t="shared" si="8"/>
        <v>1319</v>
      </c>
      <c r="P47" s="74">
        <v>1312</v>
      </c>
      <c r="Q47" s="74">
        <f t="shared" si="11"/>
        <v>18</v>
      </c>
    </row>
    <row r="48" spans="1:20" x14ac:dyDescent="0.25">
      <c r="A48" s="152">
        <v>12</v>
      </c>
      <c r="B48" s="74" t="s">
        <v>26</v>
      </c>
      <c r="C48" s="74">
        <v>1195</v>
      </c>
      <c r="D48" s="20">
        <f>PB!AA16</f>
        <v>177</v>
      </c>
      <c r="E48" s="74">
        <f t="shared" si="6"/>
        <v>1372</v>
      </c>
      <c r="F48" s="227">
        <f>PA!F16</f>
        <v>1329</v>
      </c>
      <c r="G48" s="74">
        <f t="shared" si="9"/>
        <v>134</v>
      </c>
      <c r="H48" s="153">
        <v>10086</v>
      </c>
      <c r="I48" s="20">
        <f>PB!AB16</f>
        <v>1114</v>
      </c>
      <c r="J48" s="74">
        <f t="shared" si="7"/>
        <v>11200</v>
      </c>
      <c r="K48" s="227">
        <f>PA!G16</f>
        <v>10102</v>
      </c>
      <c r="L48" s="74">
        <f t="shared" si="10"/>
        <v>16</v>
      </c>
      <c r="M48" s="153">
        <v>282</v>
      </c>
      <c r="N48" s="20">
        <f>PB!AC16</f>
        <v>124</v>
      </c>
      <c r="O48" s="74">
        <f t="shared" si="8"/>
        <v>406</v>
      </c>
      <c r="P48" s="74">
        <v>429</v>
      </c>
      <c r="Q48" s="74">
        <f t="shared" si="11"/>
        <v>147</v>
      </c>
    </row>
    <row r="49" spans="1:17" x14ac:dyDescent="0.25">
      <c r="A49" s="19">
        <v>13</v>
      </c>
      <c r="B49" s="20" t="s">
        <v>27</v>
      </c>
      <c r="C49" s="20">
        <v>455</v>
      </c>
      <c r="D49" s="20">
        <f>PB!AA17</f>
        <v>108</v>
      </c>
      <c r="E49" s="74">
        <f t="shared" si="6"/>
        <v>563</v>
      </c>
      <c r="F49" s="227">
        <f>PA!F17</f>
        <v>534</v>
      </c>
      <c r="G49" s="74">
        <f t="shared" si="9"/>
        <v>79</v>
      </c>
      <c r="H49" s="153">
        <v>5306</v>
      </c>
      <c r="I49" s="20">
        <f>PB!AB17</f>
        <v>1154</v>
      </c>
      <c r="J49" s="74">
        <f t="shared" si="7"/>
        <v>6460</v>
      </c>
      <c r="K49" s="227">
        <f>PA!G17</f>
        <v>5861</v>
      </c>
      <c r="L49" s="74">
        <f t="shared" si="10"/>
        <v>555</v>
      </c>
      <c r="M49" s="153">
        <v>832</v>
      </c>
      <c r="N49" s="20">
        <f>PB!AC17</f>
        <v>190</v>
      </c>
      <c r="O49" s="74">
        <f t="shared" si="8"/>
        <v>1022</v>
      </c>
      <c r="P49" s="74">
        <v>896</v>
      </c>
      <c r="Q49" s="74">
        <f t="shared" si="11"/>
        <v>64</v>
      </c>
    </row>
    <row r="50" spans="1:17" x14ac:dyDescent="0.25">
      <c r="A50" s="19">
        <v>14</v>
      </c>
      <c r="B50" s="20" t="s">
        <v>28</v>
      </c>
      <c r="C50" s="20">
        <v>473</v>
      </c>
      <c r="D50" s="20">
        <f>PB!AA18</f>
        <v>111</v>
      </c>
      <c r="E50" s="74">
        <f t="shared" si="6"/>
        <v>584</v>
      </c>
      <c r="F50" s="227">
        <f>PA!F18</f>
        <v>584</v>
      </c>
      <c r="G50" s="74">
        <f t="shared" si="9"/>
        <v>111</v>
      </c>
      <c r="H50" s="153">
        <v>4407</v>
      </c>
      <c r="I50" s="20">
        <f>PB!AB18</f>
        <v>412</v>
      </c>
      <c r="J50" s="74">
        <f t="shared" si="7"/>
        <v>4819</v>
      </c>
      <c r="K50" s="227">
        <f>PA!G18</f>
        <v>4726</v>
      </c>
      <c r="L50" s="74">
        <f t="shared" si="10"/>
        <v>319</v>
      </c>
      <c r="M50" s="153">
        <v>648</v>
      </c>
      <c r="N50" s="20">
        <f>PB!AC18</f>
        <v>19</v>
      </c>
      <c r="O50" s="74">
        <f t="shared" si="8"/>
        <v>667</v>
      </c>
      <c r="P50" s="74">
        <v>661</v>
      </c>
      <c r="Q50" s="74">
        <f t="shared" si="11"/>
        <v>13</v>
      </c>
    </row>
    <row r="51" spans="1:17" ht="15.75" x14ac:dyDescent="0.25">
      <c r="A51" s="20"/>
      <c r="B51" s="148" t="s">
        <v>29</v>
      </c>
      <c r="C51" s="148">
        <f>SUM(C37:C50)</f>
        <v>11898</v>
      </c>
      <c r="D51" s="148">
        <f>SUM(D37:D50)</f>
        <v>1714</v>
      </c>
      <c r="E51" s="148">
        <f t="shared" si="6"/>
        <v>13612</v>
      </c>
      <c r="F51" s="228">
        <f>SUM(F37:F50)</f>
        <v>13591</v>
      </c>
      <c r="G51" s="154">
        <f t="shared" si="9"/>
        <v>1693</v>
      </c>
      <c r="H51" s="148">
        <f>SUM(H37:H50)</f>
        <v>109549</v>
      </c>
      <c r="I51" s="148">
        <f>SUM(I37:I50)</f>
        <v>13554</v>
      </c>
      <c r="J51" s="148">
        <f t="shared" si="7"/>
        <v>123103</v>
      </c>
      <c r="K51" s="148">
        <f>SUM(K37:K50)</f>
        <v>115589</v>
      </c>
      <c r="L51" s="154">
        <f t="shared" si="10"/>
        <v>6040</v>
      </c>
      <c r="M51" s="148">
        <f>SUM(M37:M50)</f>
        <v>10806</v>
      </c>
      <c r="N51" s="148">
        <f>SUM(N37:N50)</f>
        <v>1575</v>
      </c>
      <c r="O51" s="148">
        <f t="shared" si="8"/>
        <v>12381</v>
      </c>
      <c r="P51" s="148">
        <f>SUM(P37:P50)</f>
        <v>11327</v>
      </c>
      <c r="Q51" s="154">
        <f t="shared" si="11"/>
        <v>521</v>
      </c>
    </row>
    <row r="52" spans="1:17" ht="15.75" x14ac:dyDescent="0.25">
      <c r="A52" s="20"/>
      <c r="B52" s="20" t="s">
        <v>84</v>
      </c>
      <c r="C52" s="149"/>
      <c r="D52" s="149"/>
      <c r="E52" s="149"/>
      <c r="F52" s="149"/>
      <c r="G52" s="155">
        <v>545</v>
      </c>
      <c r="H52" s="149"/>
      <c r="I52" s="149"/>
      <c r="J52" s="149"/>
      <c r="K52" s="149"/>
      <c r="L52" s="154">
        <v>2200</v>
      </c>
      <c r="M52" s="149"/>
      <c r="N52" s="149"/>
      <c r="O52" s="149"/>
      <c r="P52" s="149"/>
      <c r="Q52" s="154">
        <v>166</v>
      </c>
    </row>
    <row r="53" spans="1:17" ht="15.75" x14ac:dyDescent="0.25">
      <c r="A53" s="163"/>
      <c r="B53" s="163"/>
      <c r="C53" s="163"/>
      <c r="D53" s="163"/>
      <c r="E53" s="163"/>
      <c r="F53" s="163"/>
      <c r="G53" s="164"/>
      <c r="H53" s="163"/>
      <c r="I53" s="163"/>
      <c r="J53" s="163"/>
      <c r="K53" s="163"/>
      <c r="L53" s="165"/>
      <c r="M53" s="163"/>
      <c r="N53" s="163"/>
      <c r="O53" s="163"/>
      <c r="P53" s="163"/>
      <c r="Q53" s="165"/>
    </row>
    <row r="54" spans="1:17" ht="15.75" x14ac:dyDescent="0.25">
      <c r="A54" s="163"/>
      <c r="B54" s="163"/>
      <c r="C54" s="163"/>
      <c r="D54" s="163"/>
      <c r="E54" s="163"/>
      <c r="F54" s="163"/>
      <c r="G54" s="164"/>
      <c r="H54" s="163"/>
      <c r="I54" s="163"/>
      <c r="J54" s="163"/>
      <c r="K54" s="163"/>
      <c r="L54" s="165"/>
      <c r="M54" s="163"/>
      <c r="N54" s="163"/>
      <c r="O54" s="163"/>
      <c r="P54" s="163"/>
      <c r="Q54" s="165"/>
    </row>
    <row r="55" spans="1:17" ht="15.75" x14ac:dyDescent="0.25">
      <c r="A55" s="163"/>
      <c r="B55" s="163"/>
      <c r="C55" s="163"/>
      <c r="D55" s="145" t="s">
        <v>249</v>
      </c>
      <c r="E55" s="145"/>
      <c r="F55" s="163"/>
      <c r="G55" s="163"/>
      <c r="H55" s="163"/>
      <c r="I55" s="163"/>
      <c r="J55" s="163"/>
      <c r="K55" s="163"/>
      <c r="L55" s="165"/>
      <c r="M55" s="163"/>
      <c r="N55" s="84" t="s">
        <v>112</v>
      </c>
    </row>
    <row r="56" spans="1:17" ht="15.75" x14ac:dyDescent="0.25">
      <c r="A56" s="163"/>
      <c r="B56" s="163"/>
      <c r="C56" s="163"/>
      <c r="D56" s="145" t="s">
        <v>250</v>
      </c>
      <c r="E56" s="145"/>
      <c r="F56" s="163"/>
      <c r="G56" s="163"/>
      <c r="H56" s="163"/>
      <c r="I56" s="163"/>
      <c r="J56" s="163"/>
      <c r="K56" s="163"/>
      <c r="L56" s="165"/>
      <c r="M56" s="163"/>
      <c r="N56" t="s">
        <v>106</v>
      </c>
    </row>
    <row r="57" spans="1:17" ht="15.75" x14ac:dyDescent="0.25">
      <c r="A57" s="163"/>
      <c r="B57" s="163"/>
      <c r="C57" s="163"/>
      <c r="D57" s="145"/>
      <c r="E57" s="145"/>
      <c r="F57" s="163"/>
      <c r="G57" s="163"/>
      <c r="H57" s="163"/>
      <c r="I57" s="163"/>
      <c r="J57" s="163"/>
      <c r="K57" s="163"/>
      <c r="L57" s="165"/>
      <c r="M57" s="163"/>
    </row>
    <row r="58" spans="1:17" ht="15.75" x14ac:dyDescent="0.25">
      <c r="A58" s="163"/>
      <c r="B58" s="163"/>
      <c r="C58" s="163"/>
      <c r="D58" s="145"/>
      <c r="E58" s="145"/>
      <c r="F58" s="163"/>
      <c r="G58" s="163"/>
      <c r="H58" s="163"/>
      <c r="I58" s="163"/>
      <c r="J58" s="163"/>
      <c r="K58" s="163"/>
      <c r="L58" s="165"/>
      <c r="M58" s="163"/>
    </row>
    <row r="59" spans="1:17" ht="15.75" x14ac:dyDescent="0.25">
      <c r="A59" s="163"/>
      <c r="B59" s="163"/>
      <c r="C59" s="163"/>
      <c r="D59" s="332" t="s">
        <v>251</v>
      </c>
      <c r="E59" s="332"/>
      <c r="F59" s="163"/>
      <c r="G59" s="163"/>
      <c r="H59" s="163"/>
      <c r="I59" s="163"/>
      <c r="J59" s="163"/>
      <c r="K59" s="163"/>
      <c r="L59" s="165"/>
      <c r="M59" s="163"/>
      <c r="N59" s="93" t="s">
        <v>113</v>
      </c>
      <c r="O59" s="93"/>
      <c r="P59" s="93"/>
    </row>
    <row r="60" spans="1:17" ht="15.75" x14ac:dyDescent="0.25">
      <c r="A60" s="163"/>
      <c r="B60" s="163"/>
      <c r="C60" s="163"/>
      <c r="D60" s="145" t="s">
        <v>252</v>
      </c>
      <c r="E60" s="145"/>
      <c r="F60" s="163"/>
      <c r="G60" s="163"/>
      <c r="H60" s="163"/>
      <c r="I60" s="163"/>
      <c r="J60" s="163"/>
      <c r="K60" s="163"/>
      <c r="L60" s="165"/>
      <c r="M60" s="163"/>
      <c r="N60" t="s">
        <v>114</v>
      </c>
    </row>
    <row r="61" spans="1:17" ht="15.75" x14ac:dyDescent="0.25">
      <c r="A61" s="163"/>
      <c r="B61" s="163"/>
      <c r="C61" s="163"/>
      <c r="D61" s="163"/>
      <c r="E61" s="163"/>
      <c r="F61" s="163"/>
      <c r="G61" s="164"/>
      <c r="H61" s="163"/>
      <c r="I61" s="163"/>
      <c r="J61" s="163"/>
      <c r="K61" s="163"/>
      <c r="L61" s="165"/>
      <c r="M61" s="163"/>
      <c r="N61" s="163"/>
      <c r="O61" s="163"/>
      <c r="P61" s="163"/>
      <c r="Q61" s="165"/>
    </row>
    <row r="62" spans="1:17" ht="15.75" x14ac:dyDescent="0.25">
      <c r="A62" s="163" t="s">
        <v>95</v>
      </c>
      <c r="B62" s="163"/>
      <c r="C62" s="163"/>
      <c r="D62" s="163"/>
      <c r="E62" s="163"/>
      <c r="F62" s="163"/>
      <c r="G62" s="164"/>
      <c r="H62" s="163"/>
      <c r="I62" s="163"/>
      <c r="J62" s="163"/>
      <c r="K62" s="163"/>
      <c r="L62" s="165"/>
      <c r="M62" s="163"/>
      <c r="N62" s="163"/>
      <c r="O62" s="163"/>
      <c r="P62" s="163"/>
      <c r="Q62" s="165"/>
    </row>
    <row r="64" spans="1:17" x14ac:dyDescent="0.25">
      <c r="A64" s="159" t="s">
        <v>1</v>
      </c>
      <c r="B64" s="159" t="s">
        <v>76</v>
      </c>
      <c r="C64" s="159" t="s">
        <v>93</v>
      </c>
      <c r="D64" s="159" t="s">
        <v>94</v>
      </c>
      <c r="E64" s="159" t="s">
        <v>93</v>
      </c>
      <c r="F64" s="159" t="s">
        <v>93</v>
      </c>
      <c r="G64" s="160" t="s">
        <v>79</v>
      </c>
    </row>
    <row r="65" spans="1:7" x14ac:dyDescent="0.25">
      <c r="A65" s="161"/>
      <c r="B65" s="161"/>
      <c r="C65" s="161" t="s">
        <v>45</v>
      </c>
      <c r="D65" s="161" t="s">
        <v>117</v>
      </c>
      <c r="E65" s="161" t="s">
        <v>82</v>
      </c>
      <c r="F65" s="161" t="s">
        <v>119</v>
      </c>
      <c r="G65" s="162" t="s">
        <v>93</v>
      </c>
    </row>
    <row r="66" spans="1:7" x14ac:dyDescent="0.25">
      <c r="A66" s="19">
        <v>1</v>
      </c>
      <c r="B66" s="20" t="s">
        <v>15</v>
      </c>
      <c r="C66" s="20">
        <v>330</v>
      </c>
      <c r="D66" s="20">
        <f>PB!AD5</f>
        <v>35</v>
      </c>
      <c r="E66" s="20">
        <f t="shared" ref="E66:E80" si="12">SUM(C66:D66)</f>
        <v>365</v>
      </c>
      <c r="F66" s="20">
        <v>336</v>
      </c>
      <c r="G66" s="20">
        <f>F66-C66</f>
        <v>6</v>
      </c>
    </row>
    <row r="67" spans="1:7" x14ac:dyDescent="0.25">
      <c r="A67" s="19">
        <v>2</v>
      </c>
      <c r="B67" s="20" t="s">
        <v>16</v>
      </c>
      <c r="C67" s="20">
        <v>37</v>
      </c>
      <c r="D67" s="20">
        <f>PB!AD6</f>
        <v>5</v>
      </c>
      <c r="E67" s="20">
        <f t="shared" si="12"/>
        <v>42</v>
      </c>
      <c r="F67" s="20">
        <v>41</v>
      </c>
      <c r="G67" s="20">
        <f t="shared" ref="G67:G80" si="13">F67-C67</f>
        <v>4</v>
      </c>
    </row>
    <row r="68" spans="1:7" x14ac:dyDescent="0.25">
      <c r="A68" s="152">
        <v>3</v>
      </c>
      <c r="B68" s="74" t="s">
        <v>17</v>
      </c>
      <c r="C68" s="74">
        <v>48</v>
      </c>
      <c r="D68" s="20">
        <f>PB!AD7</f>
        <v>80</v>
      </c>
      <c r="E68" s="74">
        <f t="shared" si="12"/>
        <v>128</v>
      </c>
      <c r="F68" s="74">
        <v>54</v>
      </c>
      <c r="G68" s="20">
        <f t="shared" si="13"/>
        <v>6</v>
      </c>
    </row>
    <row r="69" spans="1:7" x14ac:dyDescent="0.25">
      <c r="A69" s="152">
        <v>4</v>
      </c>
      <c r="B69" s="74" t="s">
        <v>18</v>
      </c>
      <c r="C69" s="74">
        <v>34</v>
      </c>
      <c r="D69" s="20">
        <f>PB!AD8</f>
        <v>61</v>
      </c>
      <c r="E69" s="74">
        <f t="shared" si="12"/>
        <v>95</v>
      </c>
      <c r="F69" s="74">
        <v>41</v>
      </c>
      <c r="G69" s="20">
        <f t="shared" si="13"/>
        <v>7</v>
      </c>
    </row>
    <row r="70" spans="1:7" x14ac:dyDescent="0.25">
      <c r="A70" s="152">
        <v>5</v>
      </c>
      <c r="B70" s="74" t="s">
        <v>19</v>
      </c>
      <c r="C70" s="74">
        <v>22</v>
      </c>
      <c r="D70" s="20">
        <f>PB!AD9</f>
        <v>26</v>
      </c>
      <c r="E70" s="74">
        <f t="shared" si="12"/>
        <v>48</v>
      </c>
      <c r="F70" s="74">
        <v>32</v>
      </c>
      <c r="G70" s="20">
        <f t="shared" si="13"/>
        <v>10</v>
      </c>
    </row>
    <row r="71" spans="1:7" x14ac:dyDescent="0.25">
      <c r="A71" s="152">
        <v>6</v>
      </c>
      <c r="B71" s="74" t="s">
        <v>20</v>
      </c>
      <c r="C71" s="74">
        <v>19</v>
      </c>
      <c r="D71" s="20">
        <f>PB!AD10</f>
        <v>15</v>
      </c>
      <c r="E71" s="74">
        <f t="shared" si="12"/>
        <v>34</v>
      </c>
      <c r="F71" s="74">
        <v>19</v>
      </c>
      <c r="G71" s="20">
        <f t="shared" si="13"/>
        <v>0</v>
      </c>
    </row>
    <row r="72" spans="1:7" x14ac:dyDescent="0.25">
      <c r="A72" s="152">
        <v>7</v>
      </c>
      <c r="B72" s="74" t="s">
        <v>21</v>
      </c>
      <c r="C72" s="74">
        <v>19</v>
      </c>
      <c r="D72" s="20">
        <f>PB!AD11</f>
        <v>0</v>
      </c>
      <c r="E72" s="74">
        <f t="shared" si="12"/>
        <v>19</v>
      </c>
      <c r="F72" s="74">
        <v>19</v>
      </c>
      <c r="G72" s="20">
        <f t="shared" si="13"/>
        <v>0</v>
      </c>
    </row>
    <row r="73" spans="1:7" x14ac:dyDescent="0.25">
      <c r="A73" s="152">
        <v>8</v>
      </c>
      <c r="B73" s="74" t="s">
        <v>22</v>
      </c>
      <c r="C73" s="74">
        <v>21</v>
      </c>
      <c r="D73" s="20">
        <f>PB!AD12</f>
        <v>17</v>
      </c>
      <c r="E73" s="74">
        <f t="shared" si="12"/>
        <v>38</v>
      </c>
      <c r="F73" s="74">
        <v>27</v>
      </c>
      <c r="G73" s="20">
        <f t="shared" si="13"/>
        <v>6</v>
      </c>
    </row>
    <row r="74" spans="1:7" x14ac:dyDescent="0.25">
      <c r="A74" s="152">
        <v>9</v>
      </c>
      <c r="B74" s="74" t="s">
        <v>23</v>
      </c>
      <c r="C74" s="74">
        <v>15</v>
      </c>
      <c r="D74" s="20">
        <f>PB!AD13</f>
        <v>15</v>
      </c>
      <c r="E74" s="74">
        <f t="shared" si="12"/>
        <v>30</v>
      </c>
      <c r="F74" s="74">
        <v>20</v>
      </c>
      <c r="G74" s="20">
        <f t="shared" si="13"/>
        <v>5</v>
      </c>
    </row>
    <row r="75" spans="1:7" x14ac:dyDescent="0.25">
      <c r="A75" s="152">
        <v>10</v>
      </c>
      <c r="B75" s="74" t="s">
        <v>24</v>
      </c>
      <c r="C75" s="74">
        <v>33</v>
      </c>
      <c r="D75" s="20">
        <f>PB!AD14</f>
        <v>10</v>
      </c>
      <c r="E75" s="74">
        <f t="shared" si="12"/>
        <v>43</v>
      </c>
      <c r="F75" s="74">
        <v>38</v>
      </c>
      <c r="G75" s="20">
        <f t="shared" si="13"/>
        <v>5</v>
      </c>
    </row>
    <row r="76" spans="1:7" x14ac:dyDescent="0.25">
      <c r="A76" s="152">
        <v>11</v>
      </c>
      <c r="B76" s="74" t="s">
        <v>25</v>
      </c>
      <c r="C76" s="74">
        <v>262</v>
      </c>
      <c r="D76" s="20">
        <f>PB!AD15</f>
        <v>6</v>
      </c>
      <c r="E76" s="74">
        <f t="shared" si="12"/>
        <v>268</v>
      </c>
      <c r="F76" s="74">
        <v>268</v>
      </c>
      <c r="G76" s="20">
        <f t="shared" si="13"/>
        <v>6</v>
      </c>
    </row>
    <row r="77" spans="1:7" x14ac:dyDescent="0.25">
      <c r="A77" s="152">
        <v>12</v>
      </c>
      <c r="B77" s="74" t="s">
        <v>26</v>
      </c>
      <c r="C77" s="74">
        <v>31</v>
      </c>
      <c r="D77" s="20">
        <f>PB!AD16</f>
        <v>10</v>
      </c>
      <c r="E77" s="74">
        <f t="shared" si="12"/>
        <v>41</v>
      </c>
      <c r="F77" s="74">
        <v>69</v>
      </c>
      <c r="G77" s="74">
        <f t="shared" si="13"/>
        <v>38</v>
      </c>
    </row>
    <row r="78" spans="1:7" x14ac:dyDescent="0.25">
      <c r="A78" s="151">
        <v>13</v>
      </c>
      <c r="B78" s="123" t="s">
        <v>27</v>
      </c>
      <c r="C78" s="123">
        <v>93</v>
      </c>
      <c r="D78" s="20">
        <f>PB!AD17</f>
        <v>69</v>
      </c>
      <c r="E78" s="123">
        <f t="shared" si="12"/>
        <v>162</v>
      </c>
      <c r="F78" s="123">
        <v>75</v>
      </c>
      <c r="G78" s="123">
        <f t="shared" si="13"/>
        <v>-18</v>
      </c>
    </row>
    <row r="79" spans="1:7" x14ac:dyDescent="0.25">
      <c r="A79" s="19">
        <v>14</v>
      </c>
      <c r="B79" s="20" t="s">
        <v>28</v>
      </c>
      <c r="C79" s="20">
        <v>24</v>
      </c>
      <c r="D79" s="20">
        <f>PB!AD18</f>
        <v>0</v>
      </c>
      <c r="E79" s="74">
        <f t="shared" si="12"/>
        <v>24</v>
      </c>
      <c r="F79" s="74">
        <v>24</v>
      </c>
      <c r="G79" s="20">
        <f t="shared" si="13"/>
        <v>0</v>
      </c>
    </row>
    <row r="80" spans="1:7" ht="15.75" x14ac:dyDescent="0.25">
      <c r="A80" s="20"/>
      <c r="B80" s="148" t="s">
        <v>29</v>
      </c>
      <c r="C80" s="148">
        <f>SUM(C66:C79)</f>
        <v>988</v>
      </c>
      <c r="D80" s="148">
        <f>SUM(D66:D79)</f>
        <v>349</v>
      </c>
      <c r="E80" s="148">
        <f t="shared" si="12"/>
        <v>1337</v>
      </c>
      <c r="F80" s="148">
        <f>SUM(F66:F79)</f>
        <v>1063</v>
      </c>
      <c r="G80" s="154">
        <f t="shared" si="13"/>
        <v>75</v>
      </c>
    </row>
    <row r="81" spans="1:16" ht="15.75" x14ac:dyDescent="0.25">
      <c r="A81" s="20"/>
      <c r="B81" s="20" t="s">
        <v>84</v>
      </c>
      <c r="C81" s="149"/>
      <c r="D81" s="149"/>
      <c r="E81" s="149"/>
      <c r="F81" s="149"/>
      <c r="G81" s="155">
        <v>86</v>
      </c>
    </row>
    <row r="84" spans="1:16" ht="15.75" x14ac:dyDescent="0.25">
      <c r="D84" s="145" t="s">
        <v>249</v>
      </c>
      <c r="E84" s="145"/>
      <c r="F84" s="163"/>
      <c r="G84" s="163"/>
      <c r="N84" s="84" t="s">
        <v>112</v>
      </c>
    </row>
    <row r="85" spans="1:16" ht="15.75" x14ac:dyDescent="0.25">
      <c r="D85" s="145" t="s">
        <v>250</v>
      </c>
      <c r="E85" s="145"/>
      <c r="F85" s="163"/>
      <c r="G85" s="163"/>
      <c r="N85" t="s">
        <v>106</v>
      </c>
    </row>
    <row r="86" spans="1:16" ht="15.75" x14ac:dyDescent="0.25">
      <c r="D86" s="145"/>
      <c r="E86" s="145"/>
      <c r="F86" s="163"/>
      <c r="G86" s="163"/>
    </row>
    <row r="87" spans="1:16" ht="15.75" x14ac:dyDescent="0.25">
      <c r="D87" s="145"/>
      <c r="E87" s="145"/>
      <c r="F87" s="163"/>
      <c r="G87" s="163"/>
    </row>
    <row r="88" spans="1:16" ht="15.75" x14ac:dyDescent="0.25">
      <c r="D88" s="332" t="s">
        <v>251</v>
      </c>
      <c r="E88" s="332"/>
      <c r="F88" s="163"/>
      <c r="G88" s="163"/>
      <c r="N88" s="93" t="s">
        <v>113</v>
      </c>
      <c r="O88" s="93"/>
      <c r="P88" s="93"/>
    </row>
    <row r="89" spans="1:16" ht="15.75" x14ac:dyDescent="0.25">
      <c r="D89" s="145" t="s">
        <v>252</v>
      </c>
      <c r="E89" s="145"/>
      <c r="F89" s="163"/>
      <c r="G89" s="163"/>
      <c r="N89" t="s">
        <v>114</v>
      </c>
    </row>
  </sheetData>
  <pageMargins left="1.299212598425197" right="0.70866141732283472" top="1.3385826771653544" bottom="0.74803149606299213" header="0.31496062992125984" footer="0.31496062992125984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I6" sqref="I6"/>
    </sheetView>
  </sheetViews>
  <sheetFormatPr defaultRowHeight="15" x14ac:dyDescent="0.25"/>
  <cols>
    <col min="1" max="1" width="5.42578125" customWidth="1"/>
    <col min="2" max="2" width="15.7109375" customWidth="1"/>
    <col min="3" max="3" width="11.28515625" customWidth="1"/>
    <col min="4" max="4" width="11" customWidth="1"/>
    <col min="5" max="5" width="12.28515625" customWidth="1"/>
    <col min="6" max="6" width="11.42578125" customWidth="1"/>
    <col min="7" max="7" width="13.140625" customWidth="1"/>
  </cols>
  <sheetData>
    <row r="1" spans="1:7" x14ac:dyDescent="0.25">
      <c r="A1" s="83" t="s">
        <v>121</v>
      </c>
    </row>
    <row r="3" spans="1:7" ht="15.75" x14ac:dyDescent="0.25">
      <c r="A3" s="367" t="s">
        <v>49</v>
      </c>
      <c r="B3" s="369" t="s">
        <v>2</v>
      </c>
      <c r="C3" s="242" t="s">
        <v>40</v>
      </c>
      <c r="D3" s="243" t="s">
        <v>40</v>
      </c>
      <c r="E3" s="244" t="s">
        <v>50</v>
      </c>
      <c r="F3" s="244" t="s">
        <v>51</v>
      </c>
      <c r="G3" s="244" t="s">
        <v>52</v>
      </c>
    </row>
    <row r="4" spans="1:7" ht="15.75" x14ac:dyDescent="0.25">
      <c r="A4" s="368"/>
      <c r="B4" s="370"/>
      <c r="C4" s="245" t="s">
        <v>53</v>
      </c>
      <c r="D4" s="246" t="s">
        <v>120</v>
      </c>
      <c r="E4" s="247" t="s">
        <v>40</v>
      </c>
      <c r="F4" s="245" t="s">
        <v>120</v>
      </c>
      <c r="G4" s="247" t="s">
        <v>54</v>
      </c>
    </row>
    <row r="5" spans="1:7" x14ac:dyDescent="0.25">
      <c r="A5" s="67">
        <v>1</v>
      </c>
      <c r="B5" s="68">
        <v>2</v>
      </c>
      <c r="C5" s="69">
        <v>3</v>
      </c>
      <c r="D5" s="70">
        <v>4</v>
      </c>
      <c r="E5" s="66" t="s">
        <v>55</v>
      </c>
      <c r="F5" s="69">
        <v>6</v>
      </c>
      <c r="G5" s="66" t="s">
        <v>56</v>
      </c>
    </row>
    <row r="6" spans="1:7" ht="15.75" x14ac:dyDescent="0.25">
      <c r="A6" s="229">
        <v>1</v>
      </c>
      <c r="B6" s="230" t="s">
        <v>15</v>
      </c>
      <c r="C6" s="231">
        <v>18611</v>
      </c>
      <c r="D6" s="232">
        <f>'c 1'!S7</f>
        <v>19688</v>
      </c>
      <c r="E6" s="232">
        <f>D6-C6</f>
        <v>1077</v>
      </c>
      <c r="F6" s="233">
        <f>PB!S6</f>
        <v>2294</v>
      </c>
      <c r="G6" s="234">
        <f t="shared" ref="G6:G20" si="0">F6/E6</f>
        <v>2.1299907149489323</v>
      </c>
    </row>
    <row r="7" spans="1:7" ht="15.75" x14ac:dyDescent="0.25">
      <c r="A7" s="229">
        <v>2</v>
      </c>
      <c r="B7" s="230" t="s">
        <v>16</v>
      </c>
      <c r="C7" s="231">
        <v>13809</v>
      </c>
      <c r="D7" s="232">
        <f>'c 1'!S8</f>
        <v>14408</v>
      </c>
      <c r="E7" s="232">
        <f t="shared" ref="E7:E20" si="1">D7-C7</f>
        <v>599</v>
      </c>
      <c r="F7" s="233">
        <f>PB!S7</f>
        <v>1269</v>
      </c>
      <c r="G7" s="234">
        <f t="shared" si="0"/>
        <v>2.1185308848080133</v>
      </c>
    </row>
    <row r="8" spans="1:7" ht="15.75" x14ac:dyDescent="0.25">
      <c r="A8" s="235">
        <v>3</v>
      </c>
      <c r="B8" s="230" t="s">
        <v>17</v>
      </c>
      <c r="C8" s="231">
        <v>10795</v>
      </c>
      <c r="D8" s="232">
        <f>'c 1'!S9</f>
        <v>11219</v>
      </c>
      <c r="E8" s="232">
        <f t="shared" si="1"/>
        <v>424</v>
      </c>
      <c r="F8" s="233">
        <f>PB!S8</f>
        <v>1835</v>
      </c>
      <c r="G8" s="234">
        <f t="shared" si="0"/>
        <v>4.3278301886792452</v>
      </c>
    </row>
    <row r="9" spans="1:7" ht="15.75" x14ac:dyDescent="0.25">
      <c r="A9" s="229">
        <v>4</v>
      </c>
      <c r="B9" s="230" t="s">
        <v>18</v>
      </c>
      <c r="C9" s="231">
        <v>10542</v>
      </c>
      <c r="D9" s="232">
        <f>'c 1'!S10</f>
        <v>11009</v>
      </c>
      <c r="E9" s="232">
        <f t="shared" si="1"/>
        <v>467</v>
      </c>
      <c r="F9" s="233">
        <f>PB!S9</f>
        <v>1052</v>
      </c>
      <c r="G9" s="234">
        <f t="shared" si="0"/>
        <v>2.2526766595289081</v>
      </c>
    </row>
    <row r="10" spans="1:7" ht="15.75" x14ac:dyDescent="0.25">
      <c r="A10" s="229">
        <v>5</v>
      </c>
      <c r="B10" s="230" t="s">
        <v>19</v>
      </c>
      <c r="C10" s="236">
        <v>7740</v>
      </c>
      <c r="D10" s="232">
        <f>'c 1'!S11</f>
        <v>8628</v>
      </c>
      <c r="E10" s="232">
        <f t="shared" si="1"/>
        <v>888</v>
      </c>
      <c r="F10" s="233">
        <f>PB!S10</f>
        <v>1454</v>
      </c>
      <c r="G10" s="234">
        <f t="shared" si="0"/>
        <v>1.6373873873873874</v>
      </c>
    </row>
    <row r="11" spans="1:7" ht="15.75" x14ac:dyDescent="0.25">
      <c r="A11" s="229">
        <v>6</v>
      </c>
      <c r="B11" s="230" t="s">
        <v>20</v>
      </c>
      <c r="C11" s="231">
        <v>11517</v>
      </c>
      <c r="D11" s="232">
        <f>'c 1'!S12</f>
        <v>12645</v>
      </c>
      <c r="E11" s="232">
        <f t="shared" si="1"/>
        <v>1128</v>
      </c>
      <c r="F11" s="233">
        <f>PB!S11</f>
        <v>1483</v>
      </c>
      <c r="G11" s="234">
        <f t="shared" si="0"/>
        <v>1.3147163120567376</v>
      </c>
    </row>
    <row r="12" spans="1:7" ht="15.75" x14ac:dyDescent="0.25">
      <c r="A12" s="229">
        <v>7</v>
      </c>
      <c r="B12" s="230" t="s">
        <v>21</v>
      </c>
      <c r="C12" s="237">
        <v>9504</v>
      </c>
      <c r="D12" s="232">
        <f>'c 1'!S13</f>
        <v>10068</v>
      </c>
      <c r="E12" s="232">
        <f t="shared" si="1"/>
        <v>564</v>
      </c>
      <c r="F12" s="233">
        <f>PB!S12</f>
        <v>653</v>
      </c>
      <c r="G12" s="234">
        <f t="shared" si="0"/>
        <v>1.1578014184397163</v>
      </c>
    </row>
    <row r="13" spans="1:7" ht="15.75" x14ac:dyDescent="0.25">
      <c r="A13" s="229">
        <v>8</v>
      </c>
      <c r="B13" s="230" t="s">
        <v>22</v>
      </c>
      <c r="C13" s="231">
        <v>6797</v>
      </c>
      <c r="D13" s="232">
        <f>'c 1'!S14</f>
        <v>7393</v>
      </c>
      <c r="E13" s="232">
        <f t="shared" si="1"/>
        <v>596</v>
      </c>
      <c r="F13" s="233">
        <f>PB!S13</f>
        <v>1118</v>
      </c>
      <c r="G13" s="234">
        <f t="shared" si="0"/>
        <v>1.8758389261744965</v>
      </c>
    </row>
    <row r="14" spans="1:7" ht="15.75" x14ac:dyDescent="0.25">
      <c r="A14" s="235">
        <v>9</v>
      </c>
      <c r="B14" s="230" t="s">
        <v>23</v>
      </c>
      <c r="C14" s="237">
        <v>9128</v>
      </c>
      <c r="D14" s="232">
        <f>'c 1'!S15</f>
        <v>9716</v>
      </c>
      <c r="E14" s="232">
        <f t="shared" si="1"/>
        <v>588</v>
      </c>
      <c r="F14" s="281">
        <f>PB!S14</f>
        <v>1110</v>
      </c>
      <c r="G14" s="234">
        <f t="shared" si="0"/>
        <v>1.8877551020408163</v>
      </c>
    </row>
    <row r="15" spans="1:7" ht="15.75" x14ac:dyDescent="0.25">
      <c r="A15" s="229">
        <v>10</v>
      </c>
      <c r="B15" s="230" t="s">
        <v>24</v>
      </c>
      <c r="C15" s="231">
        <v>7310</v>
      </c>
      <c r="D15" s="232">
        <f>'c 1'!S16</f>
        <v>7690</v>
      </c>
      <c r="E15" s="232">
        <f t="shared" si="1"/>
        <v>380</v>
      </c>
      <c r="F15" s="233">
        <f>PB!S15</f>
        <v>769</v>
      </c>
      <c r="G15" s="234">
        <f t="shared" si="0"/>
        <v>2.0236842105263158</v>
      </c>
    </row>
    <row r="16" spans="1:7" ht="15.75" x14ac:dyDescent="0.25">
      <c r="A16" s="229">
        <v>11</v>
      </c>
      <c r="B16" s="230" t="s">
        <v>25</v>
      </c>
      <c r="C16" s="231">
        <v>13002</v>
      </c>
      <c r="D16" s="232">
        <f>'c 1'!S17</f>
        <v>13660</v>
      </c>
      <c r="E16" s="232">
        <f t="shared" si="1"/>
        <v>658</v>
      </c>
      <c r="F16" s="233">
        <f>PB!S16</f>
        <v>1193</v>
      </c>
      <c r="G16" s="234">
        <f t="shared" si="0"/>
        <v>1.8130699088145896</v>
      </c>
    </row>
    <row r="17" spans="1:8" ht="15.75" x14ac:dyDescent="0.25">
      <c r="A17" s="229">
        <v>12</v>
      </c>
      <c r="B17" s="230" t="s">
        <v>26</v>
      </c>
      <c r="C17" s="231">
        <v>12706</v>
      </c>
      <c r="D17" s="232">
        <f>'c 1'!S18</f>
        <v>13101</v>
      </c>
      <c r="E17" s="232">
        <f t="shared" si="1"/>
        <v>395</v>
      </c>
      <c r="F17" s="233">
        <f>PB!S17</f>
        <v>1491</v>
      </c>
      <c r="G17" s="234">
        <f t="shared" si="0"/>
        <v>3.7746835443037976</v>
      </c>
    </row>
    <row r="18" spans="1:8" ht="15.75" x14ac:dyDescent="0.25">
      <c r="A18" s="229">
        <v>13</v>
      </c>
      <c r="B18" s="230" t="s">
        <v>27</v>
      </c>
      <c r="C18" s="231">
        <v>7023</v>
      </c>
      <c r="D18" s="232">
        <f>'c 1'!S19</f>
        <v>7739</v>
      </c>
      <c r="E18" s="232">
        <f t="shared" si="1"/>
        <v>716</v>
      </c>
      <c r="F18" s="233">
        <f>PB!S18</f>
        <v>1573</v>
      </c>
      <c r="G18" s="234">
        <f t="shared" si="0"/>
        <v>2.196927374301676</v>
      </c>
    </row>
    <row r="19" spans="1:8" ht="15.75" x14ac:dyDescent="0.25">
      <c r="A19" s="229">
        <v>14</v>
      </c>
      <c r="B19" s="230" t="s">
        <v>28</v>
      </c>
      <c r="C19" s="231">
        <v>5847</v>
      </c>
      <c r="D19" s="232">
        <f>'c 1'!S20</f>
        <v>6316</v>
      </c>
      <c r="E19" s="232">
        <f t="shared" si="1"/>
        <v>469</v>
      </c>
      <c r="F19" s="233">
        <f>PB!S19</f>
        <v>565</v>
      </c>
      <c r="G19" s="234">
        <f t="shared" si="0"/>
        <v>1.2046908315565032</v>
      </c>
    </row>
    <row r="20" spans="1:8" ht="15.75" x14ac:dyDescent="0.25">
      <c r="A20" s="238"/>
      <c r="B20" s="239" t="s">
        <v>29</v>
      </c>
      <c r="C20" s="240">
        <f>SUM(C6:C19)</f>
        <v>144331</v>
      </c>
      <c r="D20" s="240">
        <f>SUM(D6:D19)</f>
        <v>153280</v>
      </c>
      <c r="E20" s="240">
        <f t="shared" si="1"/>
        <v>8949</v>
      </c>
      <c r="F20" s="240">
        <f>SUM(F6:F19)</f>
        <v>17859</v>
      </c>
      <c r="G20" s="241">
        <f t="shared" si="0"/>
        <v>1.9956419711699631</v>
      </c>
    </row>
    <row r="22" spans="1:8" ht="15.75" x14ac:dyDescent="0.25">
      <c r="B22" s="145" t="s">
        <v>249</v>
      </c>
      <c r="C22" s="145"/>
      <c r="F22" s="84" t="s">
        <v>112</v>
      </c>
    </row>
    <row r="23" spans="1:8" ht="15.75" x14ac:dyDescent="0.25">
      <c r="B23" s="145" t="s">
        <v>250</v>
      </c>
      <c r="C23" s="145"/>
      <c r="F23" t="s">
        <v>106</v>
      </c>
    </row>
    <row r="24" spans="1:8" ht="15.75" x14ac:dyDescent="0.25">
      <c r="B24" s="145"/>
      <c r="C24" s="145"/>
    </row>
    <row r="25" spans="1:8" ht="15.75" x14ac:dyDescent="0.25">
      <c r="B25" s="145"/>
      <c r="C25" s="145"/>
    </row>
    <row r="26" spans="1:8" ht="15.75" x14ac:dyDescent="0.25">
      <c r="B26" s="332" t="s">
        <v>251</v>
      </c>
      <c r="C26" s="332"/>
      <c r="F26" s="93" t="s">
        <v>113</v>
      </c>
      <c r="G26" s="93"/>
      <c r="H26" s="93"/>
    </row>
    <row r="27" spans="1:8" ht="15.75" x14ac:dyDescent="0.25">
      <c r="B27" s="145" t="s">
        <v>252</v>
      </c>
      <c r="C27" s="145"/>
      <c r="F27" t="s">
        <v>114</v>
      </c>
    </row>
  </sheetData>
  <mergeCells count="2">
    <mergeCell ref="A3:A4"/>
    <mergeCell ref="B3:B4"/>
  </mergeCells>
  <pageMargins left="2.0866141732283467" right="0.70866141732283472" top="1.3385826771653544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J4" zoomScale="110" zoomScaleNormal="110" workbookViewId="0">
      <selection activeCell="O22" sqref="O22"/>
    </sheetView>
  </sheetViews>
  <sheetFormatPr defaultRowHeight="15" x14ac:dyDescent="0.25"/>
  <cols>
    <col min="1" max="1" width="6.28515625" customWidth="1"/>
    <col min="6" max="6" width="9.85546875" customWidth="1"/>
    <col min="8" max="8" width="10.85546875" customWidth="1"/>
    <col min="9" max="9" width="12" customWidth="1"/>
    <col min="10" max="10" width="13.140625" customWidth="1"/>
    <col min="11" max="11" width="4.140625" customWidth="1"/>
    <col min="12" max="12" width="3.28515625" customWidth="1"/>
    <col min="13" max="13" width="5.5703125" customWidth="1"/>
    <col min="14" max="14" width="16" customWidth="1"/>
    <col min="16" max="16" width="12.85546875" customWidth="1"/>
  </cols>
  <sheetData>
    <row r="1" spans="1:20" ht="18.75" x14ac:dyDescent="0.3">
      <c r="A1" s="83" t="s">
        <v>122</v>
      </c>
      <c r="O1" s="225" t="s">
        <v>218</v>
      </c>
    </row>
    <row r="2" spans="1:20" x14ac:dyDescent="0.25">
      <c r="E2" t="s">
        <v>213</v>
      </c>
      <c r="F2" t="s">
        <v>214</v>
      </c>
    </row>
    <row r="3" spans="1:20" x14ac:dyDescent="0.25">
      <c r="A3" s="378" t="s">
        <v>1</v>
      </c>
      <c r="B3" s="380" t="s">
        <v>2</v>
      </c>
      <c r="C3" s="381"/>
      <c r="D3" s="115" t="s">
        <v>40</v>
      </c>
      <c r="E3" s="115" t="s">
        <v>41</v>
      </c>
      <c r="F3" s="115" t="s">
        <v>42</v>
      </c>
      <c r="G3" s="115" t="s">
        <v>14</v>
      </c>
      <c r="H3" s="115" t="s">
        <v>40</v>
      </c>
      <c r="I3" s="384" t="s">
        <v>43</v>
      </c>
      <c r="J3" s="116" t="s">
        <v>44</v>
      </c>
    </row>
    <row r="4" spans="1:20" ht="31.5" x14ac:dyDescent="0.25">
      <c r="A4" s="379"/>
      <c r="B4" s="382"/>
      <c r="C4" s="383"/>
      <c r="D4" s="117" t="s">
        <v>45</v>
      </c>
      <c r="E4" s="117" t="s">
        <v>45</v>
      </c>
      <c r="F4" s="118" t="s">
        <v>124</v>
      </c>
      <c r="G4" s="119" t="s">
        <v>40</v>
      </c>
      <c r="H4" s="120" t="s">
        <v>123</v>
      </c>
      <c r="I4" s="385"/>
      <c r="J4" s="121" t="s">
        <v>123</v>
      </c>
      <c r="M4" s="314" t="s">
        <v>1</v>
      </c>
      <c r="N4" s="102" t="s">
        <v>219</v>
      </c>
      <c r="O4" s="307" t="s">
        <v>211</v>
      </c>
      <c r="P4" s="307" t="s">
        <v>212</v>
      </c>
      <c r="Q4" s="307" t="s">
        <v>215</v>
      </c>
      <c r="R4" s="307" t="s">
        <v>216</v>
      </c>
      <c r="S4" s="308" t="s">
        <v>43</v>
      </c>
      <c r="T4" s="307" t="s">
        <v>217</v>
      </c>
    </row>
    <row r="5" spans="1:20" ht="15.75" x14ac:dyDescent="0.25">
      <c r="A5" s="45">
        <v>1</v>
      </c>
      <c r="B5" s="386">
        <v>2</v>
      </c>
      <c r="C5" s="387"/>
      <c r="D5" s="46">
        <v>3</v>
      </c>
      <c r="E5" s="46">
        <v>4</v>
      </c>
      <c r="F5" s="46">
        <v>5</v>
      </c>
      <c r="G5" s="47" t="s">
        <v>46</v>
      </c>
      <c r="H5" s="48">
        <v>7</v>
      </c>
      <c r="I5" s="49" t="s">
        <v>47</v>
      </c>
      <c r="J5" s="50">
        <v>9</v>
      </c>
      <c r="M5" s="315">
        <v>1</v>
      </c>
      <c r="N5" s="315">
        <v>2</v>
      </c>
      <c r="O5" s="311">
        <v>3</v>
      </c>
      <c r="P5" s="311">
        <v>4</v>
      </c>
      <c r="Q5" s="313" t="s">
        <v>220</v>
      </c>
      <c r="R5" s="313">
        <v>6</v>
      </c>
      <c r="S5" s="313" t="s">
        <v>221</v>
      </c>
      <c r="T5" s="313">
        <v>8</v>
      </c>
    </row>
    <row r="6" spans="1:20" ht="15.75" x14ac:dyDescent="0.25">
      <c r="A6" s="51">
        <v>1</v>
      </c>
      <c r="B6" s="388" t="s">
        <v>15</v>
      </c>
      <c r="C6" s="389"/>
      <c r="D6" s="52">
        <v>18611</v>
      </c>
      <c r="E6" s="52">
        <v>405</v>
      </c>
      <c r="F6" s="53">
        <v>2018</v>
      </c>
      <c r="G6" s="54">
        <f>D6+E6+F6</f>
        <v>21034</v>
      </c>
      <c r="H6" s="55">
        <f>PA!J5</f>
        <v>19688</v>
      </c>
      <c r="I6" s="54">
        <f>G6-H6</f>
        <v>1346</v>
      </c>
      <c r="J6" s="181">
        <f>+I6/G6*100</f>
        <v>6.3991632594846442</v>
      </c>
      <c r="M6" s="315">
        <v>1</v>
      </c>
      <c r="N6" s="110" t="s">
        <v>222</v>
      </c>
      <c r="O6" s="312">
        <v>18611</v>
      </c>
      <c r="P6" s="312">
        <f>PB!AE5</f>
        <v>2294</v>
      </c>
      <c r="Q6" s="312">
        <f>O6+P6</f>
        <v>20905</v>
      </c>
      <c r="R6" s="316">
        <f>PA!J5</f>
        <v>19688</v>
      </c>
      <c r="S6" s="316">
        <f>Q6-R6</f>
        <v>1217</v>
      </c>
      <c r="T6" s="317">
        <f>S6/Q6*100</f>
        <v>5.8215737861755557</v>
      </c>
    </row>
    <row r="7" spans="1:20" ht="18.75" x14ac:dyDescent="0.3">
      <c r="A7" s="51">
        <v>2</v>
      </c>
      <c r="B7" s="376" t="s">
        <v>16</v>
      </c>
      <c r="C7" s="377"/>
      <c r="D7" s="52">
        <v>13809</v>
      </c>
      <c r="E7" s="52">
        <v>419</v>
      </c>
      <c r="F7" s="56">
        <v>1211</v>
      </c>
      <c r="G7" s="54">
        <f t="shared" ref="G7:G20" si="0">D7+E7+F7</f>
        <v>15439</v>
      </c>
      <c r="H7" s="55">
        <f>PA!J6</f>
        <v>14408</v>
      </c>
      <c r="I7" s="54">
        <f t="shared" ref="I7:I19" si="1">G7-H7</f>
        <v>1031</v>
      </c>
      <c r="J7" s="184">
        <f t="shared" ref="J7:J20" si="2">+I7/G7*100</f>
        <v>6.6778936459615261</v>
      </c>
      <c r="M7" s="315">
        <v>2</v>
      </c>
      <c r="N7" s="110" t="s">
        <v>223</v>
      </c>
      <c r="O7" s="312">
        <v>13809</v>
      </c>
      <c r="P7" s="312">
        <f>PB!AE6</f>
        <v>1269</v>
      </c>
      <c r="Q7" s="312">
        <f t="shared" ref="Q7:Q20" si="3">O7+P7</f>
        <v>15078</v>
      </c>
      <c r="R7" s="316">
        <f>PA!J6</f>
        <v>14408</v>
      </c>
      <c r="S7" s="316">
        <f t="shared" ref="S7:S20" si="4">Q7-R7</f>
        <v>670</v>
      </c>
      <c r="T7" s="317">
        <f t="shared" ref="T7:T20" si="5">S7/Q7*100</f>
        <v>4.4435601538665601</v>
      </c>
    </row>
    <row r="8" spans="1:20" ht="18.75" x14ac:dyDescent="0.3">
      <c r="A8" s="51">
        <v>3</v>
      </c>
      <c r="B8" s="376" t="s">
        <v>17</v>
      </c>
      <c r="C8" s="377"/>
      <c r="D8" s="52">
        <v>10795</v>
      </c>
      <c r="E8" s="52">
        <v>231</v>
      </c>
      <c r="F8" s="56">
        <v>1726</v>
      </c>
      <c r="G8" s="54">
        <f t="shared" si="0"/>
        <v>12752</v>
      </c>
      <c r="H8" s="55">
        <f>PA!J7</f>
        <v>11219</v>
      </c>
      <c r="I8" s="54">
        <f t="shared" si="1"/>
        <v>1533</v>
      </c>
      <c r="J8" s="184">
        <f t="shared" si="2"/>
        <v>12.021643663739022</v>
      </c>
      <c r="M8" s="318">
        <v>3</v>
      </c>
      <c r="N8" s="319" t="s">
        <v>224</v>
      </c>
      <c r="O8" s="320">
        <v>10795</v>
      </c>
      <c r="P8" s="320">
        <f>PB!AE7</f>
        <v>1835</v>
      </c>
      <c r="Q8" s="320">
        <f t="shared" si="3"/>
        <v>12630</v>
      </c>
      <c r="R8" s="321">
        <f>PA!J7</f>
        <v>11219</v>
      </c>
      <c r="S8" s="321">
        <f t="shared" si="4"/>
        <v>1411</v>
      </c>
      <c r="T8" s="322">
        <f t="shared" si="5"/>
        <v>11.171813143309581</v>
      </c>
    </row>
    <row r="9" spans="1:20" ht="15.75" x14ac:dyDescent="0.25">
      <c r="A9" s="51">
        <v>4</v>
      </c>
      <c r="B9" s="374" t="s">
        <v>18</v>
      </c>
      <c r="C9" s="375"/>
      <c r="D9" s="52">
        <v>10542</v>
      </c>
      <c r="E9" s="52">
        <v>128</v>
      </c>
      <c r="F9" s="53">
        <v>944</v>
      </c>
      <c r="G9" s="54">
        <f t="shared" si="0"/>
        <v>11614</v>
      </c>
      <c r="H9" s="55">
        <f>PA!J8</f>
        <v>11009</v>
      </c>
      <c r="I9" s="54">
        <f t="shared" si="1"/>
        <v>605</v>
      </c>
      <c r="J9" s="181">
        <f t="shared" si="2"/>
        <v>5.2092302393662822</v>
      </c>
      <c r="M9" s="315">
        <v>4</v>
      </c>
      <c r="N9" s="110" t="s">
        <v>225</v>
      </c>
      <c r="O9" s="312">
        <v>10542</v>
      </c>
      <c r="P9" s="312">
        <f>PB!AE8</f>
        <v>1052</v>
      </c>
      <c r="Q9" s="312">
        <f t="shared" si="3"/>
        <v>11594</v>
      </c>
      <c r="R9" s="316">
        <f>PA!J8</f>
        <v>11009</v>
      </c>
      <c r="S9" s="316">
        <f t="shared" si="4"/>
        <v>585</v>
      </c>
      <c r="T9" s="317">
        <f t="shared" si="5"/>
        <v>5.0457132999827499</v>
      </c>
    </row>
    <row r="10" spans="1:20" ht="15.75" x14ac:dyDescent="0.25">
      <c r="A10" s="57">
        <v>5</v>
      </c>
      <c r="B10" s="374" t="s">
        <v>19</v>
      </c>
      <c r="C10" s="375"/>
      <c r="D10" s="58">
        <v>7740</v>
      </c>
      <c r="E10" s="58">
        <v>169</v>
      </c>
      <c r="F10" s="53">
        <v>1293</v>
      </c>
      <c r="G10" s="54">
        <f t="shared" si="0"/>
        <v>9202</v>
      </c>
      <c r="H10" s="55">
        <f>PA!J9</f>
        <v>8628</v>
      </c>
      <c r="I10" s="54">
        <f t="shared" si="1"/>
        <v>574</v>
      </c>
      <c r="J10" s="181">
        <f t="shared" si="2"/>
        <v>6.2377743968702459</v>
      </c>
      <c r="M10" s="315">
        <v>5</v>
      </c>
      <c r="N10" s="110" t="s">
        <v>226</v>
      </c>
      <c r="O10" s="312">
        <v>7740</v>
      </c>
      <c r="P10" s="312">
        <f>PB!AE9</f>
        <v>1454</v>
      </c>
      <c r="Q10" s="312">
        <f t="shared" si="3"/>
        <v>9194</v>
      </c>
      <c r="R10" s="316">
        <f>PA!J9</f>
        <v>8628</v>
      </c>
      <c r="S10" s="316">
        <f t="shared" si="4"/>
        <v>566</v>
      </c>
      <c r="T10" s="317">
        <f t="shared" si="5"/>
        <v>6.1561888187948659</v>
      </c>
    </row>
    <row r="11" spans="1:20" ht="15.75" x14ac:dyDescent="0.25">
      <c r="A11" s="57">
        <v>6</v>
      </c>
      <c r="B11" s="374" t="s">
        <v>20</v>
      </c>
      <c r="C11" s="375"/>
      <c r="D11" s="52">
        <v>11517</v>
      </c>
      <c r="E11" s="52">
        <v>99</v>
      </c>
      <c r="F11" s="53">
        <v>1343</v>
      </c>
      <c r="G11" s="54">
        <f t="shared" si="0"/>
        <v>12959</v>
      </c>
      <c r="H11" s="55">
        <f>PA!J10</f>
        <v>12645</v>
      </c>
      <c r="I11" s="54">
        <f t="shared" si="1"/>
        <v>314</v>
      </c>
      <c r="J11" s="181">
        <f t="shared" si="2"/>
        <v>2.4230264680916735</v>
      </c>
      <c r="M11" s="315">
        <v>6</v>
      </c>
      <c r="N11" s="110" t="s">
        <v>227</v>
      </c>
      <c r="O11" s="312">
        <v>11517</v>
      </c>
      <c r="P11" s="312">
        <f>PB!AE10</f>
        <v>1483</v>
      </c>
      <c r="Q11" s="312">
        <f t="shared" si="3"/>
        <v>13000</v>
      </c>
      <c r="R11" s="316">
        <f>PA!J10</f>
        <v>12645</v>
      </c>
      <c r="S11" s="316">
        <f t="shared" si="4"/>
        <v>355</v>
      </c>
      <c r="T11" s="317">
        <f t="shared" si="5"/>
        <v>2.7307692307692308</v>
      </c>
    </row>
    <row r="12" spans="1:20" ht="15.75" x14ac:dyDescent="0.25">
      <c r="A12" s="59">
        <v>7</v>
      </c>
      <c r="B12" s="374" t="s">
        <v>21</v>
      </c>
      <c r="C12" s="375"/>
      <c r="D12" s="60">
        <v>9504</v>
      </c>
      <c r="E12" s="60">
        <v>109</v>
      </c>
      <c r="F12" s="53">
        <v>614</v>
      </c>
      <c r="G12" s="54">
        <f t="shared" si="0"/>
        <v>10227</v>
      </c>
      <c r="H12" s="55">
        <f>PA!J11</f>
        <v>10068</v>
      </c>
      <c r="I12" s="54">
        <f t="shared" si="1"/>
        <v>159</v>
      </c>
      <c r="J12" s="181">
        <f t="shared" si="2"/>
        <v>1.5547081255500146</v>
      </c>
      <c r="M12" s="315">
        <v>7</v>
      </c>
      <c r="N12" s="110" t="s">
        <v>228</v>
      </c>
      <c r="O12" s="312">
        <v>9504</v>
      </c>
      <c r="P12" s="312">
        <f>PB!AE11</f>
        <v>653</v>
      </c>
      <c r="Q12" s="312">
        <f t="shared" si="3"/>
        <v>10157</v>
      </c>
      <c r="R12" s="316">
        <f>PA!J11</f>
        <v>10068</v>
      </c>
      <c r="S12" s="316">
        <f t="shared" si="4"/>
        <v>89</v>
      </c>
      <c r="T12" s="317">
        <f t="shared" si="5"/>
        <v>0.87624298513340559</v>
      </c>
    </row>
    <row r="13" spans="1:20" ht="15.75" x14ac:dyDescent="0.25">
      <c r="A13" s="59">
        <v>8</v>
      </c>
      <c r="B13" s="374" t="s">
        <v>22</v>
      </c>
      <c r="C13" s="375"/>
      <c r="D13" s="61">
        <v>6797</v>
      </c>
      <c r="E13" s="61">
        <v>173</v>
      </c>
      <c r="F13" s="53">
        <v>1001</v>
      </c>
      <c r="G13" s="54">
        <f t="shared" si="0"/>
        <v>7971</v>
      </c>
      <c r="H13" s="55">
        <f>PA!J12</f>
        <v>7393</v>
      </c>
      <c r="I13" s="54">
        <f t="shared" si="1"/>
        <v>578</v>
      </c>
      <c r="J13" s="181">
        <f t="shared" si="2"/>
        <v>7.2512859114289299</v>
      </c>
      <c r="M13" s="315">
        <v>8</v>
      </c>
      <c r="N13" s="110" t="s">
        <v>200</v>
      </c>
      <c r="O13" s="312">
        <v>6797</v>
      </c>
      <c r="P13" s="312">
        <f>PB!AE12</f>
        <v>1118</v>
      </c>
      <c r="Q13" s="312">
        <f t="shared" si="3"/>
        <v>7915</v>
      </c>
      <c r="R13" s="316">
        <f>PA!J12</f>
        <v>7393</v>
      </c>
      <c r="S13" s="316">
        <f t="shared" si="4"/>
        <v>522</v>
      </c>
      <c r="T13" s="317">
        <f t="shared" si="5"/>
        <v>6.5950726468730263</v>
      </c>
    </row>
    <row r="14" spans="1:20" ht="15.75" x14ac:dyDescent="0.25">
      <c r="A14" s="59">
        <v>9</v>
      </c>
      <c r="B14" s="374" t="s">
        <v>23</v>
      </c>
      <c r="C14" s="375"/>
      <c r="D14" s="60">
        <v>9128</v>
      </c>
      <c r="E14" s="60">
        <v>123</v>
      </c>
      <c r="F14" s="53">
        <v>1001</v>
      </c>
      <c r="G14" s="54">
        <f t="shared" si="0"/>
        <v>10252</v>
      </c>
      <c r="H14" s="55">
        <f>PA!J13</f>
        <v>9716</v>
      </c>
      <c r="I14" s="54">
        <f t="shared" si="1"/>
        <v>536</v>
      </c>
      <c r="J14" s="181">
        <f t="shared" si="2"/>
        <v>5.2282481467030824</v>
      </c>
      <c r="M14" s="328">
        <v>9</v>
      </c>
      <c r="N14" s="109" t="s">
        <v>153</v>
      </c>
      <c r="O14" s="329">
        <v>9128</v>
      </c>
      <c r="P14" s="329">
        <f>PB!AE13</f>
        <v>1110</v>
      </c>
      <c r="Q14" s="329">
        <f t="shared" si="3"/>
        <v>10238</v>
      </c>
      <c r="R14" s="231">
        <f>PA!J13</f>
        <v>9716</v>
      </c>
      <c r="S14" s="231">
        <f t="shared" si="4"/>
        <v>522</v>
      </c>
      <c r="T14" s="330">
        <f t="shared" si="5"/>
        <v>5.0986520804844702</v>
      </c>
    </row>
    <row r="15" spans="1:20" ht="18.75" x14ac:dyDescent="0.3">
      <c r="A15" s="59">
        <v>10</v>
      </c>
      <c r="B15" s="376" t="s">
        <v>24</v>
      </c>
      <c r="C15" s="377"/>
      <c r="D15" s="52">
        <v>7310</v>
      </c>
      <c r="E15" s="52">
        <v>194</v>
      </c>
      <c r="F15" s="53">
        <v>694</v>
      </c>
      <c r="G15" s="54">
        <f t="shared" si="0"/>
        <v>8198</v>
      </c>
      <c r="H15" s="55">
        <f>PA!J14</f>
        <v>7690</v>
      </c>
      <c r="I15" s="54">
        <f t="shared" si="1"/>
        <v>508</v>
      </c>
      <c r="J15" s="184">
        <f t="shared" si="2"/>
        <v>6.1966333252012689</v>
      </c>
      <c r="M15" s="315">
        <v>10</v>
      </c>
      <c r="N15" s="110" t="s">
        <v>229</v>
      </c>
      <c r="O15" s="312">
        <v>7310</v>
      </c>
      <c r="P15" s="312">
        <f>PB!AE14</f>
        <v>769</v>
      </c>
      <c r="Q15" s="312">
        <f t="shared" si="3"/>
        <v>8079</v>
      </c>
      <c r="R15" s="316">
        <f>PA!J14</f>
        <v>7690</v>
      </c>
      <c r="S15" s="316">
        <f t="shared" si="4"/>
        <v>389</v>
      </c>
      <c r="T15" s="317">
        <f t="shared" si="5"/>
        <v>4.8149523455873249</v>
      </c>
    </row>
    <row r="16" spans="1:20" ht="15.75" x14ac:dyDescent="0.25">
      <c r="A16" s="59">
        <v>11</v>
      </c>
      <c r="B16" s="374" t="s">
        <v>25</v>
      </c>
      <c r="C16" s="375"/>
      <c r="D16" s="52">
        <v>13002</v>
      </c>
      <c r="E16" s="52">
        <v>200</v>
      </c>
      <c r="F16" s="53">
        <v>1087</v>
      </c>
      <c r="G16" s="54">
        <f t="shared" si="0"/>
        <v>14289</v>
      </c>
      <c r="H16" s="55">
        <f>PA!J15</f>
        <v>13660</v>
      </c>
      <c r="I16" s="54">
        <f t="shared" si="1"/>
        <v>629</v>
      </c>
      <c r="J16" s="181">
        <f t="shared" si="2"/>
        <v>4.4019875428651414</v>
      </c>
      <c r="M16" s="315">
        <v>11</v>
      </c>
      <c r="N16" s="110" t="s">
        <v>230</v>
      </c>
      <c r="O16" s="312">
        <v>13002</v>
      </c>
      <c r="P16" s="312">
        <f>PB!AE15</f>
        <v>1193</v>
      </c>
      <c r="Q16" s="312">
        <f t="shared" si="3"/>
        <v>14195</v>
      </c>
      <c r="R16" s="316">
        <f>PA!J15</f>
        <v>13660</v>
      </c>
      <c r="S16" s="316">
        <f t="shared" si="4"/>
        <v>535</v>
      </c>
      <c r="T16" s="317">
        <f t="shared" si="5"/>
        <v>3.7689327227897147</v>
      </c>
    </row>
    <row r="17" spans="1:20" ht="18.75" x14ac:dyDescent="0.3">
      <c r="A17" s="59">
        <v>12</v>
      </c>
      <c r="B17" s="376" t="s">
        <v>26</v>
      </c>
      <c r="C17" s="377"/>
      <c r="D17" s="52">
        <v>12706</v>
      </c>
      <c r="E17" s="52">
        <v>458</v>
      </c>
      <c r="F17" s="56">
        <v>1293</v>
      </c>
      <c r="G17" s="54">
        <f t="shared" si="0"/>
        <v>14457</v>
      </c>
      <c r="H17" s="55">
        <f>PA!J16</f>
        <v>13101</v>
      </c>
      <c r="I17" s="54">
        <f t="shared" si="1"/>
        <v>1356</v>
      </c>
      <c r="J17" s="184">
        <f t="shared" si="2"/>
        <v>9.3795393235111018</v>
      </c>
      <c r="M17" s="315">
        <v>12</v>
      </c>
      <c r="N17" s="110" t="s">
        <v>231</v>
      </c>
      <c r="O17" s="312">
        <v>12706</v>
      </c>
      <c r="P17" s="312">
        <f>PB!AE16</f>
        <v>1491</v>
      </c>
      <c r="Q17" s="312">
        <f t="shared" si="3"/>
        <v>14197</v>
      </c>
      <c r="R17" s="316">
        <f>PA!J16</f>
        <v>13101</v>
      </c>
      <c r="S17" s="316">
        <f t="shared" si="4"/>
        <v>1096</v>
      </c>
      <c r="T17" s="317">
        <f t="shared" si="5"/>
        <v>7.7199408325702619</v>
      </c>
    </row>
    <row r="18" spans="1:20" ht="18.75" x14ac:dyDescent="0.3">
      <c r="A18" s="59">
        <v>13</v>
      </c>
      <c r="B18" s="376" t="s">
        <v>27</v>
      </c>
      <c r="C18" s="377"/>
      <c r="D18" s="52">
        <v>7023</v>
      </c>
      <c r="E18" s="52">
        <v>47</v>
      </c>
      <c r="F18" s="56">
        <v>1428</v>
      </c>
      <c r="G18" s="54">
        <f t="shared" si="0"/>
        <v>8498</v>
      </c>
      <c r="H18" s="55">
        <f>PA!J17</f>
        <v>7739</v>
      </c>
      <c r="I18" s="54">
        <f t="shared" si="1"/>
        <v>759</v>
      </c>
      <c r="J18" s="184">
        <f t="shared" si="2"/>
        <v>8.9315132972464113</v>
      </c>
      <c r="M18" s="315">
        <v>13</v>
      </c>
      <c r="N18" s="110" t="s">
        <v>162</v>
      </c>
      <c r="O18" s="312">
        <v>7023</v>
      </c>
      <c r="P18" s="312">
        <f>PB!AE17</f>
        <v>1573</v>
      </c>
      <c r="Q18" s="312">
        <f t="shared" si="3"/>
        <v>8596</v>
      </c>
      <c r="R18" s="316">
        <f>PA!J17</f>
        <v>7739</v>
      </c>
      <c r="S18" s="316">
        <f t="shared" si="4"/>
        <v>857</v>
      </c>
      <c r="T18" s="317">
        <f>S18/Q18*100</f>
        <v>9.9697533736621686</v>
      </c>
    </row>
    <row r="19" spans="1:20" ht="15.75" x14ac:dyDescent="0.25">
      <c r="A19" s="59">
        <v>14</v>
      </c>
      <c r="B19" s="374" t="s">
        <v>28</v>
      </c>
      <c r="C19" s="375"/>
      <c r="D19" s="61">
        <v>5847</v>
      </c>
      <c r="E19" s="62">
        <v>169</v>
      </c>
      <c r="F19" s="63">
        <v>501</v>
      </c>
      <c r="G19" s="54">
        <f t="shared" si="0"/>
        <v>6517</v>
      </c>
      <c r="H19" s="55">
        <f>PA!J18</f>
        <v>6316</v>
      </c>
      <c r="I19" s="54">
        <f t="shared" si="1"/>
        <v>201</v>
      </c>
      <c r="J19" s="181">
        <f t="shared" si="2"/>
        <v>3.0842412152831056</v>
      </c>
      <c r="M19" s="315">
        <v>14</v>
      </c>
      <c r="N19" s="110" t="s">
        <v>232</v>
      </c>
      <c r="O19" s="312">
        <v>5847</v>
      </c>
      <c r="P19" s="312">
        <f>PB!AE18</f>
        <v>565</v>
      </c>
      <c r="Q19" s="312">
        <f t="shared" si="3"/>
        <v>6412</v>
      </c>
      <c r="R19" s="316">
        <f>PA!J18</f>
        <v>6316</v>
      </c>
      <c r="S19" s="316">
        <f t="shared" si="4"/>
        <v>96</v>
      </c>
      <c r="T19" s="317">
        <f t="shared" si="5"/>
        <v>1.4971927635683093</v>
      </c>
    </row>
    <row r="20" spans="1:20" ht="18.75" x14ac:dyDescent="0.3">
      <c r="A20" s="371" t="s">
        <v>48</v>
      </c>
      <c r="B20" s="372"/>
      <c r="C20" s="373"/>
      <c r="D20" s="64">
        <f>SUM(D6:D19)</f>
        <v>144331</v>
      </c>
      <c r="E20" s="64">
        <f>SUM(E6:E19)</f>
        <v>2924</v>
      </c>
      <c r="F20" s="65">
        <f>SUM(F6:F19)</f>
        <v>16154</v>
      </c>
      <c r="G20" s="65">
        <f t="shared" si="0"/>
        <v>163409</v>
      </c>
      <c r="H20" s="64">
        <f>SUM(H6:H19)</f>
        <v>153280</v>
      </c>
      <c r="I20" s="65">
        <f>G20-H20</f>
        <v>10129</v>
      </c>
      <c r="J20" s="182">
        <f t="shared" si="2"/>
        <v>6.1985569950247541</v>
      </c>
      <c r="M20" s="26"/>
      <c r="N20" s="306" t="s">
        <v>29</v>
      </c>
      <c r="O20" s="21">
        <v>144331</v>
      </c>
      <c r="P20" s="21">
        <f>PB!AE19</f>
        <v>17859</v>
      </c>
      <c r="Q20" s="21">
        <f t="shared" si="3"/>
        <v>162190</v>
      </c>
      <c r="R20" s="309">
        <f>PA!J19</f>
        <v>153280</v>
      </c>
      <c r="S20" s="309">
        <f t="shared" si="4"/>
        <v>8910</v>
      </c>
      <c r="T20" s="310">
        <f t="shared" si="5"/>
        <v>5.4935569393920716</v>
      </c>
    </row>
    <row r="21" spans="1:20" x14ac:dyDescent="0.25">
      <c r="I21" t="s">
        <v>105</v>
      </c>
      <c r="J21">
        <v>3.27</v>
      </c>
    </row>
    <row r="22" spans="1:20" ht="15.75" x14ac:dyDescent="0.25">
      <c r="B22" s="145" t="s">
        <v>249</v>
      </c>
      <c r="C22" s="145"/>
      <c r="H22" s="84" t="s">
        <v>112</v>
      </c>
      <c r="N22" s="145" t="s">
        <v>249</v>
      </c>
      <c r="O22" s="145"/>
      <c r="R22" s="84" t="s">
        <v>112</v>
      </c>
    </row>
    <row r="23" spans="1:20" ht="15.75" x14ac:dyDescent="0.25">
      <c r="B23" s="145" t="s">
        <v>250</v>
      </c>
      <c r="C23" s="145"/>
      <c r="H23" t="s">
        <v>106</v>
      </c>
      <c r="N23" s="145" t="s">
        <v>250</v>
      </c>
      <c r="O23" s="145"/>
      <c r="R23" t="s">
        <v>106</v>
      </c>
    </row>
    <row r="24" spans="1:20" ht="15.75" x14ac:dyDescent="0.25">
      <c r="B24" s="145"/>
      <c r="C24" s="145"/>
      <c r="N24" s="145"/>
      <c r="O24" s="145"/>
    </row>
    <row r="25" spans="1:20" ht="15.75" x14ac:dyDescent="0.25">
      <c r="B25" s="145"/>
      <c r="C25" s="145"/>
      <c r="N25" s="145"/>
      <c r="O25" s="145"/>
    </row>
    <row r="26" spans="1:20" ht="15.75" x14ac:dyDescent="0.25">
      <c r="B26" s="332" t="s">
        <v>251</v>
      </c>
      <c r="C26" s="332"/>
      <c r="H26" s="93" t="s">
        <v>113</v>
      </c>
      <c r="I26" s="93"/>
      <c r="J26" s="93"/>
      <c r="N26" s="332" t="s">
        <v>251</v>
      </c>
      <c r="O26" s="332"/>
      <c r="R26" s="93" t="s">
        <v>113</v>
      </c>
      <c r="S26" s="93"/>
      <c r="T26" s="93"/>
    </row>
    <row r="27" spans="1:20" ht="15.75" x14ac:dyDescent="0.25">
      <c r="B27" s="145" t="s">
        <v>252</v>
      </c>
      <c r="C27" s="145"/>
      <c r="H27" t="s">
        <v>114</v>
      </c>
      <c r="N27" s="145" t="s">
        <v>252</v>
      </c>
      <c r="O27" s="145"/>
      <c r="R27" t="s">
        <v>114</v>
      </c>
    </row>
  </sheetData>
  <mergeCells count="19">
    <mergeCell ref="B13:C13"/>
    <mergeCell ref="A3:A4"/>
    <mergeCell ref="B3:C4"/>
    <mergeCell ref="I3:I4"/>
    <mergeCell ref="B5:C5"/>
    <mergeCell ref="B6:C6"/>
    <mergeCell ref="B7:C7"/>
    <mergeCell ref="B8:C8"/>
    <mergeCell ref="B9:C9"/>
    <mergeCell ref="B10:C10"/>
    <mergeCell ref="B11:C11"/>
    <mergeCell ref="B12:C12"/>
    <mergeCell ref="A20:C20"/>
    <mergeCell ref="B14:C14"/>
    <mergeCell ref="B15:C15"/>
    <mergeCell ref="B16:C16"/>
    <mergeCell ref="B17:C17"/>
    <mergeCell ref="B18:C18"/>
    <mergeCell ref="B19:C19"/>
  </mergeCells>
  <pageMargins left="2.6771653543307088" right="0.70866141732283472" top="1.3385826771653544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5"/>
  <sheetViews>
    <sheetView topLeftCell="A6" zoomScale="110" zoomScaleNormal="110" workbookViewId="0">
      <selection activeCell="S24" sqref="S24"/>
    </sheetView>
  </sheetViews>
  <sheetFormatPr defaultRowHeight="15" x14ac:dyDescent="0.25"/>
  <cols>
    <col min="1" max="1" width="4.28515625" customWidth="1"/>
    <col min="2" max="2" width="12.140625" customWidth="1"/>
    <col min="3" max="3" width="5.5703125" customWidth="1"/>
    <col min="4" max="4" width="5" customWidth="1"/>
    <col min="5" max="5" width="5.140625" customWidth="1"/>
    <col min="6" max="6" width="5.28515625" customWidth="1"/>
    <col min="7" max="7" width="4.140625" customWidth="1"/>
    <col min="8" max="8" width="3.5703125" customWidth="1"/>
    <col min="9" max="9" width="6.140625" customWidth="1"/>
    <col min="10" max="10" width="4.5703125" customWidth="1"/>
    <col min="11" max="11" width="7.5703125" customWidth="1"/>
    <col min="12" max="12" width="6.28515625" customWidth="1"/>
    <col min="13" max="13" width="5.42578125" customWidth="1"/>
    <col min="14" max="14" width="5.140625" customWidth="1"/>
    <col min="15" max="15" width="4.5703125" customWidth="1"/>
    <col min="16" max="16" width="4.42578125" customWidth="1"/>
    <col min="17" max="17" width="6.5703125" customWidth="1"/>
    <col min="18" max="18" width="6.42578125" customWidth="1"/>
    <col min="19" max="19" width="8" customWidth="1"/>
    <col min="20" max="20" width="7.140625" customWidth="1"/>
    <col min="21" max="21" width="6.42578125" customWidth="1"/>
    <col min="22" max="22" width="6" customWidth="1"/>
    <col min="23" max="23" width="5.85546875" customWidth="1"/>
    <col min="24" max="24" width="5.7109375" customWidth="1"/>
    <col min="25" max="25" width="5.28515625" customWidth="1"/>
    <col min="26" max="26" width="6.85546875" customWidth="1"/>
  </cols>
  <sheetData>
    <row r="2" spans="1:27" x14ac:dyDescent="0.25">
      <c r="A2" s="390" t="s">
        <v>65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</row>
    <row r="3" spans="1:27" x14ac:dyDescent="0.25">
      <c r="A3" s="391" t="s">
        <v>109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</row>
    <row r="4" spans="1:27" x14ac:dyDescent="0.25">
      <c r="A4" s="3"/>
      <c r="B4" s="3"/>
      <c r="C4" s="344" t="s">
        <v>0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6"/>
      <c r="S4" s="1"/>
      <c r="T4" s="1"/>
      <c r="U4" s="1"/>
      <c r="V4" s="392" t="s">
        <v>58</v>
      </c>
      <c r="W4" s="393"/>
      <c r="X4" s="393"/>
      <c r="Y4" s="393"/>
      <c r="Z4" s="394"/>
    </row>
    <row r="5" spans="1:27" x14ac:dyDescent="0.25">
      <c r="A5" s="4" t="s">
        <v>1</v>
      </c>
      <c r="B5" s="4" t="s">
        <v>2</v>
      </c>
      <c r="C5" s="343" t="s">
        <v>3</v>
      </c>
      <c r="D5" s="343"/>
      <c r="E5" s="343" t="s">
        <v>4</v>
      </c>
      <c r="F5" s="343"/>
      <c r="G5" s="343" t="s">
        <v>5</v>
      </c>
      <c r="H5" s="343"/>
      <c r="I5" s="343" t="s">
        <v>7</v>
      </c>
      <c r="J5" s="343"/>
      <c r="K5" s="343" t="s">
        <v>8</v>
      </c>
      <c r="L5" s="343"/>
      <c r="M5" s="343" t="s">
        <v>9</v>
      </c>
      <c r="N5" s="343"/>
      <c r="O5" s="344" t="s">
        <v>30</v>
      </c>
      <c r="P5" s="346"/>
      <c r="Q5" s="343" t="s">
        <v>10</v>
      </c>
      <c r="R5" s="343"/>
      <c r="S5" s="4" t="s">
        <v>11</v>
      </c>
      <c r="T5" s="4" t="s">
        <v>11</v>
      </c>
      <c r="U5" s="76" t="s">
        <v>37</v>
      </c>
      <c r="V5" s="77" t="s">
        <v>59</v>
      </c>
      <c r="W5" s="77" t="s">
        <v>60</v>
      </c>
      <c r="X5" s="77" t="s">
        <v>61</v>
      </c>
      <c r="Y5" s="77" t="s">
        <v>62</v>
      </c>
      <c r="Z5" s="78" t="s">
        <v>11</v>
      </c>
    </row>
    <row r="6" spans="1:27" x14ac:dyDescent="0.25">
      <c r="A6" s="5"/>
      <c r="B6" s="5"/>
      <c r="C6" s="73" t="s">
        <v>12</v>
      </c>
      <c r="D6" s="73" t="s">
        <v>13</v>
      </c>
      <c r="E6" s="73" t="s">
        <v>12</v>
      </c>
      <c r="F6" s="73" t="s">
        <v>13</v>
      </c>
      <c r="G6" s="73" t="s">
        <v>12</v>
      </c>
      <c r="H6" s="73" t="s">
        <v>13</v>
      </c>
      <c r="I6" s="73" t="s">
        <v>12</v>
      </c>
      <c r="J6" s="73" t="s">
        <v>13</v>
      </c>
      <c r="K6" s="73" t="s">
        <v>12</v>
      </c>
      <c r="L6" s="73" t="s">
        <v>13</v>
      </c>
      <c r="M6" s="73" t="s">
        <v>12</v>
      </c>
      <c r="N6" s="73" t="s">
        <v>13</v>
      </c>
      <c r="O6" s="73" t="s">
        <v>12</v>
      </c>
      <c r="P6" s="73" t="s">
        <v>13</v>
      </c>
      <c r="Q6" s="73" t="s">
        <v>12</v>
      </c>
      <c r="R6" s="73" t="s">
        <v>13</v>
      </c>
      <c r="S6" s="6" t="s">
        <v>14</v>
      </c>
      <c r="T6" s="79" t="s">
        <v>63</v>
      </c>
      <c r="U6" s="79" t="s">
        <v>64</v>
      </c>
      <c r="V6" s="80"/>
      <c r="W6" s="80"/>
      <c r="X6" s="80"/>
      <c r="Y6" s="80"/>
      <c r="Z6" s="80"/>
    </row>
    <row r="7" spans="1:27" x14ac:dyDescent="0.25">
      <c r="A7" s="91">
        <v>1</v>
      </c>
      <c r="B7" s="86" t="s">
        <v>15</v>
      </c>
      <c r="C7" s="86">
        <v>852</v>
      </c>
      <c r="D7" s="86">
        <v>532</v>
      </c>
      <c r="E7" s="86">
        <v>659</v>
      </c>
      <c r="F7" s="86">
        <v>610</v>
      </c>
      <c r="G7" s="86">
        <v>83</v>
      </c>
      <c r="H7" s="86">
        <v>3</v>
      </c>
      <c r="I7" s="86">
        <v>2501</v>
      </c>
      <c r="J7" s="86">
        <v>256</v>
      </c>
      <c r="K7" s="87">
        <v>4039</v>
      </c>
      <c r="L7" s="87">
        <v>7245</v>
      </c>
      <c r="M7" s="86">
        <v>1116</v>
      </c>
      <c r="N7" s="86">
        <v>1456</v>
      </c>
      <c r="O7" s="86">
        <v>149</v>
      </c>
      <c r="P7" s="86">
        <v>187</v>
      </c>
      <c r="Q7" s="87">
        <f>C7+E7+G7+I7+K7+M7+O7</f>
        <v>9399</v>
      </c>
      <c r="R7" s="87">
        <f>D7+F7+H7+J7+L7+N7+P7</f>
        <v>10289</v>
      </c>
      <c r="S7" s="87">
        <f t="shared" ref="S7:S20" si="0">SUM(Q7:R7)</f>
        <v>19688</v>
      </c>
      <c r="T7" s="87">
        <v>26736</v>
      </c>
      <c r="U7" s="88">
        <f>S7/T7*100</f>
        <v>73.638539796529017</v>
      </c>
      <c r="V7" s="86">
        <v>2268</v>
      </c>
      <c r="W7" s="86">
        <v>2709</v>
      </c>
      <c r="X7" s="86">
        <v>1065</v>
      </c>
      <c r="Y7" s="86">
        <v>1006</v>
      </c>
      <c r="Z7" s="86">
        <f>SUM(V7:Y7)</f>
        <v>7048</v>
      </c>
      <c r="AA7" s="189"/>
    </row>
    <row r="8" spans="1:27" x14ac:dyDescent="0.25">
      <c r="A8" s="91">
        <v>2</v>
      </c>
      <c r="B8" s="86" t="s">
        <v>16</v>
      </c>
      <c r="C8" s="86">
        <v>1309</v>
      </c>
      <c r="D8" s="86">
        <v>22</v>
      </c>
      <c r="E8" s="86">
        <v>589</v>
      </c>
      <c r="F8" s="86">
        <v>35</v>
      </c>
      <c r="G8" s="86">
        <v>28</v>
      </c>
      <c r="H8" s="86">
        <v>0</v>
      </c>
      <c r="I8" s="86">
        <v>1802</v>
      </c>
      <c r="J8" s="86">
        <v>15</v>
      </c>
      <c r="K8" s="87">
        <v>3316</v>
      </c>
      <c r="L8" s="87">
        <v>6771</v>
      </c>
      <c r="M8" s="86">
        <v>436</v>
      </c>
      <c r="N8" s="86">
        <v>44</v>
      </c>
      <c r="O8" s="86">
        <v>28</v>
      </c>
      <c r="P8" s="86">
        <v>13</v>
      </c>
      <c r="Q8" s="87">
        <f t="shared" ref="Q8:Q21" si="1">C8+E8+G8+I8+K8+M8+O8</f>
        <v>7508</v>
      </c>
      <c r="R8" s="87">
        <f t="shared" ref="R8:R20" si="2">D8+F8+H8+J8+L8+N8+P8</f>
        <v>6900</v>
      </c>
      <c r="S8" s="87">
        <f t="shared" si="0"/>
        <v>14408</v>
      </c>
      <c r="T8" s="87">
        <v>18861</v>
      </c>
      <c r="U8" s="88">
        <f t="shared" ref="U8:U21" si="3">S8/T8*100</f>
        <v>76.390435289751338</v>
      </c>
      <c r="V8" s="86">
        <v>824</v>
      </c>
      <c r="W8" s="86">
        <v>2921</v>
      </c>
      <c r="X8" s="86">
        <v>349</v>
      </c>
      <c r="Y8" s="86">
        <v>359</v>
      </c>
      <c r="Z8" s="86">
        <f t="shared" ref="Z8:Z9" si="4">SUM(V8:Y8)</f>
        <v>4453</v>
      </c>
      <c r="AA8" s="189"/>
    </row>
    <row r="9" spans="1:27" x14ac:dyDescent="0.25">
      <c r="A9" s="91">
        <v>3</v>
      </c>
      <c r="B9" s="86" t="s">
        <v>17</v>
      </c>
      <c r="C9" s="86">
        <v>175</v>
      </c>
      <c r="D9" s="86">
        <v>4</v>
      </c>
      <c r="E9" s="86">
        <v>451</v>
      </c>
      <c r="F9" s="86">
        <v>35</v>
      </c>
      <c r="G9" s="86">
        <v>93</v>
      </c>
      <c r="H9" s="86">
        <v>0</v>
      </c>
      <c r="I9" s="86">
        <v>856</v>
      </c>
      <c r="J9" s="86">
        <v>13</v>
      </c>
      <c r="K9" s="87">
        <v>3591</v>
      </c>
      <c r="L9" s="87">
        <v>5092</v>
      </c>
      <c r="M9" s="86">
        <v>249</v>
      </c>
      <c r="N9" s="86">
        <v>606</v>
      </c>
      <c r="O9" s="86">
        <v>48</v>
      </c>
      <c r="P9" s="86">
        <v>6</v>
      </c>
      <c r="Q9" s="87">
        <f t="shared" si="1"/>
        <v>5463</v>
      </c>
      <c r="R9" s="87">
        <f t="shared" si="2"/>
        <v>5756</v>
      </c>
      <c r="S9" s="87">
        <f t="shared" si="0"/>
        <v>11219</v>
      </c>
      <c r="T9" s="87">
        <v>14965</v>
      </c>
      <c r="U9" s="88">
        <f t="shared" si="3"/>
        <v>74.968259271633812</v>
      </c>
      <c r="V9" s="86">
        <v>719</v>
      </c>
      <c r="W9" s="86">
        <v>1801</v>
      </c>
      <c r="X9" s="86">
        <v>718</v>
      </c>
      <c r="Y9" s="86">
        <v>508</v>
      </c>
      <c r="Z9" s="86">
        <f t="shared" si="4"/>
        <v>3746</v>
      </c>
    </row>
    <row r="10" spans="1:27" x14ac:dyDescent="0.25">
      <c r="A10" s="91">
        <v>4</v>
      </c>
      <c r="B10" s="190" t="s">
        <v>18</v>
      </c>
      <c r="C10" s="190">
        <v>229</v>
      </c>
      <c r="D10" s="190">
        <v>104</v>
      </c>
      <c r="E10" s="190">
        <v>171</v>
      </c>
      <c r="F10" s="190">
        <v>101</v>
      </c>
      <c r="G10" s="190">
        <v>23</v>
      </c>
      <c r="H10" s="190">
        <v>0</v>
      </c>
      <c r="I10" s="190">
        <v>782</v>
      </c>
      <c r="J10" s="190">
        <v>35</v>
      </c>
      <c r="K10" s="191">
        <v>3409</v>
      </c>
      <c r="L10" s="191">
        <v>5494</v>
      </c>
      <c r="M10" s="190">
        <v>393</v>
      </c>
      <c r="N10" s="190">
        <v>229</v>
      </c>
      <c r="O10" s="190">
        <v>20</v>
      </c>
      <c r="P10" s="190">
        <v>19</v>
      </c>
      <c r="Q10" s="191">
        <f t="shared" si="1"/>
        <v>5027</v>
      </c>
      <c r="R10" s="191">
        <f t="shared" si="2"/>
        <v>5982</v>
      </c>
      <c r="S10" s="191">
        <f t="shared" si="0"/>
        <v>11009</v>
      </c>
      <c r="T10" s="191">
        <v>17070</v>
      </c>
      <c r="U10" s="192">
        <f t="shared" si="3"/>
        <v>64.493263034563569</v>
      </c>
      <c r="V10" s="190">
        <v>1192</v>
      </c>
      <c r="W10" s="190">
        <v>1528</v>
      </c>
      <c r="X10" s="190">
        <v>1269</v>
      </c>
      <c r="Y10" s="190">
        <v>2072</v>
      </c>
      <c r="Z10" s="190">
        <f t="shared" ref="Z10:Z20" si="5">SUM(V10:Y10)</f>
        <v>6061</v>
      </c>
    </row>
    <row r="11" spans="1:27" x14ac:dyDescent="0.25">
      <c r="A11" s="91">
        <v>5</v>
      </c>
      <c r="B11" s="86" t="s">
        <v>19</v>
      </c>
      <c r="C11" s="190">
        <v>243</v>
      </c>
      <c r="D11" s="190">
        <v>54</v>
      </c>
      <c r="E11" s="190">
        <v>178</v>
      </c>
      <c r="F11" s="190">
        <v>24</v>
      </c>
      <c r="G11" s="190">
        <v>16</v>
      </c>
      <c r="H11" s="190">
        <v>0</v>
      </c>
      <c r="I11" s="190">
        <v>627</v>
      </c>
      <c r="J11" s="190">
        <v>23</v>
      </c>
      <c r="K11" s="191">
        <v>3597</v>
      </c>
      <c r="L11" s="191">
        <v>3381</v>
      </c>
      <c r="M11" s="190">
        <v>334</v>
      </c>
      <c r="N11" s="190">
        <v>120</v>
      </c>
      <c r="O11" s="190">
        <v>22</v>
      </c>
      <c r="P11" s="190">
        <v>9</v>
      </c>
      <c r="Q11" s="191">
        <f t="shared" si="1"/>
        <v>5017</v>
      </c>
      <c r="R11" s="191">
        <f t="shared" si="2"/>
        <v>3611</v>
      </c>
      <c r="S11" s="191">
        <f t="shared" si="0"/>
        <v>8628</v>
      </c>
      <c r="T11" s="191">
        <v>11764</v>
      </c>
      <c r="U11" s="192">
        <f t="shared" si="3"/>
        <v>73.342400544032643</v>
      </c>
      <c r="V11" s="190">
        <v>844</v>
      </c>
      <c r="W11" s="190">
        <v>994</v>
      </c>
      <c r="X11" s="190">
        <v>687</v>
      </c>
      <c r="Y11" s="190">
        <v>611</v>
      </c>
      <c r="Z11" s="190">
        <f t="shared" si="5"/>
        <v>3136</v>
      </c>
    </row>
    <row r="12" spans="1:27" x14ac:dyDescent="0.25">
      <c r="A12" s="261">
        <v>6</v>
      </c>
      <c r="B12" s="190" t="s">
        <v>20</v>
      </c>
      <c r="C12" s="190">
        <v>146</v>
      </c>
      <c r="D12" s="190">
        <v>21</v>
      </c>
      <c r="E12" s="190">
        <v>187</v>
      </c>
      <c r="F12" s="190">
        <v>108</v>
      </c>
      <c r="G12" s="190">
        <v>24</v>
      </c>
      <c r="H12" s="190">
        <v>0</v>
      </c>
      <c r="I12" s="190">
        <v>703</v>
      </c>
      <c r="J12" s="190">
        <v>0</v>
      </c>
      <c r="K12" s="191">
        <v>3497</v>
      </c>
      <c r="L12" s="191">
        <v>7280</v>
      </c>
      <c r="M12" s="190">
        <v>498</v>
      </c>
      <c r="N12" s="190">
        <v>162</v>
      </c>
      <c r="O12" s="190">
        <v>11</v>
      </c>
      <c r="P12" s="190">
        <v>8</v>
      </c>
      <c r="Q12" s="191">
        <f t="shared" si="1"/>
        <v>5066</v>
      </c>
      <c r="R12" s="191">
        <f t="shared" si="2"/>
        <v>7579</v>
      </c>
      <c r="S12" s="191">
        <f t="shared" si="0"/>
        <v>12645</v>
      </c>
      <c r="T12" s="191">
        <v>16115</v>
      </c>
      <c r="U12" s="192">
        <f t="shared" si="3"/>
        <v>78.467266521874038</v>
      </c>
      <c r="V12" s="190">
        <v>533</v>
      </c>
      <c r="W12" s="190">
        <v>1711</v>
      </c>
      <c r="X12" s="190">
        <v>718</v>
      </c>
      <c r="Y12" s="190">
        <v>508</v>
      </c>
      <c r="Z12" s="190">
        <f t="shared" si="5"/>
        <v>3470</v>
      </c>
    </row>
    <row r="13" spans="1:27" x14ac:dyDescent="0.25">
      <c r="A13" s="91">
        <v>7</v>
      </c>
      <c r="B13" s="86" t="s">
        <v>21</v>
      </c>
      <c r="C13" s="190">
        <v>122</v>
      </c>
      <c r="D13" s="190">
        <v>11</v>
      </c>
      <c r="E13" s="190">
        <v>200</v>
      </c>
      <c r="F13" s="190">
        <v>44</v>
      </c>
      <c r="G13" s="190">
        <v>8</v>
      </c>
      <c r="H13" s="190">
        <v>2</v>
      </c>
      <c r="I13" s="190">
        <v>946</v>
      </c>
      <c r="J13" s="190">
        <v>5</v>
      </c>
      <c r="K13" s="191">
        <v>1445</v>
      </c>
      <c r="L13" s="191">
        <v>6317</v>
      </c>
      <c r="M13" s="190">
        <v>488</v>
      </c>
      <c r="N13" s="190">
        <v>461</v>
      </c>
      <c r="O13" s="190">
        <v>12</v>
      </c>
      <c r="P13" s="190">
        <v>7</v>
      </c>
      <c r="Q13" s="191">
        <f t="shared" si="1"/>
        <v>3221</v>
      </c>
      <c r="R13" s="191">
        <f t="shared" si="2"/>
        <v>6847</v>
      </c>
      <c r="S13" s="191">
        <f t="shared" si="0"/>
        <v>10068</v>
      </c>
      <c r="T13" s="191">
        <v>13252</v>
      </c>
      <c r="U13" s="192">
        <f t="shared" si="3"/>
        <v>75.973437971626922</v>
      </c>
      <c r="V13" s="190">
        <v>689</v>
      </c>
      <c r="W13" s="190">
        <v>2018</v>
      </c>
      <c r="X13" s="190">
        <v>276</v>
      </c>
      <c r="Y13" s="190">
        <v>201</v>
      </c>
      <c r="Z13" s="190">
        <f t="shared" si="5"/>
        <v>3184</v>
      </c>
    </row>
    <row r="14" spans="1:27" x14ac:dyDescent="0.25">
      <c r="A14" s="91">
        <v>8</v>
      </c>
      <c r="B14" s="86" t="s">
        <v>22</v>
      </c>
      <c r="C14" s="190">
        <v>129</v>
      </c>
      <c r="D14" s="190">
        <v>0</v>
      </c>
      <c r="E14" s="190">
        <v>139</v>
      </c>
      <c r="F14" s="190">
        <v>1</v>
      </c>
      <c r="G14" s="190">
        <v>5</v>
      </c>
      <c r="H14" s="190">
        <v>0</v>
      </c>
      <c r="I14" s="190">
        <v>1037</v>
      </c>
      <c r="J14" s="190">
        <v>0</v>
      </c>
      <c r="K14" s="191">
        <v>2834</v>
      </c>
      <c r="L14" s="191">
        <v>2768</v>
      </c>
      <c r="M14" s="190">
        <v>445</v>
      </c>
      <c r="N14" s="190">
        <v>0</v>
      </c>
      <c r="O14" s="190">
        <v>35</v>
      </c>
      <c r="P14" s="190">
        <v>0</v>
      </c>
      <c r="Q14" s="191">
        <f t="shared" si="1"/>
        <v>4624</v>
      </c>
      <c r="R14" s="191">
        <f t="shared" si="2"/>
        <v>2769</v>
      </c>
      <c r="S14" s="191">
        <f t="shared" si="0"/>
        <v>7393</v>
      </c>
      <c r="T14" s="191">
        <v>9954</v>
      </c>
      <c r="U14" s="192">
        <f t="shared" si="3"/>
        <v>74.271649588105277</v>
      </c>
      <c r="V14" s="190">
        <v>620</v>
      </c>
      <c r="W14" s="190">
        <v>1098</v>
      </c>
      <c r="X14" s="190">
        <v>460</v>
      </c>
      <c r="Y14" s="190">
        <v>383</v>
      </c>
      <c r="Z14" s="190">
        <f t="shared" si="5"/>
        <v>2561</v>
      </c>
    </row>
    <row r="15" spans="1:27" x14ac:dyDescent="0.25">
      <c r="A15" s="261">
        <v>9</v>
      </c>
      <c r="B15" s="190" t="s">
        <v>23</v>
      </c>
      <c r="C15" s="190">
        <v>155</v>
      </c>
      <c r="D15" s="190">
        <v>0</v>
      </c>
      <c r="E15" s="190">
        <v>133</v>
      </c>
      <c r="F15" s="190">
        <v>13</v>
      </c>
      <c r="G15" s="190">
        <v>19</v>
      </c>
      <c r="H15" s="190">
        <v>0</v>
      </c>
      <c r="I15" s="190">
        <v>443</v>
      </c>
      <c r="J15" s="190">
        <v>0</v>
      </c>
      <c r="K15" s="191">
        <v>2575</v>
      </c>
      <c r="L15" s="191">
        <v>5734</v>
      </c>
      <c r="M15" s="190">
        <v>618</v>
      </c>
      <c r="N15" s="190">
        <v>0</v>
      </c>
      <c r="O15" s="190">
        <v>26</v>
      </c>
      <c r="P15" s="190">
        <v>0</v>
      </c>
      <c r="Q15" s="191">
        <f t="shared" si="1"/>
        <v>3969</v>
      </c>
      <c r="R15" s="191">
        <f t="shared" si="2"/>
        <v>5747</v>
      </c>
      <c r="S15" s="191">
        <f t="shared" si="0"/>
        <v>9716</v>
      </c>
      <c r="T15" s="191">
        <v>13083</v>
      </c>
      <c r="U15" s="192">
        <f t="shared" si="3"/>
        <v>74.264312466559659</v>
      </c>
      <c r="V15" s="190">
        <v>694</v>
      </c>
      <c r="W15" s="190">
        <v>1590</v>
      </c>
      <c r="X15" s="190">
        <v>473</v>
      </c>
      <c r="Y15" s="190">
        <v>610</v>
      </c>
      <c r="Z15" s="190">
        <f t="shared" si="5"/>
        <v>3367</v>
      </c>
    </row>
    <row r="16" spans="1:27" x14ac:dyDescent="0.25">
      <c r="A16" s="91">
        <v>10</v>
      </c>
      <c r="B16" s="86" t="s">
        <v>24</v>
      </c>
      <c r="C16" s="190">
        <v>206</v>
      </c>
      <c r="D16" s="190">
        <v>31</v>
      </c>
      <c r="E16" s="190">
        <v>96</v>
      </c>
      <c r="F16" s="190">
        <v>43</v>
      </c>
      <c r="G16" s="190">
        <v>11</v>
      </c>
      <c r="H16" s="190">
        <v>0</v>
      </c>
      <c r="I16" s="190">
        <v>466</v>
      </c>
      <c r="J16" s="190">
        <v>12</v>
      </c>
      <c r="K16" s="191">
        <v>2756</v>
      </c>
      <c r="L16" s="191">
        <v>3641</v>
      </c>
      <c r="M16" s="190">
        <v>211</v>
      </c>
      <c r="N16" s="190">
        <v>179</v>
      </c>
      <c r="O16" s="190">
        <v>27</v>
      </c>
      <c r="P16" s="190">
        <v>11</v>
      </c>
      <c r="Q16" s="191">
        <f t="shared" si="1"/>
        <v>3773</v>
      </c>
      <c r="R16" s="191">
        <f t="shared" si="2"/>
        <v>3917</v>
      </c>
      <c r="S16" s="191">
        <f t="shared" si="0"/>
        <v>7690</v>
      </c>
      <c r="T16" s="191">
        <v>10732</v>
      </c>
      <c r="U16" s="192">
        <f t="shared" si="3"/>
        <v>71.654863958255689</v>
      </c>
      <c r="V16" s="190">
        <v>746</v>
      </c>
      <c r="W16" s="190">
        <v>1351</v>
      </c>
      <c r="X16" s="190">
        <v>458</v>
      </c>
      <c r="Y16" s="190">
        <v>487</v>
      </c>
      <c r="Z16" s="190">
        <f t="shared" si="5"/>
        <v>3042</v>
      </c>
    </row>
    <row r="17" spans="1:30" x14ac:dyDescent="0.25">
      <c r="A17" s="91">
        <v>11</v>
      </c>
      <c r="B17" s="86" t="s">
        <v>25</v>
      </c>
      <c r="C17" s="190">
        <v>550</v>
      </c>
      <c r="D17" s="190">
        <v>112</v>
      </c>
      <c r="E17" s="190">
        <v>547</v>
      </c>
      <c r="F17" s="190">
        <v>111</v>
      </c>
      <c r="G17" s="190">
        <v>20</v>
      </c>
      <c r="H17" s="190">
        <v>0</v>
      </c>
      <c r="I17" s="190">
        <v>601</v>
      </c>
      <c r="J17" s="190">
        <v>21</v>
      </c>
      <c r="K17" s="191">
        <v>5074</v>
      </c>
      <c r="L17" s="191">
        <v>5044</v>
      </c>
      <c r="M17" s="190">
        <v>682</v>
      </c>
      <c r="N17" s="190">
        <v>630</v>
      </c>
      <c r="O17" s="190">
        <v>237</v>
      </c>
      <c r="P17" s="190">
        <v>31</v>
      </c>
      <c r="Q17" s="191">
        <f t="shared" si="1"/>
        <v>7711</v>
      </c>
      <c r="R17" s="191">
        <f t="shared" si="2"/>
        <v>5949</v>
      </c>
      <c r="S17" s="191">
        <f t="shared" si="0"/>
        <v>13660</v>
      </c>
      <c r="T17" s="191">
        <v>18482</v>
      </c>
      <c r="U17" s="192">
        <f t="shared" si="3"/>
        <v>73.909750027053349</v>
      </c>
      <c r="V17" s="190">
        <v>1706</v>
      </c>
      <c r="W17" s="190">
        <v>1925</v>
      </c>
      <c r="X17" s="190">
        <v>569</v>
      </c>
      <c r="Y17" s="190">
        <v>622</v>
      </c>
      <c r="Z17" s="190">
        <f t="shared" si="5"/>
        <v>4822</v>
      </c>
    </row>
    <row r="18" spans="1:30" x14ac:dyDescent="0.25">
      <c r="A18" s="91">
        <v>12</v>
      </c>
      <c r="B18" s="86" t="s">
        <v>26</v>
      </c>
      <c r="C18" s="190">
        <v>409</v>
      </c>
      <c r="D18" s="190">
        <v>13</v>
      </c>
      <c r="E18" s="190">
        <v>715</v>
      </c>
      <c r="F18" s="190">
        <v>27</v>
      </c>
      <c r="G18" s="190">
        <v>8</v>
      </c>
      <c r="H18" s="190">
        <v>0</v>
      </c>
      <c r="I18" s="190">
        <v>1329</v>
      </c>
      <c r="J18" s="190">
        <v>0</v>
      </c>
      <c r="K18" s="191">
        <v>5075</v>
      </c>
      <c r="L18" s="191">
        <v>5027</v>
      </c>
      <c r="M18" s="190">
        <v>172</v>
      </c>
      <c r="N18" s="190">
        <v>257</v>
      </c>
      <c r="O18" s="190">
        <v>61</v>
      </c>
      <c r="P18" s="190">
        <v>8</v>
      </c>
      <c r="Q18" s="191">
        <f t="shared" si="1"/>
        <v>7769</v>
      </c>
      <c r="R18" s="191">
        <f t="shared" si="2"/>
        <v>5332</v>
      </c>
      <c r="S18" s="191">
        <f t="shared" si="0"/>
        <v>13101</v>
      </c>
      <c r="T18" s="191">
        <v>17798</v>
      </c>
      <c r="U18" s="192">
        <f t="shared" si="3"/>
        <v>73.609394313967854</v>
      </c>
      <c r="V18" s="190">
        <v>1706</v>
      </c>
      <c r="W18" s="190">
        <v>1032</v>
      </c>
      <c r="X18" s="190">
        <v>1022</v>
      </c>
      <c r="Y18" s="190">
        <v>937</v>
      </c>
      <c r="Z18" s="190">
        <f t="shared" si="5"/>
        <v>4697</v>
      </c>
    </row>
    <row r="19" spans="1:30" x14ac:dyDescent="0.25">
      <c r="A19" s="91">
        <v>13</v>
      </c>
      <c r="B19" s="86" t="s">
        <v>27</v>
      </c>
      <c r="C19" s="190">
        <v>146</v>
      </c>
      <c r="D19" s="190">
        <v>59</v>
      </c>
      <c r="E19" s="190">
        <v>120</v>
      </c>
      <c r="F19" s="190">
        <v>39</v>
      </c>
      <c r="G19" s="190">
        <v>6</v>
      </c>
      <c r="H19" s="190">
        <v>0</v>
      </c>
      <c r="I19" s="190">
        <v>408</v>
      </c>
      <c r="J19" s="190">
        <v>126</v>
      </c>
      <c r="K19" s="191">
        <v>4149</v>
      </c>
      <c r="L19" s="191">
        <v>1712</v>
      </c>
      <c r="M19" s="190">
        <v>664</v>
      </c>
      <c r="N19" s="190">
        <v>234</v>
      </c>
      <c r="O19" s="190">
        <v>64</v>
      </c>
      <c r="P19" s="190">
        <v>12</v>
      </c>
      <c r="Q19" s="191">
        <f t="shared" si="1"/>
        <v>5557</v>
      </c>
      <c r="R19" s="191">
        <f t="shared" si="2"/>
        <v>2182</v>
      </c>
      <c r="S19" s="191">
        <f t="shared" si="0"/>
        <v>7739</v>
      </c>
      <c r="T19" s="191">
        <v>11849</v>
      </c>
      <c r="U19" s="192">
        <f t="shared" si="3"/>
        <v>65.31352856781163</v>
      </c>
      <c r="V19" s="190">
        <v>901</v>
      </c>
      <c r="W19" s="190">
        <v>1123</v>
      </c>
      <c r="X19" s="190">
        <v>1122</v>
      </c>
      <c r="Y19" s="190">
        <v>964</v>
      </c>
      <c r="Z19" s="190">
        <f t="shared" si="5"/>
        <v>4110</v>
      </c>
    </row>
    <row r="20" spans="1:30" x14ac:dyDescent="0.25">
      <c r="A20" s="91">
        <v>14</v>
      </c>
      <c r="B20" s="86" t="s">
        <v>28</v>
      </c>
      <c r="C20" s="190">
        <v>96</v>
      </c>
      <c r="D20" s="190">
        <v>5</v>
      </c>
      <c r="E20" s="190">
        <v>158</v>
      </c>
      <c r="F20" s="190">
        <v>37</v>
      </c>
      <c r="G20" s="190">
        <v>22</v>
      </c>
      <c r="H20" s="190">
        <v>0</v>
      </c>
      <c r="I20" s="190">
        <v>537</v>
      </c>
      <c r="J20" s="190">
        <v>47</v>
      </c>
      <c r="K20" s="191">
        <v>958</v>
      </c>
      <c r="L20" s="191">
        <v>3768</v>
      </c>
      <c r="M20" s="190">
        <v>489</v>
      </c>
      <c r="N20" s="190">
        <v>175</v>
      </c>
      <c r="O20" s="190">
        <v>15</v>
      </c>
      <c r="P20" s="190">
        <v>9</v>
      </c>
      <c r="Q20" s="191">
        <f t="shared" si="1"/>
        <v>2275</v>
      </c>
      <c r="R20" s="191">
        <f t="shared" si="2"/>
        <v>4041</v>
      </c>
      <c r="S20" s="191">
        <f t="shared" si="0"/>
        <v>6316</v>
      </c>
      <c r="T20" s="191">
        <v>8436</v>
      </c>
      <c r="U20" s="192">
        <f t="shared" si="3"/>
        <v>74.86960644855381</v>
      </c>
      <c r="V20" s="190">
        <v>560</v>
      </c>
      <c r="W20" s="190">
        <v>675</v>
      </c>
      <c r="X20" s="190">
        <v>398</v>
      </c>
      <c r="Y20" s="190">
        <v>487</v>
      </c>
      <c r="Z20" s="190">
        <f t="shared" si="5"/>
        <v>2120</v>
      </c>
    </row>
    <row r="21" spans="1:30" x14ac:dyDescent="0.25">
      <c r="A21" s="81"/>
      <c r="B21" s="82" t="s">
        <v>29</v>
      </c>
      <c r="C21" s="90">
        <f t="shared" ref="C21:T21" si="6">SUM(C7:C20)</f>
        <v>4767</v>
      </c>
      <c r="D21" s="90">
        <f t="shared" si="6"/>
        <v>968</v>
      </c>
      <c r="E21" s="90">
        <f t="shared" si="6"/>
        <v>4343</v>
      </c>
      <c r="F21" s="90">
        <f t="shared" si="6"/>
        <v>1228</v>
      </c>
      <c r="G21" s="90">
        <f t="shared" si="6"/>
        <v>366</v>
      </c>
      <c r="H21" s="90">
        <f t="shared" si="6"/>
        <v>5</v>
      </c>
      <c r="I21" s="90">
        <f t="shared" si="6"/>
        <v>13038</v>
      </c>
      <c r="J21" s="89">
        <f t="shared" si="6"/>
        <v>553</v>
      </c>
      <c r="K21" s="90">
        <f t="shared" si="6"/>
        <v>46315</v>
      </c>
      <c r="L21" s="90">
        <f t="shared" si="6"/>
        <v>69274</v>
      </c>
      <c r="M21" s="90">
        <f t="shared" si="6"/>
        <v>6795</v>
      </c>
      <c r="N21" s="90">
        <f t="shared" si="6"/>
        <v>4553</v>
      </c>
      <c r="O21" s="89">
        <f t="shared" si="6"/>
        <v>755</v>
      </c>
      <c r="P21" s="89">
        <f t="shared" si="6"/>
        <v>320</v>
      </c>
      <c r="Q21" s="92">
        <f t="shared" si="1"/>
        <v>76379</v>
      </c>
      <c r="R21" s="90">
        <f t="shared" si="6"/>
        <v>76901</v>
      </c>
      <c r="S21" s="90">
        <f t="shared" si="6"/>
        <v>153280</v>
      </c>
      <c r="T21" s="90">
        <f t="shared" si="6"/>
        <v>209097</v>
      </c>
      <c r="U21" s="170">
        <f t="shared" si="3"/>
        <v>73.305690660315548</v>
      </c>
      <c r="V21" s="90">
        <f>SUM(V7:V20)</f>
        <v>14002</v>
      </c>
      <c r="W21" s="90">
        <f>SUM(W7:W20)</f>
        <v>22476</v>
      </c>
      <c r="X21" s="90">
        <f>SUM(X7:X20)</f>
        <v>9584</v>
      </c>
      <c r="Y21" s="90">
        <f>SUM(Y7:Y20)</f>
        <v>9755</v>
      </c>
      <c r="Z21" s="90">
        <f>SUM(Z7:Z20)</f>
        <v>55817</v>
      </c>
      <c r="AB21" s="175"/>
      <c r="AC21" s="175"/>
      <c r="AD21" s="84"/>
    </row>
    <row r="22" spans="1:30" x14ac:dyDescent="0.25">
      <c r="B22" s="333" t="s">
        <v>253</v>
      </c>
      <c r="U22">
        <v>74.38</v>
      </c>
    </row>
    <row r="23" spans="1:30" x14ac:dyDescent="0.25">
      <c r="C23" t="s">
        <v>249</v>
      </c>
      <c r="Q23" s="85"/>
      <c r="S23" s="84" t="s">
        <v>112</v>
      </c>
    </row>
    <row r="24" spans="1:30" x14ac:dyDescent="0.25">
      <c r="C24" t="s">
        <v>250</v>
      </c>
      <c r="S24" t="s">
        <v>106</v>
      </c>
    </row>
    <row r="27" spans="1:30" x14ac:dyDescent="0.25">
      <c r="C27" s="93" t="s">
        <v>251</v>
      </c>
      <c r="D27" s="93"/>
      <c r="E27" s="93"/>
      <c r="F27" s="93"/>
      <c r="S27" s="93" t="s">
        <v>113</v>
      </c>
      <c r="T27" s="93"/>
      <c r="U27" s="93"/>
    </row>
    <row r="28" spans="1:30" x14ac:dyDescent="0.25">
      <c r="C28" t="s">
        <v>252</v>
      </c>
      <c r="S28" t="s">
        <v>114</v>
      </c>
    </row>
    <row r="45" spans="19:19" x14ac:dyDescent="0.25">
      <c r="S45" s="84"/>
    </row>
  </sheetData>
  <mergeCells count="12">
    <mergeCell ref="A2:Z2"/>
    <mergeCell ref="A3:Z3"/>
    <mergeCell ref="C4:R4"/>
    <mergeCell ref="V4:Z4"/>
    <mergeCell ref="C5:D5"/>
    <mergeCell ref="E5:F5"/>
    <mergeCell ref="G5:H5"/>
    <mergeCell ref="I5:J5"/>
    <mergeCell ref="K5:L5"/>
    <mergeCell ref="M5:N5"/>
    <mergeCell ref="O5:P5"/>
    <mergeCell ref="Q5:R5"/>
  </mergeCells>
  <pageMargins left="1.1023622047244095" right="0.70866141732283472" top="1.1417322834645669" bottom="0.74803149606299213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workbookViewId="0">
      <selection activeCell="S7" sqref="S7"/>
    </sheetView>
  </sheetViews>
  <sheetFormatPr defaultRowHeight="15" x14ac:dyDescent="0.25"/>
  <cols>
    <col min="1" max="1" width="5.7109375" customWidth="1"/>
    <col min="2" max="2" width="12.42578125" customWidth="1"/>
    <col min="3" max="3" width="10.140625" customWidth="1"/>
    <col min="4" max="4" width="10.5703125" customWidth="1"/>
    <col min="5" max="5" width="9.28515625" customWidth="1"/>
    <col min="6" max="6" width="10" customWidth="1"/>
    <col min="7" max="7" width="8.85546875" customWidth="1"/>
    <col min="8" max="8" width="8" customWidth="1"/>
    <col min="9" max="9" width="10" customWidth="1"/>
    <col min="10" max="10" width="8.5703125" customWidth="1"/>
    <col min="11" max="11" width="9.42578125" customWidth="1"/>
    <col min="12" max="12" width="9.7109375" customWidth="1"/>
    <col min="13" max="13" width="8.5703125" customWidth="1"/>
    <col min="14" max="15" width="7.5703125" customWidth="1"/>
    <col min="17" max="17" width="6.28515625" customWidth="1"/>
    <col min="18" max="18" width="13.140625" customWidth="1"/>
    <col min="21" max="21" width="7.85546875" customWidth="1"/>
    <col min="22" max="22" width="7.42578125" customWidth="1"/>
    <col min="23" max="23" width="7.5703125" customWidth="1"/>
    <col min="24" max="24" width="7.85546875" customWidth="1"/>
    <col min="27" max="27" width="5.28515625" customWidth="1"/>
    <col min="28" max="28" width="13.85546875" customWidth="1"/>
    <col min="32" max="32" width="11.85546875" customWidth="1"/>
  </cols>
  <sheetData>
    <row r="2" spans="1:15" x14ac:dyDescent="0.25">
      <c r="A2" s="83" t="s">
        <v>139</v>
      </c>
    </row>
    <row r="4" spans="1:15" x14ac:dyDescent="0.25">
      <c r="A4" s="29" t="s">
        <v>1</v>
      </c>
      <c r="B4" s="98" t="s">
        <v>2</v>
      </c>
      <c r="C4" s="98" t="s">
        <v>63</v>
      </c>
      <c r="D4" s="98" t="s">
        <v>66</v>
      </c>
      <c r="E4" s="340" t="s">
        <v>67</v>
      </c>
      <c r="F4" s="341"/>
      <c r="G4" s="341"/>
      <c r="H4" s="341"/>
      <c r="I4" s="99" t="s">
        <v>14</v>
      </c>
      <c r="J4" s="99" t="s">
        <v>33</v>
      </c>
      <c r="K4" s="99" t="s">
        <v>63</v>
      </c>
      <c r="L4" s="178" t="s">
        <v>33</v>
      </c>
      <c r="M4" s="178" t="s">
        <v>72</v>
      </c>
      <c r="N4" s="126"/>
      <c r="O4" s="126"/>
    </row>
    <row r="5" spans="1:15" x14ac:dyDescent="0.25">
      <c r="A5" s="100"/>
      <c r="B5" s="101"/>
      <c r="C5" s="101"/>
      <c r="D5" s="80"/>
      <c r="E5" s="102" t="s">
        <v>68</v>
      </c>
      <c r="F5" s="102" t="s">
        <v>60</v>
      </c>
      <c r="G5" s="102" t="s">
        <v>61</v>
      </c>
      <c r="H5" s="103" t="s">
        <v>62</v>
      </c>
      <c r="I5" s="27" t="s">
        <v>71</v>
      </c>
      <c r="J5" s="176" t="s">
        <v>71</v>
      </c>
      <c r="K5" s="104" t="s">
        <v>97</v>
      </c>
      <c r="L5" s="176" t="s">
        <v>108</v>
      </c>
      <c r="M5" s="176" t="s">
        <v>68</v>
      </c>
      <c r="N5" s="126"/>
      <c r="O5" s="126"/>
    </row>
    <row r="6" spans="1:15" x14ac:dyDescent="0.25">
      <c r="A6" s="105">
        <v>1</v>
      </c>
      <c r="B6" s="106" t="s">
        <v>15</v>
      </c>
      <c r="C6" s="107">
        <f>'c 1'!T7</f>
        <v>26736</v>
      </c>
      <c r="D6" s="108">
        <f>'c 1'!S7</f>
        <v>19688</v>
      </c>
      <c r="E6" s="109">
        <f>'c 1'!V7</f>
        <v>2268</v>
      </c>
      <c r="F6" s="110">
        <f>'c 1'!W7</f>
        <v>2709</v>
      </c>
      <c r="G6" s="110">
        <f>'c 1'!X7</f>
        <v>1065</v>
      </c>
      <c r="H6" s="110">
        <f>'c 1'!Y7</f>
        <v>1006</v>
      </c>
      <c r="I6" s="20">
        <f t="shared" ref="I6:I20" si="0">SUM(E6:H6)</f>
        <v>7048</v>
      </c>
      <c r="J6" s="122">
        <f>I6/C6*100</f>
        <v>26.361460203470976</v>
      </c>
      <c r="K6" s="129">
        <f>G6+H6</f>
        <v>2071</v>
      </c>
      <c r="L6" s="122">
        <f>K6/C6*100</f>
        <v>7.7461101137043684</v>
      </c>
      <c r="M6" s="179">
        <f>E6/C6*100</f>
        <v>8.4829443447037711</v>
      </c>
      <c r="N6" s="127"/>
      <c r="O6" s="127"/>
    </row>
    <row r="7" spans="1:15" x14ac:dyDescent="0.25">
      <c r="A7" s="105">
        <v>2</v>
      </c>
      <c r="B7" s="111" t="s">
        <v>16</v>
      </c>
      <c r="C7" s="107">
        <f>'c 1'!T8</f>
        <v>18861</v>
      </c>
      <c r="D7" s="108">
        <f>'c 1'!S8</f>
        <v>14408</v>
      </c>
      <c r="E7" s="109">
        <f>'c 1'!V8</f>
        <v>824</v>
      </c>
      <c r="F7" s="110">
        <f>'c 1'!W8</f>
        <v>2921</v>
      </c>
      <c r="G7" s="110">
        <f>'c 1'!X8</f>
        <v>349</v>
      </c>
      <c r="H7" s="110">
        <f>'c 1'!Y8</f>
        <v>359</v>
      </c>
      <c r="I7" s="20">
        <f t="shared" si="0"/>
        <v>4453</v>
      </c>
      <c r="J7" s="122">
        <f t="shared" ref="J7:J20" si="1">I7/C7*100</f>
        <v>23.609564710248662</v>
      </c>
      <c r="K7" s="129">
        <f t="shared" ref="K7:K20" si="2">G7+H7</f>
        <v>708</v>
      </c>
      <c r="L7" s="122">
        <f t="shared" ref="L7:L20" si="3">K7/C7*100</f>
        <v>3.7537776363925559</v>
      </c>
      <c r="M7" s="122">
        <f t="shared" ref="M7:M20" si="4">E7/C7*100</f>
        <v>4.3688033508297544</v>
      </c>
      <c r="N7" s="127"/>
      <c r="O7" s="127"/>
    </row>
    <row r="8" spans="1:15" x14ac:dyDescent="0.25">
      <c r="A8" s="105">
        <v>3</v>
      </c>
      <c r="B8" s="106" t="s">
        <v>17</v>
      </c>
      <c r="C8" s="107">
        <f>'c 1'!T9</f>
        <v>14965</v>
      </c>
      <c r="D8" s="108">
        <f>'c 1'!S9</f>
        <v>11219</v>
      </c>
      <c r="E8" s="109">
        <f>'c 1'!V9</f>
        <v>719</v>
      </c>
      <c r="F8" s="110">
        <f>'c 1'!W9</f>
        <v>1801</v>
      </c>
      <c r="G8" s="110">
        <f>'c 1'!X9</f>
        <v>718</v>
      </c>
      <c r="H8" s="110">
        <f>'c 1'!Y9</f>
        <v>508</v>
      </c>
      <c r="I8" s="20">
        <f t="shared" si="0"/>
        <v>3746</v>
      </c>
      <c r="J8" s="122">
        <f t="shared" si="1"/>
        <v>25.031740728366188</v>
      </c>
      <c r="K8" s="129">
        <f t="shared" si="2"/>
        <v>1226</v>
      </c>
      <c r="L8" s="122">
        <f t="shared" si="3"/>
        <v>8.1924490477781475</v>
      </c>
      <c r="M8" s="122">
        <f t="shared" si="4"/>
        <v>4.804543935850317</v>
      </c>
      <c r="N8" s="127"/>
      <c r="O8" s="127"/>
    </row>
    <row r="9" spans="1:15" x14ac:dyDescent="0.25">
      <c r="A9" s="112">
        <v>4</v>
      </c>
      <c r="B9" s="113" t="s">
        <v>18</v>
      </c>
      <c r="C9" s="107">
        <f>'c 1'!T10</f>
        <v>17070</v>
      </c>
      <c r="D9" s="108">
        <f>'c 1'!S10</f>
        <v>11009</v>
      </c>
      <c r="E9" s="109">
        <f>'c 1'!V10</f>
        <v>1192</v>
      </c>
      <c r="F9" s="110">
        <f>'c 1'!W10</f>
        <v>1528</v>
      </c>
      <c r="G9" s="110">
        <f>'c 1'!X10</f>
        <v>1269</v>
      </c>
      <c r="H9" s="110">
        <f>'c 1'!Y10</f>
        <v>2072</v>
      </c>
      <c r="I9" s="20">
        <f t="shared" si="0"/>
        <v>6061</v>
      </c>
      <c r="J9" s="122">
        <f t="shared" si="1"/>
        <v>35.506736965436438</v>
      </c>
      <c r="K9" s="129">
        <f t="shared" si="2"/>
        <v>3341</v>
      </c>
      <c r="L9" s="122">
        <f t="shared" si="3"/>
        <v>19.57234915055653</v>
      </c>
      <c r="M9" s="122">
        <f t="shared" si="4"/>
        <v>6.9830111306385474</v>
      </c>
      <c r="N9" s="127"/>
      <c r="O9" s="127"/>
    </row>
    <row r="10" spans="1:15" x14ac:dyDescent="0.25">
      <c r="A10" s="112">
        <v>5</v>
      </c>
      <c r="B10" s="114" t="s">
        <v>19</v>
      </c>
      <c r="C10" s="107">
        <f>'c 1'!T11</f>
        <v>11764</v>
      </c>
      <c r="D10" s="108">
        <f>'c 1'!S11</f>
        <v>8628</v>
      </c>
      <c r="E10" s="109">
        <f>'c 1'!V11</f>
        <v>844</v>
      </c>
      <c r="F10" s="110">
        <f>'c 1'!W11</f>
        <v>994</v>
      </c>
      <c r="G10" s="110">
        <f>'c 1'!X11</f>
        <v>687</v>
      </c>
      <c r="H10" s="110">
        <f>'c 1'!Y11</f>
        <v>611</v>
      </c>
      <c r="I10" s="20">
        <f t="shared" si="0"/>
        <v>3136</v>
      </c>
      <c r="J10" s="122">
        <f t="shared" si="1"/>
        <v>26.657599455967357</v>
      </c>
      <c r="K10" s="129">
        <f t="shared" si="2"/>
        <v>1298</v>
      </c>
      <c r="L10" s="122">
        <f t="shared" si="3"/>
        <v>11.033662019721183</v>
      </c>
      <c r="M10" s="122">
        <f t="shared" si="4"/>
        <v>7.1744304658279496</v>
      </c>
      <c r="N10" s="127"/>
      <c r="O10" s="127"/>
    </row>
    <row r="11" spans="1:15" x14ac:dyDescent="0.25">
      <c r="A11" s="112">
        <v>6</v>
      </c>
      <c r="B11" s="114" t="s">
        <v>20</v>
      </c>
      <c r="C11" s="107">
        <f>'c 1'!T12</f>
        <v>16115</v>
      </c>
      <c r="D11" s="108">
        <f>'c 1'!S12</f>
        <v>12645</v>
      </c>
      <c r="E11" s="109">
        <f>'c 1'!V12</f>
        <v>533</v>
      </c>
      <c r="F11" s="110">
        <f>'c 1'!W12</f>
        <v>1711</v>
      </c>
      <c r="G11" s="110">
        <f>'c 1'!X12</f>
        <v>718</v>
      </c>
      <c r="H11" s="110">
        <f>'c 1'!Y12</f>
        <v>508</v>
      </c>
      <c r="I11" s="20">
        <f t="shared" si="0"/>
        <v>3470</v>
      </c>
      <c r="J11" s="122">
        <f t="shared" si="1"/>
        <v>21.532733478125969</v>
      </c>
      <c r="K11" s="129">
        <f t="shared" si="2"/>
        <v>1226</v>
      </c>
      <c r="L11" s="122">
        <f t="shared" si="3"/>
        <v>7.607818802358052</v>
      </c>
      <c r="M11" s="122">
        <f t="shared" si="4"/>
        <v>3.3074775054297243</v>
      </c>
      <c r="N11" s="127"/>
      <c r="O11" s="127"/>
    </row>
    <row r="12" spans="1:15" x14ac:dyDescent="0.25">
      <c r="A12" s="112">
        <v>7</v>
      </c>
      <c r="B12" s="113" t="s">
        <v>21</v>
      </c>
      <c r="C12" s="107">
        <f>'c 1'!T13</f>
        <v>13252</v>
      </c>
      <c r="D12" s="108">
        <f>'c 1'!S13</f>
        <v>10068</v>
      </c>
      <c r="E12" s="109">
        <f>'c 1'!V13</f>
        <v>689</v>
      </c>
      <c r="F12" s="110">
        <f>'c 1'!W13</f>
        <v>2018</v>
      </c>
      <c r="G12" s="110">
        <f>'c 1'!X13</f>
        <v>276</v>
      </c>
      <c r="H12" s="110">
        <f>'c 1'!Y13</f>
        <v>201</v>
      </c>
      <c r="I12" s="20">
        <f t="shared" si="0"/>
        <v>3184</v>
      </c>
      <c r="J12" s="122">
        <f t="shared" si="1"/>
        <v>24.026562028373075</v>
      </c>
      <c r="K12" s="129">
        <f t="shared" si="2"/>
        <v>477</v>
      </c>
      <c r="L12" s="122">
        <f t="shared" si="3"/>
        <v>3.5994566857832782</v>
      </c>
      <c r="M12" s="122">
        <f t="shared" si="4"/>
        <v>5.1992152127980678</v>
      </c>
      <c r="N12" s="127"/>
      <c r="O12" s="127"/>
    </row>
    <row r="13" spans="1:15" x14ac:dyDescent="0.25">
      <c r="A13" s="112">
        <v>8</v>
      </c>
      <c r="B13" s="113" t="s">
        <v>22</v>
      </c>
      <c r="C13" s="107">
        <f>'c 1'!T14</f>
        <v>9954</v>
      </c>
      <c r="D13" s="108">
        <f>'c 1'!S14</f>
        <v>7393</v>
      </c>
      <c r="E13" s="109">
        <f>'c 1'!V14</f>
        <v>620</v>
      </c>
      <c r="F13" s="110">
        <f>'c 1'!W14</f>
        <v>1098</v>
      </c>
      <c r="G13" s="110">
        <f>'c 1'!X14</f>
        <v>460</v>
      </c>
      <c r="H13" s="110">
        <f>'c 1'!Y14</f>
        <v>383</v>
      </c>
      <c r="I13" s="20">
        <f t="shared" si="0"/>
        <v>2561</v>
      </c>
      <c r="J13" s="122">
        <f t="shared" si="1"/>
        <v>25.728350411894716</v>
      </c>
      <c r="K13" s="129">
        <f t="shared" si="2"/>
        <v>843</v>
      </c>
      <c r="L13" s="122">
        <f t="shared" si="3"/>
        <v>8.4689572031344174</v>
      </c>
      <c r="M13" s="122">
        <f t="shared" si="4"/>
        <v>6.2286517982720513</v>
      </c>
      <c r="N13" s="127"/>
      <c r="O13" s="127"/>
    </row>
    <row r="14" spans="1:15" x14ac:dyDescent="0.25">
      <c r="A14" s="112">
        <v>9</v>
      </c>
      <c r="B14" s="114" t="s">
        <v>23</v>
      </c>
      <c r="C14" s="291">
        <f>'c 1'!T15</f>
        <v>13083</v>
      </c>
      <c r="D14" s="292">
        <f>'c 1'!S15</f>
        <v>9716</v>
      </c>
      <c r="E14" s="109">
        <f>'c 1'!V15</f>
        <v>694</v>
      </c>
      <c r="F14" s="109">
        <f>'c 1'!W15</f>
        <v>1590</v>
      </c>
      <c r="G14" s="109">
        <f>'c 1'!X15</f>
        <v>473</v>
      </c>
      <c r="H14" s="109">
        <f>'c 1'!Y15</f>
        <v>610</v>
      </c>
      <c r="I14" s="74">
        <f t="shared" si="0"/>
        <v>3367</v>
      </c>
      <c r="J14" s="122">
        <f t="shared" si="1"/>
        <v>25.735687533440345</v>
      </c>
      <c r="K14" s="293">
        <f t="shared" si="2"/>
        <v>1083</v>
      </c>
      <c r="L14" s="122">
        <f t="shared" si="3"/>
        <v>8.2779179087365282</v>
      </c>
      <c r="M14" s="122">
        <f t="shared" si="4"/>
        <v>5.3045937476114036</v>
      </c>
      <c r="N14" s="127"/>
      <c r="O14" s="127"/>
    </row>
    <row r="15" spans="1:15" x14ac:dyDescent="0.25">
      <c r="A15" s="112">
        <v>10</v>
      </c>
      <c r="B15" s="113" t="s">
        <v>24</v>
      </c>
      <c r="C15" s="107">
        <f>'c 1'!T16</f>
        <v>10732</v>
      </c>
      <c r="D15" s="108">
        <f>'c 1'!S16</f>
        <v>7690</v>
      </c>
      <c r="E15" s="109">
        <f>'c 1'!V16</f>
        <v>746</v>
      </c>
      <c r="F15" s="110">
        <f>'c 1'!W16</f>
        <v>1351</v>
      </c>
      <c r="G15" s="110">
        <f>'c 1'!X16</f>
        <v>458</v>
      </c>
      <c r="H15" s="110">
        <f>'c 1'!Y16</f>
        <v>487</v>
      </c>
      <c r="I15" s="20">
        <f t="shared" si="0"/>
        <v>3042</v>
      </c>
      <c r="J15" s="122">
        <f t="shared" si="1"/>
        <v>28.345136041744318</v>
      </c>
      <c r="K15" s="129">
        <f t="shared" si="2"/>
        <v>945</v>
      </c>
      <c r="L15" s="122">
        <f t="shared" si="3"/>
        <v>8.8054416697726428</v>
      </c>
      <c r="M15" s="122">
        <f t="shared" si="4"/>
        <v>6.9511740588893032</v>
      </c>
      <c r="N15" s="127"/>
      <c r="O15" s="127"/>
    </row>
    <row r="16" spans="1:15" x14ac:dyDescent="0.25">
      <c r="A16" s="112">
        <v>11</v>
      </c>
      <c r="B16" s="113" t="s">
        <v>25</v>
      </c>
      <c r="C16" s="107">
        <f>'c 1'!T17</f>
        <v>18482</v>
      </c>
      <c r="D16" s="108">
        <f>'c 1'!S17</f>
        <v>13660</v>
      </c>
      <c r="E16" s="109">
        <f>'c 1'!V17</f>
        <v>1706</v>
      </c>
      <c r="F16" s="110">
        <f>'c 1'!W17</f>
        <v>1925</v>
      </c>
      <c r="G16" s="110">
        <f>'c 1'!X17</f>
        <v>569</v>
      </c>
      <c r="H16" s="110">
        <f>'c 1'!Y17</f>
        <v>622</v>
      </c>
      <c r="I16" s="20">
        <f t="shared" si="0"/>
        <v>4822</v>
      </c>
      <c r="J16" s="122">
        <f t="shared" si="1"/>
        <v>26.090249972946651</v>
      </c>
      <c r="K16" s="129">
        <f t="shared" si="2"/>
        <v>1191</v>
      </c>
      <c r="L16" s="122">
        <f t="shared" si="3"/>
        <v>6.4441077805432316</v>
      </c>
      <c r="M16" s="122">
        <f t="shared" si="4"/>
        <v>9.230602748620278</v>
      </c>
      <c r="N16" s="127"/>
      <c r="O16" s="127"/>
    </row>
    <row r="17" spans="1:15" x14ac:dyDescent="0.25">
      <c r="A17" s="112">
        <v>12</v>
      </c>
      <c r="B17" s="113" t="s">
        <v>26</v>
      </c>
      <c r="C17" s="107">
        <f>'c 1'!T18</f>
        <v>17798</v>
      </c>
      <c r="D17" s="108">
        <f>'c 1'!S18</f>
        <v>13101</v>
      </c>
      <c r="E17" s="109">
        <f>'c 1'!V18</f>
        <v>1706</v>
      </c>
      <c r="F17" s="110">
        <f>'c 1'!W18</f>
        <v>1032</v>
      </c>
      <c r="G17" s="110">
        <f>'c 1'!X18</f>
        <v>1022</v>
      </c>
      <c r="H17" s="110">
        <f>'c 1'!Y18</f>
        <v>937</v>
      </c>
      <c r="I17" s="20">
        <f t="shared" si="0"/>
        <v>4697</v>
      </c>
      <c r="J17" s="122">
        <f t="shared" si="1"/>
        <v>26.390605686032139</v>
      </c>
      <c r="K17" s="129">
        <f t="shared" si="2"/>
        <v>1959</v>
      </c>
      <c r="L17" s="122">
        <f t="shared" si="3"/>
        <v>11.006854702775593</v>
      </c>
      <c r="M17" s="122">
        <f t="shared" si="4"/>
        <v>9.5853466681649628</v>
      </c>
      <c r="N17" s="127"/>
      <c r="O17" s="127"/>
    </row>
    <row r="18" spans="1:15" x14ac:dyDescent="0.25">
      <c r="A18" s="112">
        <v>13</v>
      </c>
      <c r="B18" s="113" t="s">
        <v>27</v>
      </c>
      <c r="C18" s="107">
        <f>'c 1'!T19</f>
        <v>11849</v>
      </c>
      <c r="D18" s="108">
        <f>'c 1'!S19</f>
        <v>7739</v>
      </c>
      <c r="E18" s="109">
        <f>'c 1'!V19</f>
        <v>901</v>
      </c>
      <c r="F18" s="110">
        <f>'c 1'!W19</f>
        <v>1123</v>
      </c>
      <c r="G18" s="110">
        <f>'c 1'!X19</f>
        <v>1122</v>
      </c>
      <c r="H18" s="110">
        <f>'c 1'!Y19</f>
        <v>964</v>
      </c>
      <c r="I18" s="20">
        <f t="shared" si="0"/>
        <v>4110</v>
      </c>
      <c r="J18" s="122">
        <f t="shared" si="1"/>
        <v>34.68647143218837</v>
      </c>
      <c r="K18" s="129">
        <f t="shared" si="2"/>
        <v>2086</v>
      </c>
      <c r="L18" s="122">
        <f t="shared" si="3"/>
        <v>17.604861169718962</v>
      </c>
      <c r="M18" s="122">
        <f t="shared" si="4"/>
        <v>7.6040172166427542</v>
      </c>
      <c r="N18" s="127"/>
      <c r="O18" s="127"/>
    </row>
    <row r="19" spans="1:15" x14ac:dyDescent="0.25">
      <c r="A19" s="105">
        <v>14</v>
      </c>
      <c r="B19" s="111" t="s">
        <v>28</v>
      </c>
      <c r="C19" s="107">
        <f>'c 1'!T20</f>
        <v>8436</v>
      </c>
      <c r="D19" s="108">
        <f>'c 1'!S20</f>
        <v>6316</v>
      </c>
      <c r="E19" s="109">
        <f>'c 1'!V20</f>
        <v>560</v>
      </c>
      <c r="F19" s="110">
        <f>'c 1'!W20</f>
        <v>675</v>
      </c>
      <c r="G19" s="110">
        <f>'c 1'!X20</f>
        <v>398</v>
      </c>
      <c r="H19" s="110">
        <f>'c 1'!Y20</f>
        <v>487</v>
      </c>
      <c r="I19" s="20">
        <f t="shared" si="0"/>
        <v>2120</v>
      </c>
      <c r="J19" s="122">
        <f t="shared" si="1"/>
        <v>25.130393551446183</v>
      </c>
      <c r="K19" s="129">
        <f t="shared" si="2"/>
        <v>885</v>
      </c>
      <c r="L19" s="122">
        <f t="shared" si="3"/>
        <v>10.490753911806545</v>
      </c>
      <c r="M19" s="122">
        <f t="shared" si="4"/>
        <v>6.6382171645329544</v>
      </c>
      <c r="N19" s="127"/>
      <c r="O19" s="127"/>
    </row>
    <row r="20" spans="1:15" ht="15.75" x14ac:dyDescent="0.25">
      <c r="A20" s="395" t="s">
        <v>48</v>
      </c>
      <c r="B20" s="396"/>
      <c r="C20" s="124">
        <f t="shared" ref="C20:H20" si="5">SUM(C6:C19)</f>
        <v>209097</v>
      </c>
      <c r="D20" s="124">
        <f t="shared" si="5"/>
        <v>153280</v>
      </c>
      <c r="E20" s="124">
        <f t="shared" si="5"/>
        <v>14002</v>
      </c>
      <c r="F20" s="124">
        <f t="shared" si="5"/>
        <v>22476</v>
      </c>
      <c r="G20" s="124">
        <f t="shared" si="5"/>
        <v>9584</v>
      </c>
      <c r="H20" s="124">
        <f t="shared" si="5"/>
        <v>9755</v>
      </c>
      <c r="I20" s="125">
        <f t="shared" si="0"/>
        <v>55817</v>
      </c>
      <c r="J20" s="177">
        <f t="shared" si="1"/>
        <v>26.694309339684452</v>
      </c>
      <c r="K20" s="130">
        <f t="shared" si="2"/>
        <v>19339</v>
      </c>
      <c r="L20" s="177">
        <f t="shared" si="3"/>
        <v>9.2488175344457364</v>
      </c>
      <c r="M20" s="177">
        <f t="shared" si="4"/>
        <v>6.6964136262117586</v>
      </c>
      <c r="N20" s="128"/>
      <c r="O20" s="128"/>
    </row>
    <row r="21" spans="1:15" x14ac:dyDescent="0.25">
      <c r="A21" s="83" t="s">
        <v>73</v>
      </c>
      <c r="K21" t="s">
        <v>105</v>
      </c>
      <c r="L21">
        <v>13.12</v>
      </c>
    </row>
    <row r="23" spans="1:15" ht="15.75" x14ac:dyDescent="0.25">
      <c r="B23" s="145" t="s">
        <v>249</v>
      </c>
      <c r="C23" s="145"/>
      <c r="J23" s="84" t="s">
        <v>112</v>
      </c>
    </row>
    <row r="24" spans="1:15" ht="15.75" x14ac:dyDescent="0.25">
      <c r="B24" s="145" t="s">
        <v>250</v>
      </c>
      <c r="C24" s="145"/>
      <c r="J24" t="s">
        <v>106</v>
      </c>
    </row>
    <row r="25" spans="1:15" ht="15.75" x14ac:dyDescent="0.25">
      <c r="B25" s="145"/>
      <c r="C25" s="145"/>
    </row>
    <row r="26" spans="1:15" ht="15.75" x14ac:dyDescent="0.25">
      <c r="B26" s="145"/>
      <c r="C26" s="145"/>
    </row>
    <row r="27" spans="1:15" ht="15.75" x14ac:dyDescent="0.25">
      <c r="B27" s="332" t="s">
        <v>251</v>
      </c>
      <c r="C27" s="332"/>
      <c r="J27" s="93" t="s">
        <v>113</v>
      </c>
      <c r="K27" s="93"/>
      <c r="L27" s="93"/>
    </row>
    <row r="28" spans="1:15" ht="15.75" x14ac:dyDescent="0.25">
      <c r="B28" s="145" t="s">
        <v>252</v>
      </c>
      <c r="C28" s="145"/>
      <c r="J28" t="s">
        <v>114</v>
      </c>
    </row>
  </sheetData>
  <mergeCells count="2">
    <mergeCell ref="E4:H4"/>
    <mergeCell ref="A20:B20"/>
  </mergeCells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</hyperlinks>
  <pageMargins left="1.6929133858267718" right="0.70866141732283472" top="1.1417322834645669" bottom="0.74803149606299213" header="0.31496062992125984" footer="0.31496062992125984"/>
  <pageSetup paperSize="5" orientation="landscape" horizontalDpi="0" verticalDpi="0"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cols>
    <col min="1" max="1" width="5.42578125" customWidth="1"/>
    <col min="2" max="2" width="22.5703125" customWidth="1"/>
    <col min="3" max="3" width="10.85546875" customWidth="1"/>
    <col min="4" max="4" width="12.28515625" customWidth="1"/>
    <col min="5" max="5" width="18.140625" customWidth="1"/>
    <col min="6" max="6" width="15.85546875" customWidth="1"/>
  </cols>
  <sheetData/>
  <pageMargins left="0.31496062992125984" right="0.31496062992125984" top="0.74803149606299213" bottom="0.74803149606299213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PB</vt:lpstr>
      <vt:lpstr>PA</vt:lpstr>
      <vt:lpstr>PA MKJP</vt:lpstr>
      <vt:lpstr>TAMBAH PA</vt:lpstr>
      <vt:lpstr>DUK PB</vt:lpstr>
      <vt:lpstr>DO</vt:lpstr>
      <vt:lpstr>c 1</vt:lpstr>
      <vt:lpstr>UMN</vt:lpstr>
      <vt:lpstr>BP 1 KRANYAR</vt:lpstr>
      <vt:lpstr>BP 2 KRANYAR</vt:lpstr>
      <vt:lpstr>BP 1 WEDUNG</vt:lpstr>
      <vt:lpstr>Sheet3</vt:lpstr>
      <vt:lpstr>BP 2 WEDUNG</vt:lpstr>
      <vt:lpstr>BP 1 GAJAH</vt:lpstr>
      <vt:lpstr>Sheet4</vt:lpstr>
      <vt:lpstr>BP 2 GAJAH</vt:lpstr>
      <vt:lpstr>BP 1 KEBONAGUNG</vt:lpstr>
      <vt:lpstr>BP 2 KEBONAGUNG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2018-10-29T09:20:50Z</cp:lastPrinted>
  <dcterms:created xsi:type="dcterms:W3CDTF">2018-07-07T13:21:09Z</dcterms:created>
  <dcterms:modified xsi:type="dcterms:W3CDTF">2018-11-06T07:24:25Z</dcterms:modified>
</cp:coreProperties>
</file>